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/>
  <mc:AlternateContent xmlns:mc="http://schemas.openxmlformats.org/markup-compatibility/2006">
    <mc:Choice Requires="x15">
      <x15ac:absPath xmlns:x15ac="http://schemas.microsoft.com/office/spreadsheetml/2010/11/ac" url="H:\_práce\rychlovky\1702 RD Kostelec - AR\180617 DI č.3\"/>
    </mc:Choice>
  </mc:AlternateContent>
  <xr:revisionPtr revIDLastSave="0" documentId="10_ncr:8100000_{165B8560-C20D-4A02-A2C6-55B1410D74BE}" xr6:coauthVersionLast="34" xr6:coauthVersionMax="34" xr10:uidLastSave="{00000000-0000-0000-0000-000000000000}"/>
  <bookViews>
    <workbookView xWindow="0" yWindow="0" windowWidth="21570" windowHeight="10245" xr2:uid="{00000000-000D-0000-FFFF-FFFF00000000}"/>
  </bookViews>
  <sheets>
    <sheet name="Rekapitulace stavby" sheetId="1" r:id="rId1"/>
    <sheet name="D.1.1.01 - Architektonick..." sheetId="2" r:id="rId2"/>
    <sheet name="D.1.1.04 - Zařízení pro v..." sheetId="3" r:id="rId3"/>
    <sheet name="D.1.1.05 - Zdravotně tech..." sheetId="4" r:id="rId4"/>
    <sheet name="D.1.1.06 - Silnoproudá el..." sheetId="5" r:id="rId5"/>
    <sheet name="D.1.1.07 - Slaboproudá el..." sheetId="6" r:id="rId6"/>
    <sheet name="IO03 - Okapový chodníček" sheetId="7" r:id="rId7"/>
    <sheet name="TI01 - Vodovod" sheetId="8" r:id="rId8"/>
    <sheet name="TI02 - Splašková kanalizace" sheetId="9" r:id="rId9"/>
    <sheet name="TI03 - Dešťová kanalizace" sheetId="10" r:id="rId10"/>
    <sheet name="D.2.3.01 - Plynová zařízení" sheetId="11" r:id="rId11"/>
    <sheet name="D.2.3.02 - Plynovodní pří..." sheetId="12" r:id="rId12"/>
    <sheet name="D.2.4 - Podzemní vedení e..." sheetId="13" r:id="rId13"/>
    <sheet name="D.2.5 - Podzemní sdělovac..." sheetId="14" r:id="rId14"/>
    <sheet name="VRN - Vedlejší rozpočtové..." sheetId="15" r:id="rId15"/>
    <sheet name="01 - Rodinný dům s garáží" sheetId="16" r:id="rId16"/>
    <sheet name="02 - Dílna" sheetId="17" r:id="rId17"/>
    <sheet name="03 - Dřevěná kůlna" sheetId="18" r:id="rId18"/>
    <sheet name="04 - Zpevněná plocha - be..." sheetId="19" r:id="rId19"/>
    <sheet name="05 - Zpevněná plocha - be..." sheetId="20" r:id="rId20"/>
    <sheet name="DO01-07, 09 - Demolice DO..." sheetId="21" r:id="rId21"/>
    <sheet name="DO08 - Elektro nadzemní N..." sheetId="22" r:id="rId22"/>
    <sheet name="DO10 - Přípojka plynovod" sheetId="23" r:id="rId23"/>
    <sheet name="D.1.2.01 - Architektonick..." sheetId="24" r:id="rId24"/>
    <sheet name="D.1.2.04 - Silnoproudá el..." sheetId="25" r:id="rId25"/>
    <sheet name="D.1.3.01 - Stávající zahr..." sheetId="26" r:id="rId26"/>
    <sheet name="D.1.3.04 - Silnoproudá el..." sheetId="27" r:id="rId27"/>
    <sheet name="SO04 - Drátěné oplocení" sheetId="28" r:id="rId28"/>
    <sheet name="SO05 - Zděné oplocení" sheetId="29" r:id="rId29"/>
    <sheet name="IO01 - Parkovací plocha" sheetId="30" r:id="rId30"/>
    <sheet name="IO02a - Pochozí plocha" sheetId="31" r:id="rId31"/>
    <sheet name="IO02b - Pochozí plocha" sheetId="32" r:id="rId32"/>
    <sheet name="IO03 - Okapový chodníček_01" sheetId="33" r:id="rId33"/>
    <sheet name="IO04 - Pojezdová plocha, ..." sheetId="34" r:id="rId34"/>
    <sheet name="IO05 - Terasa" sheetId="35" r:id="rId35"/>
    <sheet name="TI03 - Dešťová kanalizace_01" sheetId="36" r:id="rId36"/>
    <sheet name="01 - Rozpočet rostlinný m..." sheetId="37" r:id="rId37"/>
    <sheet name="02 - Rozpočet ostatní mat..." sheetId="38" r:id="rId38"/>
    <sheet name="03 - Rozpočet zahradnické..." sheetId="39" r:id="rId39"/>
    <sheet name="VRN - Vedlejší rozpočtové..._01" sheetId="40" r:id="rId40"/>
    <sheet name="Pokyny pro vyplnění" sheetId="41" r:id="rId41"/>
  </sheets>
  <definedNames>
    <definedName name="_xlnm._FilterDatabase" localSheetId="15" hidden="1">'01 - Rodinný dům s garáží'!$C$94:$K$163</definedName>
    <definedName name="_xlnm._FilterDatabase" localSheetId="36" hidden="1">'01 - Rozpočet rostlinný m...'!$C$97:$K$291</definedName>
    <definedName name="_xlnm._FilterDatabase" localSheetId="16" hidden="1">'02 - Dílna'!$C$93:$K$157</definedName>
    <definedName name="_xlnm._FilterDatabase" localSheetId="37" hidden="1">'02 - Rozpočet ostatní mat...'!$C$96:$K$217</definedName>
    <definedName name="_xlnm._FilterDatabase" localSheetId="17" hidden="1">'03 - Dřevěná kůlna'!$C$93:$K$142</definedName>
    <definedName name="_xlnm._FilterDatabase" localSheetId="38" hidden="1">'03 - Rozpočet zahradnické...'!$C$94:$K$301</definedName>
    <definedName name="_xlnm._FilterDatabase" localSheetId="18" hidden="1">'04 - Zpevněná plocha - be...'!$C$90:$K$144</definedName>
    <definedName name="_xlnm._FilterDatabase" localSheetId="19" hidden="1">'05 - Zpevněná plocha - be...'!$C$90:$K$142</definedName>
    <definedName name="_xlnm._FilterDatabase" localSheetId="1" hidden="1">'D.1.1.01 - Architektonick...'!$C$112:$K$1676</definedName>
    <definedName name="_xlnm._FilterDatabase" localSheetId="2" hidden="1">'D.1.1.04 - Zařízení pro v...'!$C$95:$K$314</definedName>
    <definedName name="_xlnm._FilterDatabase" localSheetId="3" hidden="1">'D.1.1.05 - Zdravotně tech...'!$C$98:$K$414</definedName>
    <definedName name="_xlnm._FilterDatabase" localSheetId="4" hidden="1">'D.1.1.06 - Silnoproudá el...'!$C$97:$K$285</definedName>
    <definedName name="_xlnm._FilterDatabase" localSheetId="5" hidden="1">'D.1.1.07 - Slaboproudá el...'!$C$92:$K$138</definedName>
    <definedName name="_xlnm._FilterDatabase" localSheetId="23" hidden="1">'D.1.2.01 - Architektonick...'!$C$106:$K$676</definedName>
    <definedName name="_xlnm._FilterDatabase" localSheetId="24" hidden="1">'D.1.2.04 - Silnoproudá el...'!$C$94:$K$179</definedName>
    <definedName name="_xlnm._FilterDatabase" localSheetId="25" hidden="1">'D.1.3.01 - Stávající zahr...'!$C$96:$K$238</definedName>
    <definedName name="_xlnm._FilterDatabase" localSheetId="26" hidden="1">'D.1.3.04 - Silnoproudá el...'!$C$94:$K$176</definedName>
    <definedName name="_xlnm._FilterDatabase" localSheetId="10" hidden="1">'D.2.3.01 - Plynová zařízení'!$C$91:$K$138</definedName>
    <definedName name="_xlnm._FilterDatabase" localSheetId="11" hidden="1">'D.2.3.02 - Plynovodní pří...'!$C$94:$K$295</definedName>
    <definedName name="_xlnm._FilterDatabase" localSheetId="12" hidden="1">'D.2.4 - Podzemní vedení e...'!$C$85:$K$112</definedName>
    <definedName name="_xlnm._FilterDatabase" localSheetId="13" hidden="1">'D.2.5 - Podzemní sdělovac...'!$C$84:$K$106</definedName>
    <definedName name="_xlnm._FilterDatabase" localSheetId="20" hidden="1">'DO01-07, 09 - Demolice DO...'!$C$94:$K$168</definedName>
    <definedName name="_xlnm._FilterDatabase" localSheetId="21" hidden="1">'DO08 - Elektro nadzemní N...'!$C$89:$K$96</definedName>
    <definedName name="_xlnm._FilterDatabase" localSheetId="22" hidden="1">'DO10 - Přípojka plynovod'!$C$89:$K$96</definedName>
    <definedName name="_xlnm._FilterDatabase" localSheetId="29" hidden="1">'IO01 - Parkovací plocha'!$C$92:$K$145</definedName>
    <definedName name="_xlnm._FilterDatabase" localSheetId="30" hidden="1">'IO02a - Pochozí plocha'!$C$97:$K$211</definedName>
    <definedName name="_xlnm._FilterDatabase" localSheetId="31" hidden="1">'IO02b - Pochozí plocha'!$C$97:$K$203</definedName>
    <definedName name="_xlnm._FilterDatabase" localSheetId="6" hidden="1">'IO03 - Okapový chodníček'!$C$93:$K$138</definedName>
    <definedName name="_xlnm._FilterDatabase" localSheetId="32" hidden="1">'IO03 - Okapový chodníček_01'!$C$95:$K$147</definedName>
    <definedName name="_xlnm._FilterDatabase" localSheetId="33" hidden="1">'IO04 - Pojezdová plocha, ...'!$C$95:$K$189</definedName>
    <definedName name="_xlnm._FilterDatabase" localSheetId="34" hidden="1">'IO05 - Terasa'!$C$93:$K$154</definedName>
    <definedName name="_xlnm._FilterDatabase" localSheetId="27" hidden="1">'SO04 - Drátěné oplocení'!$C$88:$K$171</definedName>
    <definedName name="_xlnm._FilterDatabase" localSheetId="28" hidden="1">'SO05 - Zděné oplocení'!$C$88:$K$173</definedName>
    <definedName name="_xlnm._FilterDatabase" localSheetId="7" hidden="1">'TI01 - Vodovod'!$C$94:$K$237</definedName>
    <definedName name="_xlnm._FilterDatabase" localSheetId="8" hidden="1">'TI02 - Splašková kanalizace'!$C$94:$K$243</definedName>
    <definedName name="_xlnm._FilterDatabase" localSheetId="9" hidden="1">'TI03 - Dešťová kanalizace'!$C$95:$K$222</definedName>
    <definedName name="_xlnm._FilterDatabase" localSheetId="35" hidden="1">'TI03 - Dešťová kanalizace_01'!$C$95:$K$175</definedName>
    <definedName name="_xlnm._FilterDatabase" localSheetId="14" hidden="1">'VRN - Vedlejší rozpočtové...'!$C$85:$K$102</definedName>
    <definedName name="_xlnm._FilterDatabase" localSheetId="39" hidden="1">'VRN - Vedlejší rozpočtové..._01'!$C$86:$K$108</definedName>
    <definedName name="_xlnm.Print_Titles" localSheetId="15">'01 - Rodinný dům s garáží'!$94:$94</definedName>
    <definedName name="_xlnm.Print_Titles" localSheetId="36">'01 - Rozpočet rostlinný m...'!$97:$97</definedName>
    <definedName name="_xlnm.Print_Titles" localSheetId="16">'02 - Dílna'!$93:$93</definedName>
    <definedName name="_xlnm.Print_Titles" localSheetId="37">'02 - Rozpočet ostatní mat...'!$96:$96</definedName>
    <definedName name="_xlnm.Print_Titles" localSheetId="17">'03 - Dřevěná kůlna'!$93:$93</definedName>
    <definedName name="_xlnm.Print_Titles" localSheetId="38">'03 - Rozpočet zahradnické...'!$94:$94</definedName>
    <definedName name="_xlnm.Print_Titles" localSheetId="18">'04 - Zpevněná plocha - be...'!$90:$90</definedName>
    <definedName name="_xlnm.Print_Titles" localSheetId="19">'05 - Zpevněná plocha - be...'!$90:$90</definedName>
    <definedName name="_xlnm.Print_Titles" localSheetId="1">'D.1.1.01 - Architektonick...'!$112:$112</definedName>
    <definedName name="_xlnm.Print_Titles" localSheetId="2">'D.1.1.04 - Zařízení pro v...'!$95:$95</definedName>
    <definedName name="_xlnm.Print_Titles" localSheetId="3">'D.1.1.05 - Zdravotně tech...'!$98:$98</definedName>
    <definedName name="_xlnm.Print_Titles" localSheetId="4">'D.1.1.06 - Silnoproudá el...'!$97:$97</definedName>
    <definedName name="_xlnm.Print_Titles" localSheetId="5">'D.1.1.07 - Slaboproudá el...'!$92:$92</definedName>
    <definedName name="_xlnm.Print_Titles" localSheetId="23">'D.1.2.01 - Architektonick...'!$106:$106</definedName>
    <definedName name="_xlnm.Print_Titles" localSheetId="24">'D.1.2.04 - Silnoproudá el...'!$94:$94</definedName>
    <definedName name="_xlnm.Print_Titles" localSheetId="25">'D.1.3.01 - Stávající zahr...'!$96:$96</definedName>
    <definedName name="_xlnm.Print_Titles" localSheetId="26">'D.1.3.04 - Silnoproudá el...'!$94:$94</definedName>
    <definedName name="_xlnm.Print_Titles" localSheetId="10">'D.2.3.01 - Plynová zařízení'!$91:$91</definedName>
    <definedName name="_xlnm.Print_Titles" localSheetId="11">'D.2.3.02 - Plynovodní pří...'!$94:$94</definedName>
    <definedName name="_xlnm.Print_Titles" localSheetId="12">'D.2.4 - Podzemní vedení e...'!$85:$85</definedName>
    <definedName name="_xlnm.Print_Titles" localSheetId="13">'D.2.5 - Podzemní sdělovac...'!$84:$84</definedName>
    <definedName name="_xlnm.Print_Titles" localSheetId="20">'DO01-07, 09 - Demolice DO...'!$94:$94</definedName>
    <definedName name="_xlnm.Print_Titles" localSheetId="21">'DO08 - Elektro nadzemní N...'!$89:$89</definedName>
    <definedName name="_xlnm.Print_Titles" localSheetId="22">'DO10 - Přípojka plynovod'!$89:$89</definedName>
    <definedName name="_xlnm.Print_Titles" localSheetId="29">'IO01 - Parkovací plocha'!$92:$92</definedName>
    <definedName name="_xlnm.Print_Titles" localSheetId="30">'IO02a - Pochozí plocha'!$97:$97</definedName>
    <definedName name="_xlnm.Print_Titles" localSheetId="31">'IO02b - Pochozí plocha'!$97:$97</definedName>
    <definedName name="_xlnm.Print_Titles" localSheetId="6">'IO03 - Okapový chodníček'!$93:$93</definedName>
    <definedName name="_xlnm.Print_Titles" localSheetId="32">'IO03 - Okapový chodníček_01'!$95:$95</definedName>
    <definedName name="_xlnm.Print_Titles" localSheetId="33">'IO04 - Pojezdová plocha, ...'!$95:$95</definedName>
    <definedName name="_xlnm.Print_Titles" localSheetId="34">'IO05 - Terasa'!$93:$93</definedName>
    <definedName name="_xlnm.Print_Titles" localSheetId="0">'Rekapitulace stavby'!$49:$49</definedName>
    <definedName name="_xlnm.Print_Titles" localSheetId="27">'SO04 - Drátěné oplocení'!$88:$88</definedName>
    <definedName name="_xlnm.Print_Titles" localSheetId="28">'SO05 - Zděné oplocení'!$88:$88</definedName>
    <definedName name="_xlnm.Print_Titles" localSheetId="7">'TI01 - Vodovod'!$94:$94</definedName>
    <definedName name="_xlnm.Print_Titles" localSheetId="8">'TI02 - Splašková kanalizace'!$94:$94</definedName>
    <definedName name="_xlnm.Print_Titles" localSheetId="9">'TI03 - Dešťová kanalizace'!$95:$95</definedName>
    <definedName name="_xlnm.Print_Titles" localSheetId="35">'TI03 - Dešťová kanalizace_01'!$95:$95</definedName>
    <definedName name="_xlnm.Print_Titles" localSheetId="14">'VRN - Vedlejší rozpočtové...'!$85:$85</definedName>
    <definedName name="_xlnm.Print_Titles" localSheetId="39">'VRN - Vedlejší rozpočtové..._01'!$86:$86</definedName>
    <definedName name="_xlnm.Print_Area" localSheetId="15">'01 - Rodinný dům s garáží'!$C$4:$J$40,'01 - Rodinný dům s garáží'!$C$46:$J$72,'01 - Rodinný dům s garáží'!$C$78:$K$163</definedName>
    <definedName name="_xlnm.Print_Area" localSheetId="36">'01 - Rozpočet rostlinný m...'!$C$4:$J$40,'01 - Rozpočet rostlinný m...'!$C$46:$J$75,'01 - Rozpočet rostlinný m...'!$C$81:$K$291</definedName>
    <definedName name="_xlnm.Print_Area" localSheetId="16">'02 - Dílna'!$C$4:$J$40,'02 - Dílna'!$C$46:$J$71,'02 - Dílna'!$C$77:$K$157</definedName>
    <definedName name="_xlnm.Print_Area" localSheetId="37">'02 - Rozpočet ostatní mat...'!$C$4:$J$40,'02 - Rozpočet ostatní mat...'!$C$46:$J$74,'02 - Rozpočet ostatní mat...'!$C$80:$K$217</definedName>
    <definedName name="_xlnm.Print_Area" localSheetId="17">'03 - Dřevěná kůlna'!$C$4:$J$40,'03 - Dřevěná kůlna'!$C$46:$J$71,'03 - Dřevěná kůlna'!$C$77:$K$142</definedName>
    <definedName name="_xlnm.Print_Area" localSheetId="38">'03 - Rozpočet zahradnické...'!$C$4:$J$40,'03 - Rozpočet zahradnické...'!$C$46:$J$72,'03 - Rozpočet zahradnické...'!$C$78:$K$301</definedName>
    <definedName name="_xlnm.Print_Area" localSheetId="18">'04 - Zpevněná plocha - be...'!$C$4:$J$40,'04 - Zpevněná plocha - be...'!$C$46:$J$68,'04 - Zpevněná plocha - be...'!$C$74:$K$144</definedName>
    <definedName name="_xlnm.Print_Area" localSheetId="19">'05 - Zpevněná plocha - be...'!$C$4:$J$40,'05 - Zpevněná plocha - be...'!$C$46:$J$68,'05 - Zpevněná plocha - be...'!$C$74:$K$142</definedName>
    <definedName name="_xlnm.Print_Area" localSheetId="1">'D.1.1.01 - Architektonick...'!$C$4:$J$40,'D.1.1.01 - Architektonick...'!$C$46:$J$90,'D.1.1.01 - Architektonick...'!$C$96:$K$1676</definedName>
    <definedName name="_xlnm.Print_Area" localSheetId="2">'D.1.1.04 - Zařízení pro v...'!$C$4:$J$40,'D.1.1.04 - Zařízení pro v...'!$C$46:$J$73,'D.1.1.04 - Zařízení pro v...'!$C$79:$K$314</definedName>
    <definedName name="_xlnm.Print_Area" localSheetId="3">'D.1.1.05 - Zdravotně tech...'!$C$4:$J$40,'D.1.1.05 - Zdravotně tech...'!$C$46:$J$76,'D.1.1.05 - Zdravotně tech...'!$C$82:$K$414</definedName>
    <definedName name="_xlnm.Print_Area" localSheetId="4">'D.1.1.06 - Silnoproudá el...'!$C$4:$J$40,'D.1.1.06 - Silnoproudá el...'!$C$46:$J$75,'D.1.1.06 - Silnoproudá el...'!$C$81:$K$285</definedName>
    <definedName name="_xlnm.Print_Area" localSheetId="5">'D.1.1.07 - Slaboproudá el...'!$C$4:$J$40,'D.1.1.07 - Slaboproudá el...'!$C$46:$J$70,'D.1.1.07 - Slaboproudá el...'!$C$76:$K$138</definedName>
    <definedName name="_xlnm.Print_Area" localSheetId="23">'D.1.2.01 - Architektonick...'!$C$4:$J$40,'D.1.2.01 - Architektonick...'!$C$46:$J$84,'D.1.2.01 - Architektonick...'!$C$90:$K$676</definedName>
    <definedName name="_xlnm.Print_Area" localSheetId="24">'D.1.2.04 - Silnoproudá el...'!$C$4:$J$40,'D.1.2.04 - Silnoproudá el...'!$C$46:$J$72,'D.1.2.04 - Silnoproudá el...'!$C$78:$K$179</definedName>
    <definedName name="_xlnm.Print_Area" localSheetId="25">'D.1.3.01 - Stávající zahr...'!$C$4:$J$40,'D.1.3.01 - Stávající zahr...'!$C$46:$J$74,'D.1.3.01 - Stávající zahr...'!$C$80:$K$238</definedName>
    <definedName name="_xlnm.Print_Area" localSheetId="26">'D.1.3.04 - Silnoproudá el...'!$C$4:$J$40,'D.1.3.04 - Silnoproudá el...'!$C$46:$J$72,'D.1.3.04 - Silnoproudá el...'!$C$78:$K$176</definedName>
    <definedName name="_xlnm.Print_Area" localSheetId="10">'D.2.3.01 - Plynová zařízení'!$C$4:$J$40,'D.2.3.01 - Plynová zařízení'!$C$46:$J$69,'D.2.3.01 - Plynová zařízení'!$C$75:$K$138</definedName>
    <definedName name="_xlnm.Print_Area" localSheetId="11">'D.2.3.02 - Plynovodní pří...'!$C$4:$J$40,'D.2.3.02 - Plynovodní pří...'!$C$46:$J$72,'D.2.3.02 - Plynovodní pří...'!$C$78:$K$295</definedName>
    <definedName name="_xlnm.Print_Area" localSheetId="12">'D.2.4 - Podzemní vedení e...'!$C$4:$J$38,'D.2.4 - Podzemní vedení e...'!$C$44:$J$65,'D.2.4 - Podzemní vedení e...'!$C$71:$K$112</definedName>
    <definedName name="_xlnm.Print_Area" localSheetId="13">'D.2.5 - Podzemní sdělovac...'!$C$4:$J$38,'D.2.5 - Podzemní sdělovac...'!$C$44:$J$64,'D.2.5 - Podzemní sdělovac...'!$C$70:$K$106</definedName>
    <definedName name="_xlnm.Print_Area" localSheetId="20">'DO01-07, 09 - Demolice DO...'!$C$4:$J$40,'DO01-07, 09 - Demolice DO...'!$C$46:$J$72,'DO01-07, 09 - Demolice DO...'!$C$78:$K$168</definedName>
    <definedName name="_xlnm.Print_Area" localSheetId="21">'DO08 - Elektro nadzemní N...'!$C$4:$J$40,'DO08 - Elektro nadzemní N...'!$C$46:$J$67,'DO08 - Elektro nadzemní N...'!$C$73:$K$96</definedName>
    <definedName name="_xlnm.Print_Area" localSheetId="22">'DO10 - Přípojka plynovod'!$C$4:$J$40,'DO10 - Přípojka plynovod'!$C$46:$J$67,'DO10 - Přípojka plynovod'!$C$73:$K$96</definedName>
    <definedName name="_xlnm.Print_Area" localSheetId="29">'IO01 - Parkovací plocha'!$C$4:$J$40,'IO01 - Parkovací plocha'!$C$46:$J$70,'IO01 - Parkovací plocha'!$C$76:$K$145</definedName>
    <definedName name="_xlnm.Print_Area" localSheetId="30">'IO02a - Pochozí plocha'!$C$4:$J$40,'IO02a - Pochozí plocha'!$C$46:$J$75,'IO02a - Pochozí plocha'!$C$81:$K$211</definedName>
    <definedName name="_xlnm.Print_Area" localSheetId="31">'IO02b - Pochozí plocha'!$C$4:$J$40,'IO02b - Pochozí plocha'!$C$46:$J$75,'IO02b - Pochozí plocha'!$C$81:$K$203</definedName>
    <definedName name="_xlnm.Print_Area" localSheetId="6">'IO03 - Okapový chodníček'!$C$4:$J$40,'IO03 - Okapový chodníček'!$C$46:$J$71,'IO03 - Okapový chodníček'!$C$77:$K$138</definedName>
    <definedName name="_xlnm.Print_Area" localSheetId="32">'IO03 - Okapový chodníček_01'!$C$4:$J$40,'IO03 - Okapový chodníček_01'!$C$46:$J$73,'IO03 - Okapový chodníček_01'!$C$79:$K$147</definedName>
    <definedName name="_xlnm.Print_Area" localSheetId="33">'IO04 - Pojezdová plocha, ...'!$C$4:$J$40,'IO04 - Pojezdová plocha, ...'!$C$46:$J$73,'IO04 - Pojezdová plocha, ...'!$C$79:$K$189</definedName>
    <definedName name="_xlnm.Print_Area" localSheetId="34">'IO05 - Terasa'!$C$4:$J$40,'IO05 - Terasa'!$C$46:$J$71,'IO05 - Terasa'!$C$77:$K$154</definedName>
    <definedName name="_xlnm.Print_Area" localSheetId="40">'Pokyny pro vyplnění'!$B$2:$K$69,'Pokyny pro vyplnění'!$B$72:$K$116,'Pokyny pro vyplnění'!$B$119:$K$188,'Pokyny pro vyplnění'!$B$196:$K$216</definedName>
    <definedName name="_xlnm.Print_Area" localSheetId="0">'Rekapitulace stavby'!$D$4:$AO$33,'Rekapitulace stavby'!$C$39:$AQ$104</definedName>
    <definedName name="_xlnm.Print_Area" localSheetId="27">'SO04 - Drátěné oplocení'!$C$4:$J$38,'SO04 - Drátěné oplocení'!$C$44:$J$68,'SO04 - Drátěné oplocení'!$C$74:$K$171</definedName>
    <definedName name="_xlnm.Print_Area" localSheetId="28">'SO05 - Zděné oplocení'!$C$4:$J$38,'SO05 - Zděné oplocení'!$C$44:$J$68,'SO05 - Zděné oplocení'!$C$74:$K$173</definedName>
    <definedName name="_xlnm.Print_Area" localSheetId="7">'TI01 - Vodovod'!$C$4:$J$40,'TI01 - Vodovod'!$C$46:$J$72,'TI01 - Vodovod'!$C$78:$K$237</definedName>
    <definedName name="_xlnm.Print_Area" localSheetId="8">'TI02 - Splašková kanalizace'!$C$4:$J$40,'TI02 - Splašková kanalizace'!$C$46:$J$72,'TI02 - Splašková kanalizace'!$C$78:$K$243</definedName>
    <definedName name="_xlnm.Print_Area" localSheetId="9">'TI03 - Dešťová kanalizace'!$C$4:$J$40,'TI03 - Dešťová kanalizace'!$C$46:$J$73,'TI03 - Dešťová kanalizace'!$C$79:$K$222</definedName>
    <definedName name="_xlnm.Print_Area" localSheetId="35">'TI03 - Dešťová kanalizace_01'!$C$4:$J$40,'TI03 - Dešťová kanalizace_01'!$C$46:$J$73,'TI03 - Dešťová kanalizace_01'!$C$79:$K$175</definedName>
    <definedName name="_xlnm.Print_Area" localSheetId="14">'VRN - Vedlejší rozpočtové...'!$C$4:$J$38,'VRN - Vedlejší rozpočtové...'!$C$44:$J$65,'VRN - Vedlejší rozpočtové...'!$C$71:$K$102</definedName>
    <definedName name="_xlnm.Print_Area" localSheetId="39">'VRN - Vedlejší rozpočtové..._01'!$C$4:$J$38,'VRN - Vedlejší rozpočtové..._01'!$C$44:$J$66,'VRN - Vedlejší rozpočtové..._01'!$C$72:$K$108</definedName>
  </definedNames>
  <calcPr calcId="162913"/>
</workbook>
</file>

<file path=xl/calcChain.xml><?xml version="1.0" encoding="utf-8"?>
<calcChain xmlns="http://schemas.openxmlformats.org/spreadsheetml/2006/main">
  <c r="P104" i="40" l="1"/>
  <c r="T101" i="40"/>
  <c r="R101" i="40"/>
  <c r="T97" i="40"/>
  <c r="BK97" i="40"/>
  <c r="J97" i="40" s="1"/>
  <c r="J63" i="40" s="1"/>
  <c r="AY103" i="1"/>
  <c r="AX103" i="1"/>
  <c r="BI107" i="40"/>
  <c r="BH107" i="40"/>
  <c r="BG107" i="40"/>
  <c r="BF107" i="40"/>
  <c r="BE107" i="40"/>
  <c r="T107" i="40"/>
  <c r="R107" i="40"/>
  <c r="P107" i="40"/>
  <c r="BK107" i="40"/>
  <c r="J107" i="40"/>
  <c r="BI105" i="40"/>
  <c r="BH105" i="40"/>
  <c r="BG105" i="40"/>
  <c r="BF105" i="40"/>
  <c r="T105" i="40"/>
  <c r="T104" i="40" s="1"/>
  <c r="R105" i="40"/>
  <c r="R104" i="40" s="1"/>
  <c r="P105" i="40"/>
  <c r="BK105" i="40"/>
  <c r="BK104" i="40" s="1"/>
  <c r="J104" i="40" s="1"/>
  <c r="J105" i="40"/>
  <c r="BE105" i="40" s="1"/>
  <c r="J65" i="40"/>
  <c r="BI102" i="40"/>
  <c r="BH102" i="40"/>
  <c r="BG102" i="40"/>
  <c r="BF102" i="40"/>
  <c r="J33" i="40" s="1"/>
  <c r="AW103" i="1" s="1"/>
  <c r="BE102" i="40"/>
  <c r="T102" i="40"/>
  <c r="R102" i="40"/>
  <c r="P102" i="40"/>
  <c r="P101" i="40" s="1"/>
  <c r="P88" i="40" s="1"/>
  <c r="P87" i="40" s="1"/>
  <c r="AU103" i="1" s="1"/>
  <c r="BK102" i="40"/>
  <c r="BK101" i="40" s="1"/>
  <c r="J101" i="40" s="1"/>
  <c r="J64" i="40" s="1"/>
  <c r="J102" i="40"/>
  <c r="BI98" i="40"/>
  <c r="BH98" i="40"/>
  <c r="BG98" i="40"/>
  <c r="BF98" i="40"/>
  <c r="BE98" i="40"/>
  <c r="T98" i="40"/>
  <c r="R98" i="40"/>
  <c r="R97" i="40" s="1"/>
  <c r="P98" i="40"/>
  <c r="P97" i="40" s="1"/>
  <c r="BK98" i="40"/>
  <c r="J98" i="40"/>
  <c r="BI95" i="40"/>
  <c r="BH95" i="40"/>
  <c r="BG95" i="40"/>
  <c r="BF95" i="40"/>
  <c r="T95" i="40"/>
  <c r="R95" i="40"/>
  <c r="P95" i="40"/>
  <c r="BK95" i="40"/>
  <c r="J95" i="40"/>
  <c r="BE95" i="40" s="1"/>
  <c r="BI92" i="40"/>
  <c r="BH92" i="40"/>
  <c r="BG92" i="40"/>
  <c r="BF92" i="40"/>
  <c r="BE92" i="40"/>
  <c r="T92" i="40"/>
  <c r="R92" i="40"/>
  <c r="P92" i="40"/>
  <c r="P89" i="40" s="1"/>
  <c r="BK92" i="40"/>
  <c r="J92" i="40"/>
  <c r="BI90" i="40"/>
  <c r="F36" i="40" s="1"/>
  <c r="BD103" i="1" s="1"/>
  <c r="BH90" i="40"/>
  <c r="BG90" i="40"/>
  <c r="F34" i="40" s="1"/>
  <c r="BB103" i="1" s="1"/>
  <c r="BF90" i="40"/>
  <c r="T90" i="40"/>
  <c r="T89" i="40" s="1"/>
  <c r="T88" i="40" s="1"/>
  <c r="T87" i="40" s="1"/>
  <c r="R90" i="40"/>
  <c r="R89" i="40" s="1"/>
  <c r="P90" i="40"/>
  <c r="BK90" i="40"/>
  <c r="BK89" i="40" s="1"/>
  <c r="J90" i="40"/>
  <c r="BE90" i="40" s="1"/>
  <c r="F84" i="40"/>
  <c r="J83" i="40"/>
  <c r="F81" i="40"/>
  <c r="E79" i="40"/>
  <c r="F55" i="40"/>
  <c r="F53" i="40"/>
  <c r="E51" i="40"/>
  <c r="E47" i="40"/>
  <c r="J23" i="40"/>
  <c r="E23" i="40"/>
  <c r="J55" i="40" s="1"/>
  <c r="J22" i="40"/>
  <c r="J20" i="40"/>
  <c r="E20" i="40"/>
  <c r="F56" i="40" s="1"/>
  <c r="J19" i="40"/>
  <c r="J17" i="40"/>
  <c r="E17" i="40"/>
  <c r="F83" i="40" s="1"/>
  <c r="J16" i="40"/>
  <c r="J14" i="40"/>
  <c r="J81" i="40" s="1"/>
  <c r="E7" i="40"/>
  <c r="E75" i="40" s="1"/>
  <c r="T297" i="39"/>
  <c r="P287" i="39"/>
  <c r="R223" i="39"/>
  <c r="T183" i="39"/>
  <c r="AY102" i="1"/>
  <c r="AX102" i="1"/>
  <c r="BI298" i="39"/>
  <c r="BH298" i="39"/>
  <c r="BG298" i="39"/>
  <c r="BF298" i="39"/>
  <c r="BE298" i="39"/>
  <c r="T298" i="39"/>
  <c r="R298" i="39"/>
  <c r="R297" i="39" s="1"/>
  <c r="P298" i="39"/>
  <c r="P297" i="39" s="1"/>
  <c r="BK298" i="39"/>
  <c r="BK297" i="39" s="1"/>
  <c r="J297" i="39" s="1"/>
  <c r="J71" i="39" s="1"/>
  <c r="J298" i="39"/>
  <c r="BI294" i="39"/>
  <c r="BH294" i="39"/>
  <c r="BG294" i="39"/>
  <c r="BF294" i="39"/>
  <c r="BE294" i="39"/>
  <c r="T294" i="39"/>
  <c r="R294" i="39"/>
  <c r="P294" i="39"/>
  <c r="BK294" i="39"/>
  <c r="J294" i="39"/>
  <c r="BI291" i="39"/>
  <c r="BH291" i="39"/>
  <c r="BG291" i="39"/>
  <c r="BF291" i="39"/>
  <c r="T291" i="39"/>
  <c r="R291" i="39"/>
  <c r="R287" i="39" s="1"/>
  <c r="P291" i="39"/>
  <c r="BK291" i="39"/>
  <c r="J291" i="39"/>
  <c r="BE291" i="39" s="1"/>
  <c r="BI288" i="39"/>
  <c r="BH288" i="39"/>
  <c r="BG288" i="39"/>
  <c r="BF288" i="39"/>
  <c r="BE288" i="39"/>
  <c r="T288" i="39"/>
  <c r="T287" i="39" s="1"/>
  <c r="R288" i="39"/>
  <c r="P288" i="39"/>
  <c r="BK288" i="39"/>
  <c r="J288" i="39"/>
  <c r="BI284" i="39"/>
  <c r="BH284" i="39"/>
  <c r="BG284" i="39"/>
  <c r="BF284" i="39"/>
  <c r="T284" i="39"/>
  <c r="R284" i="39"/>
  <c r="P284" i="39"/>
  <c r="BK284" i="39"/>
  <c r="J284" i="39"/>
  <c r="BE284" i="39" s="1"/>
  <c r="BI281" i="39"/>
  <c r="BH281" i="39"/>
  <c r="BG281" i="39"/>
  <c r="BF281" i="39"/>
  <c r="BE281" i="39"/>
  <c r="T281" i="39"/>
  <c r="R281" i="39"/>
  <c r="P281" i="39"/>
  <c r="BK281" i="39"/>
  <c r="J281" i="39"/>
  <c r="BI278" i="39"/>
  <c r="BH278" i="39"/>
  <c r="BG278" i="39"/>
  <c r="BF278" i="39"/>
  <c r="T278" i="39"/>
  <c r="R278" i="39"/>
  <c r="P278" i="39"/>
  <c r="BK278" i="39"/>
  <c r="J278" i="39"/>
  <c r="BE278" i="39" s="1"/>
  <c r="BI275" i="39"/>
  <c r="BH275" i="39"/>
  <c r="BG275" i="39"/>
  <c r="BF275" i="39"/>
  <c r="BE275" i="39"/>
  <c r="T275" i="39"/>
  <c r="R275" i="39"/>
  <c r="P275" i="39"/>
  <c r="BK275" i="39"/>
  <c r="J275" i="39"/>
  <c r="BI272" i="39"/>
  <c r="BH272" i="39"/>
  <c r="BG272" i="39"/>
  <c r="BF272" i="39"/>
  <c r="T272" i="39"/>
  <c r="R272" i="39"/>
  <c r="P272" i="39"/>
  <c r="BK272" i="39"/>
  <c r="J272" i="39"/>
  <c r="BE272" i="39" s="1"/>
  <c r="BI269" i="39"/>
  <c r="BH269" i="39"/>
  <c r="BG269" i="39"/>
  <c r="BF269" i="39"/>
  <c r="BE269" i="39"/>
  <c r="T269" i="39"/>
  <c r="R269" i="39"/>
  <c r="P269" i="39"/>
  <c r="BK269" i="39"/>
  <c r="J269" i="39"/>
  <c r="BI266" i="39"/>
  <c r="BH266" i="39"/>
  <c r="BG266" i="39"/>
  <c r="BF266" i="39"/>
  <c r="T266" i="39"/>
  <c r="R266" i="39"/>
  <c r="P266" i="39"/>
  <c r="BK266" i="39"/>
  <c r="J266" i="39"/>
  <c r="BE266" i="39" s="1"/>
  <c r="BI263" i="39"/>
  <c r="BH263" i="39"/>
  <c r="BG263" i="39"/>
  <c r="BF263" i="39"/>
  <c r="BE263" i="39"/>
  <c r="T263" i="39"/>
  <c r="R263" i="39"/>
  <c r="P263" i="39"/>
  <c r="BK263" i="39"/>
  <c r="J263" i="39"/>
  <c r="BI260" i="39"/>
  <c r="BH260" i="39"/>
  <c r="BG260" i="39"/>
  <c r="BF260" i="39"/>
  <c r="T260" i="39"/>
  <c r="R260" i="39"/>
  <c r="P260" i="39"/>
  <c r="BK260" i="39"/>
  <c r="J260" i="39"/>
  <c r="BE260" i="39" s="1"/>
  <c r="BI257" i="39"/>
  <c r="BH257" i="39"/>
  <c r="BG257" i="39"/>
  <c r="BF257" i="39"/>
  <c r="BE257" i="39"/>
  <c r="T257" i="39"/>
  <c r="R257" i="39"/>
  <c r="P257" i="39"/>
  <c r="BK257" i="39"/>
  <c r="J257" i="39"/>
  <c r="BI254" i="39"/>
  <c r="BH254" i="39"/>
  <c r="BG254" i="39"/>
  <c r="BF254" i="39"/>
  <c r="T254" i="39"/>
  <c r="R254" i="39"/>
  <c r="P254" i="39"/>
  <c r="BK254" i="39"/>
  <c r="J254" i="39"/>
  <c r="BE254" i="39" s="1"/>
  <c r="BI251" i="39"/>
  <c r="BH251" i="39"/>
  <c r="BG251" i="39"/>
  <c r="BF251" i="39"/>
  <c r="BE251" i="39"/>
  <c r="T251" i="39"/>
  <c r="R251" i="39"/>
  <c r="P251" i="39"/>
  <c r="BK251" i="39"/>
  <c r="J251" i="39"/>
  <c r="BI248" i="39"/>
  <c r="BH248" i="39"/>
  <c r="BG248" i="39"/>
  <c r="BF248" i="39"/>
  <c r="T248" i="39"/>
  <c r="R248" i="39"/>
  <c r="P248" i="39"/>
  <c r="BK248" i="39"/>
  <c r="J248" i="39"/>
  <c r="BE248" i="39" s="1"/>
  <c r="BI245" i="39"/>
  <c r="BH245" i="39"/>
  <c r="BG245" i="39"/>
  <c r="BF245" i="39"/>
  <c r="BE245" i="39"/>
  <c r="T245" i="39"/>
  <c r="R245" i="39"/>
  <c r="P245" i="39"/>
  <c r="BK245" i="39"/>
  <c r="J245" i="39"/>
  <c r="BI242" i="39"/>
  <c r="BH242" i="39"/>
  <c r="BG242" i="39"/>
  <c r="BF242" i="39"/>
  <c r="T242" i="39"/>
  <c r="R242" i="39"/>
  <c r="P242" i="39"/>
  <c r="BK242" i="39"/>
  <c r="J242" i="39"/>
  <c r="BE242" i="39" s="1"/>
  <c r="BI239" i="39"/>
  <c r="BH239" i="39"/>
  <c r="BG239" i="39"/>
  <c r="BF239" i="39"/>
  <c r="BE239" i="39"/>
  <c r="T239" i="39"/>
  <c r="R239" i="39"/>
  <c r="P239" i="39"/>
  <c r="BK239" i="39"/>
  <c r="J239" i="39"/>
  <c r="BI236" i="39"/>
  <c r="BH236" i="39"/>
  <c r="BG236" i="39"/>
  <c r="BF236" i="39"/>
  <c r="T236" i="39"/>
  <c r="R236" i="39"/>
  <c r="P236" i="39"/>
  <c r="BK236" i="39"/>
  <c r="J236" i="39"/>
  <c r="BE236" i="39" s="1"/>
  <c r="BI233" i="39"/>
  <c r="BH233" i="39"/>
  <c r="BG233" i="39"/>
  <c r="BF233" i="39"/>
  <c r="BE233" i="39"/>
  <c r="T233" i="39"/>
  <c r="R233" i="39"/>
  <c r="P233" i="39"/>
  <c r="BK233" i="39"/>
  <c r="J233" i="39"/>
  <c r="BI230" i="39"/>
  <c r="BH230" i="39"/>
  <c r="BG230" i="39"/>
  <c r="BF230" i="39"/>
  <c r="T230" i="39"/>
  <c r="R230" i="39"/>
  <c r="P230" i="39"/>
  <c r="BK230" i="39"/>
  <c r="J230" i="39"/>
  <c r="BE230" i="39" s="1"/>
  <c r="BI227" i="39"/>
  <c r="BH227" i="39"/>
  <c r="BG227" i="39"/>
  <c r="BF227" i="39"/>
  <c r="BE227" i="39"/>
  <c r="T227" i="39"/>
  <c r="R227" i="39"/>
  <c r="P227" i="39"/>
  <c r="BK227" i="39"/>
  <c r="J227" i="39"/>
  <c r="BI224" i="39"/>
  <c r="BH224" i="39"/>
  <c r="BG224" i="39"/>
  <c r="BF224" i="39"/>
  <c r="T224" i="39"/>
  <c r="R224" i="39"/>
  <c r="P224" i="39"/>
  <c r="BK224" i="39"/>
  <c r="BK223" i="39" s="1"/>
  <c r="J223" i="39" s="1"/>
  <c r="J69" i="39" s="1"/>
  <c r="J224" i="39"/>
  <c r="BE224" i="39" s="1"/>
  <c r="BI220" i="39"/>
  <c r="BH220" i="39"/>
  <c r="BG220" i="39"/>
  <c r="BF220" i="39"/>
  <c r="T220" i="39"/>
  <c r="R220" i="39"/>
  <c r="P220" i="39"/>
  <c r="BK220" i="39"/>
  <c r="J220" i="39"/>
  <c r="BE220" i="39" s="1"/>
  <c r="BI217" i="39"/>
  <c r="BH217" i="39"/>
  <c r="BG217" i="39"/>
  <c r="BF217" i="39"/>
  <c r="BE217" i="39"/>
  <c r="T217" i="39"/>
  <c r="R217" i="39"/>
  <c r="P217" i="39"/>
  <c r="BK217" i="39"/>
  <c r="J217" i="39"/>
  <c r="BI214" i="39"/>
  <c r="BH214" i="39"/>
  <c r="BG214" i="39"/>
  <c r="BF214" i="39"/>
  <c r="T214" i="39"/>
  <c r="R214" i="39"/>
  <c r="P214" i="39"/>
  <c r="BK214" i="39"/>
  <c r="J214" i="39"/>
  <c r="BE214" i="39" s="1"/>
  <c r="BI211" i="39"/>
  <c r="BH211" i="39"/>
  <c r="BG211" i="39"/>
  <c r="BF211" i="39"/>
  <c r="BE211" i="39"/>
  <c r="T211" i="39"/>
  <c r="R211" i="39"/>
  <c r="P211" i="39"/>
  <c r="BK211" i="39"/>
  <c r="J211" i="39"/>
  <c r="BI208" i="39"/>
  <c r="BH208" i="39"/>
  <c r="BG208" i="39"/>
  <c r="BF208" i="39"/>
  <c r="T208" i="39"/>
  <c r="R208" i="39"/>
  <c r="P208" i="39"/>
  <c r="BK208" i="39"/>
  <c r="J208" i="39"/>
  <c r="BE208" i="39" s="1"/>
  <c r="BI205" i="39"/>
  <c r="BH205" i="39"/>
  <c r="BG205" i="39"/>
  <c r="BF205" i="39"/>
  <c r="BE205" i="39"/>
  <c r="T205" i="39"/>
  <c r="R205" i="39"/>
  <c r="P205" i="39"/>
  <c r="BK205" i="39"/>
  <c r="J205" i="39"/>
  <c r="BI202" i="39"/>
  <c r="BH202" i="39"/>
  <c r="BG202" i="39"/>
  <c r="BF202" i="39"/>
  <c r="T202" i="39"/>
  <c r="R202" i="39"/>
  <c r="P202" i="39"/>
  <c r="BK202" i="39"/>
  <c r="J202" i="39"/>
  <c r="BE202" i="39" s="1"/>
  <c r="BI199" i="39"/>
  <c r="BH199" i="39"/>
  <c r="BG199" i="39"/>
  <c r="BF199" i="39"/>
  <c r="BE199" i="39"/>
  <c r="T199" i="39"/>
  <c r="R199" i="39"/>
  <c r="P199" i="39"/>
  <c r="BK199" i="39"/>
  <c r="J199" i="39"/>
  <c r="BI196" i="39"/>
  <c r="BH196" i="39"/>
  <c r="BG196" i="39"/>
  <c r="BF196" i="39"/>
  <c r="T196" i="39"/>
  <c r="R196" i="39"/>
  <c r="P196" i="39"/>
  <c r="BK196" i="39"/>
  <c r="J196" i="39"/>
  <c r="BE196" i="39" s="1"/>
  <c r="BI193" i="39"/>
  <c r="BH193" i="39"/>
  <c r="BG193" i="39"/>
  <c r="BF193" i="39"/>
  <c r="BE193" i="39"/>
  <c r="T193" i="39"/>
  <c r="R193" i="39"/>
  <c r="P193" i="39"/>
  <c r="BK193" i="39"/>
  <c r="J193" i="39"/>
  <c r="BI190" i="39"/>
  <c r="BH190" i="39"/>
  <c r="BG190" i="39"/>
  <c r="BF190" i="39"/>
  <c r="T190" i="39"/>
  <c r="R190" i="39"/>
  <c r="P190" i="39"/>
  <c r="BK190" i="39"/>
  <c r="J190" i="39"/>
  <c r="BE190" i="39" s="1"/>
  <c r="BI187" i="39"/>
  <c r="BH187" i="39"/>
  <c r="BG187" i="39"/>
  <c r="BF187" i="39"/>
  <c r="BE187" i="39"/>
  <c r="T187" i="39"/>
  <c r="R187" i="39"/>
  <c r="P187" i="39"/>
  <c r="BK187" i="39"/>
  <c r="BK183" i="39" s="1"/>
  <c r="J183" i="39" s="1"/>
  <c r="J68" i="39" s="1"/>
  <c r="J187" i="39"/>
  <c r="BI184" i="39"/>
  <c r="BH184" i="39"/>
  <c r="BG184" i="39"/>
  <c r="BF184" i="39"/>
  <c r="T184" i="39"/>
  <c r="R184" i="39"/>
  <c r="P184" i="39"/>
  <c r="P183" i="39" s="1"/>
  <c r="BK184" i="39"/>
  <c r="J184" i="39"/>
  <c r="BE184" i="39" s="1"/>
  <c r="BI180" i="39"/>
  <c r="BH180" i="39"/>
  <c r="BG180" i="39"/>
  <c r="BF180" i="39"/>
  <c r="BE180" i="39"/>
  <c r="T180" i="39"/>
  <c r="R180" i="39"/>
  <c r="P180" i="39"/>
  <c r="BK180" i="39"/>
  <c r="J180" i="39"/>
  <c r="BI177" i="39"/>
  <c r="BH177" i="39"/>
  <c r="BG177" i="39"/>
  <c r="BF177" i="39"/>
  <c r="T177" i="39"/>
  <c r="R177" i="39"/>
  <c r="P177" i="39"/>
  <c r="BK177" i="39"/>
  <c r="J177" i="39"/>
  <c r="BE177" i="39" s="1"/>
  <c r="BI174" i="39"/>
  <c r="BH174" i="39"/>
  <c r="BG174" i="39"/>
  <c r="BF174" i="39"/>
  <c r="BE174" i="39"/>
  <c r="T174" i="39"/>
  <c r="R174" i="39"/>
  <c r="P174" i="39"/>
  <c r="BK174" i="39"/>
  <c r="J174" i="39"/>
  <c r="BI171" i="39"/>
  <c r="BH171" i="39"/>
  <c r="BG171" i="39"/>
  <c r="BF171" i="39"/>
  <c r="T171" i="39"/>
  <c r="R171" i="39"/>
  <c r="P171" i="39"/>
  <c r="BK171" i="39"/>
  <c r="J171" i="39"/>
  <c r="BE171" i="39" s="1"/>
  <c r="BI168" i="39"/>
  <c r="BH168" i="39"/>
  <c r="BG168" i="39"/>
  <c r="BF168" i="39"/>
  <c r="BE168" i="39"/>
  <c r="T168" i="39"/>
  <c r="R168" i="39"/>
  <c r="P168" i="39"/>
  <c r="BK168" i="39"/>
  <c r="J168" i="39"/>
  <c r="BI165" i="39"/>
  <c r="BH165" i="39"/>
  <c r="BG165" i="39"/>
  <c r="BF165" i="39"/>
  <c r="T165" i="39"/>
  <c r="R165" i="39"/>
  <c r="P165" i="39"/>
  <c r="BK165" i="39"/>
  <c r="J165" i="39"/>
  <c r="BE165" i="39" s="1"/>
  <c r="BI162" i="39"/>
  <c r="BH162" i="39"/>
  <c r="BG162" i="39"/>
  <c r="BF162" i="39"/>
  <c r="BE162" i="39"/>
  <c r="T162" i="39"/>
  <c r="R162" i="39"/>
  <c r="P162" i="39"/>
  <c r="BK162" i="39"/>
  <c r="J162" i="39"/>
  <c r="BI159" i="39"/>
  <c r="BH159" i="39"/>
  <c r="BG159" i="39"/>
  <c r="BF159" i="39"/>
  <c r="T159" i="39"/>
  <c r="R159" i="39"/>
  <c r="P159" i="39"/>
  <c r="BK159" i="39"/>
  <c r="J159" i="39"/>
  <c r="BE159" i="39" s="1"/>
  <c r="BI156" i="39"/>
  <c r="BH156" i="39"/>
  <c r="BG156" i="39"/>
  <c r="BF156" i="39"/>
  <c r="BE156" i="39"/>
  <c r="T156" i="39"/>
  <c r="R156" i="39"/>
  <c r="P156" i="39"/>
  <c r="BK156" i="39"/>
  <c r="J156" i="39"/>
  <c r="BI153" i="39"/>
  <c r="BH153" i="39"/>
  <c r="BG153" i="39"/>
  <c r="BF153" i="39"/>
  <c r="T153" i="39"/>
  <c r="R153" i="39"/>
  <c r="P153" i="39"/>
  <c r="BK153" i="39"/>
  <c r="J153" i="39"/>
  <c r="BE153" i="39" s="1"/>
  <c r="BI150" i="39"/>
  <c r="BH150" i="39"/>
  <c r="BG150" i="39"/>
  <c r="BF150" i="39"/>
  <c r="BE150" i="39"/>
  <c r="T150" i="39"/>
  <c r="R150" i="39"/>
  <c r="P150" i="39"/>
  <c r="BK150" i="39"/>
  <c r="J150" i="39"/>
  <c r="BI147" i="39"/>
  <c r="BH147" i="39"/>
  <c r="BG147" i="39"/>
  <c r="BF147" i="39"/>
  <c r="T147" i="39"/>
  <c r="R147" i="39"/>
  <c r="P147" i="39"/>
  <c r="BK147" i="39"/>
  <c r="J147" i="39"/>
  <c r="BE147" i="39" s="1"/>
  <c r="BI144" i="39"/>
  <c r="BH144" i="39"/>
  <c r="BG144" i="39"/>
  <c r="BF144" i="39"/>
  <c r="BE144" i="39"/>
  <c r="T144" i="39"/>
  <c r="R144" i="39"/>
  <c r="P144" i="39"/>
  <c r="BK144" i="39"/>
  <c r="J144" i="39"/>
  <c r="BI141" i="39"/>
  <c r="BH141" i="39"/>
  <c r="BG141" i="39"/>
  <c r="BF141" i="39"/>
  <c r="T141" i="39"/>
  <c r="R141" i="39"/>
  <c r="P141" i="39"/>
  <c r="BK141" i="39"/>
  <c r="J141" i="39"/>
  <c r="BE141" i="39" s="1"/>
  <c r="BI138" i="39"/>
  <c r="BH138" i="39"/>
  <c r="BG138" i="39"/>
  <c r="BF138" i="39"/>
  <c r="BE138" i="39"/>
  <c r="T138" i="39"/>
  <c r="R138" i="39"/>
  <c r="R137" i="39" s="1"/>
  <c r="P138" i="39"/>
  <c r="P137" i="39" s="1"/>
  <c r="BK138" i="39"/>
  <c r="BK137" i="39" s="1"/>
  <c r="J137" i="39" s="1"/>
  <c r="J67" i="39" s="1"/>
  <c r="J138" i="39"/>
  <c r="BI134" i="39"/>
  <c r="BH134" i="39"/>
  <c r="BG134" i="39"/>
  <c r="BF134" i="39"/>
  <c r="BE134" i="39"/>
  <c r="T134" i="39"/>
  <c r="R134" i="39"/>
  <c r="P134" i="39"/>
  <c r="BK134" i="39"/>
  <c r="J134" i="39"/>
  <c r="BI131" i="39"/>
  <c r="BH131" i="39"/>
  <c r="BG131" i="39"/>
  <c r="BF131" i="39"/>
  <c r="T131" i="39"/>
  <c r="R131" i="39"/>
  <c r="P131" i="39"/>
  <c r="BK131" i="39"/>
  <c r="J131" i="39"/>
  <c r="BE131" i="39" s="1"/>
  <c r="BI128" i="39"/>
  <c r="BH128" i="39"/>
  <c r="BG128" i="39"/>
  <c r="BF128" i="39"/>
  <c r="T128" i="39"/>
  <c r="R128" i="39"/>
  <c r="P128" i="39"/>
  <c r="BK128" i="39"/>
  <c r="J128" i="39"/>
  <c r="BE128" i="39" s="1"/>
  <c r="BI125" i="39"/>
  <c r="BH125" i="39"/>
  <c r="BG125" i="39"/>
  <c r="BF125" i="39"/>
  <c r="T125" i="39"/>
  <c r="R125" i="39"/>
  <c r="P125" i="39"/>
  <c r="P118" i="39" s="1"/>
  <c r="BK125" i="39"/>
  <c r="J125" i="39"/>
  <c r="BE125" i="39" s="1"/>
  <c r="BI122" i="39"/>
  <c r="BH122" i="39"/>
  <c r="BG122" i="39"/>
  <c r="BF122" i="39"/>
  <c r="T122" i="39"/>
  <c r="R122" i="39"/>
  <c r="P122" i="39"/>
  <c r="BK122" i="39"/>
  <c r="J122" i="39"/>
  <c r="BE122" i="39" s="1"/>
  <c r="BI119" i="39"/>
  <c r="BH119" i="39"/>
  <c r="BG119" i="39"/>
  <c r="BF119" i="39"/>
  <c r="T119" i="39"/>
  <c r="T118" i="39" s="1"/>
  <c r="R119" i="39"/>
  <c r="P119" i="39"/>
  <c r="BK119" i="39"/>
  <c r="J119" i="39"/>
  <c r="BE119" i="39" s="1"/>
  <c r="BI115" i="39"/>
  <c r="BH115" i="39"/>
  <c r="BG115" i="39"/>
  <c r="BF115" i="39"/>
  <c r="BE115" i="39"/>
  <c r="T115" i="39"/>
  <c r="R115" i="39"/>
  <c r="P115" i="39"/>
  <c r="BK115" i="39"/>
  <c r="J115" i="39"/>
  <c r="BI112" i="39"/>
  <c r="BH112" i="39"/>
  <c r="BG112" i="39"/>
  <c r="BF112" i="39"/>
  <c r="BE112" i="39"/>
  <c r="T112" i="39"/>
  <c r="R112" i="39"/>
  <c r="P112" i="39"/>
  <c r="BK112" i="39"/>
  <c r="J112" i="39"/>
  <c r="BI109" i="39"/>
  <c r="BH109" i="39"/>
  <c r="BG109" i="39"/>
  <c r="BF109" i="39"/>
  <c r="BE109" i="39"/>
  <c r="T109" i="39"/>
  <c r="R109" i="39"/>
  <c r="P109" i="39"/>
  <c r="BK109" i="39"/>
  <c r="J109" i="39"/>
  <c r="BI106" i="39"/>
  <c r="BH106" i="39"/>
  <c r="BG106" i="39"/>
  <c r="BF106" i="39"/>
  <c r="BE106" i="39"/>
  <c r="T106" i="39"/>
  <c r="R106" i="39"/>
  <c r="P106" i="39"/>
  <c r="BK106" i="39"/>
  <c r="J106" i="39"/>
  <c r="BI103" i="39"/>
  <c r="BH103" i="39"/>
  <c r="BG103" i="39"/>
  <c r="BF103" i="39"/>
  <c r="BE103" i="39"/>
  <c r="T103" i="39"/>
  <c r="R103" i="39"/>
  <c r="P103" i="39"/>
  <c r="BK103" i="39"/>
  <c r="J103" i="39"/>
  <c r="BI100" i="39"/>
  <c r="BH100" i="39"/>
  <c r="BG100" i="39"/>
  <c r="BF100" i="39"/>
  <c r="BE100" i="39"/>
  <c r="T100" i="39"/>
  <c r="R100" i="39"/>
  <c r="P100" i="39"/>
  <c r="BK100" i="39"/>
  <c r="J100" i="39"/>
  <c r="BI97" i="39"/>
  <c r="BH97" i="39"/>
  <c r="BG97" i="39"/>
  <c r="BF97" i="39"/>
  <c r="BE97" i="39"/>
  <c r="T97" i="39"/>
  <c r="T96" i="39" s="1"/>
  <c r="R97" i="39"/>
  <c r="R96" i="39" s="1"/>
  <c r="P97" i="39"/>
  <c r="P96" i="39" s="1"/>
  <c r="BK97" i="39"/>
  <c r="J97" i="39"/>
  <c r="J91" i="39"/>
  <c r="J89" i="39"/>
  <c r="F89" i="39"/>
  <c r="E87" i="39"/>
  <c r="J59" i="39"/>
  <c r="F59" i="39"/>
  <c r="F57" i="39"/>
  <c r="E55" i="39"/>
  <c r="E49" i="39"/>
  <c r="J25" i="39"/>
  <c r="E25" i="39"/>
  <c r="J24" i="39"/>
  <c r="J22" i="39"/>
  <c r="E22" i="39"/>
  <c r="J21" i="39"/>
  <c r="J19" i="39"/>
  <c r="E19" i="39"/>
  <c r="F91" i="39" s="1"/>
  <c r="J18" i="39"/>
  <c r="J16" i="39"/>
  <c r="J57" i="39" s="1"/>
  <c r="E7" i="39"/>
  <c r="E81" i="39" s="1"/>
  <c r="R214" i="38"/>
  <c r="P214" i="38"/>
  <c r="P201" i="38"/>
  <c r="R194" i="38"/>
  <c r="J194" i="38"/>
  <c r="J71" i="38" s="1"/>
  <c r="T190" i="38"/>
  <c r="P190" i="38"/>
  <c r="J190" i="38"/>
  <c r="J70" i="38" s="1"/>
  <c r="P143" i="38"/>
  <c r="BK102" i="38"/>
  <c r="J102" i="38" s="1"/>
  <c r="J66" i="38" s="1"/>
  <c r="R98" i="38"/>
  <c r="AY101" i="1"/>
  <c r="AX101" i="1"/>
  <c r="BI215" i="38"/>
  <c r="BH215" i="38"/>
  <c r="BG215" i="38"/>
  <c r="BF215" i="38"/>
  <c r="BE215" i="38"/>
  <c r="T215" i="38"/>
  <c r="T214" i="38" s="1"/>
  <c r="R215" i="38"/>
  <c r="P215" i="38"/>
  <c r="BK215" i="38"/>
  <c r="BK214" i="38" s="1"/>
  <c r="J214" i="38" s="1"/>
  <c r="J73" i="38" s="1"/>
  <c r="J215" i="38"/>
  <c r="BI211" i="38"/>
  <c r="BH211" i="38"/>
  <c r="BG211" i="38"/>
  <c r="BF211" i="38"/>
  <c r="T211" i="38"/>
  <c r="R211" i="38"/>
  <c r="P211" i="38"/>
  <c r="BK211" i="38"/>
  <c r="J211" i="38"/>
  <c r="BE211" i="38" s="1"/>
  <c r="BI208" i="38"/>
  <c r="BH208" i="38"/>
  <c r="BG208" i="38"/>
  <c r="BF208" i="38"/>
  <c r="BE208" i="38"/>
  <c r="T208" i="38"/>
  <c r="R208" i="38"/>
  <c r="P208" i="38"/>
  <c r="BK208" i="38"/>
  <c r="J208" i="38"/>
  <c r="BI205" i="38"/>
  <c r="BH205" i="38"/>
  <c r="BG205" i="38"/>
  <c r="BF205" i="38"/>
  <c r="T205" i="38"/>
  <c r="T201" i="38" s="1"/>
  <c r="R205" i="38"/>
  <c r="P205" i="38"/>
  <c r="BK205" i="38"/>
  <c r="J205" i="38"/>
  <c r="BE205" i="38" s="1"/>
  <c r="BI202" i="38"/>
  <c r="BH202" i="38"/>
  <c r="BG202" i="38"/>
  <c r="BF202" i="38"/>
  <c r="BE202" i="38"/>
  <c r="T202" i="38"/>
  <c r="R202" i="38"/>
  <c r="P202" i="38"/>
  <c r="BK202" i="38"/>
  <c r="J202" i="38"/>
  <c r="BI198" i="38"/>
  <c r="BH198" i="38"/>
  <c r="BG198" i="38"/>
  <c r="BF198" i="38"/>
  <c r="T198" i="38"/>
  <c r="T194" i="38" s="1"/>
  <c r="R198" i="38"/>
  <c r="P198" i="38"/>
  <c r="BK198" i="38"/>
  <c r="BK194" i="38" s="1"/>
  <c r="J198" i="38"/>
  <c r="BE198" i="38" s="1"/>
  <c r="BI195" i="38"/>
  <c r="BH195" i="38"/>
  <c r="BG195" i="38"/>
  <c r="BF195" i="38"/>
  <c r="T195" i="38"/>
  <c r="R195" i="38"/>
  <c r="P195" i="38"/>
  <c r="P194" i="38" s="1"/>
  <c r="BK195" i="38"/>
  <c r="J195" i="38"/>
  <c r="BE195" i="38" s="1"/>
  <c r="BI191" i="38"/>
  <c r="BH191" i="38"/>
  <c r="BG191" i="38"/>
  <c r="BF191" i="38"/>
  <c r="BE191" i="38"/>
  <c r="T191" i="38"/>
  <c r="R191" i="38"/>
  <c r="R190" i="38" s="1"/>
  <c r="P191" i="38"/>
  <c r="BK191" i="38"/>
  <c r="BK190" i="38" s="1"/>
  <c r="J191" i="38"/>
  <c r="BI187" i="38"/>
  <c r="BH187" i="38"/>
  <c r="BG187" i="38"/>
  <c r="BF187" i="38"/>
  <c r="T187" i="38"/>
  <c r="R187" i="38"/>
  <c r="P187" i="38"/>
  <c r="BK187" i="38"/>
  <c r="J187" i="38"/>
  <c r="BE187" i="38" s="1"/>
  <c r="BI184" i="38"/>
  <c r="BH184" i="38"/>
  <c r="BG184" i="38"/>
  <c r="BF184" i="38"/>
  <c r="T184" i="38"/>
  <c r="R184" i="38"/>
  <c r="P184" i="38"/>
  <c r="BK184" i="38"/>
  <c r="J184" i="38"/>
  <c r="BE184" i="38" s="1"/>
  <c r="BI181" i="38"/>
  <c r="BH181" i="38"/>
  <c r="BG181" i="38"/>
  <c r="BF181" i="38"/>
  <c r="T181" i="38"/>
  <c r="R181" i="38"/>
  <c r="P181" i="38"/>
  <c r="BK181" i="38"/>
  <c r="J181" i="38"/>
  <c r="BE181" i="38" s="1"/>
  <c r="BI178" i="38"/>
  <c r="BH178" i="38"/>
  <c r="BG178" i="38"/>
  <c r="BF178" i="38"/>
  <c r="T178" i="38"/>
  <c r="R178" i="38"/>
  <c r="P178" i="38"/>
  <c r="BK178" i="38"/>
  <c r="J178" i="38"/>
  <c r="BE178" i="38" s="1"/>
  <c r="BI175" i="38"/>
  <c r="BH175" i="38"/>
  <c r="BG175" i="38"/>
  <c r="BF175" i="38"/>
  <c r="BE175" i="38"/>
  <c r="T175" i="38"/>
  <c r="R175" i="38"/>
  <c r="P175" i="38"/>
  <c r="BK175" i="38"/>
  <c r="J175" i="38"/>
  <c r="BI172" i="38"/>
  <c r="BH172" i="38"/>
  <c r="BG172" i="38"/>
  <c r="BF172" i="38"/>
  <c r="T172" i="38"/>
  <c r="R172" i="38"/>
  <c r="P172" i="38"/>
  <c r="BK172" i="38"/>
  <c r="J172" i="38"/>
  <c r="BE172" i="38" s="1"/>
  <c r="BI169" i="38"/>
  <c r="BH169" i="38"/>
  <c r="BG169" i="38"/>
  <c r="BF169" i="38"/>
  <c r="T169" i="38"/>
  <c r="R169" i="38"/>
  <c r="P169" i="38"/>
  <c r="BK169" i="38"/>
  <c r="J169" i="38"/>
  <c r="BE169" i="38" s="1"/>
  <c r="BI166" i="38"/>
  <c r="BH166" i="38"/>
  <c r="BG166" i="38"/>
  <c r="BF166" i="38"/>
  <c r="T166" i="38"/>
  <c r="R166" i="38"/>
  <c r="P166" i="38"/>
  <c r="BK166" i="38"/>
  <c r="J166" i="38"/>
  <c r="BE166" i="38" s="1"/>
  <c r="BI163" i="38"/>
  <c r="BH163" i="38"/>
  <c r="BG163" i="38"/>
  <c r="BF163" i="38"/>
  <c r="T163" i="38"/>
  <c r="R163" i="38"/>
  <c r="P163" i="38"/>
  <c r="BK163" i="38"/>
  <c r="J163" i="38"/>
  <c r="BE163" i="38" s="1"/>
  <c r="BI160" i="38"/>
  <c r="BH160" i="38"/>
  <c r="BG160" i="38"/>
  <c r="BF160" i="38"/>
  <c r="T160" i="38"/>
  <c r="R160" i="38"/>
  <c r="P160" i="38"/>
  <c r="BK160" i="38"/>
  <c r="J160" i="38"/>
  <c r="BE160" i="38" s="1"/>
  <c r="BI156" i="38"/>
  <c r="BH156" i="38"/>
  <c r="BG156" i="38"/>
  <c r="BF156" i="38"/>
  <c r="BE156" i="38"/>
  <c r="T156" i="38"/>
  <c r="R156" i="38"/>
  <c r="P156" i="38"/>
  <c r="BK156" i="38"/>
  <c r="J156" i="38"/>
  <c r="BI153" i="38"/>
  <c r="BH153" i="38"/>
  <c r="BG153" i="38"/>
  <c r="BF153" i="38"/>
  <c r="BE153" i="38"/>
  <c r="T153" i="38"/>
  <c r="R153" i="38"/>
  <c r="P153" i="38"/>
  <c r="BK153" i="38"/>
  <c r="J153" i="38"/>
  <c r="BI150" i="38"/>
  <c r="BH150" i="38"/>
  <c r="BG150" i="38"/>
  <c r="BF150" i="38"/>
  <c r="BE150" i="38"/>
  <c r="T150" i="38"/>
  <c r="R150" i="38"/>
  <c r="P150" i="38"/>
  <c r="BK150" i="38"/>
  <c r="J150" i="38"/>
  <c r="BI147" i="38"/>
  <c r="BH147" i="38"/>
  <c r="BG147" i="38"/>
  <c r="BF147" i="38"/>
  <c r="BE147" i="38"/>
  <c r="T147" i="38"/>
  <c r="T143" i="38" s="1"/>
  <c r="R147" i="38"/>
  <c r="P147" i="38"/>
  <c r="BK147" i="38"/>
  <c r="BK143" i="38" s="1"/>
  <c r="J143" i="38" s="1"/>
  <c r="J68" i="38" s="1"/>
  <c r="J147" i="38"/>
  <c r="BI144" i="38"/>
  <c r="BH144" i="38"/>
  <c r="BG144" i="38"/>
  <c r="BF144" i="38"/>
  <c r="BE144" i="38"/>
  <c r="T144" i="38"/>
  <c r="R144" i="38"/>
  <c r="R143" i="38" s="1"/>
  <c r="P144" i="38"/>
  <c r="BK144" i="38"/>
  <c r="J144" i="38"/>
  <c r="BI140" i="38"/>
  <c r="BH140" i="38"/>
  <c r="BG140" i="38"/>
  <c r="BF140" i="38"/>
  <c r="T140" i="38"/>
  <c r="R140" i="38"/>
  <c r="P140" i="38"/>
  <c r="BK140" i="38"/>
  <c r="J140" i="38"/>
  <c r="BE140" i="38" s="1"/>
  <c r="BI137" i="38"/>
  <c r="BH137" i="38"/>
  <c r="BG137" i="38"/>
  <c r="BF137" i="38"/>
  <c r="T137" i="38"/>
  <c r="R137" i="38"/>
  <c r="P137" i="38"/>
  <c r="BK137" i="38"/>
  <c r="J137" i="38"/>
  <c r="BE137" i="38" s="1"/>
  <c r="BI134" i="38"/>
  <c r="BH134" i="38"/>
  <c r="BG134" i="38"/>
  <c r="BF134" i="38"/>
  <c r="BE134" i="38"/>
  <c r="T134" i="38"/>
  <c r="R134" i="38"/>
  <c r="P134" i="38"/>
  <c r="BK134" i="38"/>
  <c r="BK112" i="38" s="1"/>
  <c r="J112" i="38" s="1"/>
  <c r="J67" i="38" s="1"/>
  <c r="J134" i="38"/>
  <c r="BI131" i="38"/>
  <c r="BH131" i="38"/>
  <c r="BG131" i="38"/>
  <c r="F36" i="38" s="1"/>
  <c r="BB101" i="1" s="1"/>
  <c r="BF131" i="38"/>
  <c r="T131" i="38"/>
  <c r="R131" i="38"/>
  <c r="P131" i="38"/>
  <c r="BK131" i="38"/>
  <c r="J131" i="38"/>
  <c r="BE131" i="38" s="1"/>
  <c r="BI128" i="38"/>
  <c r="BH128" i="38"/>
  <c r="BG128" i="38"/>
  <c r="BF128" i="38"/>
  <c r="T128" i="38"/>
  <c r="R128" i="38"/>
  <c r="P128" i="38"/>
  <c r="BK128" i="38"/>
  <c r="J128" i="38"/>
  <c r="BE128" i="38" s="1"/>
  <c r="BI125" i="38"/>
  <c r="BH125" i="38"/>
  <c r="BG125" i="38"/>
  <c r="BF125" i="38"/>
  <c r="T125" i="38"/>
  <c r="R125" i="38"/>
  <c r="P125" i="38"/>
  <c r="BK125" i="38"/>
  <c r="J125" i="38"/>
  <c r="BE125" i="38" s="1"/>
  <c r="BI122" i="38"/>
  <c r="BH122" i="38"/>
  <c r="BG122" i="38"/>
  <c r="BF122" i="38"/>
  <c r="T122" i="38"/>
  <c r="R122" i="38"/>
  <c r="P122" i="38"/>
  <c r="BK122" i="38"/>
  <c r="J122" i="38"/>
  <c r="BE122" i="38" s="1"/>
  <c r="BI119" i="38"/>
  <c r="BH119" i="38"/>
  <c r="BG119" i="38"/>
  <c r="BF119" i="38"/>
  <c r="T119" i="38"/>
  <c r="R119" i="38"/>
  <c r="P119" i="38"/>
  <c r="BK119" i="38"/>
  <c r="J119" i="38"/>
  <c r="BE119" i="38" s="1"/>
  <c r="BI116" i="38"/>
  <c r="BH116" i="38"/>
  <c r="BG116" i="38"/>
  <c r="BF116" i="38"/>
  <c r="T116" i="38"/>
  <c r="R116" i="38"/>
  <c r="P116" i="38"/>
  <c r="BK116" i="38"/>
  <c r="J116" i="38"/>
  <c r="BE116" i="38" s="1"/>
  <c r="BI113" i="38"/>
  <c r="BH113" i="38"/>
  <c r="BG113" i="38"/>
  <c r="BF113" i="38"/>
  <c r="T113" i="38"/>
  <c r="T112" i="38" s="1"/>
  <c r="R113" i="38"/>
  <c r="P113" i="38"/>
  <c r="BK113" i="38"/>
  <c r="J113" i="38"/>
  <c r="BE113" i="38" s="1"/>
  <c r="BI109" i="38"/>
  <c r="BH109" i="38"/>
  <c r="BG109" i="38"/>
  <c r="BF109" i="38"/>
  <c r="BE109" i="38"/>
  <c r="T109" i="38"/>
  <c r="R109" i="38"/>
  <c r="P109" i="38"/>
  <c r="BK109" i="38"/>
  <c r="J109" i="38"/>
  <c r="BI106" i="38"/>
  <c r="BH106" i="38"/>
  <c r="BG106" i="38"/>
  <c r="BF106" i="38"/>
  <c r="T106" i="38"/>
  <c r="T102" i="38" s="1"/>
  <c r="R106" i="38"/>
  <c r="P106" i="38"/>
  <c r="BK106" i="38"/>
  <c r="J106" i="38"/>
  <c r="BE106" i="38" s="1"/>
  <c r="BI103" i="38"/>
  <c r="BH103" i="38"/>
  <c r="BG103" i="38"/>
  <c r="BF103" i="38"/>
  <c r="BE103" i="38"/>
  <c r="T103" i="38"/>
  <c r="R103" i="38"/>
  <c r="R102" i="38" s="1"/>
  <c r="P103" i="38"/>
  <c r="P102" i="38" s="1"/>
  <c r="BK103" i="38"/>
  <c r="J103" i="38"/>
  <c r="BI99" i="38"/>
  <c r="BH99" i="38"/>
  <c r="BG99" i="38"/>
  <c r="BF99" i="38"/>
  <c r="BE99" i="38"/>
  <c r="T99" i="38"/>
  <c r="T98" i="38" s="1"/>
  <c r="R99" i="38"/>
  <c r="P99" i="38"/>
  <c r="P98" i="38" s="1"/>
  <c r="BK99" i="38"/>
  <c r="BK98" i="38" s="1"/>
  <c r="J99" i="38"/>
  <c r="F94" i="38"/>
  <c r="F93" i="38"/>
  <c r="F91" i="38"/>
  <c r="E89" i="38"/>
  <c r="E83" i="38"/>
  <c r="F57" i="38"/>
  <c r="E55" i="38"/>
  <c r="J25" i="38"/>
  <c r="E25" i="38"/>
  <c r="J93" i="38" s="1"/>
  <c r="J24" i="38"/>
  <c r="J22" i="38"/>
  <c r="E22" i="38"/>
  <c r="F60" i="38" s="1"/>
  <c r="J21" i="38"/>
  <c r="J19" i="38"/>
  <c r="E19" i="38"/>
  <c r="F59" i="38" s="1"/>
  <c r="J18" i="38"/>
  <c r="J16" i="38"/>
  <c r="E7" i="38"/>
  <c r="E49" i="38" s="1"/>
  <c r="P287" i="37"/>
  <c r="P282" i="37"/>
  <c r="J282" i="37"/>
  <c r="J73" i="37" s="1"/>
  <c r="BK233" i="37"/>
  <c r="J233" i="37" s="1"/>
  <c r="J72" i="37" s="1"/>
  <c r="BK215" i="37"/>
  <c r="J215" i="37" s="1"/>
  <c r="J70" i="37" s="1"/>
  <c r="P122" i="37"/>
  <c r="BK104" i="37"/>
  <c r="J104" i="37" s="1"/>
  <c r="J66" i="37" s="1"/>
  <c r="J99" i="37"/>
  <c r="J65" i="37" s="1"/>
  <c r="AY100" i="1"/>
  <c r="AX100" i="1"/>
  <c r="BI288" i="37"/>
  <c r="BH288" i="37"/>
  <c r="BG288" i="37"/>
  <c r="BF288" i="37"/>
  <c r="T288" i="37"/>
  <c r="T287" i="37" s="1"/>
  <c r="R288" i="37"/>
  <c r="R287" i="37" s="1"/>
  <c r="P288" i="37"/>
  <c r="BK288" i="37"/>
  <c r="BK287" i="37" s="1"/>
  <c r="J287" i="37" s="1"/>
  <c r="J74" i="37" s="1"/>
  <c r="J288" i="37"/>
  <c r="BE288" i="37" s="1"/>
  <c r="BI283" i="37"/>
  <c r="BH283" i="37"/>
  <c r="BG283" i="37"/>
  <c r="BF283" i="37"/>
  <c r="T283" i="37"/>
  <c r="T282" i="37" s="1"/>
  <c r="R283" i="37"/>
  <c r="R282" i="37" s="1"/>
  <c r="P283" i="37"/>
  <c r="BK283" i="37"/>
  <c r="BK282" i="37" s="1"/>
  <c r="J283" i="37"/>
  <c r="BE283" i="37" s="1"/>
  <c r="BI278" i="37"/>
  <c r="BH278" i="37"/>
  <c r="BG278" i="37"/>
  <c r="BF278" i="37"/>
  <c r="T278" i="37"/>
  <c r="R278" i="37"/>
  <c r="P278" i="37"/>
  <c r="BK278" i="37"/>
  <c r="J278" i="37"/>
  <c r="BE278" i="37" s="1"/>
  <c r="BI274" i="37"/>
  <c r="BH274" i="37"/>
  <c r="BG274" i="37"/>
  <c r="BF274" i="37"/>
  <c r="T274" i="37"/>
  <c r="R274" i="37"/>
  <c r="P274" i="37"/>
  <c r="BK274" i="37"/>
  <c r="J274" i="37"/>
  <c r="BE274" i="37" s="1"/>
  <c r="BI270" i="37"/>
  <c r="BH270" i="37"/>
  <c r="BG270" i="37"/>
  <c r="BF270" i="37"/>
  <c r="T270" i="37"/>
  <c r="R270" i="37"/>
  <c r="P270" i="37"/>
  <c r="BK270" i="37"/>
  <c r="J270" i="37"/>
  <c r="BE270" i="37" s="1"/>
  <c r="BI266" i="37"/>
  <c r="BH266" i="37"/>
  <c r="BG266" i="37"/>
  <c r="BF266" i="37"/>
  <c r="T266" i="37"/>
  <c r="R266" i="37"/>
  <c r="P266" i="37"/>
  <c r="BK266" i="37"/>
  <c r="J266" i="37"/>
  <c r="BE266" i="37" s="1"/>
  <c r="BI262" i="37"/>
  <c r="BH262" i="37"/>
  <c r="BG262" i="37"/>
  <c r="BF262" i="37"/>
  <c r="T262" i="37"/>
  <c r="R262" i="37"/>
  <c r="P262" i="37"/>
  <c r="BK262" i="37"/>
  <c r="J262" i="37"/>
  <c r="BE262" i="37" s="1"/>
  <c r="BI258" i="37"/>
  <c r="BH258" i="37"/>
  <c r="BG258" i="37"/>
  <c r="BF258" i="37"/>
  <c r="T258" i="37"/>
  <c r="R258" i="37"/>
  <c r="P258" i="37"/>
  <c r="BK258" i="37"/>
  <c r="J258" i="37"/>
  <c r="BE258" i="37" s="1"/>
  <c r="BI254" i="37"/>
  <c r="BH254" i="37"/>
  <c r="BG254" i="37"/>
  <c r="BF254" i="37"/>
  <c r="T254" i="37"/>
  <c r="R254" i="37"/>
  <c r="P254" i="37"/>
  <c r="BK254" i="37"/>
  <c r="J254" i="37"/>
  <c r="BE254" i="37" s="1"/>
  <c r="BI250" i="37"/>
  <c r="BH250" i="37"/>
  <c r="BG250" i="37"/>
  <c r="BF250" i="37"/>
  <c r="T250" i="37"/>
  <c r="R250" i="37"/>
  <c r="P250" i="37"/>
  <c r="BK250" i="37"/>
  <c r="J250" i="37"/>
  <c r="BE250" i="37" s="1"/>
  <c r="BI246" i="37"/>
  <c r="BH246" i="37"/>
  <c r="BG246" i="37"/>
  <c r="BF246" i="37"/>
  <c r="T246" i="37"/>
  <c r="R246" i="37"/>
  <c r="P246" i="37"/>
  <c r="BK246" i="37"/>
  <c r="J246" i="37"/>
  <c r="BE246" i="37" s="1"/>
  <c r="BI242" i="37"/>
  <c r="BH242" i="37"/>
  <c r="BG242" i="37"/>
  <c r="BF242" i="37"/>
  <c r="T242" i="37"/>
  <c r="R242" i="37"/>
  <c r="P242" i="37"/>
  <c r="BK242" i="37"/>
  <c r="J242" i="37"/>
  <c r="BE242" i="37" s="1"/>
  <c r="BI238" i="37"/>
  <c r="BH238" i="37"/>
  <c r="BG238" i="37"/>
  <c r="BF238" i="37"/>
  <c r="T238" i="37"/>
  <c r="R238" i="37"/>
  <c r="P238" i="37"/>
  <c r="BK238" i="37"/>
  <c r="J238" i="37"/>
  <c r="BE238" i="37" s="1"/>
  <c r="BI234" i="37"/>
  <c r="BH234" i="37"/>
  <c r="BG234" i="37"/>
  <c r="BF234" i="37"/>
  <c r="T234" i="37"/>
  <c r="R234" i="37"/>
  <c r="R233" i="37" s="1"/>
  <c r="P234" i="37"/>
  <c r="P233" i="37" s="1"/>
  <c r="BK234" i="37"/>
  <c r="J234" i="37"/>
  <c r="BE234" i="37" s="1"/>
  <c r="BI229" i="37"/>
  <c r="BH229" i="37"/>
  <c r="BG229" i="37"/>
  <c r="BF229" i="37"/>
  <c r="T229" i="37"/>
  <c r="R229" i="37"/>
  <c r="P229" i="37"/>
  <c r="BK229" i="37"/>
  <c r="J229" i="37"/>
  <c r="BE229" i="37" s="1"/>
  <c r="BI225" i="37"/>
  <c r="BH225" i="37"/>
  <c r="BG225" i="37"/>
  <c r="BF225" i="37"/>
  <c r="BE225" i="37"/>
  <c r="T225" i="37"/>
  <c r="T224" i="37" s="1"/>
  <c r="R225" i="37"/>
  <c r="P225" i="37"/>
  <c r="P224" i="37" s="1"/>
  <c r="BK225" i="37"/>
  <c r="BK224" i="37" s="1"/>
  <c r="J224" i="37" s="1"/>
  <c r="J71" i="37" s="1"/>
  <c r="J225" i="37"/>
  <c r="BI220" i="37"/>
  <c r="BH220" i="37"/>
  <c r="BG220" i="37"/>
  <c r="BF220" i="37"/>
  <c r="T220" i="37"/>
  <c r="R220" i="37"/>
  <c r="P220" i="37"/>
  <c r="BK220" i="37"/>
  <c r="J220" i="37"/>
  <c r="BE220" i="37" s="1"/>
  <c r="BI216" i="37"/>
  <c r="BH216" i="37"/>
  <c r="BG216" i="37"/>
  <c r="BF216" i="37"/>
  <c r="T216" i="37"/>
  <c r="T215" i="37" s="1"/>
  <c r="R216" i="37"/>
  <c r="R215" i="37" s="1"/>
  <c r="P216" i="37"/>
  <c r="P215" i="37" s="1"/>
  <c r="BK216" i="37"/>
  <c r="J216" i="37"/>
  <c r="BE216" i="37" s="1"/>
  <c r="BI211" i="37"/>
  <c r="BH211" i="37"/>
  <c r="BG211" i="37"/>
  <c r="BF211" i="37"/>
  <c r="BE211" i="37"/>
  <c r="T211" i="37"/>
  <c r="R211" i="37"/>
  <c r="P211" i="37"/>
  <c r="BK211" i="37"/>
  <c r="J211" i="37"/>
  <c r="BI207" i="37"/>
  <c r="BH207" i="37"/>
  <c r="BG207" i="37"/>
  <c r="BF207" i="37"/>
  <c r="T207" i="37"/>
  <c r="R207" i="37"/>
  <c r="P207" i="37"/>
  <c r="BK207" i="37"/>
  <c r="J207" i="37"/>
  <c r="BE207" i="37" s="1"/>
  <c r="BI203" i="37"/>
  <c r="BH203" i="37"/>
  <c r="BG203" i="37"/>
  <c r="BF203" i="37"/>
  <c r="BE203" i="37"/>
  <c r="T203" i="37"/>
  <c r="R203" i="37"/>
  <c r="P203" i="37"/>
  <c r="BK203" i="37"/>
  <c r="J203" i="37"/>
  <c r="BI199" i="37"/>
  <c r="BH199" i="37"/>
  <c r="BG199" i="37"/>
  <c r="BF199" i="37"/>
  <c r="T199" i="37"/>
  <c r="R199" i="37"/>
  <c r="P199" i="37"/>
  <c r="BK199" i="37"/>
  <c r="J199" i="37"/>
  <c r="BE199" i="37" s="1"/>
  <c r="BI195" i="37"/>
  <c r="BH195" i="37"/>
  <c r="BG195" i="37"/>
  <c r="BF195" i="37"/>
  <c r="BE195" i="37"/>
  <c r="T195" i="37"/>
  <c r="R195" i="37"/>
  <c r="P195" i="37"/>
  <c r="BK195" i="37"/>
  <c r="J195" i="37"/>
  <c r="BI191" i="37"/>
  <c r="BH191" i="37"/>
  <c r="BG191" i="37"/>
  <c r="BF191" i="37"/>
  <c r="T191" i="37"/>
  <c r="R191" i="37"/>
  <c r="P191" i="37"/>
  <c r="BK191" i="37"/>
  <c r="J191" i="37"/>
  <c r="BE191" i="37" s="1"/>
  <c r="BI187" i="37"/>
  <c r="BH187" i="37"/>
  <c r="BG187" i="37"/>
  <c r="BF187" i="37"/>
  <c r="BE187" i="37"/>
  <c r="T187" i="37"/>
  <c r="R187" i="37"/>
  <c r="P187" i="37"/>
  <c r="BK187" i="37"/>
  <c r="J187" i="37"/>
  <c r="BI183" i="37"/>
  <c r="BH183" i="37"/>
  <c r="BG183" i="37"/>
  <c r="BF183" i="37"/>
  <c r="T183" i="37"/>
  <c r="R183" i="37"/>
  <c r="P183" i="37"/>
  <c r="BK183" i="37"/>
  <c r="J183" i="37"/>
  <c r="BE183" i="37" s="1"/>
  <c r="BI179" i="37"/>
  <c r="BH179" i="37"/>
  <c r="BG179" i="37"/>
  <c r="BF179" i="37"/>
  <c r="BE179" i="37"/>
  <c r="T179" i="37"/>
  <c r="R179" i="37"/>
  <c r="P179" i="37"/>
  <c r="BK179" i="37"/>
  <c r="J179" i="37"/>
  <c r="BI175" i="37"/>
  <c r="BH175" i="37"/>
  <c r="BG175" i="37"/>
  <c r="BF175" i="37"/>
  <c r="BE175" i="37"/>
  <c r="T175" i="37"/>
  <c r="R175" i="37"/>
  <c r="P175" i="37"/>
  <c r="BK175" i="37"/>
  <c r="J175" i="37"/>
  <c r="BI171" i="37"/>
  <c r="BH171" i="37"/>
  <c r="BG171" i="37"/>
  <c r="BF171" i="37"/>
  <c r="BE171" i="37"/>
  <c r="T171" i="37"/>
  <c r="T170" i="37" s="1"/>
  <c r="R171" i="37"/>
  <c r="P171" i="37"/>
  <c r="P170" i="37" s="1"/>
  <c r="BK171" i="37"/>
  <c r="BK170" i="37" s="1"/>
  <c r="J170" i="37" s="1"/>
  <c r="J69" i="37" s="1"/>
  <c r="J171" i="37"/>
  <c r="BI166" i="37"/>
  <c r="BH166" i="37"/>
  <c r="BG166" i="37"/>
  <c r="BF166" i="37"/>
  <c r="T166" i="37"/>
  <c r="R166" i="37"/>
  <c r="P166" i="37"/>
  <c r="BK166" i="37"/>
  <c r="J166" i="37"/>
  <c r="BE166" i="37" s="1"/>
  <c r="BI162" i="37"/>
  <c r="BH162" i="37"/>
  <c r="BG162" i="37"/>
  <c r="BF162" i="37"/>
  <c r="T162" i="37"/>
  <c r="R162" i="37"/>
  <c r="P162" i="37"/>
  <c r="BK162" i="37"/>
  <c r="J162" i="37"/>
  <c r="BE162" i="37" s="1"/>
  <c r="BI158" i="37"/>
  <c r="BH158" i="37"/>
  <c r="BG158" i="37"/>
  <c r="BF158" i="37"/>
  <c r="T158" i="37"/>
  <c r="R158" i="37"/>
  <c r="P158" i="37"/>
  <c r="BK158" i="37"/>
  <c r="J158" i="37"/>
  <c r="BE158" i="37" s="1"/>
  <c r="BI154" i="37"/>
  <c r="BH154" i="37"/>
  <c r="BG154" i="37"/>
  <c r="BF154" i="37"/>
  <c r="T154" i="37"/>
  <c r="R154" i="37"/>
  <c r="P154" i="37"/>
  <c r="BK154" i="37"/>
  <c r="J154" i="37"/>
  <c r="BE154" i="37" s="1"/>
  <c r="BI151" i="37"/>
  <c r="BH151" i="37"/>
  <c r="BG151" i="37"/>
  <c r="BF151" i="37"/>
  <c r="T151" i="37"/>
  <c r="R151" i="37"/>
  <c r="P151" i="37"/>
  <c r="BK151" i="37"/>
  <c r="J151" i="37"/>
  <c r="BE151" i="37" s="1"/>
  <c r="BI147" i="37"/>
  <c r="BH147" i="37"/>
  <c r="BG147" i="37"/>
  <c r="BF147" i="37"/>
  <c r="T147" i="37"/>
  <c r="R147" i="37"/>
  <c r="P147" i="37"/>
  <c r="BK147" i="37"/>
  <c r="J147" i="37"/>
  <c r="BE147" i="37" s="1"/>
  <c r="BI143" i="37"/>
  <c r="BH143" i="37"/>
  <c r="BG143" i="37"/>
  <c r="BF143" i="37"/>
  <c r="T143" i="37"/>
  <c r="R143" i="37"/>
  <c r="P143" i="37"/>
  <c r="BK143" i="37"/>
  <c r="J143" i="37"/>
  <c r="BE143" i="37" s="1"/>
  <c r="BI139" i="37"/>
  <c r="BH139" i="37"/>
  <c r="BG139" i="37"/>
  <c r="BF139" i="37"/>
  <c r="T139" i="37"/>
  <c r="R139" i="37"/>
  <c r="P139" i="37"/>
  <c r="BK139" i="37"/>
  <c r="J139" i="37"/>
  <c r="BE139" i="37" s="1"/>
  <c r="BI135" i="37"/>
  <c r="BH135" i="37"/>
  <c r="BG135" i="37"/>
  <c r="BF135" i="37"/>
  <c r="T135" i="37"/>
  <c r="R135" i="37"/>
  <c r="P135" i="37"/>
  <c r="BK135" i="37"/>
  <c r="J135" i="37"/>
  <c r="BE135" i="37" s="1"/>
  <c r="BI131" i="37"/>
  <c r="BH131" i="37"/>
  <c r="BG131" i="37"/>
  <c r="BF131" i="37"/>
  <c r="T131" i="37"/>
  <c r="R131" i="37"/>
  <c r="P131" i="37"/>
  <c r="BK131" i="37"/>
  <c r="J131" i="37"/>
  <c r="BE131" i="37" s="1"/>
  <c r="BI127" i="37"/>
  <c r="BH127" i="37"/>
  <c r="BG127" i="37"/>
  <c r="BF127" i="37"/>
  <c r="T127" i="37"/>
  <c r="R127" i="37"/>
  <c r="P127" i="37"/>
  <c r="BK127" i="37"/>
  <c r="J127" i="37"/>
  <c r="BE127" i="37" s="1"/>
  <c r="BI123" i="37"/>
  <c r="BH123" i="37"/>
  <c r="BG123" i="37"/>
  <c r="BF123" i="37"/>
  <c r="F35" i="37" s="1"/>
  <c r="BA100" i="1" s="1"/>
  <c r="T123" i="37"/>
  <c r="R123" i="37"/>
  <c r="R122" i="37" s="1"/>
  <c r="P123" i="37"/>
  <c r="BK123" i="37"/>
  <c r="BK122" i="37" s="1"/>
  <c r="J122" i="37" s="1"/>
  <c r="J68" i="37" s="1"/>
  <c r="J123" i="37"/>
  <c r="BE123" i="37" s="1"/>
  <c r="BI118" i="37"/>
  <c r="BH118" i="37"/>
  <c r="BG118" i="37"/>
  <c r="BF118" i="37"/>
  <c r="BE118" i="37"/>
  <c r="T118" i="37"/>
  <c r="R118" i="37"/>
  <c r="P118" i="37"/>
  <c r="BK118" i="37"/>
  <c r="J118" i="37"/>
  <c r="BI114" i="37"/>
  <c r="BH114" i="37"/>
  <c r="BG114" i="37"/>
  <c r="BF114" i="37"/>
  <c r="BE114" i="37"/>
  <c r="T114" i="37"/>
  <c r="R114" i="37"/>
  <c r="R109" i="37" s="1"/>
  <c r="P114" i="37"/>
  <c r="BK114" i="37"/>
  <c r="J114" i="37"/>
  <c r="BI110" i="37"/>
  <c r="BH110" i="37"/>
  <c r="BG110" i="37"/>
  <c r="BF110" i="37"/>
  <c r="BE110" i="37"/>
  <c r="T110" i="37"/>
  <c r="T109" i="37" s="1"/>
  <c r="R110" i="37"/>
  <c r="P110" i="37"/>
  <c r="P109" i="37" s="1"/>
  <c r="BK110" i="37"/>
  <c r="BK109" i="37" s="1"/>
  <c r="J109" i="37" s="1"/>
  <c r="J67" i="37" s="1"/>
  <c r="J110" i="37"/>
  <c r="BI105" i="37"/>
  <c r="BH105" i="37"/>
  <c r="BG105" i="37"/>
  <c r="BF105" i="37"/>
  <c r="T105" i="37"/>
  <c r="T104" i="37" s="1"/>
  <c r="R105" i="37"/>
  <c r="R104" i="37" s="1"/>
  <c r="P105" i="37"/>
  <c r="P104" i="37" s="1"/>
  <c r="BK105" i="37"/>
  <c r="J105" i="37"/>
  <c r="BE105" i="37" s="1"/>
  <c r="BI100" i="37"/>
  <c r="BH100" i="37"/>
  <c r="BG100" i="37"/>
  <c r="BF100" i="37"/>
  <c r="J35" i="37" s="1"/>
  <c r="AW100" i="1" s="1"/>
  <c r="BE100" i="37"/>
  <c r="T100" i="37"/>
  <c r="T99" i="37" s="1"/>
  <c r="R100" i="37"/>
  <c r="R99" i="37" s="1"/>
  <c r="P100" i="37"/>
  <c r="P99" i="37" s="1"/>
  <c r="P98" i="37" s="1"/>
  <c r="AU100" i="1" s="1"/>
  <c r="BK100" i="37"/>
  <c r="BK99" i="37" s="1"/>
  <c r="J100" i="37"/>
  <c r="J94" i="37"/>
  <c r="J92" i="37"/>
  <c r="F92" i="37"/>
  <c r="E90" i="37"/>
  <c r="F60" i="37"/>
  <c r="F59" i="37"/>
  <c r="F57" i="37"/>
  <c r="E55" i="37"/>
  <c r="E49" i="37"/>
  <c r="J25" i="37"/>
  <c r="E25" i="37"/>
  <c r="J59" i="37" s="1"/>
  <c r="J24" i="37"/>
  <c r="J22" i="37"/>
  <c r="E22" i="37"/>
  <c r="F95" i="37" s="1"/>
  <c r="J21" i="37"/>
  <c r="J19" i="37"/>
  <c r="E19" i="37"/>
  <c r="F94" i="37" s="1"/>
  <c r="J18" i="37"/>
  <c r="J16" i="37"/>
  <c r="J57" i="37" s="1"/>
  <c r="E7" i="37"/>
  <c r="E84" i="37" s="1"/>
  <c r="R171" i="36"/>
  <c r="T170" i="36"/>
  <c r="R170" i="36"/>
  <c r="T167" i="36"/>
  <c r="R167" i="36"/>
  <c r="P156" i="36"/>
  <c r="P141" i="36"/>
  <c r="P138" i="36"/>
  <c r="BK138" i="36"/>
  <c r="J138" i="36" s="1"/>
  <c r="J98" i="36"/>
  <c r="J66" i="36" s="1"/>
  <c r="AY98" i="1"/>
  <c r="AX98" i="1"/>
  <c r="BI172" i="36"/>
  <c r="BH172" i="36"/>
  <c r="BG172" i="36"/>
  <c r="BF172" i="36"/>
  <c r="BE172" i="36"/>
  <c r="T172" i="36"/>
  <c r="T171" i="36" s="1"/>
  <c r="R172" i="36"/>
  <c r="P172" i="36"/>
  <c r="P171" i="36" s="1"/>
  <c r="P170" i="36" s="1"/>
  <c r="BK172" i="36"/>
  <c r="BK171" i="36" s="1"/>
  <c r="J171" i="36" s="1"/>
  <c r="J72" i="36" s="1"/>
  <c r="J172" i="36"/>
  <c r="BI168" i="36"/>
  <c r="BH168" i="36"/>
  <c r="BG168" i="36"/>
  <c r="BF168" i="36"/>
  <c r="BE168" i="36"/>
  <c r="T168" i="36"/>
  <c r="R168" i="36"/>
  <c r="P168" i="36"/>
  <c r="P167" i="36" s="1"/>
  <c r="BK168" i="36"/>
  <c r="BK167" i="36" s="1"/>
  <c r="J167" i="36" s="1"/>
  <c r="J70" i="36" s="1"/>
  <c r="J168" i="36"/>
  <c r="BI165" i="36"/>
  <c r="BH165" i="36"/>
  <c r="BG165" i="36"/>
  <c r="BF165" i="36"/>
  <c r="BE165" i="36"/>
  <c r="T165" i="36"/>
  <c r="R165" i="36"/>
  <c r="P165" i="36"/>
  <c r="BK165" i="36"/>
  <c r="J165" i="36"/>
  <c r="BI163" i="36"/>
  <c r="BH163" i="36"/>
  <c r="BG163" i="36"/>
  <c r="BF163" i="36"/>
  <c r="T163" i="36"/>
  <c r="R163" i="36"/>
  <c r="P163" i="36"/>
  <c r="BK163" i="36"/>
  <c r="J163" i="36"/>
  <c r="BE163" i="36" s="1"/>
  <c r="BI161" i="36"/>
  <c r="BH161" i="36"/>
  <c r="BG161" i="36"/>
  <c r="BF161" i="36"/>
  <c r="BE161" i="36"/>
  <c r="T161" i="36"/>
  <c r="R161" i="36"/>
  <c r="P161" i="36"/>
  <c r="BK161" i="36"/>
  <c r="J161" i="36"/>
  <c r="BI157" i="36"/>
  <c r="BH157" i="36"/>
  <c r="BG157" i="36"/>
  <c r="BF157" i="36"/>
  <c r="T157" i="36"/>
  <c r="T156" i="36" s="1"/>
  <c r="R157" i="36"/>
  <c r="P157" i="36"/>
  <c r="BK157" i="36"/>
  <c r="J157" i="36"/>
  <c r="BE157" i="36" s="1"/>
  <c r="BI152" i="36"/>
  <c r="BH152" i="36"/>
  <c r="BG152" i="36"/>
  <c r="BF152" i="36"/>
  <c r="BE152" i="36"/>
  <c r="T152" i="36"/>
  <c r="R152" i="36"/>
  <c r="P152" i="36"/>
  <c r="BK152" i="36"/>
  <c r="J152" i="36"/>
  <c r="BI150" i="36"/>
  <c r="BH150" i="36"/>
  <c r="BG150" i="36"/>
  <c r="BF150" i="36"/>
  <c r="T150" i="36"/>
  <c r="R150" i="36"/>
  <c r="P150" i="36"/>
  <c r="BK150" i="36"/>
  <c r="J150" i="36"/>
  <c r="BE150" i="36" s="1"/>
  <c r="BI146" i="36"/>
  <c r="BH146" i="36"/>
  <c r="BG146" i="36"/>
  <c r="BF146" i="36"/>
  <c r="BE146" i="36"/>
  <c r="T146" i="36"/>
  <c r="R146" i="36"/>
  <c r="P146" i="36"/>
  <c r="BK146" i="36"/>
  <c r="J146" i="36"/>
  <c r="BI142" i="36"/>
  <c r="BH142" i="36"/>
  <c r="BG142" i="36"/>
  <c r="BF142" i="36"/>
  <c r="T142" i="36"/>
  <c r="T141" i="36" s="1"/>
  <c r="R142" i="36"/>
  <c r="R141" i="36" s="1"/>
  <c r="P142" i="36"/>
  <c r="BK142" i="36"/>
  <c r="BK141" i="36" s="1"/>
  <c r="J141" i="36" s="1"/>
  <c r="J68" i="36" s="1"/>
  <c r="J142" i="36"/>
  <c r="BE142" i="36" s="1"/>
  <c r="BI139" i="36"/>
  <c r="BH139" i="36"/>
  <c r="BG139" i="36"/>
  <c r="BF139" i="36"/>
  <c r="T139" i="36"/>
  <c r="T138" i="36" s="1"/>
  <c r="R139" i="36"/>
  <c r="R138" i="36" s="1"/>
  <c r="P139" i="36"/>
  <c r="BK139" i="36"/>
  <c r="J139" i="36"/>
  <c r="BE139" i="36" s="1"/>
  <c r="J67" i="36"/>
  <c r="BI134" i="36"/>
  <c r="BH134" i="36"/>
  <c r="BG134" i="36"/>
  <c r="BF134" i="36"/>
  <c r="BE134" i="36"/>
  <c r="T134" i="36"/>
  <c r="R134" i="36"/>
  <c r="P134" i="36"/>
  <c r="BK134" i="36"/>
  <c r="J134" i="36"/>
  <c r="BI130" i="36"/>
  <c r="BH130" i="36"/>
  <c r="BG130" i="36"/>
  <c r="BF130" i="36"/>
  <c r="T130" i="36"/>
  <c r="R130" i="36"/>
  <c r="P130" i="36"/>
  <c r="BK130" i="36"/>
  <c r="J130" i="36"/>
  <c r="BE130" i="36" s="1"/>
  <c r="BI125" i="36"/>
  <c r="BH125" i="36"/>
  <c r="BG125" i="36"/>
  <c r="BF125" i="36"/>
  <c r="BE125" i="36"/>
  <c r="T125" i="36"/>
  <c r="R125" i="36"/>
  <c r="P125" i="36"/>
  <c r="BK125" i="36"/>
  <c r="J125" i="36"/>
  <c r="BI123" i="36"/>
  <c r="BH123" i="36"/>
  <c r="BG123" i="36"/>
  <c r="BF123" i="36"/>
  <c r="T123" i="36"/>
  <c r="R123" i="36"/>
  <c r="P123" i="36"/>
  <c r="BK123" i="36"/>
  <c r="J123" i="36"/>
  <c r="BE123" i="36" s="1"/>
  <c r="BI121" i="36"/>
  <c r="BH121" i="36"/>
  <c r="BG121" i="36"/>
  <c r="BF121" i="36"/>
  <c r="BE121" i="36"/>
  <c r="T121" i="36"/>
  <c r="R121" i="36"/>
  <c r="P121" i="36"/>
  <c r="BK121" i="36"/>
  <c r="J121" i="36"/>
  <c r="BI118" i="36"/>
  <c r="BH118" i="36"/>
  <c r="BG118" i="36"/>
  <c r="BF118" i="36"/>
  <c r="T118" i="36"/>
  <c r="R118" i="36"/>
  <c r="P118" i="36"/>
  <c r="BK118" i="36"/>
  <c r="J118" i="36"/>
  <c r="BE118" i="36" s="1"/>
  <c r="BI112" i="36"/>
  <c r="BH112" i="36"/>
  <c r="BG112" i="36"/>
  <c r="BF112" i="36"/>
  <c r="BE112" i="36"/>
  <c r="T112" i="36"/>
  <c r="R112" i="36"/>
  <c r="P112" i="36"/>
  <c r="BK112" i="36"/>
  <c r="J112" i="36"/>
  <c r="BI108" i="36"/>
  <c r="BH108" i="36"/>
  <c r="BG108" i="36"/>
  <c r="BF108" i="36"/>
  <c r="T108" i="36"/>
  <c r="R108" i="36"/>
  <c r="P108" i="36"/>
  <c r="BK108" i="36"/>
  <c r="J108" i="36"/>
  <c r="BE108" i="36" s="1"/>
  <c r="BI104" i="36"/>
  <c r="BH104" i="36"/>
  <c r="BG104" i="36"/>
  <c r="BF104" i="36"/>
  <c r="BE104" i="36"/>
  <c r="T104" i="36"/>
  <c r="R104" i="36"/>
  <c r="P104" i="36"/>
  <c r="BK104" i="36"/>
  <c r="J104" i="36"/>
  <c r="BI99" i="36"/>
  <c r="BH99" i="36"/>
  <c r="BG99" i="36"/>
  <c r="BF99" i="36"/>
  <c r="T99" i="36"/>
  <c r="R99" i="36"/>
  <c r="R98" i="36" s="1"/>
  <c r="P99" i="36"/>
  <c r="BK99" i="36"/>
  <c r="BK98" i="36" s="1"/>
  <c r="J99" i="36"/>
  <c r="BE99" i="36" s="1"/>
  <c r="F93" i="36"/>
  <c r="J92" i="36"/>
  <c r="F90" i="36"/>
  <c r="E88" i="36"/>
  <c r="F59" i="36"/>
  <c r="F57" i="36"/>
  <c r="E55" i="36"/>
  <c r="J25" i="36"/>
  <c r="E25" i="36"/>
  <c r="J59" i="36" s="1"/>
  <c r="J24" i="36"/>
  <c r="J22" i="36"/>
  <c r="E22" i="36"/>
  <c r="F60" i="36" s="1"/>
  <c r="J21" i="36"/>
  <c r="J19" i="36"/>
  <c r="E19" i="36"/>
  <c r="F92" i="36" s="1"/>
  <c r="J18" i="36"/>
  <c r="J16" i="36"/>
  <c r="J90" i="36" s="1"/>
  <c r="E7" i="36"/>
  <c r="E82" i="36" s="1"/>
  <c r="P132" i="35"/>
  <c r="R129" i="35"/>
  <c r="BK119" i="35"/>
  <c r="J119" i="35" s="1"/>
  <c r="J67" i="35" s="1"/>
  <c r="P95" i="35"/>
  <c r="P94" i="35" s="1"/>
  <c r="AU96" i="1" s="1"/>
  <c r="AY96" i="1"/>
  <c r="AX96" i="1"/>
  <c r="J35" i="35"/>
  <c r="AW96" i="1" s="1"/>
  <c r="BI153" i="35"/>
  <c r="BH153" i="35"/>
  <c r="BG153" i="35"/>
  <c r="BF153" i="35"/>
  <c r="BE153" i="35"/>
  <c r="T153" i="35"/>
  <c r="R153" i="35"/>
  <c r="P153" i="35"/>
  <c r="BK153" i="35"/>
  <c r="J153" i="35"/>
  <c r="BI150" i="35"/>
  <c r="BH150" i="35"/>
  <c r="BG150" i="35"/>
  <c r="BF150" i="35"/>
  <c r="T150" i="35"/>
  <c r="R150" i="35"/>
  <c r="P150" i="35"/>
  <c r="BK150" i="35"/>
  <c r="J150" i="35"/>
  <c r="BE150" i="35" s="1"/>
  <c r="BI146" i="35"/>
  <c r="BH146" i="35"/>
  <c r="BG146" i="35"/>
  <c r="BF146" i="35"/>
  <c r="BE146" i="35"/>
  <c r="T146" i="35"/>
  <c r="R146" i="35"/>
  <c r="P146" i="35"/>
  <c r="BK146" i="35"/>
  <c r="J146" i="35"/>
  <c r="BI143" i="35"/>
  <c r="BH143" i="35"/>
  <c r="BG143" i="35"/>
  <c r="BF143" i="35"/>
  <c r="T143" i="35"/>
  <c r="R143" i="35"/>
  <c r="P143" i="35"/>
  <c r="BK143" i="35"/>
  <c r="J143" i="35"/>
  <c r="BE143" i="35" s="1"/>
  <c r="BI140" i="35"/>
  <c r="BH140" i="35"/>
  <c r="BG140" i="35"/>
  <c r="BF140" i="35"/>
  <c r="BE140" i="35"/>
  <c r="T140" i="35"/>
  <c r="R140" i="35"/>
  <c r="P140" i="35"/>
  <c r="BK140" i="35"/>
  <c r="J140" i="35"/>
  <c r="BI136" i="35"/>
  <c r="BH136" i="35"/>
  <c r="BG136" i="35"/>
  <c r="BF136" i="35"/>
  <c r="T136" i="35"/>
  <c r="R136" i="35"/>
  <c r="P136" i="35"/>
  <c r="BK136" i="35"/>
  <c r="J136" i="35"/>
  <c r="BE136" i="35" s="1"/>
  <c r="BI134" i="35"/>
  <c r="BH134" i="35"/>
  <c r="BG134" i="35"/>
  <c r="BF134" i="35"/>
  <c r="BE134" i="35"/>
  <c r="T134" i="35"/>
  <c r="T133" i="35" s="1"/>
  <c r="T132" i="35" s="1"/>
  <c r="R134" i="35"/>
  <c r="R133" i="35" s="1"/>
  <c r="R132" i="35" s="1"/>
  <c r="P134" i="35"/>
  <c r="P133" i="35" s="1"/>
  <c r="BK134" i="35"/>
  <c r="J134" i="35"/>
  <c r="BI130" i="35"/>
  <c r="BH130" i="35"/>
  <c r="BG130" i="35"/>
  <c r="BF130" i="35"/>
  <c r="BE130" i="35"/>
  <c r="T130" i="35"/>
  <c r="T129" i="35" s="1"/>
  <c r="R130" i="35"/>
  <c r="P130" i="35"/>
  <c r="P129" i="35" s="1"/>
  <c r="BK130" i="35"/>
  <c r="BK129" i="35" s="1"/>
  <c r="J129" i="35" s="1"/>
  <c r="J68" i="35" s="1"/>
  <c r="J130" i="35"/>
  <c r="BI126" i="35"/>
  <c r="BH126" i="35"/>
  <c r="BG126" i="35"/>
  <c r="BF126" i="35"/>
  <c r="T126" i="35"/>
  <c r="R126" i="35"/>
  <c r="P126" i="35"/>
  <c r="BK126" i="35"/>
  <c r="J126" i="35"/>
  <c r="BE126" i="35" s="1"/>
  <c r="BI123" i="35"/>
  <c r="BH123" i="35"/>
  <c r="BG123" i="35"/>
  <c r="BF123" i="35"/>
  <c r="BE123" i="35"/>
  <c r="T123" i="35"/>
  <c r="R123" i="35"/>
  <c r="P123" i="35"/>
  <c r="BK123" i="35"/>
  <c r="J123" i="35"/>
  <c r="BI120" i="35"/>
  <c r="BH120" i="35"/>
  <c r="BG120" i="35"/>
  <c r="BF120" i="35"/>
  <c r="T120" i="35"/>
  <c r="T119" i="35" s="1"/>
  <c r="R120" i="35"/>
  <c r="R119" i="35" s="1"/>
  <c r="P120" i="35"/>
  <c r="P119" i="35" s="1"/>
  <c r="BK120" i="35"/>
  <c r="J120" i="35"/>
  <c r="BE120" i="35" s="1"/>
  <c r="BI115" i="35"/>
  <c r="BH115" i="35"/>
  <c r="BG115" i="35"/>
  <c r="BF115" i="35"/>
  <c r="T115" i="35"/>
  <c r="R115" i="35"/>
  <c r="P115" i="35"/>
  <c r="BK115" i="35"/>
  <c r="J115" i="35"/>
  <c r="BE115" i="35" s="1"/>
  <c r="BI111" i="35"/>
  <c r="BH111" i="35"/>
  <c r="BG111" i="35"/>
  <c r="BF111" i="35"/>
  <c r="BE111" i="35"/>
  <c r="T111" i="35"/>
  <c r="R111" i="35"/>
  <c r="P111" i="35"/>
  <c r="BK111" i="35"/>
  <c r="J111" i="35"/>
  <c r="BI108" i="35"/>
  <c r="BH108" i="35"/>
  <c r="BG108" i="35"/>
  <c r="BF108" i="35"/>
  <c r="T108" i="35"/>
  <c r="R108" i="35"/>
  <c r="P108" i="35"/>
  <c r="BK108" i="35"/>
  <c r="J108" i="35"/>
  <c r="BE108" i="35" s="1"/>
  <c r="BI103" i="35"/>
  <c r="BH103" i="35"/>
  <c r="BG103" i="35"/>
  <c r="BF103" i="35"/>
  <c r="BE103" i="35"/>
  <c r="T103" i="35"/>
  <c r="R103" i="35"/>
  <c r="P103" i="35"/>
  <c r="BK103" i="35"/>
  <c r="J103" i="35"/>
  <c r="BI100" i="35"/>
  <c r="BH100" i="35"/>
  <c r="BG100" i="35"/>
  <c r="BF100" i="35"/>
  <c r="T100" i="35"/>
  <c r="R100" i="35"/>
  <c r="P100" i="35"/>
  <c r="BK100" i="35"/>
  <c r="J100" i="35"/>
  <c r="BE100" i="35" s="1"/>
  <c r="BI97" i="35"/>
  <c r="BH97" i="35"/>
  <c r="BG97" i="35"/>
  <c r="BF97" i="35"/>
  <c r="F35" i="35" s="1"/>
  <c r="BA96" i="1" s="1"/>
  <c r="BE97" i="35"/>
  <c r="T97" i="35"/>
  <c r="T96" i="35" s="1"/>
  <c r="R97" i="35"/>
  <c r="R96" i="35" s="1"/>
  <c r="P97" i="35"/>
  <c r="P96" i="35" s="1"/>
  <c r="BK97" i="35"/>
  <c r="J97" i="35"/>
  <c r="F91" i="35"/>
  <c r="F88" i="35"/>
  <c r="E86" i="35"/>
  <c r="F59" i="35"/>
  <c r="F57" i="35"/>
  <c r="E55" i="35"/>
  <c r="J25" i="35"/>
  <c r="E25" i="35"/>
  <c r="J90" i="35" s="1"/>
  <c r="J24" i="35"/>
  <c r="J22" i="35"/>
  <c r="E22" i="35"/>
  <c r="F60" i="35" s="1"/>
  <c r="J21" i="35"/>
  <c r="J19" i="35"/>
  <c r="E19" i="35"/>
  <c r="F90" i="35" s="1"/>
  <c r="J18" i="35"/>
  <c r="J16" i="35"/>
  <c r="E7" i="35"/>
  <c r="E80" i="35" s="1"/>
  <c r="P184" i="34"/>
  <c r="P183" i="34" s="1"/>
  <c r="T180" i="34"/>
  <c r="BK180" i="34"/>
  <c r="J180" i="34" s="1"/>
  <c r="J70" i="34" s="1"/>
  <c r="BK98" i="34"/>
  <c r="AY95" i="1"/>
  <c r="AX95" i="1"/>
  <c r="F38" i="34"/>
  <c r="BD95" i="1" s="1"/>
  <c r="BI188" i="34"/>
  <c r="BH188" i="34"/>
  <c r="BG188" i="34"/>
  <c r="BF188" i="34"/>
  <c r="T188" i="34"/>
  <c r="R188" i="34"/>
  <c r="P188" i="34"/>
  <c r="BK188" i="34"/>
  <c r="J188" i="34"/>
  <c r="BE188" i="34" s="1"/>
  <c r="BI185" i="34"/>
  <c r="BH185" i="34"/>
  <c r="BG185" i="34"/>
  <c r="BF185" i="34"/>
  <c r="BE185" i="34"/>
  <c r="T185" i="34"/>
  <c r="T184" i="34" s="1"/>
  <c r="T183" i="34" s="1"/>
  <c r="R185" i="34"/>
  <c r="R184" i="34" s="1"/>
  <c r="R183" i="34" s="1"/>
  <c r="P185" i="34"/>
  <c r="BK185" i="34"/>
  <c r="BK184" i="34" s="1"/>
  <c r="J185" i="34"/>
  <c r="BI181" i="34"/>
  <c r="BH181" i="34"/>
  <c r="BG181" i="34"/>
  <c r="BF181" i="34"/>
  <c r="BE181" i="34"/>
  <c r="T181" i="34"/>
  <c r="R181" i="34"/>
  <c r="R180" i="34" s="1"/>
  <c r="P181" i="34"/>
  <c r="P180" i="34" s="1"/>
  <c r="BK181" i="34"/>
  <c r="J181" i="34"/>
  <c r="BI177" i="34"/>
  <c r="BH177" i="34"/>
  <c r="BG177" i="34"/>
  <c r="BF177" i="34"/>
  <c r="BE177" i="34"/>
  <c r="T177" i="34"/>
  <c r="R177" i="34"/>
  <c r="P177" i="34"/>
  <c r="BK177" i="34"/>
  <c r="J177" i="34"/>
  <c r="BI174" i="34"/>
  <c r="BH174" i="34"/>
  <c r="BG174" i="34"/>
  <c r="BF174" i="34"/>
  <c r="T174" i="34"/>
  <c r="R174" i="34"/>
  <c r="P174" i="34"/>
  <c r="BK174" i="34"/>
  <c r="J174" i="34"/>
  <c r="BE174" i="34" s="1"/>
  <c r="BI171" i="34"/>
  <c r="BH171" i="34"/>
  <c r="BG171" i="34"/>
  <c r="BF171" i="34"/>
  <c r="BE171" i="34"/>
  <c r="T171" i="34"/>
  <c r="R171" i="34"/>
  <c r="P171" i="34"/>
  <c r="BK171" i="34"/>
  <c r="J171" i="34"/>
  <c r="BI168" i="34"/>
  <c r="BH168" i="34"/>
  <c r="BG168" i="34"/>
  <c r="BF168" i="34"/>
  <c r="T168" i="34"/>
  <c r="R168" i="34"/>
  <c r="P168" i="34"/>
  <c r="BK168" i="34"/>
  <c r="J168" i="34"/>
  <c r="BE168" i="34" s="1"/>
  <c r="BI165" i="34"/>
  <c r="BH165" i="34"/>
  <c r="BG165" i="34"/>
  <c r="BF165" i="34"/>
  <c r="BE165" i="34"/>
  <c r="T165" i="34"/>
  <c r="T164" i="34" s="1"/>
  <c r="R165" i="34"/>
  <c r="R164" i="34" s="1"/>
  <c r="P165" i="34"/>
  <c r="P164" i="34" s="1"/>
  <c r="BK165" i="34"/>
  <c r="J165" i="34"/>
  <c r="BI161" i="34"/>
  <c r="BH161" i="34"/>
  <c r="BG161" i="34"/>
  <c r="BF161" i="34"/>
  <c r="T161" i="34"/>
  <c r="R161" i="34"/>
  <c r="P161" i="34"/>
  <c r="BK161" i="34"/>
  <c r="J161" i="34"/>
  <c r="BE161" i="34" s="1"/>
  <c r="BI158" i="34"/>
  <c r="BH158" i="34"/>
  <c r="BG158" i="34"/>
  <c r="BF158" i="34"/>
  <c r="BE158" i="34"/>
  <c r="T158" i="34"/>
  <c r="R158" i="34"/>
  <c r="P158" i="34"/>
  <c r="P152" i="34" s="1"/>
  <c r="BK158" i="34"/>
  <c r="J158" i="34"/>
  <c r="BI153" i="34"/>
  <c r="BH153" i="34"/>
  <c r="BG153" i="34"/>
  <c r="BF153" i="34"/>
  <c r="T153" i="34"/>
  <c r="R153" i="34"/>
  <c r="R152" i="34" s="1"/>
  <c r="P153" i="34"/>
  <c r="BK153" i="34"/>
  <c r="BK152" i="34" s="1"/>
  <c r="J152" i="34" s="1"/>
  <c r="J68" i="34" s="1"/>
  <c r="J153" i="34"/>
  <c r="BE153" i="34" s="1"/>
  <c r="BI148" i="34"/>
  <c r="BH148" i="34"/>
  <c r="BG148" i="34"/>
  <c r="BF148" i="34"/>
  <c r="T148" i="34"/>
  <c r="R148" i="34"/>
  <c r="P148" i="34"/>
  <c r="BK148" i="34"/>
  <c r="J148" i="34"/>
  <c r="BE148" i="34" s="1"/>
  <c r="BI143" i="34"/>
  <c r="BH143" i="34"/>
  <c r="BG143" i="34"/>
  <c r="BF143" i="34"/>
  <c r="BE143" i="34"/>
  <c r="T143" i="34"/>
  <c r="R143" i="34"/>
  <c r="P143" i="34"/>
  <c r="BK143" i="34"/>
  <c r="J143" i="34"/>
  <c r="BI136" i="34"/>
  <c r="BH136" i="34"/>
  <c r="BG136" i="34"/>
  <c r="BF136" i="34"/>
  <c r="T136" i="34"/>
  <c r="R136" i="34"/>
  <c r="P136" i="34"/>
  <c r="BK136" i="34"/>
  <c r="J136" i="34"/>
  <c r="BE136" i="34" s="1"/>
  <c r="BI133" i="34"/>
  <c r="BH133" i="34"/>
  <c r="BG133" i="34"/>
  <c r="BF133" i="34"/>
  <c r="BE133" i="34"/>
  <c r="T133" i="34"/>
  <c r="R133" i="34"/>
  <c r="P133" i="34"/>
  <c r="BK133" i="34"/>
  <c r="BK129" i="34" s="1"/>
  <c r="J129" i="34" s="1"/>
  <c r="J67" i="34" s="1"/>
  <c r="J133" i="34"/>
  <c r="BI130" i="34"/>
  <c r="BH130" i="34"/>
  <c r="BG130" i="34"/>
  <c r="BF130" i="34"/>
  <c r="T130" i="34"/>
  <c r="T129" i="34" s="1"/>
  <c r="R130" i="34"/>
  <c r="R129" i="34" s="1"/>
  <c r="P130" i="34"/>
  <c r="P129" i="34" s="1"/>
  <c r="BK130" i="34"/>
  <c r="J130" i="34"/>
  <c r="BE130" i="34" s="1"/>
  <c r="BI125" i="34"/>
  <c r="BH125" i="34"/>
  <c r="BG125" i="34"/>
  <c r="BF125" i="34"/>
  <c r="BE125" i="34"/>
  <c r="T125" i="34"/>
  <c r="R125" i="34"/>
  <c r="P125" i="34"/>
  <c r="BK125" i="34"/>
  <c r="J125" i="34"/>
  <c r="BI122" i="34"/>
  <c r="BH122" i="34"/>
  <c r="BG122" i="34"/>
  <c r="BF122" i="34"/>
  <c r="T122" i="34"/>
  <c r="R122" i="34"/>
  <c r="P122" i="34"/>
  <c r="BK122" i="34"/>
  <c r="J122" i="34"/>
  <c r="BE122" i="34" s="1"/>
  <c r="BI119" i="34"/>
  <c r="BH119" i="34"/>
  <c r="BG119" i="34"/>
  <c r="BF119" i="34"/>
  <c r="BE119" i="34"/>
  <c r="T119" i="34"/>
  <c r="R119" i="34"/>
  <c r="P119" i="34"/>
  <c r="BK119" i="34"/>
  <c r="J119" i="34"/>
  <c r="BI115" i="34"/>
  <c r="BH115" i="34"/>
  <c r="BG115" i="34"/>
  <c r="BF115" i="34"/>
  <c r="T115" i="34"/>
  <c r="R115" i="34"/>
  <c r="P115" i="34"/>
  <c r="BK115" i="34"/>
  <c r="J115" i="34"/>
  <c r="BE115" i="34" s="1"/>
  <c r="BI112" i="34"/>
  <c r="BH112" i="34"/>
  <c r="BG112" i="34"/>
  <c r="BF112" i="34"/>
  <c r="BE112" i="34"/>
  <c r="T112" i="34"/>
  <c r="R112" i="34"/>
  <c r="P112" i="34"/>
  <c r="BK112" i="34"/>
  <c r="J112" i="34"/>
  <c r="BI109" i="34"/>
  <c r="BH109" i="34"/>
  <c r="BG109" i="34"/>
  <c r="BF109" i="34"/>
  <c r="T109" i="34"/>
  <c r="T98" i="34" s="1"/>
  <c r="R109" i="34"/>
  <c r="P109" i="34"/>
  <c r="BK109" i="34"/>
  <c r="J109" i="34"/>
  <c r="BE109" i="34" s="1"/>
  <c r="BI106" i="34"/>
  <c r="BH106" i="34"/>
  <c r="BG106" i="34"/>
  <c r="BF106" i="34"/>
  <c r="BE106" i="34"/>
  <c r="T106" i="34"/>
  <c r="R106" i="34"/>
  <c r="P106" i="34"/>
  <c r="BK106" i="34"/>
  <c r="J106" i="34"/>
  <c r="BI103" i="34"/>
  <c r="BH103" i="34"/>
  <c r="F37" i="34" s="1"/>
  <c r="BC95" i="1" s="1"/>
  <c r="BG103" i="34"/>
  <c r="BF103" i="34"/>
  <c r="T103" i="34"/>
  <c r="R103" i="34"/>
  <c r="P103" i="34"/>
  <c r="BK103" i="34"/>
  <c r="J103" i="34"/>
  <c r="BE103" i="34" s="1"/>
  <c r="BI99" i="34"/>
  <c r="BH99" i="34"/>
  <c r="BG99" i="34"/>
  <c r="BF99" i="34"/>
  <c r="BE99" i="34"/>
  <c r="F34" i="34" s="1"/>
  <c r="AZ95" i="1" s="1"/>
  <c r="T99" i="34"/>
  <c r="R99" i="34"/>
  <c r="R98" i="34" s="1"/>
  <c r="P99" i="34"/>
  <c r="BK99" i="34"/>
  <c r="J99" i="34"/>
  <c r="J90" i="34"/>
  <c r="F90" i="34"/>
  <c r="E88" i="34"/>
  <c r="E82" i="34"/>
  <c r="J57" i="34"/>
  <c r="F57" i="34"/>
  <c r="E55" i="34"/>
  <c r="J25" i="34"/>
  <c r="E25" i="34"/>
  <c r="J92" i="34" s="1"/>
  <c r="J24" i="34"/>
  <c r="J22" i="34"/>
  <c r="E22" i="34"/>
  <c r="F93" i="34" s="1"/>
  <c r="J21" i="34"/>
  <c r="J19" i="34"/>
  <c r="E19" i="34"/>
  <c r="F59" i="34" s="1"/>
  <c r="J18" i="34"/>
  <c r="J16" i="34"/>
  <c r="E7" i="34"/>
  <c r="E49" i="34" s="1"/>
  <c r="T141" i="33"/>
  <c r="BK141" i="33"/>
  <c r="J141" i="33" s="1"/>
  <c r="J71" i="33" s="1"/>
  <c r="P138" i="33"/>
  <c r="J138" i="33"/>
  <c r="BK138" i="33"/>
  <c r="BK126" i="33"/>
  <c r="J126" i="33" s="1"/>
  <c r="BK117" i="33"/>
  <c r="J117" i="33" s="1"/>
  <c r="J67" i="33" s="1"/>
  <c r="AY94" i="1"/>
  <c r="AX94" i="1"/>
  <c r="BI146" i="33"/>
  <c r="BH146" i="33"/>
  <c r="BG146" i="33"/>
  <c r="BF146" i="33"/>
  <c r="BE146" i="33"/>
  <c r="T146" i="33"/>
  <c r="R146" i="33"/>
  <c r="P146" i="33"/>
  <c r="BK146" i="33"/>
  <c r="BK142" i="33" s="1"/>
  <c r="J142" i="33" s="1"/>
  <c r="J72" i="33" s="1"/>
  <c r="J146" i="33"/>
  <c r="BI143" i="33"/>
  <c r="BH143" i="33"/>
  <c r="BG143" i="33"/>
  <c r="BF143" i="33"/>
  <c r="T143" i="33"/>
  <c r="T142" i="33" s="1"/>
  <c r="R143" i="33"/>
  <c r="R142" i="33" s="1"/>
  <c r="R141" i="33" s="1"/>
  <c r="P143" i="33"/>
  <c r="P142" i="33" s="1"/>
  <c r="P141" i="33" s="1"/>
  <c r="BK143" i="33"/>
  <c r="J143" i="33"/>
  <c r="BE143" i="33" s="1"/>
  <c r="BI139" i="33"/>
  <c r="BH139" i="33"/>
  <c r="BG139" i="33"/>
  <c r="BF139" i="33"/>
  <c r="T139" i="33"/>
  <c r="T138" i="33" s="1"/>
  <c r="R139" i="33"/>
  <c r="R138" i="33" s="1"/>
  <c r="P139" i="33"/>
  <c r="BK139" i="33"/>
  <c r="J139" i="33"/>
  <c r="BE139" i="33" s="1"/>
  <c r="J70" i="33"/>
  <c r="BI136" i="33"/>
  <c r="BH136" i="33"/>
  <c r="BG136" i="33"/>
  <c r="BF136" i="33"/>
  <c r="BE136" i="33"/>
  <c r="T136" i="33"/>
  <c r="R136" i="33"/>
  <c r="P136" i="33"/>
  <c r="P131" i="33" s="1"/>
  <c r="BK136" i="33"/>
  <c r="J136" i="33"/>
  <c r="BI132" i="33"/>
  <c r="BH132" i="33"/>
  <c r="BG132" i="33"/>
  <c r="BF132" i="33"/>
  <c r="T132" i="33"/>
  <c r="T131" i="33" s="1"/>
  <c r="R132" i="33"/>
  <c r="R131" i="33" s="1"/>
  <c r="P132" i="33"/>
  <c r="BK132" i="33"/>
  <c r="BK131" i="33" s="1"/>
  <c r="J131" i="33" s="1"/>
  <c r="J69" i="33" s="1"/>
  <c r="J132" i="33"/>
  <c r="BE132" i="33" s="1"/>
  <c r="BI127" i="33"/>
  <c r="BH127" i="33"/>
  <c r="BG127" i="33"/>
  <c r="BF127" i="33"/>
  <c r="T127" i="33"/>
  <c r="T126" i="33" s="1"/>
  <c r="R127" i="33"/>
  <c r="R126" i="33" s="1"/>
  <c r="P127" i="33"/>
  <c r="P126" i="33" s="1"/>
  <c r="BK127" i="33"/>
  <c r="J127" i="33"/>
  <c r="BE127" i="33" s="1"/>
  <c r="J68" i="33"/>
  <c r="BI122" i="33"/>
  <c r="BH122" i="33"/>
  <c r="BG122" i="33"/>
  <c r="BF122" i="33"/>
  <c r="BE122" i="33"/>
  <c r="T122" i="33"/>
  <c r="R122" i="33"/>
  <c r="P122" i="33"/>
  <c r="BK122" i="33"/>
  <c r="J122" i="33"/>
  <c r="BI118" i="33"/>
  <c r="BH118" i="33"/>
  <c r="BG118" i="33"/>
  <c r="BF118" i="33"/>
  <c r="T118" i="33"/>
  <c r="T117" i="33" s="1"/>
  <c r="R118" i="33"/>
  <c r="R117" i="33" s="1"/>
  <c r="P118" i="33"/>
  <c r="BK118" i="33"/>
  <c r="J118" i="33"/>
  <c r="BE118" i="33" s="1"/>
  <c r="BI113" i="33"/>
  <c r="BH113" i="33"/>
  <c r="BG113" i="33"/>
  <c r="BF113" i="33"/>
  <c r="T113" i="33"/>
  <c r="R113" i="33"/>
  <c r="P113" i="33"/>
  <c r="BK113" i="33"/>
  <c r="J113" i="33"/>
  <c r="BE113" i="33" s="1"/>
  <c r="BI109" i="33"/>
  <c r="BH109" i="33"/>
  <c r="BG109" i="33"/>
  <c r="BF109" i="33"/>
  <c r="BE109" i="33"/>
  <c r="T109" i="33"/>
  <c r="R109" i="33"/>
  <c r="P109" i="33"/>
  <c r="BK109" i="33"/>
  <c r="J109" i="33"/>
  <c r="BI106" i="33"/>
  <c r="BH106" i="33"/>
  <c r="BG106" i="33"/>
  <c r="BF106" i="33"/>
  <c r="T106" i="33"/>
  <c r="R106" i="33"/>
  <c r="P106" i="33"/>
  <c r="BK106" i="33"/>
  <c r="J106" i="33"/>
  <c r="BE106" i="33" s="1"/>
  <c r="BI103" i="33"/>
  <c r="BH103" i="33"/>
  <c r="BG103" i="33"/>
  <c r="BF103" i="33"/>
  <c r="J35" i="33" s="1"/>
  <c r="AW94" i="1" s="1"/>
  <c r="BE103" i="33"/>
  <c r="T103" i="33"/>
  <c r="R103" i="33"/>
  <c r="P103" i="33"/>
  <c r="BK103" i="33"/>
  <c r="BK98" i="33" s="1"/>
  <c r="J103" i="33"/>
  <c r="BI99" i="33"/>
  <c r="BH99" i="33"/>
  <c r="F37" i="33" s="1"/>
  <c r="BC94" i="1" s="1"/>
  <c r="BG99" i="33"/>
  <c r="BF99" i="33"/>
  <c r="T99" i="33"/>
  <c r="R99" i="33"/>
  <c r="R98" i="33" s="1"/>
  <c r="R97" i="33" s="1"/>
  <c r="R96" i="33" s="1"/>
  <c r="P99" i="33"/>
  <c r="BK99" i="33"/>
  <c r="J99" i="33"/>
  <c r="BE99" i="33" s="1"/>
  <c r="J92" i="33"/>
  <c r="J90" i="33"/>
  <c r="F90" i="33"/>
  <c r="E88" i="33"/>
  <c r="J57" i="33"/>
  <c r="F57" i="33"/>
  <c r="E55" i="33"/>
  <c r="J25" i="33"/>
  <c r="E25" i="33"/>
  <c r="J59" i="33" s="1"/>
  <c r="J24" i="33"/>
  <c r="J22" i="33"/>
  <c r="E22" i="33"/>
  <c r="F93" i="33" s="1"/>
  <c r="J21" i="33"/>
  <c r="J19" i="33"/>
  <c r="E19" i="33"/>
  <c r="J18" i="33"/>
  <c r="J16" i="33"/>
  <c r="E7" i="33"/>
  <c r="E82" i="33" s="1"/>
  <c r="T196" i="32"/>
  <c r="T195" i="32" s="1"/>
  <c r="BK186" i="32"/>
  <c r="J186" i="32" s="1"/>
  <c r="J71" i="32" s="1"/>
  <c r="T175" i="32"/>
  <c r="BK175" i="32"/>
  <c r="J175" i="32" s="1"/>
  <c r="J70" i="32" s="1"/>
  <c r="BK170" i="32"/>
  <c r="J170" i="32" s="1"/>
  <c r="J69" i="32" s="1"/>
  <c r="T142" i="32"/>
  <c r="T100" i="32"/>
  <c r="AY93" i="1"/>
  <c r="AX93" i="1"/>
  <c r="F35" i="32"/>
  <c r="BA93" i="1" s="1"/>
  <c r="BI202" i="32"/>
  <c r="BH202" i="32"/>
  <c r="BG202" i="32"/>
  <c r="BF202" i="32"/>
  <c r="T202" i="32"/>
  <c r="R202" i="32"/>
  <c r="P202" i="32"/>
  <c r="BK202" i="32"/>
  <c r="J202" i="32"/>
  <c r="BE202" i="32" s="1"/>
  <c r="BI197" i="32"/>
  <c r="BH197" i="32"/>
  <c r="BG197" i="32"/>
  <c r="BF197" i="32"/>
  <c r="BE197" i="32"/>
  <c r="T197" i="32"/>
  <c r="R197" i="32"/>
  <c r="P197" i="32"/>
  <c r="P196" i="32" s="1"/>
  <c r="P195" i="32" s="1"/>
  <c r="BK197" i="32"/>
  <c r="BK196" i="32" s="1"/>
  <c r="J197" i="32"/>
  <c r="BI193" i="32"/>
  <c r="BH193" i="32"/>
  <c r="BG193" i="32"/>
  <c r="BF193" i="32"/>
  <c r="BE193" i="32"/>
  <c r="T193" i="32"/>
  <c r="T192" i="32" s="1"/>
  <c r="R193" i="32"/>
  <c r="R192" i="32" s="1"/>
  <c r="P193" i="32"/>
  <c r="P192" i="32" s="1"/>
  <c r="BK193" i="32"/>
  <c r="BK192" i="32" s="1"/>
  <c r="J192" i="32" s="1"/>
  <c r="J72" i="32" s="1"/>
  <c r="J193" i="32"/>
  <c r="BI190" i="32"/>
  <c r="BH190" i="32"/>
  <c r="BG190" i="32"/>
  <c r="BF190" i="32"/>
  <c r="T190" i="32"/>
  <c r="R190" i="32"/>
  <c r="P190" i="32"/>
  <c r="BK190" i="32"/>
  <c r="J190" i="32"/>
  <c r="BE190" i="32" s="1"/>
  <c r="BI187" i="32"/>
  <c r="BH187" i="32"/>
  <c r="BG187" i="32"/>
  <c r="BF187" i="32"/>
  <c r="T187" i="32"/>
  <c r="R187" i="32"/>
  <c r="R186" i="32" s="1"/>
  <c r="P187" i="32"/>
  <c r="P186" i="32" s="1"/>
  <c r="BK187" i="32"/>
  <c r="J187" i="32"/>
  <c r="BE187" i="32" s="1"/>
  <c r="BI183" i="32"/>
  <c r="BH183" i="32"/>
  <c r="BG183" i="32"/>
  <c r="BF183" i="32"/>
  <c r="BE183" i="32"/>
  <c r="T183" i="32"/>
  <c r="R183" i="32"/>
  <c r="P183" i="32"/>
  <c r="BK183" i="32"/>
  <c r="J183" i="32"/>
  <c r="BI179" i="32"/>
  <c r="BH179" i="32"/>
  <c r="BG179" i="32"/>
  <c r="BF179" i="32"/>
  <c r="BE179" i="32"/>
  <c r="T179" i="32"/>
  <c r="R179" i="32"/>
  <c r="P179" i="32"/>
  <c r="BK179" i="32"/>
  <c r="J179" i="32"/>
  <c r="BI176" i="32"/>
  <c r="BH176" i="32"/>
  <c r="BG176" i="32"/>
  <c r="BF176" i="32"/>
  <c r="BE176" i="32"/>
  <c r="T176" i="32"/>
  <c r="R176" i="32"/>
  <c r="R175" i="32" s="1"/>
  <c r="P176" i="32"/>
  <c r="P175" i="32" s="1"/>
  <c r="BK176" i="32"/>
  <c r="J176" i="32"/>
  <c r="BI171" i="32"/>
  <c r="BH171" i="32"/>
  <c r="BG171" i="32"/>
  <c r="BF171" i="32"/>
  <c r="T171" i="32"/>
  <c r="T170" i="32" s="1"/>
  <c r="R171" i="32"/>
  <c r="R170" i="32" s="1"/>
  <c r="P171" i="32"/>
  <c r="P170" i="32" s="1"/>
  <c r="BK171" i="32"/>
  <c r="J171" i="32"/>
  <c r="BE171" i="32" s="1"/>
  <c r="BI166" i="32"/>
  <c r="BH166" i="32"/>
  <c r="BG166" i="32"/>
  <c r="BF166" i="32"/>
  <c r="BE166" i="32"/>
  <c r="T166" i="32"/>
  <c r="R166" i="32"/>
  <c r="P166" i="32"/>
  <c r="BK166" i="32"/>
  <c r="J166" i="32"/>
  <c r="BI162" i="32"/>
  <c r="BH162" i="32"/>
  <c r="BG162" i="32"/>
  <c r="BF162" i="32"/>
  <c r="BE162" i="32"/>
  <c r="T162" i="32"/>
  <c r="T161" i="32" s="1"/>
  <c r="R162" i="32"/>
  <c r="R161" i="32" s="1"/>
  <c r="P162" i="32"/>
  <c r="P161" i="32" s="1"/>
  <c r="BK162" i="32"/>
  <c r="J162" i="32"/>
  <c r="BI158" i="32"/>
  <c r="BH158" i="32"/>
  <c r="BG158" i="32"/>
  <c r="BF158" i="32"/>
  <c r="BE158" i="32"/>
  <c r="T158" i="32"/>
  <c r="R158" i="32"/>
  <c r="P158" i="32"/>
  <c r="BK158" i="32"/>
  <c r="J158" i="32"/>
  <c r="BI155" i="32"/>
  <c r="BH155" i="32"/>
  <c r="BG155" i="32"/>
  <c r="BF155" i="32"/>
  <c r="T155" i="32"/>
  <c r="R155" i="32"/>
  <c r="P155" i="32"/>
  <c r="BK155" i="32"/>
  <c r="J155" i="32"/>
  <c r="BE155" i="32" s="1"/>
  <c r="BI151" i="32"/>
  <c r="BH151" i="32"/>
  <c r="BG151" i="32"/>
  <c r="BF151" i="32"/>
  <c r="J35" i="32" s="1"/>
  <c r="AW93" i="1" s="1"/>
  <c r="BE151" i="32"/>
  <c r="T151" i="32"/>
  <c r="R151" i="32"/>
  <c r="P151" i="32"/>
  <c r="BK151" i="32"/>
  <c r="J151" i="32"/>
  <c r="BI147" i="32"/>
  <c r="BH147" i="32"/>
  <c r="BG147" i="32"/>
  <c r="BF147" i="32"/>
  <c r="T147" i="32"/>
  <c r="R147" i="32"/>
  <c r="R142" i="32" s="1"/>
  <c r="P147" i="32"/>
  <c r="BK147" i="32"/>
  <c r="J147" i="32"/>
  <c r="BE147" i="32" s="1"/>
  <c r="BI143" i="32"/>
  <c r="BH143" i="32"/>
  <c r="BG143" i="32"/>
  <c r="BF143" i="32"/>
  <c r="T143" i="32"/>
  <c r="R143" i="32"/>
  <c r="P143" i="32"/>
  <c r="P142" i="32" s="1"/>
  <c r="BK143" i="32"/>
  <c r="BK142" i="32" s="1"/>
  <c r="J142" i="32" s="1"/>
  <c r="J67" i="32" s="1"/>
  <c r="J143" i="32"/>
  <c r="BE143" i="32" s="1"/>
  <c r="BI138" i="32"/>
  <c r="BH138" i="32"/>
  <c r="BG138" i="32"/>
  <c r="BF138" i="32"/>
  <c r="BE138" i="32"/>
  <c r="T138" i="32"/>
  <c r="R138" i="32"/>
  <c r="P138" i="32"/>
  <c r="BK138" i="32"/>
  <c r="J138" i="32"/>
  <c r="BI135" i="32"/>
  <c r="BH135" i="32"/>
  <c r="BG135" i="32"/>
  <c r="BF135" i="32"/>
  <c r="BE135" i="32"/>
  <c r="T135" i="32"/>
  <c r="R135" i="32"/>
  <c r="P135" i="32"/>
  <c r="BK135" i="32"/>
  <c r="J135" i="32"/>
  <c r="BI132" i="32"/>
  <c r="BH132" i="32"/>
  <c r="BG132" i="32"/>
  <c r="BF132" i="32"/>
  <c r="BE132" i="32"/>
  <c r="T132" i="32"/>
  <c r="R132" i="32"/>
  <c r="P132" i="32"/>
  <c r="BK132" i="32"/>
  <c r="J132" i="32"/>
  <c r="BI128" i="32"/>
  <c r="BH128" i="32"/>
  <c r="BG128" i="32"/>
  <c r="BF128" i="32"/>
  <c r="BE128" i="32"/>
  <c r="T128" i="32"/>
  <c r="R128" i="32"/>
  <c r="P128" i="32"/>
  <c r="BK128" i="32"/>
  <c r="J128" i="32"/>
  <c r="BI125" i="32"/>
  <c r="BH125" i="32"/>
  <c r="BG125" i="32"/>
  <c r="BF125" i="32"/>
  <c r="BE125" i="32"/>
  <c r="T125" i="32"/>
  <c r="R125" i="32"/>
  <c r="P125" i="32"/>
  <c r="BK125" i="32"/>
  <c r="J125" i="32"/>
  <c r="BI122" i="32"/>
  <c r="BH122" i="32"/>
  <c r="BG122" i="32"/>
  <c r="BF122" i="32"/>
  <c r="BE122" i="32"/>
  <c r="T122" i="32"/>
  <c r="R122" i="32"/>
  <c r="P122" i="32"/>
  <c r="BK122" i="32"/>
  <c r="J122" i="32"/>
  <c r="BI119" i="32"/>
  <c r="BH119" i="32"/>
  <c r="BG119" i="32"/>
  <c r="BF119" i="32"/>
  <c r="BE119" i="32"/>
  <c r="T119" i="32"/>
  <c r="R119" i="32"/>
  <c r="P119" i="32"/>
  <c r="BK119" i="32"/>
  <c r="J119" i="32"/>
  <c r="BI114" i="32"/>
  <c r="BH114" i="32"/>
  <c r="BG114" i="32"/>
  <c r="BF114" i="32"/>
  <c r="BE114" i="32"/>
  <c r="T114" i="32"/>
  <c r="R114" i="32"/>
  <c r="P114" i="32"/>
  <c r="BK114" i="32"/>
  <c r="J114" i="32"/>
  <c r="BI111" i="32"/>
  <c r="BH111" i="32"/>
  <c r="BG111" i="32"/>
  <c r="BF111" i="32"/>
  <c r="BE111" i="32"/>
  <c r="T111" i="32"/>
  <c r="R111" i="32"/>
  <c r="P111" i="32"/>
  <c r="BK111" i="32"/>
  <c r="J111" i="32"/>
  <c r="BI107" i="32"/>
  <c r="BH107" i="32"/>
  <c r="BG107" i="32"/>
  <c r="BF107" i="32"/>
  <c r="BE107" i="32"/>
  <c r="T107" i="32"/>
  <c r="R107" i="32"/>
  <c r="P107" i="32"/>
  <c r="BK107" i="32"/>
  <c r="J107" i="32"/>
  <c r="BI104" i="32"/>
  <c r="BH104" i="32"/>
  <c r="F37" i="32" s="1"/>
  <c r="BC93" i="1" s="1"/>
  <c r="BG104" i="32"/>
  <c r="BF104" i="32"/>
  <c r="BE104" i="32"/>
  <c r="T104" i="32"/>
  <c r="R104" i="32"/>
  <c r="P104" i="32"/>
  <c r="BK104" i="32"/>
  <c r="J104" i="32"/>
  <c r="BI101" i="32"/>
  <c r="F38" i="32" s="1"/>
  <c r="BD93" i="1" s="1"/>
  <c r="BH101" i="32"/>
  <c r="BG101" i="32"/>
  <c r="BF101" i="32"/>
  <c r="BE101" i="32"/>
  <c r="T101" i="32"/>
  <c r="R101" i="32"/>
  <c r="R100" i="32" s="1"/>
  <c r="P101" i="32"/>
  <c r="P100" i="32" s="1"/>
  <c r="BK101" i="32"/>
  <c r="BK100" i="32" s="1"/>
  <c r="J101" i="32"/>
  <c r="F94" i="32"/>
  <c r="F92" i="32"/>
  <c r="E90" i="32"/>
  <c r="E84" i="32"/>
  <c r="F57" i="32"/>
  <c r="E55" i="32"/>
  <c r="J25" i="32"/>
  <c r="E25" i="32"/>
  <c r="J24" i="32"/>
  <c r="J22" i="32"/>
  <c r="E22" i="32"/>
  <c r="F95" i="32" s="1"/>
  <c r="J21" i="32"/>
  <c r="J19" i="32"/>
  <c r="E19" i="32"/>
  <c r="F59" i="32" s="1"/>
  <c r="J18" i="32"/>
  <c r="J16" i="32"/>
  <c r="E7" i="32"/>
  <c r="E49" i="32" s="1"/>
  <c r="P203" i="31"/>
  <c r="P202" i="31" s="1"/>
  <c r="J199" i="31"/>
  <c r="J72" i="31" s="1"/>
  <c r="BK199" i="31"/>
  <c r="P193" i="31"/>
  <c r="BK182" i="31"/>
  <c r="J182" i="31" s="1"/>
  <c r="T177" i="31"/>
  <c r="BK177" i="31"/>
  <c r="J177" i="31" s="1"/>
  <c r="J69" i="31" s="1"/>
  <c r="BK166" i="31"/>
  <c r="J166" i="31" s="1"/>
  <c r="J68" i="31" s="1"/>
  <c r="AY92" i="1"/>
  <c r="AX92" i="1"/>
  <c r="BI210" i="31"/>
  <c r="BH210" i="31"/>
  <c r="BG210" i="31"/>
  <c r="BF210" i="31"/>
  <c r="T210" i="31"/>
  <c r="R210" i="31"/>
  <c r="P210" i="31"/>
  <c r="BK210" i="31"/>
  <c r="J210" i="31"/>
  <c r="BE210" i="31" s="1"/>
  <c r="BI207" i="31"/>
  <c r="BH207" i="31"/>
  <c r="BG207" i="31"/>
  <c r="BF207" i="31"/>
  <c r="BE207" i="31"/>
  <c r="T207" i="31"/>
  <c r="R207" i="31"/>
  <c r="P207" i="31"/>
  <c r="BK207" i="31"/>
  <c r="BK203" i="31" s="1"/>
  <c r="J207" i="31"/>
  <c r="BI204" i="31"/>
  <c r="BH204" i="31"/>
  <c r="BG204" i="31"/>
  <c r="BF204" i="31"/>
  <c r="T204" i="31"/>
  <c r="T203" i="31" s="1"/>
  <c r="T202" i="31" s="1"/>
  <c r="R204" i="31"/>
  <c r="R203" i="31" s="1"/>
  <c r="R202" i="31" s="1"/>
  <c r="P204" i="31"/>
  <c r="BK204" i="31"/>
  <c r="J204" i="31"/>
  <c r="BE204" i="31" s="1"/>
  <c r="BI200" i="31"/>
  <c r="BH200" i="31"/>
  <c r="BG200" i="31"/>
  <c r="BF200" i="31"/>
  <c r="T200" i="31"/>
  <c r="T199" i="31" s="1"/>
  <c r="R200" i="31"/>
  <c r="R199" i="31" s="1"/>
  <c r="P200" i="31"/>
  <c r="P199" i="31" s="1"/>
  <c r="BK200" i="31"/>
  <c r="J200" i="31"/>
  <c r="BE200" i="31" s="1"/>
  <c r="BI197" i="31"/>
  <c r="BH197" i="31"/>
  <c r="BG197" i="31"/>
  <c r="BF197" i="31"/>
  <c r="BE197" i="31"/>
  <c r="T197" i="31"/>
  <c r="R197" i="31"/>
  <c r="P197" i="31"/>
  <c r="BK197" i="31"/>
  <c r="J197" i="31"/>
  <c r="BI194" i="31"/>
  <c r="BH194" i="31"/>
  <c r="BG194" i="31"/>
  <c r="BF194" i="31"/>
  <c r="BE194" i="31"/>
  <c r="T194" i="31"/>
  <c r="T193" i="31" s="1"/>
  <c r="R194" i="31"/>
  <c r="R193" i="31" s="1"/>
  <c r="P194" i="31"/>
  <c r="BK194" i="31"/>
  <c r="J194" i="31"/>
  <c r="BI190" i="31"/>
  <c r="BH190" i="31"/>
  <c r="BG190" i="31"/>
  <c r="BF190" i="31"/>
  <c r="T190" i="31"/>
  <c r="R190" i="31"/>
  <c r="P190" i="31"/>
  <c r="BK190" i="31"/>
  <c r="J190" i="31"/>
  <c r="BE190" i="31" s="1"/>
  <c r="BI186" i="31"/>
  <c r="BH186" i="31"/>
  <c r="BG186" i="31"/>
  <c r="BF186" i="31"/>
  <c r="BE186" i="31"/>
  <c r="T186" i="31"/>
  <c r="R186" i="31"/>
  <c r="P186" i="31"/>
  <c r="P182" i="31" s="1"/>
  <c r="BK186" i="31"/>
  <c r="J186" i="31"/>
  <c r="BI183" i="31"/>
  <c r="BH183" i="31"/>
  <c r="BG183" i="31"/>
  <c r="BF183" i="31"/>
  <c r="T183" i="31"/>
  <c r="R183" i="31"/>
  <c r="R182" i="31" s="1"/>
  <c r="P183" i="31"/>
  <c r="BK183" i="31"/>
  <c r="J183" i="31"/>
  <c r="BE183" i="31" s="1"/>
  <c r="J70" i="31"/>
  <c r="BI178" i="31"/>
  <c r="BH178" i="31"/>
  <c r="BG178" i="31"/>
  <c r="BF178" i="31"/>
  <c r="BE178" i="31"/>
  <c r="T178" i="31"/>
  <c r="R178" i="31"/>
  <c r="R177" i="31" s="1"/>
  <c r="P178" i="31"/>
  <c r="P177" i="31" s="1"/>
  <c r="BK178" i="31"/>
  <c r="J178" i="31"/>
  <c r="BI172" i="31"/>
  <c r="BH172" i="31"/>
  <c r="BG172" i="31"/>
  <c r="BF172" i="31"/>
  <c r="BE172" i="31"/>
  <c r="T172" i="31"/>
  <c r="T166" i="31" s="1"/>
  <c r="R172" i="31"/>
  <c r="P172" i="31"/>
  <c r="BK172" i="31"/>
  <c r="J172" i="31"/>
  <c r="BI167" i="31"/>
  <c r="BH167" i="31"/>
  <c r="BG167" i="31"/>
  <c r="BF167" i="31"/>
  <c r="T167" i="31"/>
  <c r="R167" i="31"/>
  <c r="R166" i="31" s="1"/>
  <c r="P167" i="31"/>
  <c r="P166" i="31" s="1"/>
  <c r="BK167" i="31"/>
  <c r="J167" i="31"/>
  <c r="BE167" i="31" s="1"/>
  <c r="BI163" i="31"/>
  <c r="BH163" i="31"/>
  <c r="BG163" i="31"/>
  <c r="BF163" i="31"/>
  <c r="BE163" i="31"/>
  <c r="T163" i="31"/>
  <c r="R163" i="31"/>
  <c r="P163" i="31"/>
  <c r="BK163" i="31"/>
  <c r="J163" i="31"/>
  <c r="BI160" i="31"/>
  <c r="BH160" i="31"/>
  <c r="BG160" i="31"/>
  <c r="BF160" i="31"/>
  <c r="T160" i="31"/>
  <c r="R160" i="31"/>
  <c r="P160" i="31"/>
  <c r="BK160" i="31"/>
  <c r="J160" i="31"/>
  <c r="BE160" i="31" s="1"/>
  <c r="BI155" i="31"/>
  <c r="BH155" i="31"/>
  <c r="BG155" i="31"/>
  <c r="BF155" i="31"/>
  <c r="BE155" i="31"/>
  <c r="T155" i="31"/>
  <c r="R155" i="31"/>
  <c r="P155" i="31"/>
  <c r="BK155" i="31"/>
  <c r="J155" i="31"/>
  <c r="BI150" i="31"/>
  <c r="BH150" i="31"/>
  <c r="BG150" i="31"/>
  <c r="BF150" i="31"/>
  <c r="T150" i="31"/>
  <c r="R150" i="31"/>
  <c r="P150" i="31"/>
  <c r="BK150" i="31"/>
  <c r="J150" i="31"/>
  <c r="BE150" i="31" s="1"/>
  <c r="BI145" i="31"/>
  <c r="BH145" i="31"/>
  <c r="BG145" i="31"/>
  <c r="BF145" i="31"/>
  <c r="BE145" i="31"/>
  <c r="T145" i="31"/>
  <c r="R145" i="31"/>
  <c r="P145" i="31"/>
  <c r="P144" i="31" s="1"/>
  <c r="BK145" i="31"/>
  <c r="J145" i="31"/>
  <c r="BI140" i="31"/>
  <c r="BH140" i="31"/>
  <c r="BG140" i="31"/>
  <c r="BF140" i="31"/>
  <c r="T140" i="31"/>
  <c r="R140" i="31"/>
  <c r="P140" i="31"/>
  <c r="BK140" i="31"/>
  <c r="J140" i="31"/>
  <c r="BE140" i="31" s="1"/>
  <c r="BI137" i="31"/>
  <c r="BH137" i="31"/>
  <c r="BG137" i="31"/>
  <c r="BF137" i="31"/>
  <c r="T137" i="31"/>
  <c r="R137" i="31"/>
  <c r="P137" i="31"/>
  <c r="BK137" i="31"/>
  <c r="J137" i="31"/>
  <c r="BE137" i="31" s="1"/>
  <c r="BI134" i="31"/>
  <c r="BH134" i="31"/>
  <c r="BG134" i="31"/>
  <c r="BF134" i="31"/>
  <c r="T134" i="31"/>
  <c r="R134" i="31"/>
  <c r="P134" i="31"/>
  <c r="BK134" i="31"/>
  <c r="J134" i="31"/>
  <c r="BE134" i="31" s="1"/>
  <c r="BI130" i="31"/>
  <c r="BH130" i="31"/>
  <c r="BG130" i="31"/>
  <c r="BF130" i="31"/>
  <c r="T130" i="31"/>
  <c r="R130" i="31"/>
  <c r="P130" i="31"/>
  <c r="BK130" i="31"/>
  <c r="J130" i="31"/>
  <c r="BE130" i="31" s="1"/>
  <c r="BI127" i="31"/>
  <c r="BH127" i="31"/>
  <c r="BG127" i="31"/>
  <c r="BF127" i="31"/>
  <c r="F35" i="31" s="1"/>
  <c r="BA92" i="1" s="1"/>
  <c r="BE127" i="31"/>
  <c r="T127" i="31"/>
  <c r="R127" i="31"/>
  <c r="P127" i="31"/>
  <c r="BK127" i="31"/>
  <c r="J127" i="31"/>
  <c r="BI123" i="31"/>
  <c r="BH123" i="31"/>
  <c r="BG123" i="31"/>
  <c r="BF123" i="31"/>
  <c r="T123" i="31"/>
  <c r="R123" i="31"/>
  <c r="P123" i="31"/>
  <c r="BK123" i="31"/>
  <c r="J123" i="31"/>
  <c r="BE123" i="31" s="1"/>
  <c r="BI120" i="31"/>
  <c r="BH120" i="31"/>
  <c r="BG120" i="31"/>
  <c r="BF120" i="31"/>
  <c r="BE120" i="31"/>
  <c r="T120" i="31"/>
  <c r="R120" i="31"/>
  <c r="P120" i="31"/>
  <c r="BK120" i="31"/>
  <c r="J120" i="31"/>
  <c r="BI115" i="31"/>
  <c r="BH115" i="31"/>
  <c r="BG115" i="31"/>
  <c r="BF115" i="31"/>
  <c r="T115" i="31"/>
  <c r="R115" i="31"/>
  <c r="P115" i="31"/>
  <c r="BK115" i="31"/>
  <c r="J115" i="31"/>
  <c r="BE115" i="31" s="1"/>
  <c r="BI112" i="31"/>
  <c r="BH112" i="31"/>
  <c r="BG112" i="31"/>
  <c r="BF112" i="31"/>
  <c r="T112" i="31"/>
  <c r="R112" i="31"/>
  <c r="P112" i="31"/>
  <c r="BK112" i="31"/>
  <c r="J112" i="31"/>
  <c r="BE112" i="31" s="1"/>
  <c r="BI107" i="31"/>
  <c r="BH107" i="31"/>
  <c r="BG107" i="31"/>
  <c r="BF107" i="31"/>
  <c r="BE107" i="31"/>
  <c r="T107" i="31"/>
  <c r="R107" i="31"/>
  <c r="P107" i="31"/>
  <c r="BK107" i="31"/>
  <c r="J107" i="31"/>
  <c r="BI104" i="31"/>
  <c r="BH104" i="31"/>
  <c r="BG104" i="31"/>
  <c r="BF104" i="31"/>
  <c r="T104" i="31"/>
  <c r="R104" i="31"/>
  <c r="P104" i="31"/>
  <c r="BK104" i="31"/>
  <c r="J104" i="31"/>
  <c r="BE104" i="31" s="1"/>
  <c r="BI101" i="31"/>
  <c r="BH101" i="31"/>
  <c r="F37" i="31" s="1"/>
  <c r="BC92" i="1" s="1"/>
  <c r="BG101" i="31"/>
  <c r="BF101" i="31"/>
  <c r="BE101" i="31"/>
  <c r="T101" i="31"/>
  <c r="R101" i="31"/>
  <c r="P101" i="31"/>
  <c r="BK101" i="31"/>
  <c r="J101" i="31"/>
  <c r="J92" i="31"/>
  <c r="F92" i="31"/>
  <c r="E90" i="31"/>
  <c r="E84" i="31"/>
  <c r="F60" i="31"/>
  <c r="J57" i="31"/>
  <c r="F57" i="31"/>
  <c r="E55" i="31"/>
  <c r="J25" i="31"/>
  <c r="E25" i="31"/>
  <c r="J94" i="31" s="1"/>
  <c r="J24" i="31"/>
  <c r="J22" i="31"/>
  <c r="E22" i="31"/>
  <c r="F95" i="31" s="1"/>
  <c r="J21" i="31"/>
  <c r="J19" i="31"/>
  <c r="E19" i="31"/>
  <c r="J18" i="31"/>
  <c r="J16" i="31"/>
  <c r="E7" i="31"/>
  <c r="E49" i="31" s="1"/>
  <c r="T143" i="30"/>
  <c r="BK143" i="30"/>
  <c r="J143" i="30" s="1"/>
  <c r="R95" i="30"/>
  <c r="R94" i="30" s="1"/>
  <c r="R93" i="30" s="1"/>
  <c r="AY91" i="1"/>
  <c r="AX91" i="1"/>
  <c r="F36" i="30"/>
  <c r="BB91" i="1" s="1"/>
  <c r="BI144" i="30"/>
  <c r="BH144" i="30"/>
  <c r="BG144" i="30"/>
  <c r="BF144" i="30"/>
  <c r="BE144" i="30"/>
  <c r="T144" i="30"/>
  <c r="R144" i="30"/>
  <c r="R143" i="30" s="1"/>
  <c r="P144" i="30"/>
  <c r="P143" i="30" s="1"/>
  <c r="BK144" i="30"/>
  <c r="J144" i="30"/>
  <c r="J69" i="30"/>
  <c r="BI140" i="30"/>
  <c r="BH140" i="30"/>
  <c r="BG140" i="30"/>
  <c r="BF140" i="30"/>
  <c r="BE140" i="30"/>
  <c r="T140" i="30"/>
  <c r="R140" i="30"/>
  <c r="P140" i="30"/>
  <c r="BK140" i="30"/>
  <c r="J140" i="30"/>
  <c r="BI138" i="30"/>
  <c r="BH138" i="30"/>
  <c r="BG138" i="30"/>
  <c r="BF138" i="30"/>
  <c r="T138" i="30"/>
  <c r="R138" i="30"/>
  <c r="P138" i="30"/>
  <c r="BK138" i="30"/>
  <c r="J138" i="30"/>
  <c r="BE138" i="30" s="1"/>
  <c r="BI136" i="30"/>
  <c r="BH136" i="30"/>
  <c r="BG136" i="30"/>
  <c r="BF136" i="30"/>
  <c r="BE136" i="30"/>
  <c r="T136" i="30"/>
  <c r="R136" i="30"/>
  <c r="P136" i="30"/>
  <c r="BK136" i="30"/>
  <c r="J136" i="30"/>
  <c r="BI134" i="30"/>
  <c r="BH134" i="30"/>
  <c r="BG134" i="30"/>
  <c r="BF134" i="30"/>
  <c r="T134" i="30"/>
  <c r="R134" i="30"/>
  <c r="R130" i="30" s="1"/>
  <c r="P134" i="30"/>
  <c r="BK134" i="30"/>
  <c r="J134" i="30"/>
  <c r="BE134" i="30" s="1"/>
  <c r="BI131" i="30"/>
  <c r="BH131" i="30"/>
  <c r="BG131" i="30"/>
  <c r="BF131" i="30"/>
  <c r="BE131" i="30"/>
  <c r="T131" i="30"/>
  <c r="R131" i="30"/>
  <c r="P131" i="30"/>
  <c r="BK131" i="30"/>
  <c r="BK130" i="30" s="1"/>
  <c r="J130" i="30" s="1"/>
  <c r="J68" i="30" s="1"/>
  <c r="J131" i="30"/>
  <c r="BI126" i="30"/>
  <c r="BH126" i="30"/>
  <c r="BG126" i="30"/>
  <c r="BF126" i="30"/>
  <c r="T126" i="30"/>
  <c r="R126" i="30"/>
  <c r="P126" i="30"/>
  <c r="BK126" i="30"/>
  <c r="J126" i="30"/>
  <c r="BE126" i="30" s="1"/>
  <c r="BI123" i="30"/>
  <c r="BH123" i="30"/>
  <c r="BG123" i="30"/>
  <c r="BF123" i="30"/>
  <c r="BE123" i="30"/>
  <c r="T123" i="30"/>
  <c r="R123" i="30"/>
  <c r="P123" i="30"/>
  <c r="BK123" i="30"/>
  <c r="J123" i="30"/>
  <c r="BI120" i="30"/>
  <c r="BH120" i="30"/>
  <c r="BG120" i="30"/>
  <c r="BF120" i="30"/>
  <c r="T120" i="30"/>
  <c r="T116" i="30" s="1"/>
  <c r="R120" i="30"/>
  <c r="P120" i="30"/>
  <c r="BK120" i="30"/>
  <c r="J120" i="30"/>
  <c r="BE120" i="30" s="1"/>
  <c r="BI117" i="30"/>
  <c r="BH117" i="30"/>
  <c r="BG117" i="30"/>
  <c r="BF117" i="30"/>
  <c r="BE117" i="30"/>
  <c r="T117" i="30"/>
  <c r="R117" i="30"/>
  <c r="R116" i="30" s="1"/>
  <c r="P117" i="30"/>
  <c r="P116" i="30" s="1"/>
  <c r="BK117" i="30"/>
  <c r="BK116" i="30" s="1"/>
  <c r="J116" i="30" s="1"/>
  <c r="J67" i="30" s="1"/>
  <c r="J117" i="30"/>
  <c r="BI112" i="30"/>
  <c r="BH112" i="30"/>
  <c r="BG112" i="30"/>
  <c r="BF112" i="30"/>
  <c r="BE112" i="30"/>
  <c r="T112" i="30"/>
  <c r="R112" i="30"/>
  <c r="P112" i="30"/>
  <c r="BK112" i="30"/>
  <c r="J112" i="30"/>
  <c r="BI109" i="30"/>
  <c r="BH109" i="30"/>
  <c r="BG109" i="30"/>
  <c r="BF109" i="30"/>
  <c r="T109" i="30"/>
  <c r="R109" i="30"/>
  <c r="P109" i="30"/>
  <c r="BK109" i="30"/>
  <c r="J109" i="30"/>
  <c r="BE109" i="30" s="1"/>
  <c r="BI106" i="30"/>
  <c r="BH106" i="30"/>
  <c r="BG106" i="30"/>
  <c r="BF106" i="30"/>
  <c r="BE106" i="30"/>
  <c r="T106" i="30"/>
  <c r="R106" i="30"/>
  <c r="P106" i="30"/>
  <c r="BK106" i="30"/>
  <c r="J106" i="30"/>
  <c r="BI102" i="30"/>
  <c r="BH102" i="30"/>
  <c r="BG102" i="30"/>
  <c r="BF102" i="30"/>
  <c r="T102" i="30"/>
  <c r="R102" i="30"/>
  <c r="P102" i="30"/>
  <c r="BK102" i="30"/>
  <c r="J102" i="30"/>
  <c r="BE102" i="30" s="1"/>
  <c r="BI99" i="30"/>
  <c r="BH99" i="30"/>
  <c r="BG99" i="30"/>
  <c r="BF99" i="30"/>
  <c r="BE99" i="30"/>
  <c r="T99" i="30"/>
  <c r="R99" i="30"/>
  <c r="P99" i="30"/>
  <c r="P95" i="30" s="1"/>
  <c r="BK99" i="30"/>
  <c r="J99" i="30"/>
  <c r="BI96" i="30"/>
  <c r="BH96" i="30"/>
  <c r="BG96" i="30"/>
  <c r="BF96" i="30"/>
  <c r="T96" i="30"/>
  <c r="R96" i="30"/>
  <c r="P96" i="30"/>
  <c r="BK96" i="30"/>
  <c r="J96" i="30"/>
  <c r="BE96" i="30" s="1"/>
  <c r="F34" i="30" s="1"/>
  <c r="AZ91" i="1" s="1"/>
  <c r="J89" i="30"/>
  <c r="J87" i="30"/>
  <c r="F87" i="30"/>
  <c r="E85" i="30"/>
  <c r="J57" i="30"/>
  <c r="F57" i="30"/>
  <c r="E55" i="30"/>
  <c r="J25" i="30"/>
  <c r="E25" i="30"/>
  <c r="J59" i="30" s="1"/>
  <c r="J24" i="30"/>
  <c r="J22" i="30"/>
  <c r="E22" i="30"/>
  <c r="F90" i="30" s="1"/>
  <c r="J21" i="30"/>
  <c r="J19" i="30"/>
  <c r="E19" i="30"/>
  <c r="J18" i="30"/>
  <c r="J16" i="30"/>
  <c r="E7" i="30"/>
  <c r="E79" i="30" s="1"/>
  <c r="T168" i="29"/>
  <c r="T167" i="29" s="1"/>
  <c r="P164" i="29"/>
  <c r="R136" i="29"/>
  <c r="P91" i="29"/>
  <c r="AY89" i="1"/>
  <c r="AX89" i="1"/>
  <c r="BI172" i="29"/>
  <c r="BH172" i="29"/>
  <c r="BG172" i="29"/>
  <c r="BF172" i="29"/>
  <c r="BE172" i="29"/>
  <c r="T172" i="29"/>
  <c r="R172" i="29"/>
  <c r="P172" i="29"/>
  <c r="BK172" i="29"/>
  <c r="BK168" i="29" s="1"/>
  <c r="J172" i="29"/>
  <c r="BI169" i="29"/>
  <c r="BH169" i="29"/>
  <c r="BG169" i="29"/>
  <c r="BF169" i="29"/>
  <c r="T169" i="29"/>
  <c r="R169" i="29"/>
  <c r="R168" i="29" s="1"/>
  <c r="R167" i="29" s="1"/>
  <c r="P169" i="29"/>
  <c r="P168" i="29" s="1"/>
  <c r="P167" i="29" s="1"/>
  <c r="BK169" i="29"/>
  <c r="J169" i="29"/>
  <c r="BE169" i="29" s="1"/>
  <c r="BI165" i="29"/>
  <c r="BH165" i="29"/>
  <c r="BG165" i="29"/>
  <c r="BF165" i="29"/>
  <c r="T165" i="29"/>
  <c r="T164" i="29" s="1"/>
  <c r="R165" i="29"/>
  <c r="R164" i="29" s="1"/>
  <c r="P165" i="29"/>
  <c r="BK165" i="29"/>
  <c r="BK164" i="29" s="1"/>
  <c r="J164" i="29" s="1"/>
  <c r="J65" i="29" s="1"/>
  <c r="J165" i="29"/>
  <c r="BE165" i="29" s="1"/>
  <c r="BI161" i="29"/>
  <c r="BH161" i="29"/>
  <c r="BG161" i="29"/>
  <c r="BF161" i="29"/>
  <c r="BE161" i="29"/>
  <c r="T161" i="29"/>
  <c r="R161" i="29"/>
  <c r="P161" i="29"/>
  <c r="BK161" i="29"/>
  <c r="J161" i="29"/>
  <c r="BI157" i="29"/>
  <c r="BH157" i="29"/>
  <c r="BG157" i="29"/>
  <c r="BF157" i="29"/>
  <c r="BE157" i="29"/>
  <c r="T157" i="29"/>
  <c r="R157" i="29"/>
  <c r="P157" i="29"/>
  <c r="BK157" i="29"/>
  <c r="J157" i="29"/>
  <c r="BI155" i="29"/>
  <c r="BH155" i="29"/>
  <c r="BG155" i="29"/>
  <c r="BF155" i="29"/>
  <c r="BE155" i="29"/>
  <c r="T155" i="29"/>
  <c r="R155" i="29"/>
  <c r="P155" i="29"/>
  <c r="BK155" i="29"/>
  <c r="J155" i="29"/>
  <c r="BI149" i="29"/>
  <c r="BH149" i="29"/>
  <c r="BG149" i="29"/>
  <c r="BF149" i="29"/>
  <c r="BE149" i="29"/>
  <c r="T149" i="29"/>
  <c r="R149" i="29"/>
  <c r="P149" i="29"/>
  <c r="BK149" i="29"/>
  <c r="J149" i="29"/>
  <c r="BI145" i="29"/>
  <c r="BH145" i="29"/>
  <c r="BG145" i="29"/>
  <c r="BF145" i="29"/>
  <c r="BE145" i="29"/>
  <c r="T145" i="29"/>
  <c r="R145" i="29"/>
  <c r="P145" i="29"/>
  <c r="BK145" i="29"/>
  <c r="J145" i="29"/>
  <c r="BI141" i="29"/>
  <c r="BH141" i="29"/>
  <c r="BG141" i="29"/>
  <c r="BF141" i="29"/>
  <c r="BE141" i="29"/>
  <c r="T141" i="29"/>
  <c r="R141" i="29"/>
  <c r="P141" i="29"/>
  <c r="BK141" i="29"/>
  <c r="J141" i="29"/>
  <c r="BI139" i="29"/>
  <c r="BH139" i="29"/>
  <c r="BG139" i="29"/>
  <c r="BF139" i="29"/>
  <c r="BE139" i="29"/>
  <c r="T139" i="29"/>
  <c r="R139" i="29"/>
  <c r="P139" i="29"/>
  <c r="P136" i="29" s="1"/>
  <c r="BK139" i="29"/>
  <c r="J139" i="29"/>
  <c r="BI137" i="29"/>
  <c r="BH137" i="29"/>
  <c r="BG137" i="29"/>
  <c r="BF137" i="29"/>
  <c r="BE137" i="29"/>
  <c r="T137" i="29"/>
  <c r="T136" i="29" s="1"/>
  <c r="R137" i="29"/>
  <c r="P137" i="29"/>
  <c r="BK137" i="29"/>
  <c r="BK136" i="29" s="1"/>
  <c r="J136" i="29" s="1"/>
  <c r="J64" i="29" s="1"/>
  <c r="J137" i="29"/>
  <c r="BI133" i="29"/>
  <c r="BH133" i="29"/>
  <c r="BG133" i="29"/>
  <c r="BF133" i="29"/>
  <c r="T133" i="29"/>
  <c r="R133" i="29"/>
  <c r="P133" i="29"/>
  <c r="BK133" i="29"/>
  <c r="J133" i="29"/>
  <c r="BE133" i="29" s="1"/>
  <c r="BI130" i="29"/>
  <c r="BH130" i="29"/>
  <c r="BG130" i="29"/>
  <c r="BF130" i="29"/>
  <c r="BE130" i="29"/>
  <c r="T130" i="29"/>
  <c r="R130" i="29"/>
  <c r="P130" i="29"/>
  <c r="BK130" i="29"/>
  <c r="BK118" i="29" s="1"/>
  <c r="J118" i="29" s="1"/>
  <c r="J63" i="29" s="1"/>
  <c r="J130" i="29"/>
  <c r="BI127" i="29"/>
  <c r="BH127" i="29"/>
  <c r="BG127" i="29"/>
  <c r="BF127" i="29"/>
  <c r="T127" i="29"/>
  <c r="R127" i="29"/>
  <c r="P127" i="29"/>
  <c r="BK127" i="29"/>
  <c r="J127" i="29"/>
  <c r="BE127" i="29" s="1"/>
  <c r="BI123" i="29"/>
  <c r="BH123" i="29"/>
  <c r="BG123" i="29"/>
  <c r="BF123" i="29"/>
  <c r="T123" i="29"/>
  <c r="R123" i="29"/>
  <c r="P123" i="29"/>
  <c r="BK123" i="29"/>
  <c r="J123" i="29"/>
  <c r="BE123" i="29" s="1"/>
  <c r="BI119" i="29"/>
  <c r="BH119" i="29"/>
  <c r="BG119" i="29"/>
  <c r="BF119" i="29"/>
  <c r="T119" i="29"/>
  <c r="R119" i="29"/>
  <c r="P119" i="29"/>
  <c r="BK119" i="29"/>
  <c r="J119" i="29"/>
  <c r="BE119" i="29" s="1"/>
  <c r="BI115" i="29"/>
  <c r="BH115" i="29"/>
  <c r="BG115" i="29"/>
  <c r="BF115" i="29"/>
  <c r="BE115" i="29"/>
  <c r="T115" i="29"/>
  <c r="R115" i="29"/>
  <c r="P115" i="29"/>
  <c r="BK115" i="29"/>
  <c r="J115" i="29"/>
  <c r="BI112" i="29"/>
  <c r="BH112" i="29"/>
  <c r="BG112" i="29"/>
  <c r="BF112" i="29"/>
  <c r="BE112" i="29"/>
  <c r="T112" i="29"/>
  <c r="R112" i="29"/>
  <c r="P112" i="29"/>
  <c r="BK112" i="29"/>
  <c r="J112" i="29"/>
  <c r="BI109" i="29"/>
  <c r="BH109" i="29"/>
  <c r="BG109" i="29"/>
  <c r="BF109" i="29"/>
  <c r="BE109" i="29"/>
  <c r="T109" i="29"/>
  <c r="R109" i="29"/>
  <c r="P109" i="29"/>
  <c r="BK109" i="29"/>
  <c r="J109" i="29"/>
  <c r="BI104" i="29"/>
  <c r="BH104" i="29"/>
  <c r="BG104" i="29"/>
  <c r="BF104" i="29"/>
  <c r="BE104" i="29"/>
  <c r="T104" i="29"/>
  <c r="R104" i="29"/>
  <c r="P104" i="29"/>
  <c r="BK104" i="29"/>
  <c r="J104" i="29"/>
  <c r="BI101" i="29"/>
  <c r="BH101" i="29"/>
  <c r="BG101" i="29"/>
  <c r="BF101" i="29"/>
  <c r="BE101" i="29"/>
  <c r="T101" i="29"/>
  <c r="R101" i="29"/>
  <c r="P101" i="29"/>
  <c r="BK101" i="29"/>
  <c r="J101" i="29"/>
  <c r="BI96" i="29"/>
  <c r="BH96" i="29"/>
  <c r="BG96" i="29"/>
  <c r="BF96" i="29"/>
  <c r="BE96" i="29"/>
  <c r="T96" i="29"/>
  <c r="T91" i="29" s="1"/>
  <c r="R96" i="29"/>
  <c r="P96" i="29"/>
  <c r="BK96" i="29"/>
  <c r="J96" i="29"/>
  <c r="BI92" i="29"/>
  <c r="BH92" i="29"/>
  <c r="BG92" i="29"/>
  <c r="F34" i="29" s="1"/>
  <c r="BB89" i="1" s="1"/>
  <c r="BF92" i="29"/>
  <c r="BE92" i="29"/>
  <c r="T92" i="29"/>
  <c r="R92" i="29"/>
  <c r="R91" i="29" s="1"/>
  <c r="P92" i="29"/>
  <c r="BK92" i="29"/>
  <c r="BK91" i="29" s="1"/>
  <c r="J92" i="29"/>
  <c r="F85" i="29"/>
  <c r="F83" i="29"/>
  <c r="E81" i="29"/>
  <c r="E77" i="29"/>
  <c r="F53" i="29"/>
  <c r="E51" i="29"/>
  <c r="J23" i="29"/>
  <c r="E23" i="29"/>
  <c r="J22" i="29"/>
  <c r="J20" i="29"/>
  <c r="E20" i="29"/>
  <c r="F86" i="29" s="1"/>
  <c r="J19" i="29"/>
  <c r="J17" i="29"/>
  <c r="E17" i="29"/>
  <c r="F55" i="29" s="1"/>
  <c r="J16" i="29"/>
  <c r="J14" i="29"/>
  <c r="E7" i="29"/>
  <c r="E47" i="29" s="1"/>
  <c r="P157" i="28"/>
  <c r="J157" i="28"/>
  <c r="J65" i="28" s="1"/>
  <c r="BK157" i="28"/>
  <c r="BK91" i="28"/>
  <c r="AY88" i="1"/>
  <c r="AX88" i="1"/>
  <c r="BI170" i="28"/>
  <c r="BH170" i="28"/>
  <c r="BG170" i="28"/>
  <c r="BF170" i="28"/>
  <c r="T170" i="28"/>
  <c r="R170" i="28"/>
  <c r="P170" i="28"/>
  <c r="BK170" i="28"/>
  <c r="J170" i="28"/>
  <c r="BE170" i="28" s="1"/>
  <c r="BI166" i="28"/>
  <c r="BH166" i="28"/>
  <c r="BG166" i="28"/>
  <c r="BF166" i="28"/>
  <c r="BE166" i="28"/>
  <c r="T166" i="28"/>
  <c r="R166" i="28"/>
  <c r="P166" i="28"/>
  <c r="P161" i="28" s="1"/>
  <c r="P160" i="28" s="1"/>
  <c r="BK166" i="28"/>
  <c r="J166" i="28"/>
  <c r="BI162" i="28"/>
  <c r="BH162" i="28"/>
  <c r="BG162" i="28"/>
  <c r="BF162" i="28"/>
  <c r="T162" i="28"/>
  <c r="T161" i="28" s="1"/>
  <c r="T160" i="28" s="1"/>
  <c r="R162" i="28"/>
  <c r="R161" i="28" s="1"/>
  <c r="R160" i="28" s="1"/>
  <c r="P162" i="28"/>
  <c r="BK162" i="28"/>
  <c r="BK161" i="28" s="1"/>
  <c r="J162" i="28"/>
  <c r="BE162" i="28" s="1"/>
  <c r="BI158" i="28"/>
  <c r="BH158" i="28"/>
  <c r="BG158" i="28"/>
  <c r="BF158" i="28"/>
  <c r="T158" i="28"/>
  <c r="T157" i="28" s="1"/>
  <c r="R158" i="28"/>
  <c r="R157" i="28" s="1"/>
  <c r="P158" i="28"/>
  <c r="BK158" i="28"/>
  <c r="J158" i="28"/>
  <c r="BE158" i="28" s="1"/>
  <c r="BI153" i="28"/>
  <c r="BH153" i="28"/>
  <c r="BG153" i="28"/>
  <c r="BF153" i="28"/>
  <c r="T153" i="28"/>
  <c r="R153" i="28"/>
  <c r="P153" i="28"/>
  <c r="BK153" i="28"/>
  <c r="J153" i="28"/>
  <c r="BE153" i="28" s="1"/>
  <c r="BI149" i="28"/>
  <c r="BH149" i="28"/>
  <c r="BG149" i="28"/>
  <c r="BF149" i="28"/>
  <c r="T149" i="28"/>
  <c r="R149" i="28"/>
  <c r="P149" i="28"/>
  <c r="BK149" i="28"/>
  <c r="J149" i="28"/>
  <c r="BE149" i="28" s="1"/>
  <c r="BI147" i="28"/>
  <c r="BH147" i="28"/>
  <c r="BG147" i="28"/>
  <c r="BF147" i="28"/>
  <c r="T147" i="28"/>
  <c r="R147" i="28"/>
  <c r="P147" i="28"/>
  <c r="BK147" i="28"/>
  <c r="J147" i="28"/>
  <c r="BE147" i="28" s="1"/>
  <c r="BI144" i="28"/>
  <c r="BH144" i="28"/>
  <c r="BG144" i="28"/>
  <c r="BF144" i="28"/>
  <c r="BE144" i="28"/>
  <c r="T144" i="28"/>
  <c r="R144" i="28"/>
  <c r="P144" i="28"/>
  <c r="BK144" i="28"/>
  <c r="J144" i="28"/>
  <c r="BI142" i="28"/>
  <c r="BH142" i="28"/>
  <c r="BG142" i="28"/>
  <c r="BF142" i="28"/>
  <c r="T142" i="28"/>
  <c r="R142" i="28"/>
  <c r="P142" i="28"/>
  <c r="BK142" i="28"/>
  <c r="J142" i="28"/>
  <c r="BE142" i="28" s="1"/>
  <c r="BI140" i="28"/>
  <c r="BH140" i="28"/>
  <c r="BG140" i="28"/>
  <c r="BF140" i="28"/>
  <c r="BE140" i="28"/>
  <c r="T140" i="28"/>
  <c r="R140" i="28"/>
  <c r="P140" i="28"/>
  <c r="BK140" i="28"/>
  <c r="J140" i="28"/>
  <c r="BI137" i="28"/>
  <c r="BH137" i="28"/>
  <c r="BG137" i="28"/>
  <c r="BF137" i="28"/>
  <c r="T137" i="28"/>
  <c r="R137" i="28"/>
  <c r="R136" i="28" s="1"/>
  <c r="P137" i="28"/>
  <c r="P136" i="28" s="1"/>
  <c r="BK137" i="28"/>
  <c r="J137" i="28"/>
  <c r="BE137" i="28" s="1"/>
  <c r="BI133" i="28"/>
  <c r="BH133" i="28"/>
  <c r="BG133" i="28"/>
  <c r="BF133" i="28"/>
  <c r="BE133" i="28"/>
  <c r="T133" i="28"/>
  <c r="R133" i="28"/>
  <c r="P133" i="28"/>
  <c r="BK133" i="28"/>
  <c r="J133" i="28"/>
  <c r="BI130" i="28"/>
  <c r="BH130" i="28"/>
  <c r="BG130" i="28"/>
  <c r="BF130" i="28"/>
  <c r="T130" i="28"/>
  <c r="R130" i="28"/>
  <c r="P130" i="28"/>
  <c r="BK130" i="28"/>
  <c r="J130" i="28"/>
  <c r="BE130" i="28" s="1"/>
  <c r="BI127" i="28"/>
  <c r="BH127" i="28"/>
  <c r="BG127" i="28"/>
  <c r="BF127" i="28"/>
  <c r="BE127" i="28"/>
  <c r="T127" i="28"/>
  <c r="R127" i="28"/>
  <c r="P127" i="28"/>
  <c r="BK127" i="28"/>
  <c r="J127" i="28"/>
  <c r="BI123" i="28"/>
  <c r="BH123" i="28"/>
  <c r="BG123" i="28"/>
  <c r="BF123" i="28"/>
  <c r="T123" i="28"/>
  <c r="T118" i="28" s="1"/>
  <c r="R123" i="28"/>
  <c r="P123" i="28"/>
  <c r="BK123" i="28"/>
  <c r="J123" i="28"/>
  <c r="BE123" i="28" s="1"/>
  <c r="BI119" i="28"/>
  <c r="BH119" i="28"/>
  <c r="BG119" i="28"/>
  <c r="BF119" i="28"/>
  <c r="BE119" i="28"/>
  <c r="T119" i="28"/>
  <c r="R119" i="28"/>
  <c r="P119" i="28"/>
  <c r="P118" i="28" s="1"/>
  <c r="BK119" i="28"/>
  <c r="BK118" i="28" s="1"/>
  <c r="J118" i="28" s="1"/>
  <c r="J63" i="28" s="1"/>
  <c r="J119" i="28"/>
  <c r="BI115" i="28"/>
  <c r="BH115" i="28"/>
  <c r="BG115" i="28"/>
  <c r="BF115" i="28"/>
  <c r="T115" i="28"/>
  <c r="R115" i="28"/>
  <c r="P115" i="28"/>
  <c r="BK115" i="28"/>
  <c r="J115" i="28"/>
  <c r="BE115" i="28" s="1"/>
  <c r="BI112" i="28"/>
  <c r="BH112" i="28"/>
  <c r="BG112" i="28"/>
  <c r="BF112" i="28"/>
  <c r="J33" i="28" s="1"/>
  <c r="AW88" i="1" s="1"/>
  <c r="T112" i="28"/>
  <c r="R112" i="28"/>
  <c r="P112" i="28"/>
  <c r="BK112" i="28"/>
  <c r="J112" i="28"/>
  <c r="BE112" i="28" s="1"/>
  <c r="BI109" i="28"/>
  <c r="BH109" i="28"/>
  <c r="BG109" i="28"/>
  <c r="BF109" i="28"/>
  <c r="T109" i="28"/>
  <c r="R109" i="28"/>
  <c r="P109" i="28"/>
  <c r="BK109" i="28"/>
  <c r="J109" i="28"/>
  <c r="BE109" i="28" s="1"/>
  <c r="BI104" i="28"/>
  <c r="BH104" i="28"/>
  <c r="BG104" i="28"/>
  <c r="BF104" i="28"/>
  <c r="T104" i="28"/>
  <c r="R104" i="28"/>
  <c r="P104" i="28"/>
  <c r="BK104" i="28"/>
  <c r="J104" i="28"/>
  <c r="BE104" i="28" s="1"/>
  <c r="BI101" i="28"/>
  <c r="BH101" i="28"/>
  <c r="BG101" i="28"/>
  <c r="BF101" i="28"/>
  <c r="BE101" i="28"/>
  <c r="T101" i="28"/>
  <c r="R101" i="28"/>
  <c r="P101" i="28"/>
  <c r="BK101" i="28"/>
  <c r="J101" i="28"/>
  <c r="BI96" i="28"/>
  <c r="BH96" i="28"/>
  <c r="BG96" i="28"/>
  <c r="BF96" i="28"/>
  <c r="T96" i="28"/>
  <c r="R96" i="28"/>
  <c r="R91" i="28" s="1"/>
  <c r="P96" i="28"/>
  <c r="BK96" i="28"/>
  <c r="J96" i="28"/>
  <c r="BE96" i="28" s="1"/>
  <c r="BI92" i="28"/>
  <c r="BH92" i="28"/>
  <c r="BG92" i="28"/>
  <c r="BF92" i="28"/>
  <c r="F33" i="28" s="1"/>
  <c r="BA88" i="1" s="1"/>
  <c r="BE92" i="28"/>
  <c r="T92" i="28"/>
  <c r="T91" i="28" s="1"/>
  <c r="R92" i="28"/>
  <c r="P92" i="28"/>
  <c r="BK92" i="28"/>
  <c r="J92" i="28"/>
  <c r="F86" i="28"/>
  <c r="J85" i="28"/>
  <c r="F83" i="28"/>
  <c r="E81" i="28"/>
  <c r="F56" i="28"/>
  <c r="F55" i="28"/>
  <c r="F53" i="28"/>
  <c r="E51" i="28"/>
  <c r="J23" i="28"/>
  <c r="E23" i="28"/>
  <c r="J55" i="28" s="1"/>
  <c r="J22" i="28"/>
  <c r="J20" i="28"/>
  <c r="E20" i="28"/>
  <c r="J19" i="28"/>
  <c r="J17" i="28"/>
  <c r="E17" i="28"/>
  <c r="F85" i="28" s="1"/>
  <c r="J16" i="28"/>
  <c r="J14" i="28"/>
  <c r="J53" i="28" s="1"/>
  <c r="E7" i="28"/>
  <c r="T122" i="27"/>
  <c r="T118" i="27"/>
  <c r="R118" i="27"/>
  <c r="BK118" i="27"/>
  <c r="J118" i="27" s="1"/>
  <c r="J69" i="27" s="1"/>
  <c r="T108" i="27"/>
  <c r="R103" i="27"/>
  <c r="R100" i="27"/>
  <c r="P100" i="27"/>
  <c r="R96" i="27"/>
  <c r="J96" i="27"/>
  <c r="J65" i="27" s="1"/>
  <c r="BK96" i="27"/>
  <c r="AY87" i="1"/>
  <c r="AX87" i="1"/>
  <c r="BI174" i="27"/>
  <c r="BH174" i="27"/>
  <c r="BG174" i="27"/>
  <c r="BF174" i="27"/>
  <c r="T174" i="27"/>
  <c r="R174" i="27"/>
  <c r="R168" i="27" s="1"/>
  <c r="P174" i="27"/>
  <c r="BK174" i="27"/>
  <c r="J174" i="27"/>
  <c r="BE174" i="27" s="1"/>
  <c r="BI172" i="27"/>
  <c r="BH172" i="27"/>
  <c r="BG172" i="27"/>
  <c r="BF172" i="27"/>
  <c r="T172" i="27"/>
  <c r="R172" i="27"/>
  <c r="P172" i="27"/>
  <c r="BK172" i="27"/>
  <c r="J172" i="27"/>
  <c r="BE172" i="27" s="1"/>
  <c r="BI169" i="27"/>
  <c r="BH169" i="27"/>
  <c r="BG169" i="27"/>
  <c r="BF169" i="27"/>
  <c r="T169" i="27"/>
  <c r="R169" i="27"/>
  <c r="P169" i="27"/>
  <c r="P168" i="27" s="1"/>
  <c r="BK169" i="27"/>
  <c r="BK168" i="27" s="1"/>
  <c r="J168" i="27" s="1"/>
  <c r="J71" i="27" s="1"/>
  <c r="J169" i="27"/>
  <c r="BE169" i="27" s="1"/>
  <c r="BI165" i="27"/>
  <c r="BH165" i="27"/>
  <c r="BG165" i="27"/>
  <c r="BF165" i="27"/>
  <c r="BE165" i="27"/>
  <c r="T165" i="27"/>
  <c r="R165" i="27"/>
  <c r="P165" i="27"/>
  <c r="BK165" i="27"/>
  <c r="J165" i="27"/>
  <c r="BI162" i="27"/>
  <c r="BH162" i="27"/>
  <c r="BG162" i="27"/>
  <c r="BF162" i="27"/>
  <c r="BE162" i="27"/>
  <c r="T162" i="27"/>
  <c r="R162" i="27"/>
  <c r="P162" i="27"/>
  <c r="BK162" i="27"/>
  <c r="J162" i="27"/>
  <c r="BI159" i="27"/>
  <c r="BH159" i="27"/>
  <c r="BG159" i="27"/>
  <c r="BF159" i="27"/>
  <c r="BE159" i="27"/>
  <c r="T159" i="27"/>
  <c r="R159" i="27"/>
  <c r="P159" i="27"/>
  <c r="BK159" i="27"/>
  <c r="J159" i="27"/>
  <c r="BI156" i="27"/>
  <c r="BH156" i="27"/>
  <c r="BG156" i="27"/>
  <c r="BF156" i="27"/>
  <c r="BE156" i="27"/>
  <c r="T156" i="27"/>
  <c r="R156" i="27"/>
  <c r="P156" i="27"/>
  <c r="BK156" i="27"/>
  <c r="J156" i="27"/>
  <c r="BI153" i="27"/>
  <c r="BH153" i="27"/>
  <c r="BG153" i="27"/>
  <c r="BF153" i="27"/>
  <c r="BE153" i="27"/>
  <c r="T153" i="27"/>
  <c r="R153" i="27"/>
  <c r="P153" i="27"/>
  <c r="BK153" i="27"/>
  <c r="J153" i="27"/>
  <c r="BI150" i="27"/>
  <c r="BH150" i="27"/>
  <c r="BG150" i="27"/>
  <c r="BF150" i="27"/>
  <c r="BE150" i="27"/>
  <c r="T150" i="27"/>
  <c r="R150" i="27"/>
  <c r="P150" i="27"/>
  <c r="BK150" i="27"/>
  <c r="J150" i="27"/>
  <c r="BI147" i="27"/>
  <c r="BH147" i="27"/>
  <c r="BG147" i="27"/>
  <c r="BF147" i="27"/>
  <c r="BE147" i="27"/>
  <c r="T147" i="27"/>
  <c r="R147" i="27"/>
  <c r="P147" i="27"/>
  <c r="BK147" i="27"/>
  <c r="J147" i="27"/>
  <c r="BI144" i="27"/>
  <c r="BH144" i="27"/>
  <c r="BG144" i="27"/>
  <c r="BF144" i="27"/>
  <c r="BE144" i="27"/>
  <c r="T144" i="27"/>
  <c r="R144" i="27"/>
  <c r="P144" i="27"/>
  <c r="BK144" i="27"/>
  <c r="J144" i="27"/>
  <c r="BI141" i="27"/>
  <c r="BH141" i="27"/>
  <c r="BG141" i="27"/>
  <c r="BF141" i="27"/>
  <c r="BE141" i="27"/>
  <c r="T141" i="27"/>
  <c r="R141" i="27"/>
  <c r="P141" i="27"/>
  <c r="BK141" i="27"/>
  <c r="J141" i="27"/>
  <c r="BI138" i="27"/>
  <c r="BH138" i="27"/>
  <c r="BG138" i="27"/>
  <c r="BF138" i="27"/>
  <c r="BE138" i="27"/>
  <c r="T138" i="27"/>
  <c r="R138" i="27"/>
  <c r="P138" i="27"/>
  <c r="BK138" i="27"/>
  <c r="J138" i="27"/>
  <c r="BI135" i="27"/>
  <c r="BH135" i="27"/>
  <c r="BG135" i="27"/>
  <c r="BF135" i="27"/>
  <c r="BE135" i="27"/>
  <c r="T135" i="27"/>
  <c r="R135" i="27"/>
  <c r="P135" i="27"/>
  <c r="BK135" i="27"/>
  <c r="J135" i="27"/>
  <c r="BI132" i="27"/>
  <c r="BH132" i="27"/>
  <c r="BG132" i="27"/>
  <c r="BF132" i="27"/>
  <c r="BE132" i="27"/>
  <c r="T132" i="27"/>
  <c r="R132" i="27"/>
  <c r="P132" i="27"/>
  <c r="BK132" i="27"/>
  <c r="J132" i="27"/>
  <c r="BI129" i="27"/>
  <c r="BH129" i="27"/>
  <c r="BG129" i="27"/>
  <c r="BF129" i="27"/>
  <c r="BE129" i="27"/>
  <c r="T129" i="27"/>
  <c r="R129" i="27"/>
  <c r="P129" i="27"/>
  <c r="BK129" i="27"/>
  <c r="J129" i="27"/>
  <c r="BI126" i="27"/>
  <c r="BH126" i="27"/>
  <c r="BG126" i="27"/>
  <c r="BF126" i="27"/>
  <c r="BE126" i="27"/>
  <c r="T126" i="27"/>
  <c r="R126" i="27"/>
  <c r="P126" i="27"/>
  <c r="BK126" i="27"/>
  <c r="J126" i="27"/>
  <c r="BI123" i="27"/>
  <c r="BH123" i="27"/>
  <c r="BG123" i="27"/>
  <c r="BF123" i="27"/>
  <c r="BE123" i="27"/>
  <c r="T123" i="27"/>
  <c r="R123" i="27"/>
  <c r="R122" i="27" s="1"/>
  <c r="P123" i="27"/>
  <c r="P122" i="27" s="1"/>
  <c r="BK123" i="27"/>
  <c r="BK122" i="27" s="1"/>
  <c r="J122" i="27" s="1"/>
  <c r="J70" i="27" s="1"/>
  <c r="J123" i="27"/>
  <c r="BI119" i="27"/>
  <c r="BH119" i="27"/>
  <c r="BG119" i="27"/>
  <c r="BF119" i="27"/>
  <c r="T119" i="27"/>
  <c r="R119" i="27"/>
  <c r="P119" i="27"/>
  <c r="P118" i="27" s="1"/>
  <c r="BK119" i="27"/>
  <c r="J119" i="27"/>
  <c r="BE119" i="27" s="1"/>
  <c r="BI115" i="27"/>
  <c r="BH115" i="27"/>
  <c r="BG115" i="27"/>
  <c r="BF115" i="27"/>
  <c r="BE115" i="27"/>
  <c r="T115" i="27"/>
  <c r="R115" i="27"/>
  <c r="P115" i="27"/>
  <c r="BK115" i="27"/>
  <c r="J115" i="27"/>
  <c r="BI112" i="27"/>
  <c r="BH112" i="27"/>
  <c r="BG112" i="27"/>
  <c r="BF112" i="27"/>
  <c r="BE112" i="27"/>
  <c r="T112" i="27"/>
  <c r="R112" i="27"/>
  <c r="P112" i="27"/>
  <c r="P108" i="27" s="1"/>
  <c r="BK112" i="27"/>
  <c r="J112" i="27"/>
  <c r="BI109" i="27"/>
  <c r="F38" i="27" s="1"/>
  <c r="BD87" i="1" s="1"/>
  <c r="BH109" i="27"/>
  <c r="BG109" i="27"/>
  <c r="BF109" i="27"/>
  <c r="BE109" i="27"/>
  <c r="T109" i="27"/>
  <c r="R109" i="27"/>
  <c r="P109" i="27"/>
  <c r="BK109" i="27"/>
  <c r="BK108" i="27" s="1"/>
  <c r="J108" i="27" s="1"/>
  <c r="J68" i="27" s="1"/>
  <c r="J109" i="27"/>
  <c r="BI106" i="27"/>
  <c r="BH106" i="27"/>
  <c r="BG106" i="27"/>
  <c r="BF106" i="27"/>
  <c r="T106" i="27"/>
  <c r="R106" i="27"/>
  <c r="P106" i="27"/>
  <c r="BK106" i="27"/>
  <c r="J106" i="27"/>
  <c r="BE106" i="27" s="1"/>
  <c r="BI104" i="27"/>
  <c r="BH104" i="27"/>
  <c r="BG104" i="27"/>
  <c r="BF104" i="27"/>
  <c r="BE104" i="27"/>
  <c r="T104" i="27"/>
  <c r="R104" i="27"/>
  <c r="P104" i="27"/>
  <c r="P103" i="27" s="1"/>
  <c r="P95" i="27" s="1"/>
  <c r="AU87" i="1" s="1"/>
  <c r="BK104" i="27"/>
  <c r="BK103" i="27" s="1"/>
  <c r="J103" i="27" s="1"/>
  <c r="J67" i="27" s="1"/>
  <c r="J104" i="27"/>
  <c r="BI101" i="27"/>
  <c r="BH101" i="27"/>
  <c r="F37" i="27" s="1"/>
  <c r="BC87" i="1" s="1"/>
  <c r="BG101" i="27"/>
  <c r="BF101" i="27"/>
  <c r="T101" i="27"/>
  <c r="T100" i="27" s="1"/>
  <c r="R101" i="27"/>
  <c r="P101" i="27"/>
  <c r="BK101" i="27"/>
  <c r="BK100" i="27" s="1"/>
  <c r="J101" i="27"/>
  <c r="BE101" i="27" s="1"/>
  <c r="J34" i="27" s="1"/>
  <c r="AV87" i="1" s="1"/>
  <c r="BI97" i="27"/>
  <c r="BH97" i="27"/>
  <c r="BG97" i="27"/>
  <c r="BF97" i="27"/>
  <c r="T97" i="27"/>
  <c r="T96" i="27" s="1"/>
  <c r="R97" i="27"/>
  <c r="P97" i="27"/>
  <c r="P96" i="27" s="1"/>
  <c r="BK97" i="27"/>
  <c r="J97" i="27"/>
  <c r="BE97" i="27" s="1"/>
  <c r="F91" i="27"/>
  <c r="F89" i="27"/>
  <c r="E87" i="27"/>
  <c r="E81" i="27"/>
  <c r="F57" i="27"/>
  <c r="E55" i="27"/>
  <c r="J25" i="27"/>
  <c r="E25" i="27"/>
  <c r="J24" i="27"/>
  <c r="J22" i="27"/>
  <c r="E22" i="27"/>
  <c r="F92" i="27" s="1"/>
  <c r="J21" i="27"/>
  <c r="J19" i="27"/>
  <c r="E19" i="27"/>
  <c r="F59" i="27" s="1"/>
  <c r="J18" i="27"/>
  <c r="J16" i="27"/>
  <c r="E7" i="27"/>
  <c r="E49" i="27" s="1"/>
  <c r="R211" i="26"/>
  <c r="P211" i="26"/>
  <c r="R200" i="26"/>
  <c r="T155" i="26"/>
  <c r="BK155" i="26"/>
  <c r="J155" i="26" s="1"/>
  <c r="J70" i="26" s="1"/>
  <c r="R119" i="26"/>
  <c r="T99" i="26"/>
  <c r="AY86" i="1"/>
  <c r="AX86" i="1"/>
  <c r="BI236" i="26"/>
  <c r="BH236" i="26"/>
  <c r="BG236" i="26"/>
  <c r="BF236" i="26"/>
  <c r="T236" i="26"/>
  <c r="R236" i="26"/>
  <c r="P236" i="26"/>
  <c r="BK236" i="26"/>
  <c r="J236" i="26"/>
  <c r="BE236" i="26" s="1"/>
  <c r="BI233" i="26"/>
  <c r="BH233" i="26"/>
  <c r="BG233" i="26"/>
  <c r="BF233" i="26"/>
  <c r="BE233" i="26"/>
  <c r="T233" i="26"/>
  <c r="R233" i="26"/>
  <c r="P233" i="26"/>
  <c r="BK233" i="26"/>
  <c r="J233" i="26"/>
  <c r="BI230" i="26"/>
  <c r="BH230" i="26"/>
  <c r="BG230" i="26"/>
  <c r="BF230" i="26"/>
  <c r="T230" i="26"/>
  <c r="R230" i="26"/>
  <c r="P230" i="26"/>
  <c r="BK230" i="26"/>
  <c r="J230" i="26"/>
  <c r="BE230" i="26" s="1"/>
  <c r="BI227" i="26"/>
  <c r="BH227" i="26"/>
  <c r="BG227" i="26"/>
  <c r="BF227" i="26"/>
  <c r="BE227" i="26"/>
  <c r="T227" i="26"/>
  <c r="R227" i="26"/>
  <c r="P227" i="26"/>
  <c r="BK227" i="26"/>
  <c r="J227" i="26"/>
  <c r="BI224" i="26"/>
  <c r="BH224" i="26"/>
  <c r="BG224" i="26"/>
  <c r="BF224" i="26"/>
  <c r="T224" i="26"/>
  <c r="R224" i="26"/>
  <c r="P224" i="26"/>
  <c r="BK224" i="26"/>
  <c r="J224" i="26"/>
  <c r="BE224" i="26" s="1"/>
  <c r="BI221" i="26"/>
  <c r="BH221" i="26"/>
  <c r="BG221" i="26"/>
  <c r="BF221" i="26"/>
  <c r="BE221" i="26"/>
  <c r="T221" i="26"/>
  <c r="R221" i="26"/>
  <c r="P221" i="26"/>
  <c r="BK221" i="26"/>
  <c r="J221" i="26"/>
  <c r="BI218" i="26"/>
  <c r="BH218" i="26"/>
  <c r="BG218" i="26"/>
  <c r="BF218" i="26"/>
  <c r="T218" i="26"/>
  <c r="R218" i="26"/>
  <c r="P218" i="26"/>
  <c r="BK218" i="26"/>
  <c r="J218" i="26"/>
  <c r="BE218" i="26" s="1"/>
  <c r="BI215" i="26"/>
  <c r="BH215" i="26"/>
  <c r="BG215" i="26"/>
  <c r="BF215" i="26"/>
  <c r="BE215" i="26"/>
  <c r="T215" i="26"/>
  <c r="R215" i="26"/>
  <c r="R214" i="26" s="1"/>
  <c r="P215" i="26"/>
  <c r="P214" i="26" s="1"/>
  <c r="BK215" i="26"/>
  <c r="BK214" i="26" s="1"/>
  <c r="J214" i="26" s="1"/>
  <c r="J73" i="26" s="1"/>
  <c r="J215" i="26"/>
  <c r="BI212" i="26"/>
  <c r="BH212" i="26"/>
  <c r="BG212" i="26"/>
  <c r="BF212" i="26"/>
  <c r="BE212" i="26"/>
  <c r="T212" i="26"/>
  <c r="T211" i="26" s="1"/>
  <c r="R212" i="26"/>
  <c r="P212" i="26"/>
  <c r="BK212" i="26"/>
  <c r="BK211" i="26" s="1"/>
  <c r="J211" i="26" s="1"/>
  <c r="J72" i="26" s="1"/>
  <c r="J212" i="26"/>
  <c r="BI209" i="26"/>
  <c r="BH209" i="26"/>
  <c r="BG209" i="26"/>
  <c r="BF209" i="26"/>
  <c r="T209" i="26"/>
  <c r="R209" i="26"/>
  <c r="P209" i="26"/>
  <c r="BK209" i="26"/>
  <c r="J209" i="26"/>
  <c r="BE209" i="26" s="1"/>
  <c r="BI206" i="26"/>
  <c r="BH206" i="26"/>
  <c r="BG206" i="26"/>
  <c r="BF206" i="26"/>
  <c r="BE206" i="26"/>
  <c r="T206" i="26"/>
  <c r="R206" i="26"/>
  <c r="P206" i="26"/>
  <c r="P200" i="26" s="1"/>
  <c r="BK206" i="26"/>
  <c r="J206" i="26"/>
  <c r="BI201" i="26"/>
  <c r="BH201" i="26"/>
  <c r="BG201" i="26"/>
  <c r="BF201" i="26"/>
  <c r="T201" i="26"/>
  <c r="R201" i="26"/>
  <c r="P201" i="26"/>
  <c r="BK201" i="26"/>
  <c r="BK200" i="26" s="1"/>
  <c r="J200" i="26" s="1"/>
  <c r="J71" i="26" s="1"/>
  <c r="J201" i="26"/>
  <c r="BE201" i="26" s="1"/>
  <c r="BI198" i="26"/>
  <c r="BH198" i="26"/>
  <c r="BG198" i="26"/>
  <c r="BF198" i="26"/>
  <c r="T198" i="26"/>
  <c r="R198" i="26"/>
  <c r="P198" i="26"/>
  <c r="BK198" i="26"/>
  <c r="J198" i="26"/>
  <c r="BE198" i="26" s="1"/>
  <c r="BI194" i="26"/>
  <c r="BH194" i="26"/>
  <c r="BG194" i="26"/>
  <c r="BF194" i="26"/>
  <c r="BE194" i="26"/>
  <c r="T194" i="26"/>
  <c r="R194" i="26"/>
  <c r="P194" i="26"/>
  <c r="BK194" i="26"/>
  <c r="J194" i="26"/>
  <c r="BI190" i="26"/>
  <c r="BH190" i="26"/>
  <c r="BG190" i="26"/>
  <c r="BF190" i="26"/>
  <c r="T190" i="26"/>
  <c r="R190" i="26"/>
  <c r="P190" i="26"/>
  <c r="BK190" i="26"/>
  <c r="J190" i="26"/>
  <c r="BE190" i="26" s="1"/>
  <c r="BI186" i="26"/>
  <c r="BH186" i="26"/>
  <c r="BG186" i="26"/>
  <c r="BF186" i="26"/>
  <c r="BE186" i="26"/>
  <c r="T186" i="26"/>
  <c r="R186" i="26"/>
  <c r="P186" i="26"/>
  <c r="BK186" i="26"/>
  <c r="J186" i="26"/>
  <c r="BI182" i="26"/>
  <c r="BH182" i="26"/>
  <c r="BG182" i="26"/>
  <c r="BF182" i="26"/>
  <c r="T182" i="26"/>
  <c r="R182" i="26"/>
  <c r="P182" i="26"/>
  <c r="BK182" i="26"/>
  <c r="J182" i="26"/>
  <c r="BE182" i="26" s="1"/>
  <c r="BI178" i="26"/>
  <c r="BH178" i="26"/>
  <c r="BG178" i="26"/>
  <c r="BF178" i="26"/>
  <c r="BE178" i="26"/>
  <c r="T178" i="26"/>
  <c r="R178" i="26"/>
  <c r="P178" i="26"/>
  <c r="BK178" i="26"/>
  <c r="J178" i="26"/>
  <c r="BI174" i="26"/>
  <c r="BH174" i="26"/>
  <c r="BG174" i="26"/>
  <c r="BF174" i="26"/>
  <c r="T174" i="26"/>
  <c r="R174" i="26"/>
  <c r="P174" i="26"/>
  <c r="BK174" i="26"/>
  <c r="J174" i="26"/>
  <c r="BE174" i="26" s="1"/>
  <c r="BI170" i="26"/>
  <c r="BH170" i="26"/>
  <c r="BG170" i="26"/>
  <c r="BF170" i="26"/>
  <c r="BE170" i="26"/>
  <c r="T170" i="26"/>
  <c r="R170" i="26"/>
  <c r="P170" i="26"/>
  <c r="BK170" i="26"/>
  <c r="J170" i="26"/>
  <c r="BI167" i="26"/>
  <c r="BH167" i="26"/>
  <c r="BG167" i="26"/>
  <c r="BF167" i="26"/>
  <c r="T167" i="26"/>
  <c r="R167" i="26"/>
  <c r="P167" i="26"/>
  <c r="BK167" i="26"/>
  <c r="J167" i="26"/>
  <c r="BE167" i="26" s="1"/>
  <c r="BI162" i="26"/>
  <c r="BH162" i="26"/>
  <c r="BG162" i="26"/>
  <c r="BF162" i="26"/>
  <c r="BE162" i="26"/>
  <c r="T162" i="26"/>
  <c r="R162" i="26"/>
  <c r="P162" i="26"/>
  <c r="BK162" i="26"/>
  <c r="J162" i="26"/>
  <c r="BI160" i="26"/>
  <c r="BH160" i="26"/>
  <c r="BG160" i="26"/>
  <c r="BF160" i="26"/>
  <c r="T160" i="26"/>
  <c r="R160" i="26"/>
  <c r="P160" i="26"/>
  <c r="BK160" i="26"/>
  <c r="J160" i="26"/>
  <c r="BE160" i="26" s="1"/>
  <c r="BI158" i="26"/>
  <c r="BH158" i="26"/>
  <c r="BG158" i="26"/>
  <c r="BF158" i="26"/>
  <c r="BE158" i="26"/>
  <c r="T158" i="26"/>
  <c r="R158" i="26"/>
  <c r="P158" i="26"/>
  <c r="BK158" i="26"/>
  <c r="J158" i="26"/>
  <c r="BI156" i="26"/>
  <c r="BH156" i="26"/>
  <c r="BG156" i="26"/>
  <c r="BF156" i="26"/>
  <c r="T156" i="26"/>
  <c r="R156" i="26"/>
  <c r="P156" i="26"/>
  <c r="P155" i="26" s="1"/>
  <c r="BK156" i="26"/>
  <c r="J156" i="26"/>
  <c r="BE156" i="26" s="1"/>
  <c r="BI153" i="26"/>
  <c r="BH153" i="26"/>
  <c r="BG153" i="26"/>
  <c r="BF153" i="26"/>
  <c r="BE153" i="26"/>
  <c r="T153" i="26"/>
  <c r="R153" i="26"/>
  <c r="P153" i="26"/>
  <c r="BK153" i="26"/>
  <c r="J153" i="26"/>
  <c r="BI150" i="26"/>
  <c r="BH150" i="26"/>
  <c r="BG150" i="26"/>
  <c r="BF150" i="26"/>
  <c r="T150" i="26"/>
  <c r="R150" i="26"/>
  <c r="P150" i="26"/>
  <c r="BK150" i="26"/>
  <c r="J150" i="26"/>
  <c r="BE150" i="26" s="1"/>
  <c r="BI147" i="26"/>
  <c r="BH147" i="26"/>
  <c r="BG147" i="26"/>
  <c r="BF147" i="26"/>
  <c r="BE147" i="26"/>
  <c r="T147" i="26"/>
  <c r="R147" i="26"/>
  <c r="P147" i="26"/>
  <c r="BK147" i="26"/>
  <c r="J147" i="26"/>
  <c r="BI144" i="26"/>
  <c r="BH144" i="26"/>
  <c r="BG144" i="26"/>
  <c r="BF144" i="26"/>
  <c r="T144" i="26"/>
  <c r="R144" i="26"/>
  <c r="P144" i="26"/>
  <c r="BK144" i="26"/>
  <c r="J144" i="26"/>
  <c r="BE144" i="26" s="1"/>
  <c r="BI141" i="26"/>
  <c r="BH141" i="26"/>
  <c r="BG141" i="26"/>
  <c r="BF141" i="26"/>
  <c r="BE141" i="26"/>
  <c r="T141" i="26"/>
  <c r="R141" i="26"/>
  <c r="P141" i="26"/>
  <c r="BK141" i="26"/>
  <c r="J141" i="26"/>
  <c r="BI138" i="26"/>
  <c r="BH138" i="26"/>
  <c r="BG138" i="26"/>
  <c r="BF138" i="26"/>
  <c r="T138" i="26"/>
  <c r="T137" i="26" s="1"/>
  <c r="R138" i="26"/>
  <c r="R137" i="26" s="1"/>
  <c r="P138" i="26"/>
  <c r="BK138" i="26"/>
  <c r="BK137" i="26" s="1"/>
  <c r="J137" i="26" s="1"/>
  <c r="J69" i="26" s="1"/>
  <c r="J138" i="26"/>
  <c r="BE138" i="26" s="1"/>
  <c r="BI133" i="26"/>
  <c r="BH133" i="26"/>
  <c r="BG133" i="26"/>
  <c r="BF133" i="26"/>
  <c r="T133" i="26"/>
  <c r="R133" i="26"/>
  <c r="P133" i="26"/>
  <c r="BK133" i="26"/>
  <c r="J133" i="26"/>
  <c r="BE133" i="26" s="1"/>
  <c r="BI130" i="26"/>
  <c r="BH130" i="26"/>
  <c r="BG130" i="26"/>
  <c r="BF130" i="26"/>
  <c r="BE130" i="26"/>
  <c r="T130" i="26"/>
  <c r="R130" i="26"/>
  <c r="P130" i="26"/>
  <c r="BK130" i="26"/>
  <c r="J130" i="26"/>
  <c r="BI127" i="26"/>
  <c r="BH127" i="26"/>
  <c r="BG127" i="26"/>
  <c r="BF127" i="26"/>
  <c r="T127" i="26"/>
  <c r="R127" i="26"/>
  <c r="P127" i="26"/>
  <c r="BK127" i="26"/>
  <c r="J127" i="26"/>
  <c r="BE127" i="26" s="1"/>
  <c r="BI124" i="26"/>
  <c r="BH124" i="26"/>
  <c r="BG124" i="26"/>
  <c r="BF124" i="26"/>
  <c r="BE124" i="26"/>
  <c r="T124" i="26"/>
  <c r="R124" i="26"/>
  <c r="P124" i="26"/>
  <c r="BK124" i="26"/>
  <c r="J124" i="26"/>
  <c r="BI122" i="26"/>
  <c r="BH122" i="26"/>
  <c r="BG122" i="26"/>
  <c r="BF122" i="26"/>
  <c r="T122" i="26"/>
  <c r="R122" i="26"/>
  <c r="P122" i="26"/>
  <c r="BK122" i="26"/>
  <c r="J122" i="26"/>
  <c r="BE122" i="26" s="1"/>
  <c r="BI120" i="26"/>
  <c r="BH120" i="26"/>
  <c r="BG120" i="26"/>
  <c r="BF120" i="26"/>
  <c r="F35" i="26" s="1"/>
  <c r="BA86" i="1" s="1"/>
  <c r="BE120" i="26"/>
  <c r="T120" i="26"/>
  <c r="R120" i="26"/>
  <c r="P120" i="26"/>
  <c r="BK120" i="26"/>
  <c r="BK119" i="26" s="1"/>
  <c r="J119" i="26" s="1"/>
  <c r="J67" i="26" s="1"/>
  <c r="J120" i="26"/>
  <c r="BI115" i="26"/>
  <c r="BH115" i="26"/>
  <c r="BG115" i="26"/>
  <c r="BF115" i="26"/>
  <c r="BE115" i="26"/>
  <c r="T115" i="26"/>
  <c r="R115" i="26"/>
  <c r="P115" i="26"/>
  <c r="BK115" i="26"/>
  <c r="J115" i="26"/>
  <c r="BI112" i="26"/>
  <c r="BH112" i="26"/>
  <c r="BG112" i="26"/>
  <c r="BF112" i="26"/>
  <c r="T112" i="26"/>
  <c r="R112" i="26"/>
  <c r="P112" i="26"/>
  <c r="BK112" i="26"/>
  <c r="J112" i="26"/>
  <c r="BE112" i="26" s="1"/>
  <c r="BI109" i="26"/>
  <c r="BH109" i="26"/>
  <c r="BG109" i="26"/>
  <c r="BF109" i="26"/>
  <c r="BE109" i="26"/>
  <c r="T109" i="26"/>
  <c r="R109" i="26"/>
  <c r="P109" i="26"/>
  <c r="BK109" i="26"/>
  <c r="J109" i="26"/>
  <c r="BI105" i="26"/>
  <c r="BH105" i="26"/>
  <c r="BG105" i="26"/>
  <c r="BF105" i="26"/>
  <c r="T105" i="26"/>
  <c r="R105" i="26"/>
  <c r="R99" i="26" s="1"/>
  <c r="R98" i="26" s="1"/>
  <c r="P105" i="26"/>
  <c r="BK105" i="26"/>
  <c r="J105" i="26"/>
  <c r="BE105" i="26" s="1"/>
  <c r="BI100" i="26"/>
  <c r="F38" i="26" s="1"/>
  <c r="BD86" i="1" s="1"/>
  <c r="BH100" i="26"/>
  <c r="BG100" i="26"/>
  <c r="BF100" i="26"/>
  <c r="BE100" i="26"/>
  <c r="T100" i="26"/>
  <c r="R100" i="26"/>
  <c r="P100" i="26"/>
  <c r="P99" i="26" s="1"/>
  <c r="BK100" i="26"/>
  <c r="BK99" i="26" s="1"/>
  <c r="J100" i="26"/>
  <c r="F94" i="26"/>
  <c r="F91" i="26"/>
  <c r="E89" i="26"/>
  <c r="F59" i="26"/>
  <c r="F57" i="26"/>
  <c r="E55" i="26"/>
  <c r="J25" i="26"/>
  <c r="E25" i="26"/>
  <c r="J93" i="26" s="1"/>
  <c r="J24" i="26"/>
  <c r="J22" i="26"/>
  <c r="E22" i="26"/>
  <c r="F60" i="26" s="1"/>
  <c r="J21" i="26"/>
  <c r="J19" i="26"/>
  <c r="E19" i="26"/>
  <c r="F93" i="26" s="1"/>
  <c r="J18" i="26"/>
  <c r="J16" i="26"/>
  <c r="E7" i="26"/>
  <c r="E83" i="26" s="1"/>
  <c r="P171" i="25"/>
  <c r="R125" i="25"/>
  <c r="T118" i="25"/>
  <c r="J108" i="25"/>
  <c r="J68" i="25" s="1"/>
  <c r="P103" i="25"/>
  <c r="T100" i="25"/>
  <c r="R100" i="25"/>
  <c r="T96" i="25"/>
  <c r="R96" i="25"/>
  <c r="BK96" i="25"/>
  <c r="AY84" i="1"/>
  <c r="AX84" i="1"/>
  <c r="BI177" i="25"/>
  <c r="BH177" i="25"/>
  <c r="BG177" i="25"/>
  <c r="BF177" i="25"/>
  <c r="T177" i="25"/>
  <c r="R177" i="25"/>
  <c r="P177" i="25"/>
  <c r="BK177" i="25"/>
  <c r="J177" i="25"/>
  <c r="BE177" i="25" s="1"/>
  <c r="BI175" i="25"/>
  <c r="BH175" i="25"/>
  <c r="BG175" i="25"/>
  <c r="BF175" i="25"/>
  <c r="BE175" i="25"/>
  <c r="T175" i="25"/>
  <c r="R175" i="25"/>
  <c r="P175" i="25"/>
  <c r="BK175" i="25"/>
  <c r="J175" i="25"/>
  <c r="BI172" i="25"/>
  <c r="BH172" i="25"/>
  <c r="BG172" i="25"/>
  <c r="BF172" i="25"/>
  <c r="T172" i="25"/>
  <c r="T171" i="25" s="1"/>
  <c r="R172" i="25"/>
  <c r="R171" i="25" s="1"/>
  <c r="P172" i="25"/>
  <c r="BK172" i="25"/>
  <c r="BK171" i="25" s="1"/>
  <c r="J171" i="25" s="1"/>
  <c r="J71" i="25" s="1"/>
  <c r="J172" i="25"/>
  <c r="BE172" i="25" s="1"/>
  <c r="BI168" i="25"/>
  <c r="BH168" i="25"/>
  <c r="BG168" i="25"/>
  <c r="BF168" i="25"/>
  <c r="BE168" i="25"/>
  <c r="T168" i="25"/>
  <c r="R168" i="25"/>
  <c r="P168" i="25"/>
  <c r="BK168" i="25"/>
  <c r="J168" i="25"/>
  <c r="BI165" i="25"/>
  <c r="BH165" i="25"/>
  <c r="BG165" i="25"/>
  <c r="BF165" i="25"/>
  <c r="T165" i="25"/>
  <c r="R165" i="25"/>
  <c r="P165" i="25"/>
  <c r="BK165" i="25"/>
  <c r="J165" i="25"/>
  <c r="BE165" i="25" s="1"/>
  <c r="BI162" i="25"/>
  <c r="BH162" i="25"/>
  <c r="BG162" i="25"/>
  <c r="BF162" i="25"/>
  <c r="BE162" i="25"/>
  <c r="T162" i="25"/>
  <c r="R162" i="25"/>
  <c r="P162" i="25"/>
  <c r="BK162" i="25"/>
  <c r="J162" i="25"/>
  <c r="BI159" i="25"/>
  <c r="BH159" i="25"/>
  <c r="BG159" i="25"/>
  <c r="BF159" i="25"/>
  <c r="T159" i="25"/>
  <c r="R159" i="25"/>
  <c r="P159" i="25"/>
  <c r="BK159" i="25"/>
  <c r="J159" i="25"/>
  <c r="BE159" i="25" s="1"/>
  <c r="BI156" i="25"/>
  <c r="BH156" i="25"/>
  <c r="BG156" i="25"/>
  <c r="BF156" i="25"/>
  <c r="BE156" i="25"/>
  <c r="T156" i="25"/>
  <c r="R156" i="25"/>
  <c r="P156" i="25"/>
  <c r="BK156" i="25"/>
  <c r="J156" i="25"/>
  <c r="BI153" i="25"/>
  <c r="BH153" i="25"/>
  <c r="BG153" i="25"/>
  <c r="BF153" i="25"/>
  <c r="T153" i="25"/>
  <c r="R153" i="25"/>
  <c r="P153" i="25"/>
  <c r="BK153" i="25"/>
  <c r="J153" i="25"/>
  <c r="BE153" i="25" s="1"/>
  <c r="BI150" i="25"/>
  <c r="BH150" i="25"/>
  <c r="BG150" i="25"/>
  <c r="BF150" i="25"/>
  <c r="BE150" i="25"/>
  <c r="T150" i="25"/>
  <c r="R150" i="25"/>
  <c r="P150" i="25"/>
  <c r="BK150" i="25"/>
  <c r="J150" i="25"/>
  <c r="BI147" i="25"/>
  <c r="BH147" i="25"/>
  <c r="BG147" i="25"/>
  <c r="BF147" i="25"/>
  <c r="T147" i="25"/>
  <c r="R147" i="25"/>
  <c r="P147" i="25"/>
  <c r="BK147" i="25"/>
  <c r="J147" i="25"/>
  <c r="BE147" i="25" s="1"/>
  <c r="BI144" i="25"/>
  <c r="BH144" i="25"/>
  <c r="BG144" i="25"/>
  <c r="BF144" i="25"/>
  <c r="BE144" i="25"/>
  <c r="T144" i="25"/>
  <c r="R144" i="25"/>
  <c r="P144" i="25"/>
  <c r="BK144" i="25"/>
  <c r="J144" i="25"/>
  <c r="BI141" i="25"/>
  <c r="BH141" i="25"/>
  <c r="BG141" i="25"/>
  <c r="BF141" i="25"/>
  <c r="T141" i="25"/>
  <c r="R141" i="25"/>
  <c r="P141" i="25"/>
  <c r="BK141" i="25"/>
  <c r="J141" i="25"/>
  <c r="BE141" i="25" s="1"/>
  <c r="BI138" i="25"/>
  <c r="BH138" i="25"/>
  <c r="BG138" i="25"/>
  <c r="BF138" i="25"/>
  <c r="BE138" i="25"/>
  <c r="T138" i="25"/>
  <c r="R138" i="25"/>
  <c r="P138" i="25"/>
  <c r="BK138" i="25"/>
  <c r="J138" i="25"/>
  <c r="BI135" i="25"/>
  <c r="BH135" i="25"/>
  <c r="BG135" i="25"/>
  <c r="BF135" i="25"/>
  <c r="T135" i="25"/>
  <c r="R135" i="25"/>
  <c r="P135" i="25"/>
  <c r="BK135" i="25"/>
  <c r="J135" i="25"/>
  <c r="BE135" i="25" s="1"/>
  <c r="BI132" i="25"/>
  <c r="BH132" i="25"/>
  <c r="BG132" i="25"/>
  <c r="BF132" i="25"/>
  <c r="BE132" i="25"/>
  <c r="T132" i="25"/>
  <c r="R132" i="25"/>
  <c r="P132" i="25"/>
  <c r="BK132" i="25"/>
  <c r="J132" i="25"/>
  <c r="BI129" i="25"/>
  <c r="BH129" i="25"/>
  <c r="F37" i="25" s="1"/>
  <c r="BC84" i="1" s="1"/>
  <c r="BG129" i="25"/>
  <c r="BF129" i="25"/>
  <c r="T129" i="25"/>
  <c r="R129" i="25"/>
  <c r="P129" i="25"/>
  <c r="BK129" i="25"/>
  <c r="J129" i="25"/>
  <c r="BE129" i="25" s="1"/>
  <c r="BI126" i="25"/>
  <c r="BH126" i="25"/>
  <c r="BG126" i="25"/>
  <c r="BF126" i="25"/>
  <c r="BE126" i="25"/>
  <c r="T126" i="25"/>
  <c r="R126" i="25"/>
  <c r="P126" i="25"/>
  <c r="BK126" i="25"/>
  <c r="BK125" i="25" s="1"/>
  <c r="J125" i="25" s="1"/>
  <c r="J70" i="25" s="1"/>
  <c r="J126" i="25"/>
  <c r="BI122" i="25"/>
  <c r="BH122" i="25"/>
  <c r="BG122" i="25"/>
  <c r="BF122" i="25"/>
  <c r="BE122" i="25"/>
  <c r="T122" i="25"/>
  <c r="R122" i="25"/>
  <c r="P122" i="25"/>
  <c r="BK122" i="25"/>
  <c r="BK118" i="25" s="1"/>
  <c r="J118" i="25" s="1"/>
  <c r="J69" i="25" s="1"/>
  <c r="J122" i="25"/>
  <c r="BI119" i="25"/>
  <c r="BH119" i="25"/>
  <c r="BG119" i="25"/>
  <c r="BF119" i="25"/>
  <c r="T119" i="25"/>
  <c r="R119" i="25"/>
  <c r="R118" i="25" s="1"/>
  <c r="P119" i="25"/>
  <c r="P118" i="25" s="1"/>
  <c r="BK119" i="25"/>
  <c r="J119" i="25"/>
  <c r="BE119" i="25" s="1"/>
  <c r="BI115" i="25"/>
  <c r="BH115" i="25"/>
  <c r="BG115" i="25"/>
  <c r="BF115" i="25"/>
  <c r="BE115" i="25"/>
  <c r="T115" i="25"/>
  <c r="R115" i="25"/>
  <c r="P115" i="25"/>
  <c r="BK115" i="25"/>
  <c r="J115" i="25"/>
  <c r="BI112" i="25"/>
  <c r="BH112" i="25"/>
  <c r="BG112" i="25"/>
  <c r="BF112" i="25"/>
  <c r="T112" i="25"/>
  <c r="T108" i="25" s="1"/>
  <c r="R112" i="25"/>
  <c r="P112" i="25"/>
  <c r="BK112" i="25"/>
  <c r="J112" i="25"/>
  <c r="BE112" i="25" s="1"/>
  <c r="BI109" i="25"/>
  <c r="BH109" i="25"/>
  <c r="BG109" i="25"/>
  <c r="BF109" i="25"/>
  <c r="BE109" i="25"/>
  <c r="T109" i="25"/>
  <c r="R109" i="25"/>
  <c r="R108" i="25" s="1"/>
  <c r="P109" i="25"/>
  <c r="P108" i="25" s="1"/>
  <c r="BK109" i="25"/>
  <c r="BK108" i="25" s="1"/>
  <c r="J109" i="25"/>
  <c r="BI106" i="25"/>
  <c r="BH106" i="25"/>
  <c r="BG106" i="25"/>
  <c r="BF106" i="25"/>
  <c r="BE106" i="25"/>
  <c r="T106" i="25"/>
  <c r="R106" i="25"/>
  <c r="P106" i="25"/>
  <c r="BK106" i="25"/>
  <c r="J106" i="25"/>
  <c r="BI104" i="25"/>
  <c r="BH104" i="25"/>
  <c r="BG104" i="25"/>
  <c r="BF104" i="25"/>
  <c r="T104" i="25"/>
  <c r="T103" i="25" s="1"/>
  <c r="R104" i="25"/>
  <c r="R103" i="25" s="1"/>
  <c r="P104" i="25"/>
  <c r="BK104" i="25"/>
  <c r="BK103" i="25" s="1"/>
  <c r="J103" i="25" s="1"/>
  <c r="J67" i="25" s="1"/>
  <c r="J104" i="25"/>
  <c r="BE104" i="25" s="1"/>
  <c r="BI101" i="25"/>
  <c r="BH101" i="25"/>
  <c r="BG101" i="25"/>
  <c r="BF101" i="25"/>
  <c r="BE101" i="25"/>
  <c r="T101" i="25"/>
  <c r="R101" i="25"/>
  <c r="P101" i="25"/>
  <c r="P100" i="25" s="1"/>
  <c r="BK101" i="25"/>
  <c r="BK100" i="25" s="1"/>
  <c r="J100" i="25" s="1"/>
  <c r="J66" i="25" s="1"/>
  <c r="J101" i="25"/>
  <c r="BI97" i="25"/>
  <c r="BH97" i="25"/>
  <c r="BG97" i="25"/>
  <c r="BF97" i="25"/>
  <c r="BE97" i="25"/>
  <c r="T97" i="25"/>
  <c r="R97" i="25"/>
  <c r="P97" i="25"/>
  <c r="P96" i="25" s="1"/>
  <c r="BK97" i="25"/>
  <c r="J97" i="25"/>
  <c r="F92" i="25"/>
  <c r="J91" i="25"/>
  <c r="F89" i="25"/>
  <c r="E87" i="25"/>
  <c r="F59" i="25"/>
  <c r="F57" i="25"/>
  <c r="E55" i="25"/>
  <c r="E49" i="25"/>
  <c r="J25" i="25"/>
  <c r="E25" i="25"/>
  <c r="J59" i="25" s="1"/>
  <c r="J24" i="25"/>
  <c r="J22" i="25"/>
  <c r="E22" i="25"/>
  <c r="F60" i="25" s="1"/>
  <c r="J21" i="25"/>
  <c r="J19" i="25"/>
  <c r="E19" i="25"/>
  <c r="F91" i="25" s="1"/>
  <c r="J18" i="25"/>
  <c r="J16" i="25"/>
  <c r="J89" i="25" s="1"/>
  <c r="E7" i="25"/>
  <c r="E81" i="25" s="1"/>
  <c r="P640" i="24"/>
  <c r="R633" i="24"/>
  <c r="T602" i="24"/>
  <c r="J593" i="24"/>
  <c r="J79" i="24" s="1"/>
  <c r="P564" i="24"/>
  <c r="R516" i="24"/>
  <c r="T506" i="24"/>
  <c r="BK373" i="24"/>
  <c r="J373" i="24" s="1"/>
  <c r="T227" i="24"/>
  <c r="AY83" i="1"/>
  <c r="AX83" i="1"/>
  <c r="BI674" i="24"/>
  <c r="BH674" i="24"/>
  <c r="BG674" i="24"/>
  <c r="BF674" i="24"/>
  <c r="BE674" i="24"/>
  <c r="T674" i="24"/>
  <c r="R674" i="24"/>
  <c r="P674" i="24"/>
  <c r="BK674" i="24"/>
  <c r="J674" i="24"/>
  <c r="BI671" i="24"/>
  <c r="BH671" i="24"/>
  <c r="BG671" i="24"/>
  <c r="BF671" i="24"/>
  <c r="T671" i="24"/>
  <c r="R671" i="24"/>
  <c r="P671" i="24"/>
  <c r="BK671" i="24"/>
  <c r="J671" i="24"/>
  <c r="BE671" i="24" s="1"/>
  <c r="BI668" i="24"/>
  <c r="BH668" i="24"/>
  <c r="BG668" i="24"/>
  <c r="BF668" i="24"/>
  <c r="BE668" i="24"/>
  <c r="T668" i="24"/>
  <c r="R668" i="24"/>
  <c r="P668" i="24"/>
  <c r="BK668" i="24"/>
  <c r="J668" i="24"/>
  <c r="BI665" i="24"/>
  <c r="BH665" i="24"/>
  <c r="BG665" i="24"/>
  <c r="BF665" i="24"/>
  <c r="T665" i="24"/>
  <c r="R665" i="24"/>
  <c r="P665" i="24"/>
  <c r="BK665" i="24"/>
  <c r="J665" i="24"/>
  <c r="BE665" i="24" s="1"/>
  <c r="BI662" i="24"/>
  <c r="BH662" i="24"/>
  <c r="BG662" i="24"/>
  <c r="BF662" i="24"/>
  <c r="BE662" i="24"/>
  <c r="T662" i="24"/>
  <c r="R662" i="24"/>
  <c r="R661" i="24" s="1"/>
  <c r="P662" i="24"/>
  <c r="BK662" i="24"/>
  <c r="BK661" i="24" s="1"/>
  <c r="J661" i="24" s="1"/>
  <c r="J83" i="24" s="1"/>
  <c r="J662" i="24"/>
  <c r="BI658" i="24"/>
  <c r="BH658" i="24"/>
  <c r="BG658" i="24"/>
  <c r="BF658" i="24"/>
  <c r="BE658" i="24"/>
  <c r="T658" i="24"/>
  <c r="R658" i="24"/>
  <c r="P658" i="24"/>
  <c r="BK658" i="24"/>
  <c r="J658" i="24"/>
  <c r="BI655" i="24"/>
  <c r="BH655" i="24"/>
  <c r="BG655" i="24"/>
  <c r="BF655" i="24"/>
  <c r="T655" i="24"/>
  <c r="R655" i="24"/>
  <c r="P655" i="24"/>
  <c r="BK655" i="24"/>
  <c r="J655" i="24"/>
  <c r="BE655" i="24" s="1"/>
  <c r="BI652" i="24"/>
  <c r="BH652" i="24"/>
  <c r="BG652" i="24"/>
  <c r="BF652" i="24"/>
  <c r="BE652" i="24"/>
  <c r="T652" i="24"/>
  <c r="R652" i="24"/>
  <c r="P652" i="24"/>
  <c r="BK652" i="24"/>
  <c r="J652" i="24"/>
  <c r="BI649" i="24"/>
  <c r="BH649" i="24"/>
  <c r="BG649" i="24"/>
  <c r="BF649" i="24"/>
  <c r="T649" i="24"/>
  <c r="R649" i="24"/>
  <c r="R640" i="24" s="1"/>
  <c r="P649" i="24"/>
  <c r="BK649" i="24"/>
  <c r="J649" i="24"/>
  <c r="BE649" i="24" s="1"/>
  <c r="BI641" i="24"/>
  <c r="BH641" i="24"/>
  <c r="BG641" i="24"/>
  <c r="BF641" i="24"/>
  <c r="BE641" i="24"/>
  <c r="T641" i="24"/>
  <c r="T640" i="24" s="1"/>
  <c r="R641" i="24"/>
  <c r="P641" i="24"/>
  <c r="BK641" i="24"/>
  <c r="BK640" i="24" s="1"/>
  <c r="J640" i="24" s="1"/>
  <c r="J82" i="24" s="1"/>
  <c r="J641" i="24"/>
  <c r="BI638" i="24"/>
  <c r="BH638" i="24"/>
  <c r="BG638" i="24"/>
  <c r="BF638" i="24"/>
  <c r="T638" i="24"/>
  <c r="T633" i="24" s="1"/>
  <c r="R638" i="24"/>
  <c r="P638" i="24"/>
  <c r="BK638" i="24"/>
  <c r="J638" i="24"/>
  <c r="BE638" i="24" s="1"/>
  <c r="BI634" i="24"/>
  <c r="BH634" i="24"/>
  <c r="BG634" i="24"/>
  <c r="BF634" i="24"/>
  <c r="BE634" i="24"/>
  <c r="T634" i="24"/>
  <c r="R634" i="24"/>
  <c r="P634" i="24"/>
  <c r="P633" i="24" s="1"/>
  <c r="BK634" i="24"/>
  <c r="BK633" i="24" s="1"/>
  <c r="J633" i="24" s="1"/>
  <c r="J81" i="24" s="1"/>
  <c r="J634" i="24"/>
  <c r="BI631" i="24"/>
  <c r="BH631" i="24"/>
  <c r="BG631" i="24"/>
  <c r="BF631" i="24"/>
  <c r="BE631" i="24"/>
  <c r="T631" i="24"/>
  <c r="R631" i="24"/>
  <c r="P631" i="24"/>
  <c r="BK631" i="24"/>
  <c r="J631" i="24"/>
  <c r="BI627" i="24"/>
  <c r="BH627" i="24"/>
  <c r="BG627" i="24"/>
  <c r="BF627" i="24"/>
  <c r="T627" i="24"/>
  <c r="R627" i="24"/>
  <c r="P627" i="24"/>
  <c r="BK627" i="24"/>
  <c r="J627" i="24"/>
  <c r="BE627" i="24" s="1"/>
  <c r="BI623" i="24"/>
  <c r="BH623" i="24"/>
  <c r="BG623" i="24"/>
  <c r="BF623" i="24"/>
  <c r="BE623" i="24"/>
  <c r="T623" i="24"/>
  <c r="R623" i="24"/>
  <c r="P623" i="24"/>
  <c r="BK623" i="24"/>
  <c r="J623" i="24"/>
  <c r="BI619" i="24"/>
  <c r="BH619" i="24"/>
  <c r="BG619" i="24"/>
  <c r="BF619" i="24"/>
  <c r="T619" i="24"/>
  <c r="R619" i="24"/>
  <c r="P619" i="24"/>
  <c r="BK619" i="24"/>
  <c r="J619" i="24"/>
  <c r="BE619" i="24" s="1"/>
  <c r="BI615" i="24"/>
  <c r="BH615" i="24"/>
  <c r="BG615" i="24"/>
  <c r="BF615" i="24"/>
  <c r="BE615" i="24"/>
  <c r="T615" i="24"/>
  <c r="R615" i="24"/>
  <c r="P615" i="24"/>
  <c r="BK615" i="24"/>
  <c r="J615" i="24"/>
  <c r="BI611" i="24"/>
  <c r="BH611" i="24"/>
  <c r="BG611" i="24"/>
  <c r="BF611" i="24"/>
  <c r="T611" i="24"/>
  <c r="R611" i="24"/>
  <c r="P611" i="24"/>
  <c r="BK611" i="24"/>
  <c r="J611" i="24"/>
  <c r="BE611" i="24" s="1"/>
  <c r="BI607" i="24"/>
  <c r="BH607" i="24"/>
  <c r="BG607" i="24"/>
  <c r="BF607" i="24"/>
  <c r="BE607" i="24"/>
  <c r="T607" i="24"/>
  <c r="R607" i="24"/>
  <c r="P607" i="24"/>
  <c r="BK607" i="24"/>
  <c r="J607" i="24"/>
  <c r="BI603" i="24"/>
  <c r="BH603" i="24"/>
  <c r="BG603" i="24"/>
  <c r="BF603" i="24"/>
  <c r="T603" i="24"/>
  <c r="R603" i="24"/>
  <c r="P603" i="24"/>
  <c r="P602" i="24" s="1"/>
  <c r="BK603" i="24"/>
  <c r="J603" i="24"/>
  <c r="BE603" i="24" s="1"/>
  <c r="BI600" i="24"/>
  <c r="BH600" i="24"/>
  <c r="BG600" i="24"/>
  <c r="BF600" i="24"/>
  <c r="BE600" i="24"/>
  <c r="T600" i="24"/>
  <c r="R600" i="24"/>
  <c r="P600" i="24"/>
  <c r="BK600" i="24"/>
  <c r="J600" i="24"/>
  <c r="BI596" i="24"/>
  <c r="BH596" i="24"/>
  <c r="BG596" i="24"/>
  <c r="BF596" i="24"/>
  <c r="T596" i="24"/>
  <c r="T593" i="24" s="1"/>
  <c r="R596" i="24"/>
  <c r="P596" i="24"/>
  <c r="BK596" i="24"/>
  <c r="J596" i="24"/>
  <c r="BE596" i="24" s="1"/>
  <c r="BI594" i="24"/>
  <c r="BH594" i="24"/>
  <c r="BG594" i="24"/>
  <c r="BF594" i="24"/>
  <c r="BE594" i="24"/>
  <c r="T594" i="24"/>
  <c r="R594" i="24"/>
  <c r="R593" i="24" s="1"/>
  <c r="P594" i="24"/>
  <c r="P593" i="24" s="1"/>
  <c r="BK594" i="24"/>
  <c r="BK593" i="24" s="1"/>
  <c r="J594" i="24"/>
  <c r="BI591" i="24"/>
  <c r="BH591" i="24"/>
  <c r="BG591" i="24"/>
  <c r="BF591" i="24"/>
  <c r="BE591" i="24"/>
  <c r="T591" i="24"/>
  <c r="R591" i="24"/>
  <c r="P591" i="24"/>
  <c r="BK591" i="24"/>
  <c r="J591" i="24"/>
  <c r="BI588" i="24"/>
  <c r="BH588" i="24"/>
  <c r="BG588" i="24"/>
  <c r="BF588" i="24"/>
  <c r="T588" i="24"/>
  <c r="R588" i="24"/>
  <c r="P588" i="24"/>
  <c r="BK588" i="24"/>
  <c r="J588" i="24"/>
  <c r="BE588" i="24" s="1"/>
  <c r="BI585" i="24"/>
  <c r="BH585" i="24"/>
  <c r="BG585" i="24"/>
  <c r="BF585" i="24"/>
  <c r="BE585" i="24"/>
  <c r="T585" i="24"/>
  <c r="R585" i="24"/>
  <c r="P585" i="24"/>
  <c r="BK585" i="24"/>
  <c r="J585" i="24"/>
  <c r="BI581" i="24"/>
  <c r="BH581" i="24"/>
  <c r="BG581" i="24"/>
  <c r="BF581" i="24"/>
  <c r="T581" i="24"/>
  <c r="R581" i="24"/>
  <c r="P581" i="24"/>
  <c r="BK581" i="24"/>
  <c r="J581" i="24"/>
  <c r="BE581" i="24" s="1"/>
  <c r="BI577" i="24"/>
  <c r="BH577" i="24"/>
  <c r="BG577" i="24"/>
  <c r="BF577" i="24"/>
  <c r="BE577" i="24"/>
  <c r="T577" i="24"/>
  <c r="R577" i="24"/>
  <c r="P577" i="24"/>
  <c r="BK577" i="24"/>
  <c r="J577" i="24"/>
  <c r="BI573" i="24"/>
  <c r="BH573" i="24"/>
  <c r="BG573" i="24"/>
  <c r="BF573" i="24"/>
  <c r="T573" i="24"/>
  <c r="R573" i="24"/>
  <c r="P573" i="24"/>
  <c r="BK573" i="24"/>
  <c r="J573" i="24"/>
  <c r="BE573" i="24" s="1"/>
  <c r="BI570" i="24"/>
  <c r="BH570" i="24"/>
  <c r="BG570" i="24"/>
  <c r="BF570" i="24"/>
  <c r="BE570" i="24"/>
  <c r="T570" i="24"/>
  <c r="R570" i="24"/>
  <c r="P570" i="24"/>
  <c r="BK570" i="24"/>
  <c r="J570" i="24"/>
  <c r="BI565" i="24"/>
  <c r="BH565" i="24"/>
  <c r="BG565" i="24"/>
  <c r="BF565" i="24"/>
  <c r="T565" i="24"/>
  <c r="T564" i="24" s="1"/>
  <c r="R565" i="24"/>
  <c r="P565" i="24"/>
  <c r="BK565" i="24"/>
  <c r="J565" i="24"/>
  <c r="BE565" i="24" s="1"/>
  <c r="BI562" i="24"/>
  <c r="BH562" i="24"/>
  <c r="BG562" i="24"/>
  <c r="BF562" i="24"/>
  <c r="BE562" i="24"/>
  <c r="T562" i="24"/>
  <c r="R562" i="24"/>
  <c r="P562" i="24"/>
  <c r="BK562" i="24"/>
  <c r="J562" i="24"/>
  <c r="BI558" i="24"/>
  <c r="BH558" i="24"/>
  <c r="BG558" i="24"/>
  <c r="BF558" i="24"/>
  <c r="T558" i="24"/>
  <c r="R558" i="24"/>
  <c r="P558" i="24"/>
  <c r="BK558" i="24"/>
  <c r="J558" i="24"/>
  <c r="BE558" i="24" s="1"/>
  <c r="BI554" i="24"/>
  <c r="BH554" i="24"/>
  <c r="BG554" i="24"/>
  <c r="BF554" i="24"/>
  <c r="BE554" i="24"/>
  <c r="T554" i="24"/>
  <c r="R554" i="24"/>
  <c r="P554" i="24"/>
  <c r="BK554" i="24"/>
  <c r="J554" i="24"/>
  <c r="BI550" i="24"/>
  <c r="BH550" i="24"/>
  <c r="BG550" i="24"/>
  <c r="BF550" i="24"/>
  <c r="T550" i="24"/>
  <c r="R550" i="24"/>
  <c r="P550" i="24"/>
  <c r="BK550" i="24"/>
  <c r="J550" i="24"/>
  <c r="BE550" i="24" s="1"/>
  <c r="BI546" i="24"/>
  <c r="BH546" i="24"/>
  <c r="BG546" i="24"/>
  <c r="BF546" i="24"/>
  <c r="BE546" i="24"/>
  <c r="T546" i="24"/>
  <c r="R546" i="24"/>
  <c r="P546" i="24"/>
  <c r="BK546" i="24"/>
  <c r="J546" i="24"/>
  <c r="BI542" i="24"/>
  <c r="BH542" i="24"/>
  <c r="BG542" i="24"/>
  <c r="BF542" i="24"/>
  <c r="T542" i="24"/>
  <c r="R542" i="24"/>
  <c r="P542" i="24"/>
  <c r="BK542" i="24"/>
  <c r="J542" i="24"/>
  <c r="BE542" i="24" s="1"/>
  <c r="BI538" i="24"/>
  <c r="BH538" i="24"/>
  <c r="BG538" i="24"/>
  <c r="BF538" i="24"/>
  <c r="BE538" i="24"/>
  <c r="T538" i="24"/>
  <c r="R538" i="24"/>
  <c r="P538" i="24"/>
  <c r="BK538" i="24"/>
  <c r="J538" i="24"/>
  <c r="BI534" i="24"/>
  <c r="BH534" i="24"/>
  <c r="BG534" i="24"/>
  <c r="BF534" i="24"/>
  <c r="T534" i="24"/>
  <c r="R534" i="24"/>
  <c r="P534" i="24"/>
  <c r="BK534" i="24"/>
  <c r="J534" i="24"/>
  <c r="BE534" i="24" s="1"/>
  <c r="BI530" i="24"/>
  <c r="BH530" i="24"/>
  <c r="BG530" i="24"/>
  <c r="BF530" i="24"/>
  <c r="BE530" i="24"/>
  <c r="T530" i="24"/>
  <c r="R530" i="24"/>
  <c r="P530" i="24"/>
  <c r="BK530" i="24"/>
  <c r="J530" i="24"/>
  <c r="BI526" i="24"/>
  <c r="BH526" i="24"/>
  <c r="BG526" i="24"/>
  <c r="BF526" i="24"/>
  <c r="T526" i="24"/>
  <c r="R526" i="24"/>
  <c r="P526" i="24"/>
  <c r="BK526" i="24"/>
  <c r="J526" i="24"/>
  <c r="BE526" i="24" s="1"/>
  <c r="BI521" i="24"/>
  <c r="BH521" i="24"/>
  <c r="BG521" i="24"/>
  <c r="BF521" i="24"/>
  <c r="BE521" i="24"/>
  <c r="T521" i="24"/>
  <c r="R521" i="24"/>
  <c r="P521" i="24"/>
  <c r="P516" i="24" s="1"/>
  <c r="BK521" i="24"/>
  <c r="J521" i="24"/>
  <c r="BI517" i="24"/>
  <c r="BH517" i="24"/>
  <c r="BG517" i="24"/>
  <c r="BF517" i="24"/>
  <c r="T517" i="24"/>
  <c r="R517" i="24"/>
  <c r="P517" i="24"/>
  <c r="BK517" i="24"/>
  <c r="BK516" i="24" s="1"/>
  <c r="J516" i="24" s="1"/>
  <c r="J77" i="24" s="1"/>
  <c r="J517" i="24"/>
  <c r="BE517" i="24" s="1"/>
  <c r="BI514" i="24"/>
  <c r="BH514" i="24"/>
  <c r="BG514" i="24"/>
  <c r="BF514" i="24"/>
  <c r="T514" i="24"/>
  <c r="R514" i="24"/>
  <c r="P514" i="24"/>
  <c r="BK514" i="24"/>
  <c r="J514" i="24"/>
  <c r="BE514" i="24" s="1"/>
  <c r="BI511" i="24"/>
  <c r="BH511" i="24"/>
  <c r="BG511" i="24"/>
  <c r="BF511" i="24"/>
  <c r="BE511" i="24"/>
  <c r="T511" i="24"/>
  <c r="R511" i="24"/>
  <c r="P511" i="24"/>
  <c r="BK511" i="24"/>
  <c r="BK506" i="24" s="1"/>
  <c r="J506" i="24" s="1"/>
  <c r="J511" i="24"/>
  <c r="BI507" i="24"/>
  <c r="BH507" i="24"/>
  <c r="BG507" i="24"/>
  <c r="BF507" i="24"/>
  <c r="T507" i="24"/>
  <c r="R507" i="24"/>
  <c r="R506" i="24" s="1"/>
  <c r="P507" i="24"/>
  <c r="P506" i="24" s="1"/>
  <c r="BK507" i="24"/>
  <c r="J507" i="24"/>
  <c r="BE507" i="24" s="1"/>
  <c r="J76" i="24"/>
  <c r="BI504" i="24"/>
  <c r="BH504" i="24"/>
  <c r="BG504" i="24"/>
  <c r="BF504" i="24"/>
  <c r="BE504" i="24"/>
  <c r="T504" i="24"/>
  <c r="R504" i="24"/>
  <c r="P504" i="24"/>
  <c r="BK504" i="24"/>
  <c r="J504" i="24"/>
  <c r="BI500" i="24"/>
  <c r="BH500" i="24"/>
  <c r="BG500" i="24"/>
  <c r="BF500" i="24"/>
  <c r="T500" i="24"/>
  <c r="R500" i="24"/>
  <c r="P500" i="24"/>
  <c r="BK500" i="24"/>
  <c r="J500" i="24"/>
  <c r="BE500" i="24" s="1"/>
  <c r="BI496" i="24"/>
  <c r="BH496" i="24"/>
  <c r="BG496" i="24"/>
  <c r="BF496" i="24"/>
  <c r="BE496" i="24"/>
  <c r="T496" i="24"/>
  <c r="R496" i="24"/>
  <c r="P496" i="24"/>
  <c r="BK496" i="24"/>
  <c r="J496" i="24"/>
  <c r="BI492" i="24"/>
  <c r="BH492" i="24"/>
  <c r="BG492" i="24"/>
  <c r="BF492" i="24"/>
  <c r="T492" i="24"/>
  <c r="R492" i="24"/>
  <c r="P492" i="24"/>
  <c r="BK492" i="24"/>
  <c r="J492" i="24"/>
  <c r="BE492" i="24" s="1"/>
  <c r="BI489" i="24"/>
  <c r="BH489" i="24"/>
  <c r="BG489" i="24"/>
  <c r="BF489" i="24"/>
  <c r="BE489" i="24"/>
  <c r="T489" i="24"/>
  <c r="R489" i="24"/>
  <c r="P489" i="24"/>
  <c r="BK489" i="24"/>
  <c r="J489" i="24"/>
  <c r="BI485" i="24"/>
  <c r="BH485" i="24"/>
  <c r="BG485" i="24"/>
  <c r="BF485" i="24"/>
  <c r="T485" i="24"/>
  <c r="R485" i="24"/>
  <c r="P485" i="24"/>
  <c r="BK485" i="24"/>
  <c r="J485" i="24"/>
  <c r="BE485" i="24" s="1"/>
  <c r="BI482" i="24"/>
  <c r="BH482" i="24"/>
  <c r="BG482" i="24"/>
  <c r="BF482" i="24"/>
  <c r="BE482" i="24"/>
  <c r="T482" i="24"/>
  <c r="R482" i="24"/>
  <c r="P482" i="24"/>
  <c r="BK482" i="24"/>
  <c r="J482" i="24"/>
  <c r="BI477" i="24"/>
  <c r="BH477" i="24"/>
  <c r="BG477" i="24"/>
  <c r="BF477" i="24"/>
  <c r="T477" i="24"/>
  <c r="R477" i="24"/>
  <c r="P477" i="24"/>
  <c r="BK477" i="24"/>
  <c r="J477" i="24"/>
  <c r="BE477" i="24" s="1"/>
  <c r="BI472" i="24"/>
  <c r="BH472" i="24"/>
  <c r="BG472" i="24"/>
  <c r="BF472" i="24"/>
  <c r="BE472" i="24"/>
  <c r="T472" i="24"/>
  <c r="R472" i="24"/>
  <c r="P472" i="24"/>
  <c r="BK472" i="24"/>
  <c r="J472" i="24"/>
  <c r="BI467" i="24"/>
  <c r="BH467" i="24"/>
  <c r="BG467" i="24"/>
  <c r="BF467" i="24"/>
  <c r="T467" i="24"/>
  <c r="R467" i="24"/>
  <c r="P467" i="24"/>
  <c r="BK467" i="24"/>
  <c r="J467" i="24"/>
  <c r="BE467" i="24" s="1"/>
  <c r="BI462" i="24"/>
  <c r="BH462" i="24"/>
  <c r="BG462" i="24"/>
  <c r="BF462" i="24"/>
  <c r="BE462" i="24"/>
  <c r="T462" i="24"/>
  <c r="R462" i="24"/>
  <c r="P462" i="24"/>
  <c r="BK462" i="24"/>
  <c r="J462" i="24"/>
  <c r="BI459" i="24"/>
  <c r="BH459" i="24"/>
  <c r="BG459" i="24"/>
  <c r="BF459" i="24"/>
  <c r="T459" i="24"/>
  <c r="R459" i="24"/>
  <c r="P459" i="24"/>
  <c r="BK459" i="24"/>
  <c r="J459" i="24"/>
  <c r="BE459" i="24" s="1"/>
  <c r="BI455" i="24"/>
  <c r="BH455" i="24"/>
  <c r="BG455" i="24"/>
  <c r="BF455" i="24"/>
  <c r="BE455" i="24"/>
  <c r="T455" i="24"/>
  <c r="R455" i="24"/>
  <c r="P455" i="24"/>
  <c r="BK455" i="24"/>
  <c r="J455" i="24"/>
  <c r="BI451" i="24"/>
  <c r="BH451" i="24"/>
  <c r="BG451" i="24"/>
  <c r="BF451" i="24"/>
  <c r="T451" i="24"/>
  <c r="R451" i="24"/>
  <c r="P451" i="24"/>
  <c r="BK451" i="24"/>
  <c r="J451" i="24"/>
  <c r="BE451" i="24" s="1"/>
  <c r="BI448" i="24"/>
  <c r="BH448" i="24"/>
  <c r="BG448" i="24"/>
  <c r="BF448" i="24"/>
  <c r="BE448" i="24"/>
  <c r="T448" i="24"/>
  <c r="R448" i="24"/>
  <c r="P448" i="24"/>
  <c r="BK448" i="24"/>
  <c r="J448" i="24"/>
  <c r="BI444" i="24"/>
  <c r="BH444" i="24"/>
  <c r="BG444" i="24"/>
  <c r="BF444" i="24"/>
  <c r="T444" i="24"/>
  <c r="R444" i="24"/>
  <c r="P444" i="24"/>
  <c r="BK444" i="24"/>
  <c r="J444" i="24"/>
  <c r="BE444" i="24" s="1"/>
  <c r="BI440" i="24"/>
  <c r="BH440" i="24"/>
  <c r="BG440" i="24"/>
  <c r="BF440" i="24"/>
  <c r="BE440" i="24"/>
  <c r="T440" i="24"/>
  <c r="R440" i="24"/>
  <c r="P440" i="24"/>
  <c r="BK440" i="24"/>
  <c r="J440" i="24"/>
  <c r="BI437" i="24"/>
  <c r="BH437" i="24"/>
  <c r="BG437" i="24"/>
  <c r="BF437" i="24"/>
  <c r="T437" i="24"/>
  <c r="R437" i="24"/>
  <c r="P437" i="24"/>
  <c r="BK437" i="24"/>
  <c r="J437" i="24"/>
  <c r="BE437" i="24" s="1"/>
  <c r="BI429" i="24"/>
  <c r="BH429" i="24"/>
  <c r="BG429" i="24"/>
  <c r="BF429" i="24"/>
  <c r="BE429" i="24"/>
  <c r="T429" i="24"/>
  <c r="R429" i="24"/>
  <c r="P429" i="24"/>
  <c r="BK429" i="24"/>
  <c r="J429" i="24"/>
  <c r="BI421" i="24"/>
  <c r="BH421" i="24"/>
  <c r="BG421" i="24"/>
  <c r="BF421" i="24"/>
  <c r="T421" i="24"/>
  <c r="R421" i="24"/>
  <c r="P421" i="24"/>
  <c r="BK421" i="24"/>
  <c r="J421" i="24"/>
  <c r="BE421" i="24" s="1"/>
  <c r="BI418" i="24"/>
  <c r="BH418" i="24"/>
  <c r="BG418" i="24"/>
  <c r="BF418" i="24"/>
  <c r="T418" i="24"/>
  <c r="R418" i="24"/>
  <c r="P418" i="24"/>
  <c r="BK418" i="24"/>
  <c r="J418" i="24"/>
  <c r="BE418" i="24" s="1"/>
  <c r="BI414" i="24"/>
  <c r="BH414" i="24"/>
  <c r="BG414" i="24"/>
  <c r="BF414" i="24"/>
  <c r="T414" i="24"/>
  <c r="R414" i="24"/>
  <c r="P414" i="24"/>
  <c r="BK414" i="24"/>
  <c r="J414" i="24"/>
  <c r="BE414" i="24" s="1"/>
  <c r="BI410" i="24"/>
  <c r="BH410" i="24"/>
  <c r="BG410" i="24"/>
  <c r="BF410" i="24"/>
  <c r="T410" i="24"/>
  <c r="R410" i="24"/>
  <c r="P410" i="24"/>
  <c r="BK410" i="24"/>
  <c r="J410" i="24"/>
  <c r="BE410" i="24" s="1"/>
  <c r="BI407" i="24"/>
  <c r="BH407" i="24"/>
  <c r="BG407" i="24"/>
  <c r="BF407" i="24"/>
  <c r="BE407" i="24"/>
  <c r="T407" i="24"/>
  <c r="R407" i="24"/>
  <c r="P407" i="24"/>
  <c r="BK407" i="24"/>
  <c r="J407" i="24"/>
  <c r="BI403" i="24"/>
  <c r="BH403" i="24"/>
  <c r="BG403" i="24"/>
  <c r="BF403" i="24"/>
  <c r="T403" i="24"/>
  <c r="R403" i="24"/>
  <c r="P403" i="24"/>
  <c r="BK403" i="24"/>
  <c r="J403" i="24"/>
  <c r="BE403" i="24" s="1"/>
  <c r="BI399" i="24"/>
  <c r="BH399" i="24"/>
  <c r="BG399" i="24"/>
  <c r="BF399" i="24"/>
  <c r="T399" i="24"/>
  <c r="R399" i="24"/>
  <c r="P399" i="24"/>
  <c r="BK399" i="24"/>
  <c r="J399" i="24"/>
  <c r="BE399" i="24" s="1"/>
  <c r="BI395" i="24"/>
  <c r="BH395" i="24"/>
  <c r="BG395" i="24"/>
  <c r="BF395" i="24"/>
  <c r="T395" i="24"/>
  <c r="R395" i="24"/>
  <c r="P395" i="24"/>
  <c r="BK395" i="24"/>
  <c r="J395" i="24"/>
  <c r="BE395" i="24" s="1"/>
  <c r="BI392" i="24"/>
  <c r="BH392" i="24"/>
  <c r="BG392" i="24"/>
  <c r="BF392" i="24"/>
  <c r="BE392" i="24"/>
  <c r="T392" i="24"/>
  <c r="R392" i="24"/>
  <c r="P392" i="24"/>
  <c r="BK392" i="24"/>
  <c r="J392" i="24"/>
  <c r="BI387" i="24"/>
  <c r="BH387" i="24"/>
  <c r="BG387" i="24"/>
  <c r="BF387" i="24"/>
  <c r="T387" i="24"/>
  <c r="R387" i="24"/>
  <c r="P387" i="24"/>
  <c r="BK387" i="24"/>
  <c r="J387" i="24"/>
  <c r="BE387" i="24" s="1"/>
  <c r="BI383" i="24"/>
  <c r="BH383" i="24"/>
  <c r="BG383" i="24"/>
  <c r="BF383" i="24"/>
  <c r="T383" i="24"/>
  <c r="R383" i="24"/>
  <c r="P383" i="24"/>
  <c r="BK383" i="24"/>
  <c r="J383" i="24"/>
  <c r="BE383" i="24" s="1"/>
  <c r="BI378" i="24"/>
  <c r="BH378" i="24"/>
  <c r="BG378" i="24"/>
  <c r="BF378" i="24"/>
  <c r="T378" i="24"/>
  <c r="R378" i="24"/>
  <c r="P378" i="24"/>
  <c r="P377" i="24" s="1"/>
  <c r="BK378" i="24"/>
  <c r="BK377" i="24" s="1"/>
  <c r="J378" i="24"/>
  <c r="BE378" i="24" s="1"/>
  <c r="BI374" i="24"/>
  <c r="BH374" i="24"/>
  <c r="BG374" i="24"/>
  <c r="BF374" i="24"/>
  <c r="T374" i="24"/>
  <c r="T373" i="24" s="1"/>
  <c r="R374" i="24"/>
  <c r="R373" i="24" s="1"/>
  <c r="P374" i="24"/>
  <c r="P373" i="24" s="1"/>
  <c r="BK374" i="24"/>
  <c r="J374" i="24"/>
  <c r="BE374" i="24" s="1"/>
  <c r="J72" i="24"/>
  <c r="BI369" i="24"/>
  <c r="BH369" i="24"/>
  <c r="BG369" i="24"/>
  <c r="BF369" i="24"/>
  <c r="BE369" i="24"/>
  <c r="T369" i="24"/>
  <c r="R369" i="24"/>
  <c r="P369" i="24"/>
  <c r="BK369" i="24"/>
  <c r="J369" i="24"/>
  <c r="BI366" i="24"/>
  <c r="BH366" i="24"/>
  <c r="BG366" i="24"/>
  <c r="BF366" i="24"/>
  <c r="T366" i="24"/>
  <c r="R366" i="24"/>
  <c r="P366" i="24"/>
  <c r="BK366" i="24"/>
  <c r="J366" i="24"/>
  <c r="BE366" i="24" s="1"/>
  <c r="BI363" i="24"/>
  <c r="BH363" i="24"/>
  <c r="BG363" i="24"/>
  <c r="BF363" i="24"/>
  <c r="BE363" i="24"/>
  <c r="T363" i="24"/>
  <c r="R363" i="24"/>
  <c r="P363" i="24"/>
  <c r="BK363" i="24"/>
  <c r="J363" i="24"/>
  <c r="BI360" i="24"/>
  <c r="BH360" i="24"/>
  <c r="BG360" i="24"/>
  <c r="BF360" i="24"/>
  <c r="T360" i="24"/>
  <c r="R360" i="24"/>
  <c r="P360" i="24"/>
  <c r="BK360" i="24"/>
  <c r="J360" i="24"/>
  <c r="BE360" i="24" s="1"/>
  <c r="BI356" i="24"/>
  <c r="BH356" i="24"/>
  <c r="BG356" i="24"/>
  <c r="BF356" i="24"/>
  <c r="BE356" i="24"/>
  <c r="T356" i="24"/>
  <c r="R356" i="24"/>
  <c r="P356" i="24"/>
  <c r="BK356" i="24"/>
  <c r="J356" i="24"/>
  <c r="BI351" i="24"/>
  <c r="BH351" i="24"/>
  <c r="BG351" i="24"/>
  <c r="BF351" i="24"/>
  <c r="T351" i="24"/>
  <c r="T350" i="24" s="1"/>
  <c r="R351" i="24"/>
  <c r="P351" i="24"/>
  <c r="BK351" i="24"/>
  <c r="BK350" i="24" s="1"/>
  <c r="J350" i="24" s="1"/>
  <c r="J71" i="24" s="1"/>
  <c r="J351" i="24"/>
  <c r="BE351" i="24" s="1"/>
  <c r="BI347" i="24"/>
  <c r="BH347" i="24"/>
  <c r="BG347" i="24"/>
  <c r="BF347" i="24"/>
  <c r="T347" i="24"/>
  <c r="R347" i="24"/>
  <c r="P347" i="24"/>
  <c r="BK347" i="24"/>
  <c r="J347" i="24"/>
  <c r="BE347" i="24" s="1"/>
  <c r="BI344" i="24"/>
  <c r="BH344" i="24"/>
  <c r="BG344" i="24"/>
  <c r="BF344" i="24"/>
  <c r="T344" i="24"/>
  <c r="R344" i="24"/>
  <c r="P344" i="24"/>
  <c r="BK344" i="24"/>
  <c r="J344" i="24"/>
  <c r="BE344" i="24" s="1"/>
  <c r="BI341" i="24"/>
  <c r="BH341" i="24"/>
  <c r="BG341" i="24"/>
  <c r="BF341" i="24"/>
  <c r="T341" i="24"/>
  <c r="R341" i="24"/>
  <c r="P341" i="24"/>
  <c r="BK341" i="24"/>
  <c r="J341" i="24"/>
  <c r="BE341" i="24" s="1"/>
  <c r="BI326" i="24"/>
  <c r="BH326" i="24"/>
  <c r="BG326" i="24"/>
  <c r="BF326" i="24"/>
  <c r="T326" i="24"/>
  <c r="R326" i="24"/>
  <c r="P326" i="24"/>
  <c r="BK326" i="24"/>
  <c r="J326" i="24"/>
  <c r="BE326" i="24" s="1"/>
  <c r="BI322" i="24"/>
  <c r="BH322" i="24"/>
  <c r="BG322" i="24"/>
  <c r="BF322" i="24"/>
  <c r="T322" i="24"/>
  <c r="R322" i="24"/>
  <c r="P322" i="24"/>
  <c r="BK322" i="24"/>
  <c r="J322" i="24"/>
  <c r="BE322" i="24" s="1"/>
  <c r="BI318" i="24"/>
  <c r="BH318" i="24"/>
  <c r="BG318" i="24"/>
  <c r="BF318" i="24"/>
  <c r="BE318" i="24"/>
  <c r="T318" i="24"/>
  <c r="R318" i="24"/>
  <c r="P318" i="24"/>
  <c r="BK318" i="24"/>
  <c r="J318" i="24"/>
  <c r="BI314" i="24"/>
  <c r="BH314" i="24"/>
  <c r="BG314" i="24"/>
  <c r="BF314" i="24"/>
  <c r="T314" i="24"/>
  <c r="R314" i="24"/>
  <c r="P314" i="24"/>
  <c r="BK314" i="24"/>
  <c r="J314" i="24"/>
  <c r="BE314" i="24" s="1"/>
  <c r="BI309" i="24"/>
  <c r="BH309" i="24"/>
  <c r="BG309" i="24"/>
  <c r="BF309" i="24"/>
  <c r="T309" i="24"/>
  <c r="R309" i="24"/>
  <c r="P309" i="24"/>
  <c r="BK309" i="24"/>
  <c r="J309" i="24"/>
  <c r="BE309" i="24" s="1"/>
  <c r="BI293" i="24"/>
  <c r="BH293" i="24"/>
  <c r="BG293" i="24"/>
  <c r="BF293" i="24"/>
  <c r="T293" i="24"/>
  <c r="R293" i="24"/>
  <c r="P293" i="24"/>
  <c r="BK293" i="24"/>
  <c r="J293" i="24"/>
  <c r="BE293" i="24" s="1"/>
  <c r="BI290" i="24"/>
  <c r="BH290" i="24"/>
  <c r="BG290" i="24"/>
  <c r="BF290" i="24"/>
  <c r="T290" i="24"/>
  <c r="R290" i="24"/>
  <c r="P290" i="24"/>
  <c r="BK290" i="24"/>
  <c r="J290" i="24"/>
  <c r="BE290" i="24" s="1"/>
  <c r="BI284" i="24"/>
  <c r="BH284" i="24"/>
  <c r="BG284" i="24"/>
  <c r="BF284" i="24"/>
  <c r="T284" i="24"/>
  <c r="R284" i="24"/>
  <c r="P284" i="24"/>
  <c r="BK284" i="24"/>
  <c r="J284" i="24"/>
  <c r="BE284" i="24" s="1"/>
  <c r="BI281" i="24"/>
  <c r="BH281" i="24"/>
  <c r="BG281" i="24"/>
  <c r="BF281" i="24"/>
  <c r="T281" i="24"/>
  <c r="R281" i="24"/>
  <c r="P281" i="24"/>
  <c r="BK281" i="24"/>
  <c r="J281" i="24"/>
  <c r="BE281" i="24" s="1"/>
  <c r="BI278" i="24"/>
  <c r="BH278" i="24"/>
  <c r="BG278" i="24"/>
  <c r="BF278" i="24"/>
  <c r="T278" i="24"/>
  <c r="R278" i="24"/>
  <c r="P278" i="24"/>
  <c r="BK278" i="24"/>
  <c r="J278" i="24"/>
  <c r="BE278" i="24" s="1"/>
  <c r="BI275" i="24"/>
  <c r="BH275" i="24"/>
  <c r="BG275" i="24"/>
  <c r="BF275" i="24"/>
  <c r="BE275" i="24"/>
  <c r="T275" i="24"/>
  <c r="R275" i="24"/>
  <c r="P275" i="24"/>
  <c r="BK275" i="24"/>
  <c r="J275" i="24"/>
  <c r="BI272" i="24"/>
  <c r="BH272" i="24"/>
  <c r="BG272" i="24"/>
  <c r="BF272" i="24"/>
  <c r="T272" i="24"/>
  <c r="R272" i="24"/>
  <c r="P272" i="24"/>
  <c r="BK272" i="24"/>
  <c r="J272" i="24"/>
  <c r="BE272" i="24" s="1"/>
  <c r="BI263" i="24"/>
  <c r="BH263" i="24"/>
  <c r="BG263" i="24"/>
  <c r="BF263" i="24"/>
  <c r="T263" i="24"/>
  <c r="R263" i="24"/>
  <c r="P263" i="24"/>
  <c r="BK263" i="24"/>
  <c r="J263" i="24"/>
  <c r="BE263" i="24" s="1"/>
  <c r="BI260" i="24"/>
  <c r="BH260" i="24"/>
  <c r="BG260" i="24"/>
  <c r="BF260" i="24"/>
  <c r="T260" i="24"/>
  <c r="R260" i="24"/>
  <c r="P260" i="24"/>
  <c r="BK260" i="24"/>
  <c r="J260" i="24"/>
  <c r="BE260" i="24" s="1"/>
  <c r="BI255" i="24"/>
  <c r="BH255" i="24"/>
  <c r="BG255" i="24"/>
  <c r="BF255" i="24"/>
  <c r="BE255" i="24"/>
  <c r="T255" i="24"/>
  <c r="R255" i="24"/>
  <c r="P255" i="24"/>
  <c r="BK255" i="24"/>
  <c r="J255" i="24"/>
  <c r="BI252" i="24"/>
  <c r="BH252" i="24"/>
  <c r="BG252" i="24"/>
  <c r="BF252" i="24"/>
  <c r="T252" i="24"/>
  <c r="R252" i="24"/>
  <c r="P252" i="24"/>
  <c r="BK252" i="24"/>
  <c r="J252" i="24"/>
  <c r="BE252" i="24" s="1"/>
  <c r="BI247" i="24"/>
  <c r="BH247" i="24"/>
  <c r="BG247" i="24"/>
  <c r="BF247" i="24"/>
  <c r="BE247" i="24"/>
  <c r="T247" i="24"/>
  <c r="R247" i="24"/>
  <c r="P247" i="24"/>
  <c r="P242" i="24" s="1"/>
  <c r="BK247" i="24"/>
  <c r="J247" i="24"/>
  <c r="BI243" i="24"/>
  <c r="BH243" i="24"/>
  <c r="BG243" i="24"/>
  <c r="BF243" i="24"/>
  <c r="T243" i="24"/>
  <c r="R243" i="24"/>
  <c r="R242" i="24" s="1"/>
  <c r="P243" i="24"/>
  <c r="BK243" i="24"/>
  <c r="J243" i="24"/>
  <c r="BE243" i="24" s="1"/>
  <c r="BI238" i="24"/>
  <c r="BH238" i="24"/>
  <c r="BG238" i="24"/>
  <c r="BF238" i="24"/>
  <c r="T238" i="24"/>
  <c r="R238" i="24"/>
  <c r="P238" i="24"/>
  <c r="BK238" i="24"/>
  <c r="J238" i="24"/>
  <c r="BE238" i="24" s="1"/>
  <c r="BI234" i="24"/>
  <c r="BH234" i="24"/>
  <c r="BG234" i="24"/>
  <c r="BF234" i="24"/>
  <c r="T234" i="24"/>
  <c r="R234" i="24"/>
  <c r="P234" i="24"/>
  <c r="BK234" i="24"/>
  <c r="BK227" i="24" s="1"/>
  <c r="J227" i="24" s="1"/>
  <c r="J234" i="24"/>
  <c r="BE234" i="24" s="1"/>
  <c r="BI228" i="24"/>
  <c r="BH228" i="24"/>
  <c r="BG228" i="24"/>
  <c r="BF228" i="24"/>
  <c r="T228" i="24"/>
  <c r="R228" i="24"/>
  <c r="R227" i="24" s="1"/>
  <c r="P228" i="24"/>
  <c r="BK228" i="24"/>
  <c r="J228" i="24"/>
  <c r="BE228" i="24" s="1"/>
  <c r="J68" i="24"/>
  <c r="BI224" i="24"/>
  <c r="BH224" i="24"/>
  <c r="BG224" i="24"/>
  <c r="BF224" i="24"/>
  <c r="BE224" i="24"/>
  <c r="T224" i="24"/>
  <c r="R224" i="24"/>
  <c r="P224" i="24"/>
  <c r="BK224" i="24"/>
  <c r="J224" i="24"/>
  <c r="BI219" i="24"/>
  <c r="BH219" i="24"/>
  <c r="BG219" i="24"/>
  <c r="BF219" i="24"/>
  <c r="T219" i="24"/>
  <c r="R219" i="24"/>
  <c r="P219" i="24"/>
  <c r="BK219" i="24"/>
  <c r="J219" i="24"/>
  <c r="BE219" i="24" s="1"/>
  <c r="BI214" i="24"/>
  <c r="BH214" i="24"/>
  <c r="BG214" i="24"/>
  <c r="BF214" i="24"/>
  <c r="BE214" i="24"/>
  <c r="T214" i="24"/>
  <c r="R214" i="24"/>
  <c r="P214" i="24"/>
  <c r="BK214" i="24"/>
  <c r="J214" i="24"/>
  <c r="BI210" i="24"/>
  <c r="BH210" i="24"/>
  <c r="BG210" i="24"/>
  <c r="BF210" i="24"/>
  <c r="T210" i="24"/>
  <c r="R210" i="24"/>
  <c r="P210" i="24"/>
  <c r="BK210" i="24"/>
  <c r="J210" i="24"/>
  <c r="BE210" i="24" s="1"/>
  <c r="BI207" i="24"/>
  <c r="BH207" i="24"/>
  <c r="BG207" i="24"/>
  <c r="BF207" i="24"/>
  <c r="BE207" i="24"/>
  <c r="T207" i="24"/>
  <c r="R207" i="24"/>
  <c r="P207" i="24"/>
  <c r="BK207" i="24"/>
  <c r="J207" i="24"/>
  <c r="BI203" i="24"/>
  <c r="BH203" i="24"/>
  <c r="BG203" i="24"/>
  <c r="BF203" i="24"/>
  <c r="T203" i="24"/>
  <c r="R203" i="24"/>
  <c r="P203" i="24"/>
  <c r="BK203" i="24"/>
  <c r="J203" i="24"/>
  <c r="BE203" i="24" s="1"/>
  <c r="BI197" i="24"/>
  <c r="BH197" i="24"/>
  <c r="BG197" i="24"/>
  <c r="BF197" i="24"/>
  <c r="BE197" i="24"/>
  <c r="T197" i="24"/>
  <c r="R197" i="24"/>
  <c r="P197" i="24"/>
  <c r="BK197" i="24"/>
  <c r="J197" i="24"/>
  <c r="BI194" i="24"/>
  <c r="BH194" i="24"/>
  <c r="BG194" i="24"/>
  <c r="BF194" i="24"/>
  <c r="T194" i="24"/>
  <c r="R194" i="24"/>
  <c r="P194" i="24"/>
  <c r="BK194" i="24"/>
  <c r="J194" i="24"/>
  <c r="BE194" i="24" s="1"/>
  <c r="BI191" i="24"/>
  <c r="BH191" i="24"/>
  <c r="BG191" i="24"/>
  <c r="BF191" i="24"/>
  <c r="BE191" i="24"/>
  <c r="T191" i="24"/>
  <c r="R191" i="24"/>
  <c r="P191" i="24"/>
  <c r="BK191" i="24"/>
  <c r="J191" i="24"/>
  <c r="BI187" i="24"/>
  <c r="BH187" i="24"/>
  <c r="BG187" i="24"/>
  <c r="BF187" i="24"/>
  <c r="T187" i="24"/>
  <c r="R187" i="24"/>
  <c r="P187" i="24"/>
  <c r="BK187" i="24"/>
  <c r="J187" i="24"/>
  <c r="BE187" i="24" s="1"/>
  <c r="BI183" i="24"/>
  <c r="BH183" i="24"/>
  <c r="BG183" i="24"/>
  <c r="BF183" i="24"/>
  <c r="BE183" i="24"/>
  <c r="T183" i="24"/>
  <c r="R183" i="24"/>
  <c r="P183" i="24"/>
  <c r="BK183" i="24"/>
  <c r="J183" i="24"/>
  <c r="BI178" i="24"/>
  <c r="BH178" i="24"/>
  <c r="BG178" i="24"/>
  <c r="BF178" i="24"/>
  <c r="T178" i="24"/>
  <c r="R178" i="24"/>
  <c r="P178" i="24"/>
  <c r="BK178" i="24"/>
  <c r="J178" i="24"/>
  <c r="BE178" i="24" s="1"/>
  <c r="BI172" i="24"/>
  <c r="BH172" i="24"/>
  <c r="BG172" i="24"/>
  <c r="BF172" i="24"/>
  <c r="BE172" i="24"/>
  <c r="T172" i="24"/>
  <c r="R172" i="24"/>
  <c r="P172" i="24"/>
  <c r="BK172" i="24"/>
  <c r="J172" i="24"/>
  <c r="BI168" i="24"/>
  <c r="BH168" i="24"/>
  <c r="BG168" i="24"/>
  <c r="BF168" i="24"/>
  <c r="T168" i="24"/>
  <c r="R168" i="24"/>
  <c r="P168" i="24"/>
  <c r="BK168" i="24"/>
  <c r="J168" i="24"/>
  <c r="BE168" i="24" s="1"/>
  <c r="BI165" i="24"/>
  <c r="BH165" i="24"/>
  <c r="BG165" i="24"/>
  <c r="BF165" i="24"/>
  <c r="BE165" i="24"/>
  <c r="T165" i="24"/>
  <c r="R165" i="24"/>
  <c r="R164" i="24" s="1"/>
  <c r="P165" i="24"/>
  <c r="BK165" i="24"/>
  <c r="J165" i="24"/>
  <c r="BI161" i="24"/>
  <c r="BH161" i="24"/>
  <c r="BG161" i="24"/>
  <c r="BF161" i="24"/>
  <c r="BE161" i="24"/>
  <c r="T161" i="24"/>
  <c r="R161" i="24"/>
  <c r="P161" i="24"/>
  <c r="BK161" i="24"/>
  <c r="J161" i="24"/>
  <c r="BI157" i="24"/>
  <c r="BH157" i="24"/>
  <c r="BG157" i="24"/>
  <c r="F36" i="24" s="1"/>
  <c r="BB83" i="1" s="1"/>
  <c r="BF157" i="24"/>
  <c r="T157" i="24"/>
  <c r="R157" i="24"/>
  <c r="P157" i="24"/>
  <c r="BK157" i="24"/>
  <c r="J157" i="24"/>
  <c r="BE157" i="24" s="1"/>
  <c r="BI154" i="24"/>
  <c r="BH154" i="24"/>
  <c r="BG154" i="24"/>
  <c r="BF154" i="24"/>
  <c r="T154" i="24"/>
  <c r="R154" i="24"/>
  <c r="P154" i="24"/>
  <c r="BK154" i="24"/>
  <c r="J154" i="24"/>
  <c r="BE154" i="24" s="1"/>
  <c r="BI151" i="24"/>
  <c r="BH151" i="24"/>
  <c r="BG151" i="24"/>
  <c r="BF151" i="24"/>
  <c r="T151" i="24"/>
  <c r="R151" i="24"/>
  <c r="P151" i="24"/>
  <c r="BK151" i="24"/>
  <c r="J151" i="24"/>
  <c r="BE151" i="24" s="1"/>
  <c r="BI148" i="24"/>
  <c r="BH148" i="24"/>
  <c r="BG148" i="24"/>
  <c r="BF148" i="24"/>
  <c r="T148" i="24"/>
  <c r="R148" i="24"/>
  <c r="P148" i="24"/>
  <c r="BK148" i="24"/>
  <c r="J148" i="24"/>
  <c r="BE148" i="24" s="1"/>
  <c r="BI144" i="24"/>
  <c r="BH144" i="24"/>
  <c r="BG144" i="24"/>
  <c r="BF144" i="24"/>
  <c r="T144" i="24"/>
  <c r="R144" i="24"/>
  <c r="P144" i="24"/>
  <c r="BK144" i="24"/>
  <c r="J144" i="24"/>
  <c r="BE144" i="24" s="1"/>
  <c r="BI141" i="24"/>
  <c r="BH141" i="24"/>
  <c r="BG141" i="24"/>
  <c r="BF141" i="24"/>
  <c r="T141" i="24"/>
  <c r="R141" i="24"/>
  <c r="P141" i="24"/>
  <c r="BK141" i="24"/>
  <c r="J141" i="24"/>
  <c r="BE141" i="24" s="1"/>
  <c r="BI136" i="24"/>
  <c r="BH136" i="24"/>
  <c r="BG136" i="24"/>
  <c r="BF136" i="24"/>
  <c r="T136" i="24"/>
  <c r="R136" i="24"/>
  <c r="P136" i="24"/>
  <c r="BK136" i="24"/>
  <c r="J136" i="24"/>
  <c r="BE136" i="24" s="1"/>
  <c r="BI133" i="24"/>
  <c r="BH133" i="24"/>
  <c r="BG133" i="24"/>
  <c r="BF133" i="24"/>
  <c r="BE133" i="24"/>
  <c r="T133" i="24"/>
  <c r="R133" i="24"/>
  <c r="P133" i="24"/>
  <c r="BK133" i="24"/>
  <c r="J133" i="24"/>
  <c r="BI128" i="24"/>
  <c r="BH128" i="24"/>
  <c r="BG128" i="24"/>
  <c r="BF128" i="24"/>
  <c r="T128" i="24"/>
  <c r="R128" i="24"/>
  <c r="P128" i="24"/>
  <c r="BK128" i="24"/>
  <c r="J128" i="24"/>
  <c r="BE128" i="24" s="1"/>
  <c r="BI125" i="24"/>
  <c r="BH125" i="24"/>
  <c r="BG125" i="24"/>
  <c r="BF125" i="24"/>
  <c r="T125" i="24"/>
  <c r="R125" i="24"/>
  <c r="P125" i="24"/>
  <c r="BK125" i="24"/>
  <c r="J125" i="24"/>
  <c r="BE125" i="24" s="1"/>
  <c r="BI120" i="24"/>
  <c r="BH120" i="24"/>
  <c r="BG120" i="24"/>
  <c r="BF120" i="24"/>
  <c r="T120" i="24"/>
  <c r="R120" i="24"/>
  <c r="P120" i="24"/>
  <c r="BK120" i="24"/>
  <c r="J120" i="24"/>
  <c r="BE120" i="24" s="1"/>
  <c r="BI117" i="24"/>
  <c r="BH117" i="24"/>
  <c r="BG117" i="24"/>
  <c r="BF117" i="24"/>
  <c r="BE117" i="24"/>
  <c r="T117" i="24"/>
  <c r="R117" i="24"/>
  <c r="P117" i="24"/>
  <c r="BK117" i="24"/>
  <c r="J117" i="24"/>
  <c r="BI114" i="24"/>
  <c r="BH114" i="24"/>
  <c r="BG114" i="24"/>
  <c r="BF114" i="24"/>
  <c r="T114" i="24"/>
  <c r="R114" i="24"/>
  <c r="P114" i="24"/>
  <c r="BK114" i="24"/>
  <c r="J114" i="24"/>
  <c r="BE114" i="24" s="1"/>
  <c r="BI110" i="24"/>
  <c r="BH110" i="24"/>
  <c r="BG110" i="24"/>
  <c r="BF110" i="24"/>
  <c r="T110" i="24"/>
  <c r="R110" i="24"/>
  <c r="P110" i="24"/>
  <c r="BK110" i="24"/>
  <c r="J110" i="24"/>
  <c r="BE110" i="24" s="1"/>
  <c r="F101" i="24"/>
  <c r="E99" i="24"/>
  <c r="F59" i="24"/>
  <c r="F57" i="24"/>
  <c r="E55" i="24"/>
  <c r="E49" i="24"/>
  <c r="J25" i="24"/>
  <c r="E25" i="24"/>
  <c r="J24" i="24"/>
  <c r="J22" i="24"/>
  <c r="E22" i="24"/>
  <c r="F60" i="24" s="1"/>
  <c r="J21" i="24"/>
  <c r="J19" i="24"/>
  <c r="E19" i="24"/>
  <c r="F103" i="24" s="1"/>
  <c r="J18" i="24"/>
  <c r="J16" i="24"/>
  <c r="E7" i="24"/>
  <c r="E93" i="24" s="1"/>
  <c r="J92" i="23"/>
  <c r="J66" i="23" s="1"/>
  <c r="BK91" i="23"/>
  <c r="J91" i="23" s="1"/>
  <c r="BB81" i="1"/>
  <c r="BA81" i="1"/>
  <c r="AY81" i="1"/>
  <c r="AX81" i="1"/>
  <c r="AV81" i="1"/>
  <c r="F37" i="23"/>
  <c r="BC81" i="1" s="1"/>
  <c r="J34" i="23"/>
  <c r="F34" i="23"/>
  <c r="AZ81" i="1" s="1"/>
  <c r="BI93" i="23"/>
  <c r="F38" i="23" s="1"/>
  <c r="BD81" i="1" s="1"/>
  <c r="BH93" i="23"/>
  <c r="BG93" i="23"/>
  <c r="F36" i="23" s="1"/>
  <c r="BF93" i="23"/>
  <c r="F35" i="23" s="1"/>
  <c r="BE93" i="23"/>
  <c r="T93" i="23"/>
  <c r="T92" i="23" s="1"/>
  <c r="T91" i="23" s="1"/>
  <c r="T90" i="23" s="1"/>
  <c r="R93" i="23"/>
  <c r="R92" i="23" s="1"/>
  <c r="R91" i="23" s="1"/>
  <c r="R90" i="23" s="1"/>
  <c r="P93" i="23"/>
  <c r="P92" i="23" s="1"/>
  <c r="P91" i="23" s="1"/>
  <c r="P90" i="23" s="1"/>
  <c r="AU81" i="1" s="1"/>
  <c r="BK93" i="23"/>
  <c r="BK92" i="23" s="1"/>
  <c r="J93" i="23"/>
  <c r="J65" i="23"/>
  <c r="F86" i="23"/>
  <c r="F84" i="23"/>
  <c r="E82" i="23"/>
  <c r="E76" i="23"/>
  <c r="F60" i="23"/>
  <c r="F57" i="23"/>
  <c r="E55" i="23"/>
  <c r="J25" i="23"/>
  <c r="E25" i="23"/>
  <c r="J86" i="23" s="1"/>
  <c r="J24" i="23"/>
  <c r="J22" i="23"/>
  <c r="E22" i="23"/>
  <c r="F87" i="23" s="1"/>
  <c r="J21" i="23"/>
  <c r="J19" i="23"/>
  <c r="E19" i="23"/>
  <c r="F59" i="23" s="1"/>
  <c r="J18" i="23"/>
  <c r="J16" i="23"/>
  <c r="J57" i="23" s="1"/>
  <c r="E7" i="23"/>
  <c r="E49" i="23" s="1"/>
  <c r="T92" i="22"/>
  <c r="P92" i="22"/>
  <c r="P91" i="22" s="1"/>
  <c r="P90" i="22" s="1"/>
  <c r="BK92" i="22"/>
  <c r="J92" i="22" s="1"/>
  <c r="T91" i="22"/>
  <c r="T90" i="22" s="1"/>
  <c r="AY80" i="1"/>
  <c r="AX80" i="1"/>
  <c r="AU80" i="1"/>
  <c r="F38" i="22"/>
  <c r="BD80" i="1" s="1"/>
  <c r="F36" i="22"/>
  <c r="BB80" i="1" s="1"/>
  <c r="F35" i="22"/>
  <c r="BA80" i="1" s="1"/>
  <c r="F34" i="22"/>
  <c r="AZ80" i="1" s="1"/>
  <c r="BI93" i="22"/>
  <c r="BH93" i="22"/>
  <c r="F37" i="22" s="1"/>
  <c r="BC80" i="1" s="1"/>
  <c r="BG93" i="22"/>
  <c r="BF93" i="22"/>
  <c r="J35" i="22" s="1"/>
  <c r="AW80" i="1" s="1"/>
  <c r="T93" i="22"/>
  <c r="R93" i="22"/>
  <c r="R92" i="22" s="1"/>
  <c r="R91" i="22" s="1"/>
  <c r="R90" i="22" s="1"/>
  <c r="P93" i="22"/>
  <c r="BK93" i="22"/>
  <c r="J93" i="22"/>
  <c r="BE93" i="22" s="1"/>
  <c r="J34" i="22" s="1"/>
  <c r="AV80" i="1" s="1"/>
  <c r="J66" i="22"/>
  <c r="J86" i="22"/>
  <c r="F86" i="22"/>
  <c r="J84" i="22"/>
  <c r="F84" i="22"/>
  <c r="E82" i="22"/>
  <c r="E76" i="22"/>
  <c r="J57" i="22"/>
  <c r="F57" i="22"/>
  <c r="E55" i="22"/>
  <c r="J25" i="22"/>
  <c r="E25" i="22"/>
  <c r="J59" i="22" s="1"/>
  <c r="J24" i="22"/>
  <c r="J22" i="22"/>
  <c r="E22" i="22"/>
  <c r="F87" i="22" s="1"/>
  <c r="J21" i="22"/>
  <c r="J19" i="22"/>
  <c r="E19" i="22"/>
  <c r="F59" i="22" s="1"/>
  <c r="J18" i="22"/>
  <c r="J16" i="22"/>
  <c r="E7" i="22"/>
  <c r="E49" i="22" s="1"/>
  <c r="T164" i="21"/>
  <c r="R164" i="21"/>
  <c r="R163" i="21" s="1"/>
  <c r="J164" i="21"/>
  <c r="J71" i="21" s="1"/>
  <c r="T163" i="21"/>
  <c r="J163" i="21"/>
  <c r="R160" i="21"/>
  <c r="P146" i="21"/>
  <c r="BK117" i="21"/>
  <c r="J117" i="21" s="1"/>
  <c r="J67" i="21" s="1"/>
  <c r="AY79" i="1"/>
  <c r="AX79" i="1"/>
  <c r="F35" i="21"/>
  <c r="BA79" i="1" s="1"/>
  <c r="BI165" i="21"/>
  <c r="BH165" i="21"/>
  <c r="BG165" i="21"/>
  <c r="BF165" i="21"/>
  <c r="BE165" i="21"/>
  <c r="T165" i="21"/>
  <c r="R165" i="21"/>
  <c r="P165" i="21"/>
  <c r="P164" i="21" s="1"/>
  <c r="P163" i="21" s="1"/>
  <c r="BK165" i="21"/>
  <c r="BK164" i="21" s="1"/>
  <c r="BK163" i="21" s="1"/>
  <c r="J165" i="21"/>
  <c r="J70" i="21"/>
  <c r="BI161" i="21"/>
  <c r="BH161" i="21"/>
  <c r="BG161" i="21"/>
  <c r="BF161" i="21"/>
  <c r="BE161" i="21"/>
  <c r="T161" i="21"/>
  <c r="T160" i="21" s="1"/>
  <c r="R161" i="21"/>
  <c r="P161" i="21"/>
  <c r="P160" i="21" s="1"/>
  <c r="BK161" i="21"/>
  <c r="BK160" i="21" s="1"/>
  <c r="J160" i="21" s="1"/>
  <c r="J69" i="21" s="1"/>
  <c r="J161" i="21"/>
  <c r="BI158" i="21"/>
  <c r="BH158" i="21"/>
  <c r="BG158" i="21"/>
  <c r="BF158" i="21"/>
  <c r="T158" i="21"/>
  <c r="R158" i="21"/>
  <c r="P158" i="21"/>
  <c r="BK158" i="21"/>
  <c r="J158" i="21"/>
  <c r="BE158" i="21" s="1"/>
  <c r="BI156" i="21"/>
  <c r="BH156" i="21"/>
  <c r="BG156" i="21"/>
  <c r="BF156" i="21"/>
  <c r="BE156" i="21"/>
  <c r="T156" i="21"/>
  <c r="R156" i="21"/>
  <c r="P156" i="21"/>
  <c r="BK156" i="21"/>
  <c r="J156" i="21"/>
  <c r="BI154" i="21"/>
  <c r="BH154" i="21"/>
  <c r="BG154" i="21"/>
  <c r="BF154" i="21"/>
  <c r="T154" i="21"/>
  <c r="R154" i="21"/>
  <c r="R146" i="21" s="1"/>
  <c r="P154" i="21"/>
  <c r="BK154" i="21"/>
  <c r="J154" i="21"/>
  <c r="BE154" i="21" s="1"/>
  <c r="BI152" i="21"/>
  <c r="BH152" i="21"/>
  <c r="BG152" i="21"/>
  <c r="BF152" i="21"/>
  <c r="BE152" i="21"/>
  <c r="T152" i="21"/>
  <c r="R152" i="21"/>
  <c r="P152" i="21"/>
  <c r="BK152" i="21"/>
  <c r="J152" i="21"/>
  <c r="BI149" i="21"/>
  <c r="BH149" i="21"/>
  <c r="BG149" i="21"/>
  <c r="BF149" i="21"/>
  <c r="T149" i="21"/>
  <c r="R149" i="21"/>
  <c r="P149" i="21"/>
  <c r="BK149" i="21"/>
  <c r="J149" i="21"/>
  <c r="BE149" i="21" s="1"/>
  <c r="BI147" i="21"/>
  <c r="BH147" i="21"/>
  <c r="BG147" i="21"/>
  <c r="BF147" i="21"/>
  <c r="BE147" i="21"/>
  <c r="T147" i="21"/>
  <c r="R147" i="21"/>
  <c r="P147" i="21"/>
  <c r="BK147" i="21"/>
  <c r="BK146" i="21" s="1"/>
  <c r="J146" i="21" s="1"/>
  <c r="J68" i="21" s="1"/>
  <c r="J147" i="21"/>
  <c r="BI142" i="21"/>
  <c r="BH142" i="21"/>
  <c r="BG142" i="21"/>
  <c r="BF142" i="21"/>
  <c r="BE142" i="21"/>
  <c r="T142" i="21"/>
  <c r="R142" i="21"/>
  <c r="P142" i="21"/>
  <c r="BK142" i="21"/>
  <c r="J142" i="21"/>
  <c r="BI140" i="21"/>
  <c r="BH140" i="21"/>
  <c r="BG140" i="21"/>
  <c r="BF140" i="21"/>
  <c r="T140" i="21"/>
  <c r="R140" i="21"/>
  <c r="P140" i="21"/>
  <c r="BK140" i="21"/>
  <c r="J140" i="21"/>
  <c r="BE140" i="21" s="1"/>
  <c r="BI136" i="21"/>
  <c r="BH136" i="21"/>
  <c r="BG136" i="21"/>
  <c r="BF136" i="21"/>
  <c r="T136" i="21"/>
  <c r="R136" i="21"/>
  <c r="P136" i="21"/>
  <c r="BK136" i="21"/>
  <c r="J136" i="21"/>
  <c r="BE136" i="21" s="1"/>
  <c r="BI132" i="21"/>
  <c r="BH132" i="21"/>
  <c r="BG132" i="21"/>
  <c r="BF132" i="21"/>
  <c r="T132" i="21"/>
  <c r="R132" i="21"/>
  <c r="P132" i="21"/>
  <c r="BK132" i="21"/>
  <c r="J132" i="21"/>
  <c r="BE132" i="21" s="1"/>
  <c r="BI128" i="21"/>
  <c r="BH128" i="21"/>
  <c r="BG128" i="21"/>
  <c r="BF128" i="21"/>
  <c r="BE128" i="21"/>
  <c r="T128" i="21"/>
  <c r="R128" i="21"/>
  <c r="P128" i="21"/>
  <c r="BK128" i="21"/>
  <c r="J128" i="21"/>
  <c r="BI124" i="21"/>
  <c r="BH124" i="21"/>
  <c r="BG124" i="21"/>
  <c r="BF124" i="21"/>
  <c r="T124" i="21"/>
  <c r="R124" i="21"/>
  <c r="R117" i="21" s="1"/>
  <c r="P124" i="21"/>
  <c r="BK124" i="21"/>
  <c r="J124" i="21"/>
  <c r="BE124" i="21" s="1"/>
  <c r="BI118" i="21"/>
  <c r="BH118" i="21"/>
  <c r="BG118" i="21"/>
  <c r="BF118" i="21"/>
  <c r="BE118" i="21"/>
  <c r="T118" i="21"/>
  <c r="R118" i="21"/>
  <c r="P118" i="21"/>
  <c r="BK118" i="21"/>
  <c r="J118" i="21"/>
  <c r="BI112" i="21"/>
  <c r="BH112" i="21"/>
  <c r="BG112" i="21"/>
  <c r="BF112" i="21"/>
  <c r="T112" i="21"/>
  <c r="R112" i="21"/>
  <c r="P112" i="21"/>
  <c r="BK112" i="21"/>
  <c r="J112" i="21"/>
  <c r="BE112" i="21" s="1"/>
  <c r="BI109" i="21"/>
  <c r="BH109" i="21"/>
  <c r="BG109" i="21"/>
  <c r="BF109" i="21"/>
  <c r="BE109" i="21"/>
  <c r="T109" i="21"/>
  <c r="R109" i="21"/>
  <c r="P109" i="21"/>
  <c r="BK109" i="21"/>
  <c r="BK97" i="21" s="1"/>
  <c r="J109" i="21"/>
  <c r="BI106" i="21"/>
  <c r="BH106" i="21"/>
  <c r="BG106" i="21"/>
  <c r="F36" i="21" s="1"/>
  <c r="BB79" i="1" s="1"/>
  <c r="BF106" i="21"/>
  <c r="T106" i="21"/>
  <c r="R106" i="21"/>
  <c r="P106" i="21"/>
  <c r="BK106" i="21"/>
  <c r="J106" i="21"/>
  <c r="BE106" i="21" s="1"/>
  <c r="BI102" i="21"/>
  <c r="F38" i="21" s="1"/>
  <c r="BD79" i="1" s="1"/>
  <c r="BH102" i="21"/>
  <c r="BG102" i="21"/>
  <c r="BF102" i="21"/>
  <c r="BE102" i="21"/>
  <c r="T102" i="21"/>
  <c r="R102" i="21"/>
  <c r="P102" i="21"/>
  <c r="P97" i="21" s="1"/>
  <c r="BK102" i="21"/>
  <c r="J102" i="21"/>
  <c r="BI98" i="21"/>
  <c r="BH98" i="21"/>
  <c r="BG98" i="21"/>
  <c r="BF98" i="21"/>
  <c r="T98" i="21"/>
  <c r="T97" i="21" s="1"/>
  <c r="R98" i="21"/>
  <c r="P98" i="21"/>
  <c r="BK98" i="21"/>
  <c r="J98" i="21"/>
  <c r="BE98" i="21" s="1"/>
  <c r="F92" i="21"/>
  <c r="F89" i="21"/>
  <c r="E87" i="21"/>
  <c r="J57" i="21"/>
  <c r="F57" i="21"/>
  <c r="E55" i="21"/>
  <c r="J25" i="21"/>
  <c r="E25" i="21"/>
  <c r="J91" i="21" s="1"/>
  <c r="J24" i="21"/>
  <c r="J22" i="21"/>
  <c r="E22" i="21"/>
  <c r="F60" i="21" s="1"/>
  <c r="J21" i="21"/>
  <c r="J19" i="21"/>
  <c r="E19" i="21"/>
  <c r="J18" i="21"/>
  <c r="J16" i="21"/>
  <c r="J89" i="21" s="1"/>
  <c r="E7" i="21"/>
  <c r="E81" i="21" s="1"/>
  <c r="T115" i="20"/>
  <c r="J93" i="20"/>
  <c r="J66" i="20" s="1"/>
  <c r="AY78" i="1"/>
  <c r="AX78" i="1"/>
  <c r="F36" i="20"/>
  <c r="BB78" i="1" s="1"/>
  <c r="BI139" i="20"/>
  <c r="BH139" i="20"/>
  <c r="BG139" i="20"/>
  <c r="BF139" i="20"/>
  <c r="BE139" i="20"/>
  <c r="T139" i="20"/>
  <c r="R139" i="20"/>
  <c r="P139" i="20"/>
  <c r="BK139" i="20"/>
  <c r="J139" i="20"/>
  <c r="BI137" i="20"/>
  <c r="BH137" i="20"/>
  <c r="BG137" i="20"/>
  <c r="BF137" i="20"/>
  <c r="T137" i="20"/>
  <c r="R137" i="20"/>
  <c r="P137" i="20"/>
  <c r="BK137" i="20"/>
  <c r="J137" i="20"/>
  <c r="BE137" i="20" s="1"/>
  <c r="BI135" i="20"/>
  <c r="BH135" i="20"/>
  <c r="BG135" i="20"/>
  <c r="BF135" i="20"/>
  <c r="BE135" i="20"/>
  <c r="T135" i="20"/>
  <c r="R135" i="20"/>
  <c r="P135" i="20"/>
  <c r="BK135" i="20"/>
  <c r="J135" i="20"/>
  <c r="BI130" i="20"/>
  <c r="BH130" i="20"/>
  <c r="BG130" i="20"/>
  <c r="BF130" i="20"/>
  <c r="T130" i="20"/>
  <c r="R130" i="20"/>
  <c r="P130" i="20"/>
  <c r="BK130" i="20"/>
  <c r="J130" i="20"/>
  <c r="BE130" i="20" s="1"/>
  <c r="BI126" i="20"/>
  <c r="BH126" i="20"/>
  <c r="BG126" i="20"/>
  <c r="BF126" i="20"/>
  <c r="BE126" i="20"/>
  <c r="T126" i="20"/>
  <c r="R126" i="20"/>
  <c r="P126" i="20"/>
  <c r="BK126" i="20"/>
  <c r="J126" i="20"/>
  <c r="BI120" i="20"/>
  <c r="BH120" i="20"/>
  <c r="BG120" i="20"/>
  <c r="BF120" i="20"/>
  <c r="T120" i="20"/>
  <c r="R120" i="20"/>
  <c r="P120" i="20"/>
  <c r="BK120" i="20"/>
  <c r="J120" i="20"/>
  <c r="BE120" i="20" s="1"/>
  <c r="BI116" i="20"/>
  <c r="BH116" i="20"/>
  <c r="BG116" i="20"/>
  <c r="BF116" i="20"/>
  <c r="BE116" i="20"/>
  <c r="T116" i="20"/>
  <c r="R116" i="20"/>
  <c r="P116" i="20"/>
  <c r="BK116" i="20"/>
  <c r="BK115" i="20" s="1"/>
  <c r="J115" i="20" s="1"/>
  <c r="J67" i="20" s="1"/>
  <c r="J116" i="20"/>
  <c r="BI111" i="20"/>
  <c r="BH111" i="20"/>
  <c r="BG111" i="20"/>
  <c r="BF111" i="20"/>
  <c r="T111" i="20"/>
  <c r="R111" i="20"/>
  <c r="P111" i="20"/>
  <c r="BK111" i="20"/>
  <c r="J111" i="20"/>
  <c r="BE111" i="20" s="1"/>
  <c r="BI109" i="20"/>
  <c r="BH109" i="20"/>
  <c r="BG109" i="20"/>
  <c r="BF109" i="20"/>
  <c r="T109" i="20"/>
  <c r="R109" i="20"/>
  <c r="P109" i="20"/>
  <c r="BK109" i="20"/>
  <c r="J109" i="20"/>
  <c r="BE109" i="20" s="1"/>
  <c r="BI104" i="20"/>
  <c r="BH104" i="20"/>
  <c r="BG104" i="20"/>
  <c r="BF104" i="20"/>
  <c r="T104" i="20"/>
  <c r="R104" i="20"/>
  <c r="P104" i="20"/>
  <c r="BK104" i="20"/>
  <c r="J104" i="20"/>
  <c r="BE104" i="20" s="1"/>
  <c r="BI99" i="20"/>
  <c r="BH99" i="20"/>
  <c r="F37" i="20" s="1"/>
  <c r="BC78" i="1" s="1"/>
  <c r="BG99" i="20"/>
  <c r="BF99" i="20"/>
  <c r="T99" i="20"/>
  <c r="R99" i="20"/>
  <c r="R93" i="20" s="1"/>
  <c r="P99" i="20"/>
  <c r="BK99" i="20"/>
  <c r="J99" i="20"/>
  <c r="BE99" i="20" s="1"/>
  <c r="BI94" i="20"/>
  <c r="BH94" i="20"/>
  <c r="BG94" i="20"/>
  <c r="BF94" i="20"/>
  <c r="BE94" i="20"/>
  <c r="T94" i="20"/>
  <c r="R94" i="20"/>
  <c r="P94" i="20"/>
  <c r="BK94" i="20"/>
  <c r="BK93" i="20" s="1"/>
  <c r="BK92" i="20" s="1"/>
  <c r="J94" i="20"/>
  <c r="F85" i="20"/>
  <c r="E83" i="20"/>
  <c r="F59" i="20"/>
  <c r="F57" i="20"/>
  <c r="E55" i="20"/>
  <c r="J25" i="20"/>
  <c r="E25" i="20"/>
  <c r="J59" i="20" s="1"/>
  <c r="J24" i="20"/>
  <c r="J22" i="20"/>
  <c r="E22" i="20"/>
  <c r="F88" i="20" s="1"/>
  <c r="J21" i="20"/>
  <c r="J19" i="20"/>
  <c r="E19" i="20"/>
  <c r="F87" i="20" s="1"/>
  <c r="J18" i="20"/>
  <c r="J16" i="20"/>
  <c r="E7" i="20"/>
  <c r="T93" i="19"/>
  <c r="P93" i="19"/>
  <c r="BC77" i="1"/>
  <c r="AY77" i="1"/>
  <c r="AX77" i="1"/>
  <c r="F36" i="19"/>
  <c r="BB77" i="1" s="1"/>
  <c r="BI141" i="19"/>
  <c r="BH141" i="19"/>
  <c r="BG141" i="19"/>
  <c r="BF141" i="19"/>
  <c r="T141" i="19"/>
  <c r="R141" i="19"/>
  <c r="P141" i="19"/>
  <c r="BK141" i="19"/>
  <c r="J141" i="19"/>
  <c r="BE141" i="19" s="1"/>
  <c r="BI137" i="19"/>
  <c r="BH137" i="19"/>
  <c r="BG137" i="19"/>
  <c r="BF137" i="19"/>
  <c r="BE137" i="19"/>
  <c r="T137" i="19"/>
  <c r="R137" i="19"/>
  <c r="P137" i="19"/>
  <c r="BK137" i="19"/>
  <c r="J137" i="19"/>
  <c r="BI135" i="19"/>
  <c r="BH135" i="19"/>
  <c r="BG135" i="19"/>
  <c r="BF135" i="19"/>
  <c r="T135" i="19"/>
  <c r="R135" i="19"/>
  <c r="P135" i="19"/>
  <c r="BK135" i="19"/>
  <c r="J135" i="19"/>
  <c r="BE135" i="19" s="1"/>
  <c r="BI130" i="19"/>
  <c r="BH130" i="19"/>
  <c r="BG130" i="19"/>
  <c r="BF130" i="19"/>
  <c r="T130" i="19"/>
  <c r="R130" i="19"/>
  <c r="P130" i="19"/>
  <c r="BK130" i="19"/>
  <c r="J130" i="19"/>
  <c r="BE130" i="19" s="1"/>
  <c r="BI126" i="19"/>
  <c r="BH126" i="19"/>
  <c r="BG126" i="19"/>
  <c r="BF126" i="19"/>
  <c r="T126" i="19"/>
  <c r="R126" i="19"/>
  <c r="P126" i="19"/>
  <c r="BK126" i="19"/>
  <c r="J126" i="19"/>
  <c r="BE126" i="19" s="1"/>
  <c r="BI120" i="19"/>
  <c r="BH120" i="19"/>
  <c r="F37" i="19" s="1"/>
  <c r="BG120" i="19"/>
  <c r="BF120" i="19"/>
  <c r="T120" i="19"/>
  <c r="R120" i="19"/>
  <c r="P120" i="19"/>
  <c r="BK120" i="19"/>
  <c r="J120" i="19"/>
  <c r="BE120" i="19" s="1"/>
  <c r="BI116" i="19"/>
  <c r="BH116" i="19"/>
  <c r="BG116" i="19"/>
  <c r="BF116" i="19"/>
  <c r="F35" i="19" s="1"/>
  <c r="BA77" i="1" s="1"/>
  <c r="T116" i="19"/>
  <c r="T115" i="19" s="1"/>
  <c r="R116" i="19"/>
  <c r="P116" i="19"/>
  <c r="P115" i="19" s="1"/>
  <c r="BK116" i="19"/>
  <c r="J116" i="19"/>
  <c r="BE116" i="19" s="1"/>
  <c r="BI111" i="19"/>
  <c r="BH111" i="19"/>
  <c r="BG111" i="19"/>
  <c r="BF111" i="19"/>
  <c r="BE111" i="19"/>
  <c r="T111" i="19"/>
  <c r="R111" i="19"/>
  <c r="P111" i="19"/>
  <c r="BK111" i="19"/>
  <c r="J111" i="19"/>
  <c r="BI109" i="19"/>
  <c r="BH109" i="19"/>
  <c r="BG109" i="19"/>
  <c r="BF109" i="19"/>
  <c r="BE109" i="19"/>
  <c r="T109" i="19"/>
  <c r="R109" i="19"/>
  <c r="P109" i="19"/>
  <c r="BK109" i="19"/>
  <c r="J109" i="19"/>
  <c r="BI104" i="19"/>
  <c r="BH104" i="19"/>
  <c r="BG104" i="19"/>
  <c r="BF104" i="19"/>
  <c r="BE104" i="19"/>
  <c r="T104" i="19"/>
  <c r="R104" i="19"/>
  <c r="P104" i="19"/>
  <c r="BK104" i="19"/>
  <c r="J104" i="19"/>
  <c r="BI99" i="19"/>
  <c r="BH99" i="19"/>
  <c r="BG99" i="19"/>
  <c r="BF99" i="19"/>
  <c r="BE99" i="19"/>
  <c r="T99" i="19"/>
  <c r="R99" i="19"/>
  <c r="P99" i="19"/>
  <c r="BK99" i="19"/>
  <c r="J99" i="19"/>
  <c r="BI94" i="19"/>
  <c r="BH94" i="19"/>
  <c r="BG94" i="19"/>
  <c r="BF94" i="19"/>
  <c r="BE94" i="19"/>
  <c r="T94" i="19"/>
  <c r="R94" i="19"/>
  <c r="R93" i="19" s="1"/>
  <c r="P94" i="19"/>
  <c r="BK94" i="19"/>
  <c r="BK93" i="19" s="1"/>
  <c r="J93" i="19" s="1"/>
  <c r="J66" i="19" s="1"/>
  <c r="J94" i="19"/>
  <c r="F88" i="19"/>
  <c r="F87" i="19"/>
  <c r="F85" i="19"/>
  <c r="E83" i="19"/>
  <c r="E77" i="19"/>
  <c r="F57" i="19"/>
  <c r="E55" i="19"/>
  <c r="J25" i="19"/>
  <c r="E25" i="19"/>
  <c r="J24" i="19"/>
  <c r="J22" i="19"/>
  <c r="E22" i="19"/>
  <c r="F60" i="19" s="1"/>
  <c r="J21" i="19"/>
  <c r="J19" i="19"/>
  <c r="E19" i="19"/>
  <c r="F59" i="19" s="1"/>
  <c r="J18" i="19"/>
  <c r="J16" i="19"/>
  <c r="J85" i="19" s="1"/>
  <c r="E7" i="19"/>
  <c r="E49" i="19" s="1"/>
  <c r="P137" i="18"/>
  <c r="P136" i="18" s="1"/>
  <c r="BK137" i="18"/>
  <c r="J137" i="18" s="1"/>
  <c r="J70" i="18" s="1"/>
  <c r="R136" i="18"/>
  <c r="J120" i="18"/>
  <c r="J68" i="18" s="1"/>
  <c r="P108" i="18"/>
  <c r="AY76" i="1"/>
  <c r="AX76" i="1"/>
  <c r="BI138" i="18"/>
  <c r="BH138" i="18"/>
  <c r="BG138" i="18"/>
  <c r="BF138" i="18"/>
  <c r="T138" i="18"/>
  <c r="T137" i="18" s="1"/>
  <c r="T136" i="18" s="1"/>
  <c r="R138" i="18"/>
  <c r="R137" i="18" s="1"/>
  <c r="P138" i="18"/>
  <c r="BK138" i="18"/>
  <c r="J138" i="18"/>
  <c r="BE138" i="18" s="1"/>
  <c r="BI134" i="18"/>
  <c r="BH134" i="18"/>
  <c r="BG134" i="18"/>
  <c r="BF134" i="18"/>
  <c r="T134" i="18"/>
  <c r="R134" i="18"/>
  <c r="P134" i="18"/>
  <c r="BK134" i="18"/>
  <c r="J134" i="18"/>
  <c r="BE134" i="18" s="1"/>
  <c r="BI132" i="18"/>
  <c r="BH132" i="18"/>
  <c r="BG132" i="18"/>
  <c r="BF132" i="18"/>
  <c r="T132" i="18"/>
  <c r="R132" i="18"/>
  <c r="P132" i="18"/>
  <c r="BK132" i="18"/>
  <c r="J132" i="18"/>
  <c r="BE132" i="18" s="1"/>
  <c r="BI130" i="18"/>
  <c r="BH130" i="18"/>
  <c r="BG130" i="18"/>
  <c r="BF130" i="18"/>
  <c r="T130" i="18"/>
  <c r="R130" i="18"/>
  <c r="P130" i="18"/>
  <c r="BK130" i="18"/>
  <c r="J130" i="18"/>
  <c r="BE130" i="18" s="1"/>
  <c r="BI128" i="18"/>
  <c r="BH128" i="18"/>
  <c r="BG128" i="18"/>
  <c r="BF128" i="18"/>
  <c r="T128" i="18"/>
  <c r="R128" i="18"/>
  <c r="P128" i="18"/>
  <c r="BK128" i="18"/>
  <c r="J128" i="18"/>
  <c r="BE128" i="18" s="1"/>
  <c r="BI126" i="18"/>
  <c r="BH126" i="18"/>
  <c r="BG126" i="18"/>
  <c r="BF126" i="18"/>
  <c r="T126" i="18"/>
  <c r="R126" i="18"/>
  <c r="P126" i="18"/>
  <c r="BK126" i="18"/>
  <c r="J126" i="18"/>
  <c r="BE126" i="18" s="1"/>
  <c r="BI123" i="18"/>
  <c r="BH123" i="18"/>
  <c r="BG123" i="18"/>
  <c r="BF123" i="18"/>
  <c r="T123" i="18"/>
  <c r="R123" i="18"/>
  <c r="P123" i="18"/>
  <c r="P120" i="18" s="1"/>
  <c r="BK123" i="18"/>
  <c r="J123" i="18"/>
  <c r="BE123" i="18" s="1"/>
  <c r="BI121" i="18"/>
  <c r="BH121" i="18"/>
  <c r="BG121" i="18"/>
  <c r="BF121" i="18"/>
  <c r="T121" i="18"/>
  <c r="R121" i="18"/>
  <c r="P121" i="18"/>
  <c r="BK121" i="18"/>
  <c r="BK120" i="18" s="1"/>
  <c r="J121" i="18"/>
  <c r="BE121" i="18" s="1"/>
  <c r="BI112" i="18"/>
  <c r="BH112" i="18"/>
  <c r="BG112" i="18"/>
  <c r="BF112" i="18"/>
  <c r="BE112" i="18"/>
  <c r="T112" i="18"/>
  <c r="R112" i="18"/>
  <c r="P112" i="18"/>
  <c r="BK112" i="18"/>
  <c r="J112" i="18"/>
  <c r="BI109" i="18"/>
  <c r="BH109" i="18"/>
  <c r="BG109" i="18"/>
  <c r="BF109" i="18"/>
  <c r="BE109" i="18"/>
  <c r="T109" i="18"/>
  <c r="R109" i="18"/>
  <c r="R108" i="18" s="1"/>
  <c r="P109" i="18"/>
  <c r="BK109" i="18"/>
  <c r="J109" i="18"/>
  <c r="BI104" i="18"/>
  <c r="BH104" i="18"/>
  <c r="BG104" i="18"/>
  <c r="BF104" i="18"/>
  <c r="T104" i="18"/>
  <c r="R104" i="18"/>
  <c r="P104" i="18"/>
  <c r="BK104" i="18"/>
  <c r="J104" i="18"/>
  <c r="BE104" i="18" s="1"/>
  <c r="BI102" i="18"/>
  <c r="BH102" i="18"/>
  <c r="BG102" i="18"/>
  <c r="F36" i="18" s="1"/>
  <c r="BB76" i="1" s="1"/>
  <c r="BF102" i="18"/>
  <c r="T102" i="18"/>
  <c r="T96" i="18" s="1"/>
  <c r="R102" i="18"/>
  <c r="P102" i="18"/>
  <c r="BK102" i="18"/>
  <c r="J102" i="18"/>
  <c r="BE102" i="18" s="1"/>
  <c r="BI97" i="18"/>
  <c r="BH97" i="18"/>
  <c r="BG97" i="18"/>
  <c r="BF97" i="18"/>
  <c r="BE97" i="18"/>
  <c r="T97" i="18"/>
  <c r="R97" i="18"/>
  <c r="P97" i="18"/>
  <c r="BK97" i="18"/>
  <c r="BK96" i="18" s="1"/>
  <c r="J97" i="18"/>
  <c r="F91" i="18"/>
  <c r="F88" i="18"/>
  <c r="E86" i="18"/>
  <c r="F60" i="18"/>
  <c r="F59" i="18"/>
  <c r="F57" i="18"/>
  <c r="E55" i="18"/>
  <c r="J25" i="18"/>
  <c r="E25" i="18"/>
  <c r="J59" i="18" s="1"/>
  <c r="J24" i="18"/>
  <c r="J22" i="18"/>
  <c r="E22" i="18"/>
  <c r="J21" i="18"/>
  <c r="J19" i="18"/>
  <c r="E19" i="18"/>
  <c r="F90" i="18" s="1"/>
  <c r="J18" i="18"/>
  <c r="J16" i="18"/>
  <c r="E7" i="18"/>
  <c r="J151" i="17"/>
  <c r="J70" i="17" s="1"/>
  <c r="T150" i="17"/>
  <c r="BK150" i="17"/>
  <c r="J150" i="17" s="1"/>
  <c r="AY75" i="1"/>
  <c r="AX75" i="1"/>
  <c r="BI152" i="17"/>
  <c r="BH152" i="17"/>
  <c r="BG152" i="17"/>
  <c r="BF152" i="17"/>
  <c r="T152" i="17"/>
  <c r="T151" i="17" s="1"/>
  <c r="R152" i="17"/>
  <c r="R151" i="17" s="1"/>
  <c r="R150" i="17" s="1"/>
  <c r="P152" i="17"/>
  <c r="P151" i="17" s="1"/>
  <c r="P150" i="17" s="1"/>
  <c r="BK152" i="17"/>
  <c r="BK151" i="17" s="1"/>
  <c r="J152" i="17"/>
  <c r="BE152" i="17" s="1"/>
  <c r="J69" i="17"/>
  <c r="BI148" i="17"/>
  <c r="BH148" i="17"/>
  <c r="BG148" i="17"/>
  <c r="BF148" i="17"/>
  <c r="T148" i="17"/>
  <c r="R148" i="17"/>
  <c r="P148" i="17"/>
  <c r="BK148" i="17"/>
  <c r="J148" i="17"/>
  <c r="BE148" i="17" s="1"/>
  <c r="BI146" i="17"/>
  <c r="BH146" i="17"/>
  <c r="BG146" i="17"/>
  <c r="BF146" i="17"/>
  <c r="T146" i="17"/>
  <c r="R146" i="17"/>
  <c r="P146" i="17"/>
  <c r="BK146" i="17"/>
  <c r="J146" i="17"/>
  <c r="BE146" i="17" s="1"/>
  <c r="BI144" i="17"/>
  <c r="BH144" i="17"/>
  <c r="BG144" i="17"/>
  <c r="BF144" i="17"/>
  <c r="T144" i="17"/>
  <c r="R144" i="17"/>
  <c r="P144" i="17"/>
  <c r="BK144" i="17"/>
  <c r="J144" i="17"/>
  <c r="BE144" i="17" s="1"/>
  <c r="BI142" i="17"/>
  <c r="BH142" i="17"/>
  <c r="BG142" i="17"/>
  <c r="BF142" i="17"/>
  <c r="BE142" i="17"/>
  <c r="T142" i="17"/>
  <c r="R142" i="17"/>
  <c r="P142" i="17"/>
  <c r="BK142" i="17"/>
  <c r="BK128" i="17" s="1"/>
  <c r="J128" i="17" s="1"/>
  <c r="J68" i="17" s="1"/>
  <c r="J142" i="17"/>
  <c r="BI140" i="17"/>
  <c r="BH140" i="17"/>
  <c r="BG140" i="17"/>
  <c r="BF140" i="17"/>
  <c r="T140" i="17"/>
  <c r="R140" i="17"/>
  <c r="P140" i="17"/>
  <c r="BK140" i="17"/>
  <c r="J140" i="17"/>
  <c r="BE140" i="17" s="1"/>
  <c r="BI138" i="17"/>
  <c r="BH138" i="17"/>
  <c r="BG138" i="17"/>
  <c r="BF138" i="17"/>
  <c r="T138" i="17"/>
  <c r="R138" i="17"/>
  <c r="P138" i="17"/>
  <c r="BK138" i="17"/>
  <c r="J138" i="17"/>
  <c r="BE138" i="17" s="1"/>
  <c r="BI136" i="17"/>
  <c r="BH136" i="17"/>
  <c r="BG136" i="17"/>
  <c r="BF136" i="17"/>
  <c r="T136" i="17"/>
  <c r="R136" i="17"/>
  <c r="P136" i="17"/>
  <c r="BK136" i="17"/>
  <c r="J136" i="17"/>
  <c r="BE136" i="17" s="1"/>
  <c r="BI134" i="17"/>
  <c r="BH134" i="17"/>
  <c r="BG134" i="17"/>
  <c r="BF134" i="17"/>
  <c r="T134" i="17"/>
  <c r="R134" i="17"/>
  <c r="P134" i="17"/>
  <c r="BK134" i="17"/>
  <c r="J134" i="17"/>
  <c r="BE134" i="17" s="1"/>
  <c r="BI131" i="17"/>
  <c r="BH131" i="17"/>
  <c r="BG131" i="17"/>
  <c r="BF131" i="17"/>
  <c r="T131" i="17"/>
  <c r="R131" i="17"/>
  <c r="P131" i="17"/>
  <c r="BK131" i="17"/>
  <c r="J131" i="17"/>
  <c r="BE131" i="17" s="1"/>
  <c r="BI129" i="17"/>
  <c r="BH129" i="17"/>
  <c r="BG129" i="17"/>
  <c r="BF129" i="17"/>
  <c r="T129" i="17"/>
  <c r="R129" i="17"/>
  <c r="P129" i="17"/>
  <c r="BK129" i="17"/>
  <c r="J129" i="17"/>
  <c r="BE129" i="17" s="1"/>
  <c r="BI126" i="17"/>
  <c r="BH126" i="17"/>
  <c r="BG126" i="17"/>
  <c r="BF126" i="17"/>
  <c r="T126" i="17"/>
  <c r="R126" i="17"/>
  <c r="P126" i="17"/>
  <c r="BK126" i="17"/>
  <c r="J126" i="17"/>
  <c r="BE126" i="17" s="1"/>
  <c r="BI120" i="17"/>
  <c r="BH120" i="17"/>
  <c r="BG120" i="17"/>
  <c r="BF120" i="17"/>
  <c r="BE120" i="17"/>
  <c r="T120" i="17"/>
  <c r="R120" i="17"/>
  <c r="P120" i="17"/>
  <c r="BK120" i="17"/>
  <c r="BK113" i="17" s="1"/>
  <c r="J113" i="17" s="1"/>
  <c r="J67" i="17" s="1"/>
  <c r="J120" i="17"/>
  <c r="BI114" i="17"/>
  <c r="BH114" i="17"/>
  <c r="BG114" i="17"/>
  <c r="BF114" i="17"/>
  <c r="T114" i="17"/>
  <c r="T113" i="17" s="1"/>
  <c r="R114" i="17"/>
  <c r="P114" i="17"/>
  <c r="P113" i="17" s="1"/>
  <c r="BK114" i="17"/>
  <c r="J114" i="17"/>
  <c r="BE114" i="17" s="1"/>
  <c r="BI109" i="17"/>
  <c r="BH109" i="17"/>
  <c r="BG109" i="17"/>
  <c r="F36" i="17" s="1"/>
  <c r="BB75" i="1" s="1"/>
  <c r="BF109" i="17"/>
  <c r="T109" i="17"/>
  <c r="R109" i="17"/>
  <c r="P109" i="17"/>
  <c r="BK109" i="17"/>
  <c r="J109" i="17"/>
  <c r="BE109" i="17" s="1"/>
  <c r="BI107" i="17"/>
  <c r="BH107" i="17"/>
  <c r="BG107" i="17"/>
  <c r="BF107" i="17"/>
  <c r="T107" i="17"/>
  <c r="R107" i="17"/>
  <c r="P107" i="17"/>
  <c r="BK107" i="17"/>
  <c r="J107" i="17"/>
  <c r="BE107" i="17" s="1"/>
  <c r="BI102" i="17"/>
  <c r="BH102" i="17"/>
  <c r="BG102" i="17"/>
  <c r="BF102" i="17"/>
  <c r="T102" i="17"/>
  <c r="R102" i="17"/>
  <c r="R96" i="17" s="1"/>
  <c r="P102" i="17"/>
  <c r="BK102" i="17"/>
  <c r="J102" i="17"/>
  <c r="BE102" i="17" s="1"/>
  <c r="BI97" i="17"/>
  <c r="F38" i="17" s="1"/>
  <c r="BD75" i="1" s="1"/>
  <c r="BH97" i="17"/>
  <c r="F37" i="17" s="1"/>
  <c r="BC75" i="1" s="1"/>
  <c r="BG97" i="17"/>
  <c r="BF97" i="17"/>
  <c r="BE97" i="17"/>
  <c r="J34" i="17" s="1"/>
  <c r="AV75" i="1" s="1"/>
  <c r="T97" i="17"/>
  <c r="R97" i="17"/>
  <c r="P97" i="17"/>
  <c r="P96" i="17" s="1"/>
  <c r="BK97" i="17"/>
  <c r="BK96" i="17" s="1"/>
  <c r="J97" i="17"/>
  <c r="F91" i="17"/>
  <c r="F88" i="17"/>
  <c r="E86" i="17"/>
  <c r="F59" i="17"/>
  <c r="F57" i="17"/>
  <c r="E55" i="17"/>
  <c r="E49" i="17"/>
  <c r="J25" i="17"/>
  <c r="E25" i="17"/>
  <c r="J24" i="17"/>
  <c r="J22" i="17"/>
  <c r="E22" i="17"/>
  <c r="F60" i="17" s="1"/>
  <c r="J21" i="17"/>
  <c r="J19" i="17"/>
  <c r="E19" i="17"/>
  <c r="F90" i="17" s="1"/>
  <c r="J18" i="17"/>
  <c r="J16" i="17"/>
  <c r="E7" i="17"/>
  <c r="E80" i="17" s="1"/>
  <c r="J157" i="16"/>
  <c r="T150" i="16"/>
  <c r="R150" i="16"/>
  <c r="T149" i="16"/>
  <c r="R149" i="16"/>
  <c r="BK125" i="16"/>
  <c r="J125" i="16" s="1"/>
  <c r="J68" i="16" s="1"/>
  <c r="P97" i="16"/>
  <c r="AY74" i="1"/>
  <c r="AX74" i="1"/>
  <c r="J34" i="16"/>
  <c r="AV74" i="1" s="1"/>
  <c r="AT74" i="1" s="1"/>
  <c r="BI158" i="16"/>
  <c r="BH158" i="16"/>
  <c r="BG158" i="16"/>
  <c r="BF158" i="16"/>
  <c r="T158" i="16"/>
  <c r="T157" i="16" s="1"/>
  <c r="R158" i="16"/>
  <c r="R157" i="16" s="1"/>
  <c r="P158" i="16"/>
  <c r="P157" i="16" s="1"/>
  <c r="BK158" i="16"/>
  <c r="BK157" i="16" s="1"/>
  <c r="J158" i="16"/>
  <c r="BE158" i="16" s="1"/>
  <c r="J71" i="16"/>
  <c r="BI151" i="16"/>
  <c r="BH151" i="16"/>
  <c r="BG151" i="16"/>
  <c r="BF151" i="16"/>
  <c r="BE151" i="16"/>
  <c r="T151" i="16"/>
  <c r="R151" i="16"/>
  <c r="P151" i="16"/>
  <c r="P150" i="16" s="1"/>
  <c r="BK151" i="16"/>
  <c r="BK150" i="16" s="1"/>
  <c r="J151" i="16"/>
  <c r="BI147" i="16"/>
  <c r="BH147" i="16"/>
  <c r="BG147" i="16"/>
  <c r="BF147" i="16"/>
  <c r="BE147" i="16"/>
  <c r="T147" i="16"/>
  <c r="R147" i="16"/>
  <c r="P147" i="16"/>
  <c r="BK147" i="16"/>
  <c r="J147" i="16"/>
  <c r="BI145" i="16"/>
  <c r="BH145" i="16"/>
  <c r="BG145" i="16"/>
  <c r="BF145" i="16"/>
  <c r="T145" i="16"/>
  <c r="R145" i="16"/>
  <c r="P145" i="16"/>
  <c r="BK145" i="16"/>
  <c r="J145" i="16"/>
  <c r="BE145" i="16" s="1"/>
  <c r="BI143" i="16"/>
  <c r="BH143" i="16"/>
  <c r="BG143" i="16"/>
  <c r="BF143" i="16"/>
  <c r="BE143" i="16"/>
  <c r="T143" i="16"/>
  <c r="R143" i="16"/>
  <c r="P143" i="16"/>
  <c r="BK143" i="16"/>
  <c r="J143" i="16"/>
  <c r="BI141" i="16"/>
  <c r="BH141" i="16"/>
  <c r="BG141" i="16"/>
  <c r="BF141" i="16"/>
  <c r="T141" i="16"/>
  <c r="R141" i="16"/>
  <c r="P141" i="16"/>
  <c r="BK141" i="16"/>
  <c r="J141" i="16"/>
  <c r="BE141" i="16" s="1"/>
  <c r="BI139" i="16"/>
  <c r="BH139" i="16"/>
  <c r="BG139" i="16"/>
  <c r="BF139" i="16"/>
  <c r="BE139" i="16"/>
  <c r="T139" i="16"/>
  <c r="R139" i="16"/>
  <c r="P139" i="16"/>
  <c r="BK139" i="16"/>
  <c r="J139" i="16"/>
  <c r="BI137" i="16"/>
  <c r="BH137" i="16"/>
  <c r="BG137" i="16"/>
  <c r="BF137" i="16"/>
  <c r="T137" i="16"/>
  <c r="R137" i="16"/>
  <c r="P137" i="16"/>
  <c r="BK137" i="16"/>
  <c r="J137" i="16"/>
  <c r="BE137" i="16" s="1"/>
  <c r="BI135" i="16"/>
  <c r="BH135" i="16"/>
  <c r="BG135" i="16"/>
  <c r="BF135" i="16"/>
  <c r="BE135" i="16"/>
  <c r="T135" i="16"/>
  <c r="R135" i="16"/>
  <c r="P135" i="16"/>
  <c r="BK135" i="16"/>
  <c r="J135" i="16"/>
  <c r="BI133" i="16"/>
  <c r="BH133" i="16"/>
  <c r="BG133" i="16"/>
  <c r="BF133" i="16"/>
  <c r="T133" i="16"/>
  <c r="T125" i="16" s="1"/>
  <c r="R133" i="16"/>
  <c r="P133" i="16"/>
  <c r="BK133" i="16"/>
  <c r="J133" i="16"/>
  <c r="BE133" i="16" s="1"/>
  <c r="BI131" i="16"/>
  <c r="BH131" i="16"/>
  <c r="BG131" i="16"/>
  <c r="BF131" i="16"/>
  <c r="BE131" i="16"/>
  <c r="T131" i="16"/>
  <c r="R131" i="16"/>
  <c r="P131" i="16"/>
  <c r="BK131" i="16"/>
  <c r="J131" i="16"/>
  <c r="BI128" i="16"/>
  <c r="BH128" i="16"/>
  <c r="BG128" i="16"/>
  <c r="BF128" i="16"/>
  <c r="T128" i="16"/>
  <c r="R128" i="16"/>
  <c r="P128" i="16"/>
  <c r="BK128" i="16"/>
  <c r="J128" i="16"/>
  <c r="BE128" i="16" s="1"/>
  <c r="BI126" i="16"/>
  <c r="BH126" i="16"/>
  <c r="BG126" i="16"/>
  <c r="BF126" i="16"/>
  <c r="BE126" i="16"/>
  <c r="T126" i="16"/>
  <c r="R126" i="16"/>
  <c r="R125" i="16" s="1"/>
  <c r="P126" i="16"/>
  <c r="BK126" i="16"/>
  <c r="J126" i="16"/>
  <c r="BI117" i="16"/>
  <c r="BH117" i="16"/>
  <c r="BG117" i="16"/>
  <c r="BF117" i="16"/>
  <c r="BE117" i="16"/>
  <c r="T117" i="16"/>
  <c r="R117" i="16"/>
  <c r="P117" i="16"/>
  <c r="BK117" i="16"/>
  <c r="J117" i="16"/>
  <c r="BI115" i="16"/>
  <c r="BH115" i="16"/>
  <c r="BG115" i="16"/>
  <c r="BF115" i="16"/>
  <c r="T115" i="16"/>
  <c r="T114" i="16" s="1"/>
  <c r="R115" i="16"/>
  <c r="R114" i="16" s="1"/>
  <c r="P115" i="16"/>
  <c r="P114" i="16" s="1"/>
  <c r="BK115" i="16"/>
  <c r="J115" i="16"/>
  <c r="BE115" i="16" s="1"/>
  <c r="BI110" i="16"/>
  <c r="BH110" i="16"/>
  <c r="BG110" i="16"/>
  <c r="BF110" i="16"/>
  <c r="BE110" i="16"/>
  <c r="T110" i="16"/>
  <c r="R110" i="16"/>
  <c r="P110" i="16"/>
  <c r="BK110" i="16"/>
  <c r="J110" i="16"/>
  <c r="BI108" i="16"/>
  <c r="BH108" i="16"/>
  <c r="BG108" i="16"/>
  <c r="BF108" i="16"/>
  <c r="T108" i="16"/>
  <c r="R108" i="16"/>
  <c r="P108" i="16"/>
  <c r="BK108" i="16"/>
  <c r="J108" i="16"/>
  <c r="BE108" i="16" s="1"/>
  <c r="BI103" i="16"/>
  <c r="BH103" i="16"/>
  <c r="BG103" i="16"/>
  <c r="BF103" i="16"/>
  <c r="BE103" i="16"/>
  <c r="T103" i="16"/>
  <c r="R103" i="16"/>
  <c r="P103" i="16"/>
  <c r="BK103" i="16"/>
  <c r="J103" i="16"/>
  <c r="BI98" i="16"/>
  <c r="BH98" i="16"/>
  <c r="F37" i="16" s="1"/>
  <c r="BC74" i="1" s="1"/>
  <c r="BG98" i="16"/>
  <c r="F36" i="16" s="1"/>
  <c r="BB74" i="1" s="1"/>
  <c r="BF98" i="16"/>
  <c r="J35" i="16" s="1"/>
  <c r="AW74" i="1" s="1"/>
  <c r="T98" i="16"/>
  <c r="R98" i="16"/>
  <c r="R97" i="16" s="1"/>
  <c r="R96" i="16" s="1"/>
  <c r="P98" i="16"/>
  <c r="BK98" i="16"/>
  <c r="BK97" i="16" s="1"/>
  <c r="J98" i="16"/>
  <c r="BE98" i="16" s="1"/>
  <c r="F92" i="16"/>
  <c r="J91" i="16"/>
  <c r="F89" i="16"/>
  <c r="E87" i="16"/>
  <c r="E81" i="16"/>
  <c r="J57" i="16"/>
  <c r="F57" i="16"/>
  <c r="E55" i="16"/>
  <c r="J25" i="16"/>
  <c r="E25" i="16"/>
  <c r="J59" i="16" s="1"/>
  <c r="J24" i="16"/>
  <c r="J22" i="16"/>
  <c r="E22" i="16"/>
  <c r="F60" i="16" s="1"/>
  <c r="J21" i="16"/>
  <c r="J19" i="16"/>
  <c r="E19" i="16"/>
  <c r="F91" i="16" s="1"/>
  <c r="J18" i="16"/>
  <c r="J16" i="16"/>
  <c r="J89" i="16" s="1"/>
  <c r="E7" i="16"/>
  <c r="E49" i="16" s="1"/>
  <c r="T100" i="15"/>
  <c r="BK100" i="15"/>
  <c r="J100" i="15" s="1"/>
  <c r="J64" i="15" s="1"/>
  <c r="R88" i="15"/>
  <c r="R87" i="15" s="1"/>
  <c r="R86" i="15" s="1"/>
  <c r="P88" i="15"/>
  <c r="AY70" i="1"/>
  <c r="AX70" i="1"/>
  <c r="BI101" i="15"/>
  <c r="BH101" i="15"/>
  <c r="BG101" i="15"/>
  <c r="F34" i="15" s="1"/>
  <c r="BB70" i="1" s="1"/>
  <c r="BF101" i="15"/>
  <c r="T101" i="15"/>
  <c r="R101" i="15"/>
  <c r="R100" i="15" s="1"/>
  <c r="P101" i="15"/>
  <c r="P100" i="15" s="1"/>
  <c r="BK101" i="15"/>
  <c r="J101" i="15"/>
  <c r="BE101" i="15" s="1"/>
  <c r="BI97" i="15"/>
  <c r="BH97" i="15"/>
  <c r="BG97" i="15"/>
  <c r="BF97" i="15"/>
  <c r="BE97" i="15"/>
  <c r="T97" i="15"/>
  <c r="T96" i="15" s="1"/>
  <c r="R97" i="15"/>
  <c r="R96" i="15" s="1"/>
  <c r="P97" i="15"/>
  <c r="P96" i="15" s="1"/>
  <c r="BK97" i="15"/>
  <c r="BK96" i="15" s="1"/>
  <c r="J96" i="15" s="1"/>
  <c r="J63" i="15" s="1"/>
  <c r="J97" i="15"/>
  <c r="BI94" i="15"/>
  <c r="BH94" i="15"/>
  <c r="BG94" i="15"/>
  <c r="BF94" i="15"/>
  <c r="T94" i="15"/>
  <c r="R94" i="15"/>
  <c r="P94" i="15"/>
  <c r="BK94" i="15"/>
  <c r="J94" i="15"/>
  <c r="BE94" i="15" s="1"/>
  <c r="BI91" i="15"/>
  <c r="BH91" i="15"/>
  <c r="BG91" i="15"/>
  <c r="BF91" i="15"/>
  <c r="T91" i="15"/>
  <c r="R91" i="15"/>
  <c r="P91" i="15"/>
  <c r="BK91" i="15"/>
  <c r="J91" i="15"/>
  <c r="BE91" i="15" s="1"/>
  <c r="BI89" i="15"/>
  <c r="BH89" i="15"/>
  <c r="F35" i="15" s="1"/>
  <c r="BC70" i="1" s="1"/>
  <c r="BG89" i="15"/>
  <c r="BF89" i="15"/>
  <c r="F33" i="15" s="1"/>
  <c r="BA70" i="1" s="1"/>
  <c r="T89" i="15"/>
  <c r="R89" i="15"/>
  <c r="P89" i="15"/>
  <c r="BK89" i="15"/>
  <c r="J89" i="15"/>
  <c r="BE89" i="15" s="1"/>
  <c r="F83" i="15"/>
  <c r="J82" i="15"/>
  <c r="F80" i="15"/>
  <c r="E78" i="15"/>
  <c r="J55" i="15"/>
  <c r="F55" i="15"/>
  <c r="F53" i="15"/>
  <c r="E51" i="15"/>
  <c r="E47" i="15"/>
  <c r="J23" i="15"/>
  <c r="E23" i="15"/>
  <c r="J22" i="15"/>
  <c r="J20" i="15"/>
  <c r="E20" i="15"/>
  <c r="F56" i="15" s="1"/>
  <c r="J19" i="15"/>
  <c r="J17" i="15"/>
  <c r="E17" i="15"/>
  <c r="F82" i="15" s="1"/>
  <c r="J16" i="15"/>
  <c r="J14" i="15"/>
  <c r="E7" i="15"/>
  <c r="E74" i="15" s="1"/>
  <c r="P102" i="14"/>
  <c r="J102" i="14"/>
  <c r="J63" i="14" s="1"/>
  <c r="R86" i="14"/>
  <c r="AY69" i="1"/>
  <c r="AX69" i="1"/>
  <c r="BI105" i="14"/>
  <c r="BH105" i="14"/>
  <c r="BG105" i="14"/>
  <c r="BF105" i="14"/>
  <c r="T105" i="14"/>
  <c r="R105" i="14"/>
  <c r="R102" i="14" s="1"/>
  <c r="P105" i="14"/>
  <c r="BK105" i="14"/>
  <c r="J105" i="14"/>
  <c r="BE105" i="14" s="1"/>
  <c r="BI103" i="14"/>
  <c r="BH103" i="14"/>
  <c r="BG103" i="14"/>
  <c r="BF103" i="14"/>
  <c r="T103" i="14"/>
  <c r="T102" i="14" s="1"/>
  <c r="R103" i="14"/>
  <c r="P103" i="14"/>
  <c r="BK103" i="14"/>
  <c r="BK102" i="14" s="1"/>
  <c r="J103" i="14"/>
  <c r="BE103" i="14" s="1"/>
  <c r="BI100" i="14"/>
  <c r="BH100" i="14"/>
  <c r="F35" i="14" s="1"/>
  <c r="BC69" i="1" s="1"/>
  <c r="BG100" i="14"/>
  <c r="BF100" i="14"/>
  <c r="T100" i="14"/>
  <c r="R100" i="14"/>
  <c r="P100" i="14"/>
  <c r="BK100" i="14"/>
  <c r="J100" i="14"/>
  <c r="BE100" i="14" s="1"/>
  <c r="BI98" i="14"/>
  <c r="BH98" i="14"/>
  <c r="BG98" i="14"/>
  <c r="BF98" i="14"/>
  <c r="BE98" i="14"/>
  <c r="T98" i="14"/>
  <c r="R98" i="14"/>
  <c r="P98" i="14"/>
  <c r="BK98" i="14"/>
  <c r="J98" i="14"/>
  <c r="BI96" i="14"/>
  <c r="BH96" i="14"/>
  <c r="BG96" i="14"/>
  <c r="BF96" i="14"/>
  <c r="T96" i="14"/>
  <c r="R96" i="14"/>
  <c r="P96" i="14"/>
  <c r="BK96" i="14"/>
  <c r="J96" i="14"/>
  <c r="BE96" i="14" s="1"/>
  <c r="BI94" i="14"/>
  <c r="BH94" i="14"/>
  <c r="BG94" i="14"/>
  <c r="BF94" i="14"/>
  <c r="BE94" i="14"/>
  <c r="T94" i="14"/>
  <c r="R94" i="14"/>
  <c r="P94" i="14"/>
  <c r="P93" i="14" s="1"/>
  <c r="BK94" i="14"/>
  <c r="J94" i="14"/>
  <c r="BI91" i="14"/>
  <c r="BH91" i="14"/>
  <c r="BG91" i="14"/>
  <c r="BF91" i="14"/>
  <c r="T91" i="14"/>
  <c r="T86" i="14" s="1"/>
  <c r="R91" i="14"/>
  <c r="P91" i="14"/>
  <c r="BK91" i="14"/>
  <c r="J91" i="14"/>
  <c r="BE91" i="14" s="1"/>
  <c r="BI89" i="14"/>
  <c r="BH89" i="14"/>
  <c r="BG89" i="14"/>
  <c r="F34" i="14" s="1"/>
  <c r="BB69" i="1" s="1"/>
  <c r="BF89" i="14"/>
  <c r="T89" i="14"/>
  <c r="R89" i="14"/>
  <c r="P89" i="14"/>
  <c r="BK89" i="14"/>
  <c r="J89" i="14"/>
  <c r="BE89" i="14" s="1"/>
  <c r="BI87" i="14"/>
  <c r="BH87" i="14"/>
  <c r="BG87" i="14"/>
  <c r="BF87" i="14"/>
  <c r="F33" i="14" s="1"/>
  <c r="BA69" i="1" s="1"/>
  <c r="BE87" i="14"/>
  <c r="T87" i="14"/>
  <c r="R87" i="14"/>
  <c r="P87" i="14"/>
  <c r="P86" i="14" s="1"/>
  <c r="BK87" i="14"/>
  <c r="BK86" i="14" s="1"/>
  <c r="J86" i="14" s="1"/>
  <c r="J61" i="14" s="1"/>
  <c r="J87" i="14"/>
  <c r="F82" i="14"/>
  <c r="J81" i="14"/>
  <c r="F81" i="14"/>
  <c r="F79" i="14"/>
  <c r="E77" i="14"/>
  <c r="F55" i="14"/>
  <c r="J53" i="14"/>
  <c r="F53" i="14"/>
  <c r="E51" i="14"/>
  <c r="J23" i="14"/>
  <c r="E23" i="14"/>
  <c r="J55" i="14" s="1"/>
  <c r="J22" i="14"/>
  <c r="J20" i="14"/>
  <c r="E20" i="14"/>
  <c r="F56" i="14" s="1"/>
  <c r="J19" i="14"/>
  <c r="J17" i="14"/>
  <c r="E17" i="14"/>
  <c r="J16" i="14"/>
  <c r="J14" i="14"/>
  <c r="J79" i="14" s="1"/>
  <c r="E7" i="14"/>
  <c r="E73" i="14" s="1"/>
  <c r="BK106" i="13"/>
  <c r="J106" i="13" s="1"/>
  <c r="J64" i="13" s="1"/>
  <c r="R90" i="13"/>
  <c r="T87" i="13"/>
  <c r="R87" i="13"/>
  <c r="AY68" i="1"/>
  <c r="AX68" i="1"/>
  <c r="BI111" i="13"/>
  <c r="BH111" i="13"/>
  <c r="BG111" i="13"/>
  <c r="BF111" i="13"/>
  <c r="T111" i="13"/>
  <c r="R111" i="13"/>
  <c r="P111" i="13"/>
  <c r="BK111" i="13"/>
  <c r="J111" i="13"/>
  <c r="BE111" i="13" s="1"/>
  <c r="BI109" i="13"/>
  <c r="BH109" i="13"/>
  <c r="BG109" i="13"/>
  <c r="BF109" i="13"/>
  <c r="T109" i="13"/>
  <c r="T106" i="13" s="1"/>
  <c r="R109" i="13"/>
  <c r="P109" i="13"/>
  <c r="BK109" i="13"/>
  <c r="J109" i="13"/>
  <c r="BE109" i="13" s="1"/>
  <c r="BI107" i="13"/>
  <c r="BH107" i="13"/>
  <c r="BG107" i="13"/>
  <c r="BF107" i="13"/>
  <c r="T107" i="13"/>
  <c r="R107" i="13"/>
  <c r="P107" i="13"/>
  <c r="BK107" i="13"/>
  <c r="J107" i="13"/>
  <c r="BE107" i="13" s="1"/>
  <c r="BI104" i="13"/>
  <c r="BH104" i="13"/>
  <c r="BG104" i="13"/>
  <c r="BF104" i="13"/>
  <c r="BE104" i="13"/>
  <c r="T104" i="13"/>
  <c r="R104" i="13"/>
  <c r="P104" i="13"/>
  <c r="BK104" i="13"/>
  <c r="J104" i="13"/>
  <c r="BI102" i="13"/>
  <c r="BH102" i="13"/>
  <c r="BG102" i="13"/>
  <c r="BF102" i="13"/>
  <c r="T102" i="13"/>
  <c r="R102" i="13"/>
  <c r="P102" i="13"/>
  <c r="BK102" i="13"/>
  <c r="J102" i="13"/>
  <c r="BE102" i="13" s="1"/>
  <c r="BI100" i="13"/>
  <c r="BH100" i="13"/>
  <c r="BG100" i="13"/>
  <c r="BF100" i="13"/>
  <c r="BE100" i="13"/>
  <c r="T100" i="13"/>
  <c r="R100" i="13"/>
  <c r="P100" i="13"/>
  <c r="P95" i="13" s="1"/>
  <c r="BK100" i="13"/>
  <c r="J100" i="13"/>
  <c r="BI98" i="13"/>
  <c r="BH98" i="13"/>
  <c r="BG98" i="13"/>
  <c r="BF98" i="13"/>
  <c r="T98" i="13"/>
  <c r="R98" i="13"/>
  <c r="P98" i="13"/>
  <c r="BK98" i="13"/>
  <c r="J98" i="13"/>
  <c r="BE98" i="13" s="1"/>
  <c r="BI96" i="13"/>
  <c r="BH96" i="13"/>
  <c r="BG96" i="13"/>
  <c r="BF96" i="13"/>
  <c r="BE96" i="13"/>
  <c r="T96" i="13"/>
  <c r="R96" i="13"/>
  <c r="P96" i="13"/>
  <c r="BK96" i="13"/>
  <c r="BK95" i="13" s="1"/>
  <c r="J95" i="13" s="1"/>
  <c r="J63" i="13" s="1"/>
  <c r="J96" i="13"/>
  <c r="BI93" i="13"/>
  <c r="BH93" i="13"/>
  <c r="F35" i="13" s="1"/>
  <c r="BC68" i="1" s="1"/>
  <c r="BG93" i="13"/>
  <c r="BF93" i="13"/>
  <c r="T93" i="13"/>
  <c r="R93" i="13"/>
  <c r="P93" i="13"/>
  <c r="BK93" i="13"/>
  <c r="BK90" i="13" s="1"/>
  <c r="J90" i="13" s="1"/>
  <c r="J62" i="13" s="1"/>
  <c r="J93" i="13"/>
  <c r="BE93" i="13" s="1"/>
  <c r="BI91" i="13"/>
  <c r="BH91" i="13"/>
  <c r="BG91" i="13"/>
  <c r="F34" i="13" s="1"/>
  <c r="BB68" i="1" s="1"/>
  <c r="BF91" i="13"/>
  <c r="T91" i="13"/>
  <c r="T90" i="13" s="1"/>
  <c r="R91" i="13"/>
  <c r="P91" i="13"/>
  <c r="P90" i="13" s="1"/>
  <c r="BK91" i="13"/>
  <c r="J91" i="13"/>
  <c r="BE91" i="13" s="1"/>
  <c r="F32" i="13" s="1"/>
  <c r="AZ68" i="1" s="1"/>
  <c r="BI88" i="13"/>
  <c r="BH88" i="13"/>
  <c r="BG88" i="13"/>
  <c r="BF88" i="13"/>
  <c r="BE88" i="13"/>
  <c r="T88" i="13"/>
  <c r="R88" i="13"/>
  <c r="P88" i="13"/>
  <c r="P87" i="13" s="1"/>
  <c r="BK88" i="13"/>
  <c r="BK87" i="13" s="1"/>
  <c r="J88" i="13"/>
  <c r="F83" i="13"/>
  <c r="F80" i="13"/>
  <c r="E78" i="13"/>
  <c r="J55" i="13"/>
  <c r="F55" i="13"/>
  <c r="F53" i="13"/>
  <c r="E51" i="13"/>
  <c r="E47" i="13"/>
  <c r="J23" i="13"/>
  <c r="E23" i="13"/>
  <c r="J82" i="13" s="1"/>
  <c r="J22" i="13"/>
  <c r="J20" i="13"/>
  <c r="E20" i="13"/>
  <c r="F56" i="13" s="1"/>
  <c r="J19" i="13"/>
  <c r="J17" i="13"/>
  <c r="E17" i="13"/>
  <c r="F82" i="13" s="1"/>
  <c r="J16" i="13"/>
  <c r="J14" i="13"/>
  <c r="E7" i="13"/>
  <c r="E74" i="13" s="1"/>
  <c r="P286" i="12"/>
  <c r="R193" i="12"/>
  <c r="P193" i="12"/>
  <c r="J193" i="12"/>
  <c r="J67" i="12" s="1"/>
  <c r="AY67" i="1"/>
  <c r="AX67" i="1"/>
  <c r="BI294" i="12"/>
  <c r="BH294" i="12"/>
  <c r="BG294" i="12"/>
  <c r="BF294" i="12"/>
  <c r="T294" i="12"/>
  <c r="R294" i="12"/>
  <c r="P294" i="12"/>
  <c r="BK294" i="12"/>
  <c r="J294" i="12"/>
  <c r="BE294" i="12" s="1"/>
  <c r="BI292" i="12"/>
  <c r="BH292" i="12"/>
  <c r="BG292" i="12"/>
  <c r="BF292" i="12"/>
  <c r="T292" i="12"/>
  <c r="R292" i="12"/>
  <c r="P292" i="12"/>
  <c r="BK292" i="12"/>
  <c r="J292" i="12"/>
  <c r="BE292" i="12" s="1"/>
  <c r="BI289" i="12"/>
  <c r="BH289" i="12"/>
  <c r="BG289" i="12"/>
  <c r="BF289" i="12"/>
  <c r="T289" i="12"/>
  <c r="R289" i="12"/>
  <c r="R286" i="12" s="1"/>
  <c r="P289" i="12"/>
  <c r="BK289" i="12"/>
  <c r="J289" i="12"/>
  <c r="BE289" i="12" s="1"/>
  <c r="BI287" i="12"/>
  <c r="BH287" i="12"/>
  <c r="BG287" i="12"/>
  <c r="BF287" i="12"/>
  <c r="BE287" i="12"/>
  <c r="T287" i="12"/>
  <c r="R287" i="12"/>
  <c r="P287" i="12"/>
  <c r="BK287" i="12"/>
  <c r="BK286" i="12" s="1"/>
  <c r="J286" i="12" s="1"/>
  <c r="J71" i="12" s="1"/>
  <c r="J287" i="12"/>
  <c r="BI284" i="12"/>
  <c r="BH284" i="12"/>
  <c r="BG284" i="12"/>
  <c r="BF284" i="12"/>
  <c r="T284" i="12"/>
  <c r="R284" i="12"/>
  <c r="P284" i="12"/>
  <c r="BK284" i="12"/>
  <c r="J284" i="12"/>
  <c r="BE284" i="12" s="1"/>
  <c r="BI282" i="12"/>
  <c r="BH282" i="12"/>
  <c r="BG282" i="12"/>
  <c r="BF282" i="12"/>
  <c r="BE282" i="12"/>
  <c r="T282" i="12"/>
  <c r="R282" i="12"/>
  <c r="P282" i="12"/>
  <c r="P276" i="12" s="1"/>
  <c r="BK282" i="12"/>
  <c r="J282" i="12"/>
  <c r="BI277" i="12"/>
  <c r="BH277" i="12"/>
  <c r="BG277" i="12"/>
  <c r="BF277" i="12"/>
  <c r="T277" i="12"/>
  <c r="R277" i="12"/>
  <c r="R276" i="12" s="1"/>
  <c r="P277" i="12"/>
  <c r="BK277" i="12"/>
  <c r="BK276" i="12" s="1"/>
  <c r="J276" i="12" s="1"/>
  <c r="J70" i="12" s="1"/>
  <c r="J277" i="12"/>
  <c r="BE277" i="12" s="1"/>
  <c r="BI274" i="12"/>
  <c r="BH274" i="12"/>
  <c r="BG274" i="12"/>
  <c r="BF274" i="12"/>
  <c r="T274" i="12"/>
  <c r="R274" i="12"/>
  <c r="P274" i="12"/>
  <c r="BK274" i="12"/>
  <c r="J274" i="12"/>
  <c r="BE274" i="12" s="1"/>
  <c r="BI272" i="12"/>
  <c r="BH272" i="12"/>
  <c r="BG272" i="12"/>
  <c r="BF272" i="12"/>
  <c r="BE272" i="12"/>
  <c r="T272" i="12"/>
  <c r="R272" i="12"/>
  <c r="P272" i="12"/>
  <c r="BK272" i="12"/>
  <c r="J272" i="12"/>
  <c r="BI268" i="12"/>
  <c r="BH268" i="12"/>
  <c r="BG268" i="12"/>
  <c r="BF268" i="12"/>
  <c r="T268" i="12"/>
  <c r="R268" i="12"/>
  <c r="P268" i="12"/>
  <c r="BK268" i="12"/>
  <c r="J268" i="12"/>
  <c r="BE268" i="12" s="1"/>
  <c r="BI266" i="12"/>
  <c r="BH266" i="12"/>
  <c r="BG266" i="12"/>
  <c r="BF266" i="12"/>
  <c r="T266" i="12"/>
  <c r="R266" i="12"/>
  <c r="P266" i="12"/>
  <c r="BK266" i="12"/>
  <c r="J266" i="12"/>
  <c r="BE266" i="12" s="1"/>
  <c r="BI264" i="12"/>
  <c r="BH264" i="12"/>
  <c r="BG264" i="12"/>
  <c r="BF264" i="12"/>
  <c r="T264" i="12"/>
  <c r="R264" i="12"/>
  <c r="P264" i="12"/>
  <c r="BK264" i="12"/>
  <c r="J264" i="12"/>
  <c r="BE264" i="12" s="1"/>
  <c r="BI262" i="12"/>
  <c r="BH262" i="12"/>
  <c r="BG262" i="12"/>
  <c r="BF262" i="12"/>
  <c r="T262" i="12"/>
  <c r="R262" i="12"/>
  <c r="P262" i="12"/>
  <c r="BK262" i="12"/>
  <c r="J262" i="12"/>
  <c r="BE262" i="12" s="1"/>
  <c r="BI260" i="12"/>
  <c r="BH260" i="12"/>
  <c r="BG260" i="12"/>
  <c r="BF260" i="12"/>
  <c r="T260" i="12"/>
  <c r="R260" i="12"/>
  <c r="P260" i="12"/>
  <c r="BK260" i="12"/>
  <c r="J260" i="12"/>
  <c r="BE260" i="12" s="1"/>
  <c r="BI258" i="12"/>
  <c r="BH258" i="12"/>
  <c r="BG258" i="12"/>
  <c r="BF258" i="12"/>
  <c r="T258" i="12"/>
  <c r="R258" i="12"/>
  <c r="P258" i="12"/>
  <c r="BK258" i="12"/>
  <c r="J258" i="12"/>
  <c r="BE258" i="12" s="1"/>
  <c r="BI256" i="12"/>
  <c r="BH256" i="12"/>
  <c r="BG256" i="12"/>
  <c r="BF256" i="12"/>
  <c r="T256" i="12"/>
  <c r="R256" i="12"/>
  <c r="P256" i="12"/>
  <c r="BK256" i="12"/>
  <c r="J256" i="12"/>
  <c r="BE256" i="12" s="1"/>
  <c r="BI254" i="12"/>
  <c r="BH254" i="12"/>
  <c r="BG254" i="12"/>
  <c r="BF254" i="12"/>
  <c r="BE254" i="12"/>
  <c r="T254" i="12"/>
  <c r="R254" i="12"/>
  <c r="P254" i="12"/>
  <c r="BK254" i="12"/>
  <c r="J254" i="12"/>
  <c r="BI252" i="12"/>
  <c r="BH252" i="12"/>
  <c r="BG252" i="12"/>
  <c r="BF252" i="12"/>
  <c r="T252" i="12"/>
  <c r="R252" i="12"/>
  <c r="P252" i="12"/>
  <c r="BK252" i="12"/>
  <c r="J252" i="12"/>
  <c r="BE252" i="12" s="1"/>
  <c r="BI250" i="12"/>
  <c r="BH250" i="12"/>
  <c r="BG250" i="12"/>
  <c r="BF250" i="12"/>
  <c r="T250" i="12"/>
  <c r="T228" i="12" s="1"/>
  <c r="R250" i="12"/>
  <c r="P250" i="12"/>
  <c r="BK250" i="12"/>
  <c r="J250" i="12"/>
  <c r="BE250" i="12" s="1"/>
  <c r="BI248" i="12"/>
  <c r="BH248" i="12"/>
  <c r="BG248" i="12"/>
  <c r="BF248" i="12"/>
  <c r="T248" i="12"/>
  <c r="R248" i="12"/>
  <c r="P248" i="12"/>
  <c r="BK248" i="12"/>
  <c r="J248" i="12"/>
  <c r="BE248" i="12" s="1"/>
  <c r="BI244" i="12"/>
  <c r="BH244" i="12"/>
  <c r="BG244" i="12"/>
  <c r="BF244" i="12"/>
  <c r="T244" i="12"/>
  <c r="R244" i="12"/>
  <c r="P244" i="12"/>
  <c r="BK244" i="12"/>
  <c r="J244" i="12"/>
  <c r="BE244" i="12" s="1"/>
  <c r="BI239" i="12"/>
  <c r="BH239" i="12"/>
  <c r="BG239" i="12"/>
  <c r="BF239" i="12"/>
  <c r="T239" i="12"/>
  <c r="R239" i="12"/>
  <c r="P239" i="12"/>
  <c r="BK239" i="12"/>
  <c r="J239" i="12"/>
  <c r="BE239" i="12" s="1"/>
  <c r="BI237" i="12"/>
  <c r="BH237" i="12"/>
  <c r="BG237" i="12"/>
  <c r="BF237" i="12"/>
  <c r="T237" i="12"/>
  <c r="R237" i="12"/>
  <c r="P237" i="12"/>
  <c r="BK237" i="12"/>
  <c r="J237" i="12"/>
  <c r="BE237" i="12" s="1"/>
  <c r="BI233" i="12"/>
  <c r="BH233" i="12"/>
  <c r="BG233" i="12"/>
  <c r="BF233" i="12"/>
  <c r="T233" i="12"/>
  <c r="R233" i="12"/>
  <c r="P233" i="12"/>
  <c r="BK233" i="12"/>
  <c r="J233" i="12"/>
  <c r="BE233" i="12" s="1"/>
  <c r="BI229" i="12"/>
  <c r="BH229" i="12"/>
  <c r="BG229" i="12"/>
  <c r="BF229" i="12"/>
  <c r="BE229" i="12"/>
  <c r="T229" i="12"/>
  <c r="R229" i="12"/>
  <c r="P229" i="12"/>
  <c r="BK229" i="12"/>
  <c r="J229" i="12"/>
  <c r="BI226" i="12"/>
  <c r="BH226" i="12"/>
  <c r="BG226" i="12"/>
  <c r="BF226" i="12"/>
  <c r="T226" i="12"/>
  <c r="R226" i="12"/>
  <c r="P226" i="12"/>
  <c r="BK226" i="12"/>
  <c r="J226" i="12"/>
  <c r="BE226" i="12" s="1"/>
  <c r="BI222" i="12"/>
  <c r="BH222" i="12"/>
  <c r="BG222" i="12"/>
  <c r="BF222" i="12"/>
  <c r="BE222" i="12"/>
  <c r="T222" i="12"/>
  <c r="R222" i="12"/>
  <c r="P222" i="12"/>
  <c r="BK222" i="12"/>
  <c r="J222" i="12"/>
  <c r="BI220" i="12"/>
  <c r="BH220" i="12"/>
  <c r="BG220" i="12"/>
  <c r="BF220" i="12"/>
  <c r="T220" i="12"/>
  <c r="R220" i="12"/>
  <c r="P220" i="12"/>
  <c r="BK220" i="12"/>
  <c r="J220" i="12"/>
  <c r="BE220" i="12" s="1"/>
  <c r="BI218" i="12"/>
  <c r="BH218" i="12"/>
  <c r="BG218" i="12"/>
  <c r="BF218" i="12"/>
  <c r="BE218" i="12"/>
  <c r="T218" i="12"/>
  <c r="R218" i="12"/>
  <c r="P218" i="12"/>
  <c r="BK218" i="12"/>
  <c r="J218" i="12"/>
  <c r="BI216" i="12"/>
  <c r="BH216" i="12"/>
  <c r="BG216" i="12"/>
  <c r="BF216" i="12"/>
  <c r="T216" i="12"/>
  <c r="R216" i="12"/>
  <c r="P216" i="12"/>
  <c r="BK216" i="12"/>
  <c r="J216" i="12"/>
  <c r="BE216" i="12" s="1"/>
  <c r="BI214" i="12"/>
  <c r="BH214" i="12"/>
  <c r="BG214" i="12"/>
  <c r="BF214" i="12"/>
  <c r="BE214" i="12"/>
  <c r="T214" i="12"/>
  <c r="R214" i="12"/>
  <c r="P214" i="12"/>
  <c r="BK214" i="12"/>
  <c r="J214" i="12"/>
  <c r="BI210" i="12"/>
  <c r="BH210" i="12"/>
  <c r="BG210" i="12"/>
  <c r="BF210" i="12"/>
  <c r="T210" i="12"/>
  <c r="R210" i="12"/>
  <c r="P210" i="12"/>
  <c r="BK210" i="12"/>
  <c r="J210" i="12"/>
  <c r="BE210" i="12" s="1"/>
  <c r="BI208" i="12"/>
  <c r="BH208" i="12"/>
  <c r="BG208" i="12"/>
  <c r="BF208" i="12"/>
  <c r="BE208" i="12"/>
  <c r="T208" i="12"/>
  <c r="R208" i="12"/>
  <c r="P208" i="12"/>
  <c r="BK208" i="12"/>
  <c r="J208" i="12"/>
  <c r="BI206" i="12"/>
  <c r="BH206" i="12"/>
  <c r="BG206" i="12"/>
  <c r="BF206" i="12"/>
  <c r="T206" i="12"/>
  <c r="R206" i="12"/>
  <c r="P206" i="12"/>
  <c r="BK206" i="12"/>
  <c r="J206" i="12"/>
  <c r="BE206" i="12" s="1"/>
  <c r="BI202" i="12"/>
  <c r="BH202" i="12"/>
  <c r="BG202" i="12"/>
  <c r="BF202" i="12"/>
  <c r="BE202" i="12"/>
  <c r="T202" i="12"/>
  <c r="R202" i="12"/>
  <c r="P202" i="12"/>
  <c r="BK202" i="12"/>
  <c r="BK201" i="12" s="1"/>
  <c r="J201" i="12" s="1"/>
  <c r="J68" i="12" s="1"/>
  <c r="J202" i="12"/>
  <c r="BI194" i="12"/>
  <c r="BH194" i="12"/>
  <c r="BG194" i="12"/>
  <c r="BF194" i="12"/>
  <c r="T194" i="12"/>
  <c r="T193" i="12" s="1"/>
  <c r="R194" i="12"/>
  <c r="P194" i="12"/>
  <c r="BK194" i="12"/>
  <c r="BK193" i="12" s="1"/>
  <c r="J194" i="12"/>
  <c r="BE194" i="12" s="1"/>
  <c r="BI189" i="12"/>
  <c r="BH189" i="12"/>
  <c r="BG189" i="12"/>
  <c r="BF189" i="12"/>
  <c r="T189" i="12"/>
  <c r="R189" i="12"/>
  <c r="P189" i="12"/>
  <c r="BK189" i="12"/>
  <c r="J189" i="12"/>
  <c r="BE189" i="12" s="1"/>
  <c r="BI185" i="12"/>
  <c r="BH185" i="12"/>
  <c r="BG185" i="12"/>
  <c r="BF185" i="12"/>
  <c r="BE185" i="12"/>
  <c r="T185" i="12"/>
  <c r="R185" i="12"/>
  <c r="P185" i="12"/>
  <c r="BK185" i="12"/>
  <c r="J185" i="12"/>
  <c r="BI181" i="12"/>
  <c r="BH181" i="12"/>
  <c r="BG181" i="12"/>
  <c r="BF181" i="12"/>
  <c r="T181" i="12"/>
  <c r="R181" i="12"/>
  <c r="P181" i="12"/>
  <c r="BK181" i="12"/>
  <c r="J181" i="12"/>
  <c r="BE181" i="12" s="1"/>
  <c r="BI174" i="12"/>
  <c r="BH174" i="12"/>
  <c r="BG174" i="12"/>
  <c r="BF174" i="12"/>
  <c r="BE174" i="12"/>
  <c r="T174" i="12"/>
  <c r="R174" i="12"/>
  <c r="P174" i="12"/>
  <c r="BK174" i="12"/>
  <c r="J174" i="12"/>
  <c r="BI169" i="12"/>
  <c r="BH169" i="12"/>
  <c r="BG169" i="12"/>
  <c r="BF169" i="12"/>
  <c r="T169" i="12"/>
  <c r="R169" i="12"/>
  <c r="P169" i="12"/>
  <c r="BK169" i="12"/>
  <c r="J169" i="12"/>
  <c r="BE169" i="12" s="1"/>
  <c r="BI165" i="12"/>
  <c r="BH165" i="12"/>
  <c r="BG165" i="12"/>
  <c r="BF165" i="12"/>
  <c r="BE165" i="12"/>
  <c r="T165" i="12"/>
  <c r="R165" i="12"/>
  <c r="P165" i="12"/>
  <c r="BK165" i="12"/>
  <c r="J165" i="12"/>
  <c r="BI163" i="12"/>
  <c r="BH163" i="12"/>
  <c r="BG163" i="12"/>
  <c r="BF163" i="12"/>
  <c r="T163" i="12"/>
  <c r="R163" i="12"/>
  <c r="P163" i="12"/>
  <c r="BK163" i="12"/>
  <c r="J163" i="12"/>
  <c r="BE163" i="12" s="1"/>
  <c r="BI159" i="12"/>
  <c r="BH159" i="12"/>
  <c r="BG159" i="12"/>
  <c r="BF159" i="12"/>
  <c r="BE159" i="12"/>
  <c r="T159" i="12"/>
  <c r="R159" i="12"/>
  <c r="P159" i="12"/>
  <c r="BK159" i="12"/>
  <c r="J159" i="12"/>
  <c r="BI154" i="12"/>
  <c r="BH154" i="12"/>
  <c r="BG154" i="12"/>
  <c r="BF154" i="12"/>
  <c r="T154" i="12"/>
  <c r="R154" i="12"/>
  <c r="P154" i="12"/>
  <c r="BK154" i="12"/>
  <c r="J154" i="12"/>
  <c r="BE154" i="12" s="1"/>
  <c r="BI150" i="12"/>
  <c r="BH150" i="12"/>
  <c r="BG150" i="12"/>
  <c r="BF150" i="12"/>
  <c r="BE150" i="12"/>
  <c r="T150" i="12"/>
  <c r="R150" i="12"/>
  <c r="P150" i="12"/>
  <c r="BK150" i="12"/>
  <c r="J150" i="12"/>
  <c r="BI148" i="12"/>
  <c r="BH148" i="12"/>
  <c r="BG148" i="12"/>
  <c r="BF148" i="12"/>
  <c r="T148" i="12"/>
  <c r="R148" i="12"/>
  <c r="P148" i="12"/>
  <c r="BK148" i="12"/>
  <c r="J148" i="12"/>
  <c r="BE148" i="12" s="1"/>
  <c r="BI141" i="12"/>
  <c r="BH141" i="12"/>
  <c r="BG141" i="12"/>
  <c r="BF141" i="12"/>
  <c r="BE141" i="12"/>
  <c r="T141" i="12"/>
  <c r="R141" i="12"/>
  <c r="P141" i="12"/>
  <c r="BK141" i="12"/>
  <c r="J141" i="12"/>
  <c r="BI137" i="12"/>
  <c r="BH137" i="12"/>
  <c r="BG137" i="12"/>
  <c r="BF137" i="12"/>
  <c r="T137" i="12"/>
  <c r="R137" i="12"/>
  <c r="P137" i="12"/>
  <c r="BK137" i="12"/>
  <c r="J137" i="12"/>
  <c r="BE137" i="12" s="1"/>
  <c r="BI132" i="12"/>
  <c r="BH132" i="12"/>
  <c r="BG132" i="12"/>
  <c r="BF132" i="12"/>
  <c r="BE132" i="12"/>
  <c r="T132" i="12"/>
  <c r="R132" i="12"/>
  <c r="P132" i="12"/>
  <c r="BK132" i="12"/>
  <c r="J132" i="12"/>
  <c r="BI128" i="12"/>
  <c r="BH128" i="12"/>
  <c r="BG128" i="12"/>
  <c r="BF128" i="12"/>
  <c r="T128" i="12"/>
  <c r="R128" i="12"/>
  <c r="P128" i="12"/>
  <c r="BK128" i="12"/>
  <c r="J128" i="12"/>
  <c r="BE128" i="12" s="1"/>
  <c r="BI123" i="12"/>
  <c r="BH123" i="12"/>
  <c r="BG123" i="12"/>
  <c r="BF123" i="12"/>
  <c r="BE123" i="12"/>
  <c r="T123" i="12"/>
  <c r="R123" i="12"/>
  <c r="P123" i="12"/>
  <c r="BK123" i="12"/>
  <c r="J123" i="12"/>
  <c r="BI121" i="12"/>
  <c r="BH121" i="12"/>
  <c r="F37" i="12" s="1"/>
  <c r="BC67" i="1" s="1"/>
  <c r="BG121" i="12"/>
  <c r="BF121" i="12"/>
  <c r="T121" i="12"/>
  <c r="R121" i="12"/>
  <c r="P121" i="12"/>
  <c r="BK121" i="12"/>
  <c r="J121" i="12"/>
  <c r="BE121" i="12" s="1"/>
  <c r="BI117" i="12"/>
  <c r="BH117" i="12"/>
  <c r="BG117" i="12"/>
  <c r="BF117" i="12"/>
  <c r="BE117" i="12"/>
  <c r="T117" i="12"/>
  <c r="R117" i="12"/>
  <c r="P117" i="12"/>
  <c r="BK117" i="12"/>
  <c r="J117" i="12"/>
  <c r="BI115" i="12"/>
  <c r="BH115" i="12"/>
  <c r="BG115" i="12"/>
  <c r="BF115" i="12"/>
  <c r="T115" i="12"/>
  <c r="R115" i="12"/>
  <c r="P115" i="12"/>
  <c r="BK115" i="12"/>
  <c r="J115" i="12"/>
  <c r="BE115" i="12" s="1"/>
  <c r="BI110" i="12"/>
  <c r="BH110" i="12"/>
  <c r="BG110" i="12"/>
  <c r="BF110" i="12"/>
  <c r="BE110" i="12"/>
  <c r="T110" i="12"/>
  <c r="R110" i="12"/>
  <c r="P110" i="12"/>
  <c r="BK110" i="12"/>
  <c r="J110" i="12"/>
  <c r="BI108" i="12"/>
  <c r="BH108" i="12"/>
  <c r="BG108" i="12"/>
  <c r="BF108" i="12"/>
  <c r="T108" i="12"/>
  <c r="R108" i="12"/>
  <c r="P108" i="12"/>
  <c r="BK108" i="12"/>
  <c r="J108" i="12"/>
  <c r="BE108" i="12" s="1"/>
  <c r="BI103" i="12"/>
  <c r="BH103" i="12"/>
  <c r="BG103" i="12"/>
  <c r="BF103" i="12"/>
  <c r="BE103" i="12"/>
  <c r="T103" i="12"/>
  <c r="R103" i="12"/>
  <c r="P103" i="12"/>
  <c r="BK103" i="12"/>
  <c r="J103" i="12"/>
  <c r="BI98" i="12"/>
  <c r="F38" i="12" s="1"/>
  <c r="BD67" i="1" s="1"/>
  <c r="BH98" i="12"/>
  <c r="BG98" i="12"/>
  <c r="BF98" i="12"/>
  <c r="T98" i="12"/>
  <c r="T97" i="12" s="1"/>
  <c r="R98" i="12"/>
  <c r="P98" i="12"/>
  <c r="BK98" i="12"/>
  <c r="J98" i="12"/>
  <c r="BE98" i="12" s="1"/>
  <c r="F92" i="12"/>
  <c r="J91" i="12"/>
  <c r="F91" i="12"/>
  <c r="F89" i="12"/>
  <c r="E87" i="12"/>
  <c r="F59" i="12"/>
  <c r="J57" i="12"/>
  <c r="F57" i="12"/>
  <c r="E55" i="12"/>
  <c r="J25" i="12"/>
  <c r="E25" i="12"/>
  <c r="J59" i="12" s="1"/>
  <c r="J24" i="12"/>
  <c r="J22" i="12"/>
  <c r="E22" i="12"/>
  <c r="F60" i="12" s="1"/>
  <c r="J21" i="12"/>
  <c r="J19" i="12"/>
  <c r="E19" i="12"/>
  <c r="J18" i="12"/>
  <c r="J16" i="12"/>
  <c r="J89" i="12" s="1"/>
  <c r="E7" i="12"/>
  <c r="E81" i="12" s="1"/>
  <c r="R94" i="11"/>
  <c r="R93" i="11" s="1"/>
  <c r="P94" i="11"/>
  <c r="P93" i="11" s="1"/>
  <c r="T93" i="11"/>
  <c r="AY66" i="1"/>
  <c r="AX66" i="1"/>
  <c r="BI137" i="11"/>
  <c r="BH137" i="11"/>
  <c r="BG137" i="11"/>
  <c r="BF137" i="11"/>
  <c r="T137" i="11"/>
  <c r="R137" i="11"/>
  <c r="P137" i="11"/>
  <c r="BK137" i="11"/>
  <c r="J137" i="11"/>
  <c r="BE137" i="11" s="1"/>
  <c r="BI135" i="11"/>
  <c r="BH135" i="11"/>
  <c r="BG135" i="11"/>
  <c r="BF135" i="11"/>
  <c r="T135" i="11"/>
  <c r="R135" i="11"/>
  <c r="P135" i="11"/>
  <c r="BK135" i="11"/>
  <c r="J135" i="11"/>
  <c r="BE135" i="11" s="1"/>
  <c r="BI133" i="11"/>
  <c r="BH133" i="11"/>
  <c r="BG133" i="11"/>
  <c r="BF133" i="11"/>
  <c r="T133" i="11"/>
  <c r="R133" i="11"/>
  <c r="P133" i="11"/>
  <c r="BK133" i="11"/>
  <c r="J133" i="11"/>
  <c r="BE133" i="11" s="1"/>
  <c r="BI129" i="11"/>
  <c r="BH129" i="11"/>
  <c r="BG129" i="11"/>
  <c r="BF129" i="11"/>
  <c r="BE129" i="11"/>
  <c r="T129" i="11"/>
  <c r="R129" i="11"/>
  <c r="P129" i="11"/>
  <c r="BK129" i="11"/>
  <c r="J129" i="11"/>
  <c r="BI127" i="11"/>
  <c r="BH127" i="11"/>
  <c r="BG127" i="11"/>
  <c r="BF127" i="11"/>
  <c r="T127" i="11"/>
  <c r="R127" i="11"/>
  <c r="P127" i="11"/>
  <c r="BK127" i="11"/>
  <c r="J127" i="11"/>
  <c r="BE127" i="11" s="1"/>
  <c r="BI123" i="11"/>
  <c r="BH123" i="11"/>
  <c r="BG123" i="11"/>
  <c r="BF123" i="11"/>
  <c r="T123" i="11"/>
  <c r="R123" i="11"/>
  <c r="P123" i="11"/>
  <c r="BK123" i="11"/>
  <c r="J123" i="11"/>
  <c r="BE123" i="11" s="1"/>
  <c r="BI121" i="11"/>
  <c r="BH121" i="11"/>
  <c r="BG121" i="11"/>
  <c r="BF121" i="11"/>
  <c r="T121" i="11"/>
  <c r="R121" i="11"/>
  <c r="P121" i="11"/>
  <c r="BK121" i="11"/>
  <c r="J121" i="11"/>
  <c r="BE121" i="11" s="1"/>
  <c r="BI117" i="11"/>
  <c r="BH117" i="11"/>
  <c r="BG117" i="11"/>
  <c r="BF117" i="11"/>
  <c r="T117" i="11"/>
  <c r="R117" i="11"/>
  <c r="P117" i="11"/>
  <c r="BK117" i="11"/>
  <c r="J117" i="11"/>
  <c r="BE117" i="11" s="1"/>
  <c r="BI115" i="11"/>
  <c r="BH115" i="11"/>
  <c r="BG115" i="11"/>
  <c r="BF115" i="11"/>
  <c r="T115" i="11"/>
  <c r="R115" i="11"/>
  <c r="P115" i="11"/>
  <c r="BK115" i="11"/>
  <c r="J115" i="11"/>
  <c r="BE115" i="11" s="1"/>
  <c r="BI111" i="11"/>
  <c r="BH111" i="11"/>
  <c r="BG111" i="11"/>
  <c r="BF111" i="11"/>
  <c r="T111" i="11"/>
  <c r="R111" i="11"/>
  <c r="P111" i="11"/>
  <c r="BK111" i="11"/>
  <c r="J111" i="11"/>
  <c r="BE111" i="11" s="1"/>
  <c r="BI109" i="11"/>
  <c r="BH109" i="11"/>
  <c r="BG109" i="11"/>
  <c r="BF109" i="11"/>
  <c r="T109" i="11"/>
  <c r="R109" i="11"/>
  <c r="P109" i="11"/>
  <c r="BK109" i="11"/>
  <c r="J109" i="11"/>
  <c r="BE109" i="11" s="1"/>
  <c r="BI105" i="11"/>
  <c r="BH105" i="11"/>
  <c r="BG105" i="11"/>
  <c r="BF105" i="11"/>
  <c r="BE105" i="11"/>
  <c r="T105" i="11"/>
  <c r="R105" i="11"/>
  <c r="P105" i="11"/>
  <c r="BK105" i="11"/>
  <c r="J105" i="11"/>
  <c r="BI103" i="11"/>
  <c r="BH103" i="11"/>
  <c r="BG103" i="11"/>
  <c r="F36" i="11" s="1"/>
  <c r="BB66" i="1" s="1"/>
  <c r="BF103" i="11"/>
  <c r="T103" i="11"/>
  <c r="R103" i="11"/>
  <c r="P103" i="11"/>
  <c r="BK103" i="11"/>
  <c r="J103" i="11"/>
  <c r="BE103" i="11" s="1"/>
  <c r="BI99" i="11"/>
  <c r="BH99" i="11"/>
  <c r="BG99" i="11"/>
  <c r="BF99" i="11"/>
  <c r="T99" i="11"/>
  <c r="R99" i="11"/>
  <c r="P99" i="11"/>
  <c r="BK99" i="11"/>
  <c r="BK98" i="11" s="1"/>
  <c r="J99" i="11"/>
  <c r="BE99" i="11" s="1"/>
  <c r="BI95" i="11"/>
  <c r="F38" i="11" s="1"/>
  <c r="BD66" i="1" s="1"/>
  <c r="BH95" i="11"/>
  <c r="F37" i="11" s="1"/>
  <c r="BC66" i="1" s="1"/>
  <c r="BG95" i="11"/>
  <c r="BF95" i="11"/>
  <c r="T95" i="11"/>
  <c r="T94" i="11" s="1"/>
  <c r="R95" i="11"/>
  <c r="P95" i="11"/>
  <c r="BK95" i="11"/>
  <c r="BK94" i="11" s="1"/>
  <c r="J94" i="11" s="1"/>
  <c r="J66" i="11" s="1"/>
  <c r="J95" i="11"/>
  <c r="BE95" i="11" s="1"/>
  <c r="J88" i="11"/>
  <c r="J86" i="11"/>
  <c r="F86" i="11"/>
  <c r="E84" i="11"/>
  <c r="J59" i="11"/>
  <c r="F59" i="11"/>
  <c r="F57" i="11"/>
  <c r="E55" i="11"/>
  <c r="J25" i="11"/>
  <c r="E25" i="11"/>
  <c r="J24" i="11"/>
  <c r="J22" i="11"/>
  <c r="E22" i="11"/>
  <c r="J21" i="11"/>
  <c r="J19" i="11"/>
  <c r="E19" i="11"/>
  <c r="F88" i="11" s="1"/>
  <c r="J18" i="11"/>
  <c r="J16" i="11"/>
  <c r="J57" i="11" s="1"/>
  <c r="E7" i="11"/>
  <c r="E78" i="11" s="1"/>
  <c r="R220" i="10"/>
  <c r="P220" i="10"/>
  <c r="P219" i="10" s="1"/>
  <c r="R219" i="10"/>
  <c r="P176" i="10"/>
  <c r="BK166" i="10"/>
  <c r="J166" i="10" s="1"/>
  <c r="J67" i="10" s="1"/>
  <c r="AY64" i="1"/>
  <c r="AX64" i="1"/>
  <c r="BI221" i="10"/>
  <c r="BH221" i="10"/>
  <c r="BG221" i="10"/>
  <c r="BF221" i="10"/>
  <c r="T221" i="10"/>
  <c r="T220" i="10" s="1"/>
  <c r="T219" i="10" s="1"/>
  <c r="R221" i="10"/>
  <c r="P221" i="10"/>
  <c r="BK221" i="10"/>
  <c r="BK220" i="10" s="1"/>
  <c r="J220" i="10" s="1"/>
  <c r="J72" i="10" s="1"/>
  <c r="J221" i="10"/>
  <c r="BE221" i="10" s="1"/>
  <c r="BI217" i="10"/>
  <c r="BH217" i="10"/>
  <c r="BG217" i="10"/>
  <c r="BF217" i="10"/>
  <c r="T217" i="10"/>
  <c r="T216" i="10" s="1"/>
  <c r="R217" i="10"/>
  <c r="R216" i="10" s="1"/>
  <c r="P217" i="10"/>
  <c r="P216" i="10" s="1"/>
  <c r="BK217" i="10"/>
  <c r="BK216" i="10" s="1"/>
  <c r="J216" i="10" s="1"/>
  <c r="J70" i="10" s="1"/>
  <c r="J217" i="10"/>
  <c r="BE217" i="10" s="1"/>
  <c r="BI214" i="10"/>
  <c r="BH214" i="10"/>
  <c r="BG214" i="10"/>
  <c r="BF214" i="10"/>
  <c r="T214" i="10"/>
  <c r="R214" i="10"/>
  <c r="P214" i="10"/>
  <c r="BK214" i="10"/>
  <c r="J214" i="10"/>
  <c r="BE214" i="10" s="1"/>
  <c r="BI212" i="10"/>
  <c r="BH212" i="10"/>
  <c r="BG212" i="10"/>
  <c r="BF212" i="10"/>
  <c r="T212" i="10"/>
  <c r="R212" i="10"/>
  <c r="P212" i="10"/>
  <c r="BK212" i="10"/>
  <c r="J212" i="10"/>
  <c r="BE212" i="10" s="1"/>
  <c r="BI210" i="10"/>
  <c r="BH210" i="10"/>
  <c r="BG210" i="10"/>
  <c r="BF210" i="10"/>
  <c r="T210" i="10"/>
  <c r="R210" i="10"/>
  <c r="P210" i="10"/>
  <c r="BK210" i="10"/>
  <c r="J210" i="10"/>
  <c r="BE210" i="10" s="1"/>
  <c r="BI208" i="10"/>
  <c r="BH208" i="10"/>
  <c r="BG208" i="10"/>
  <c r="BF208" i="10"/>
  <c r="T208" i="10"/>
  <c r="R208" i="10"/>
  <c r="P208" i="10"/>
  <c r="BK208" i="10"/>
  <c r="J208" i="10"/>
  <c r="BE208" i="10" s="1"/>
  <c r="BI204" i="10"/>
  <c r="BH204" i="10"/>
  <c r="BG204" i="10"/>
  <c r="BF204" i="10"/>
  <c r="T204" i="10"/>
  <c r="R204" i="10"/>
  <c r="P204" i="10"/>
  <c r="BK204" i="10"/>
  <c r="J204" i="10"/>
  <c r="BE204" i="10" s="1"/>
  <c r="BI200" i="10"/>
  <c r="BH200" i="10"/>
  <c r="BG200" i="10"/>
  <c r="BF200" i="10"/>
  <c r="BE200" i="10"/>
  <c r="T200" i="10"/>
  <c r="R200" i="10"/>
  <c r="P200" i="10"/>
  <c r="BK200" i="10"/>
  <c r="J200" i="10"/>
  <c r="BI196" i="10"/>
  <c r="BH196" i="10"/>
  <c r="BG196" i="10"/>
  <c r="BF196" i="10"/>
  <c r="T196" i="10"/>
  <c r="R196" i="10"/>
  <c r="P196" i="10"/>
  <c r="BK196" i="10"/>
  <c r="J196" i="10"/>
  <c r="BE196" i="10" s="1"/>
  <c r="BI194" i="10"/>
  <c r="BH194" i="10"/>
  <c r="BG194" i="10"/>
  <c r="BF194" i="10"/>
  <c r="T194" i="10"/>
  <c r="R194" i="10"/>
  <c r="P194" i="10"/>
  <c r="BK194" i="10"/>
  <c r="J194" i="10"/>
  <c r="BE194" i="10" s="1"/>
  <c r="BI190" i="10"/>
  <c r="BH190" i="10"/>
  <c r="BG190" i="10"/>
  <c r="BF190" i="10"/>
  <c r="J35" i="10" s="1"/>
  <c r="AW64" i="1" s="1"/>
  <c r="T190" i="10"/>
  <c r="R190" i="10"/>
  <c r="P190" i="10"/>
  <c r="BK190" i="10"/>
  <c r="J190" i="10"/>
  <c r="BE190" i="10" s="1"/>
  <c r="BI186" i="10"/>
  <c r="BH186" i="10"/>
  <c r="BG186" i="10"/>
  <c r="BF186" i="10"/>
  <c r="T186" i="10"/>
  <c r="T185" i="10" s="1"/>
  <c r="R186" i="10"/>
  <c r="P186" i="10"/>
  <c r="BK186" i="10"/>
  <c r="BK185" i="10" s="1"/>
  <c r="J185" i="10" s="1"/>
  <c r="J69" i="10" s="1"/>
  <c r="J186" i="10"/>
  <c r="BE186" i="10" s="1"/>
  <c r="BI181" i="10"/>
  <c r="BH181" i="10"/>
  <c r="BG181" i="10"/>
  <c r="BF181" i="10"/>
  <c r="BE181" i="10"/>
  <c r="T181" i="10"/>
  <c r="R181" i="10"/>
  <c r="P181" i="10"/>
  <c r="BK181" i="10"/>
  <c r="J181" i="10"/>
  <c r="BI177" i="10"/>
  <c r="BH177" i="10"/>
  <c r="BG177" i="10"/>
  <c r="BF177" i="10"/>
  <c r="BE177" i="10"/>
  <c r="T177" i="10"/>
  <c r="T176" i="10" s="1"/>
  <c r="R177" i="10"/>
  <c r="R176" i="10" s="1"/>
  <c r="P177" i="10"/>
  <c r="BK177" i="10"/>
  <c r="J177" i="10"/>
  <c r="BI174" i="10"/>
  <c r="BH174" i="10"/>
  <c r="BG174" i="10"/>
  <c r="BF174" i="10"/>
  <c r="T174" i="10"/>
  <c r="R174" i="10"/>
  <c r="P174" i="10"/>
  <c r="BK174" i="10"/>
  <c r="J174" i="10"/>
  <c r="BE174" i="10" s="1"/>
  <c r="BI170" i="10"/>
  <c r="BH170" i="10"/>
  <c r="BG170" i="10"/>
  <c r="BF170" i="10"/>
  <c r="T170" i="10"/>
  <c r="R170" i="10"/>
  <c r="R166" i="10" s="1"/>
  <c r="P170" i="10"/>
  <c r="BK170" i="10"/>
  <c r="J170" i="10"/>
  <c r="BE170" i="10" s="1"/>
  <c r="BI167" i="10"/>
  <c r="BH167" i="10"/>
  <c r="BG167" i="10"/>
  <c r="BF167" i="10"/>
  <c r="BE167" i="10"/>
  <c r="T167" i="10"/>
  <c r="T166" i="10" s="1"/>
  <c r="R167" i="10"/>
  <c r="P167" i="10"/>
  <c r="P166" i="10" s="1"/>
  <c r="BK167" i="10"/>
  <c r="J167" i="10"/>
  <c r="BI162" i="10"/>
  <c r="BH162" i="10"/>
  <c r="BG162" i="10"/>
  <c r="BF162" i="10"/>
  <c r="BE162" i="10"/>
  <c r="T162" i="10"/>
  <c r="R162" i="10"/>
  <c r="P162" i="10"/>
  <c r="BK162" i="10"/>
  <c r="J162" i="10"/>
  <c r="BI160" i="10"/>
  <c r="BH160" i="10"/>
  <c r="BG160" i="10"/>
  <c r="BF160" i="10"/>
  <c r="BE160" i="10"/>
  <c r="T160" i="10"/>
  <c r="R160" i="10"/>
  <c r="P160" i="10"/>
  <c r="BK160" i="10"/>
  <c r="J160" i="10"/>
  <c r="BI156" i="10"/>
  <c r="BH156" i="10"/>
  <c r="BG156" i="10"/>
  <c r="BF156" i="10"/>
  <c r="BE156" i="10"/>
  <c r="T156" i="10"/>
  <c r="R156" i="10"/>
  <c r="P156" i="10"/>
  <c r="BK156" i="10"/>
  <c r="J156" i="10"/>
  <c r="BI152" i="10"/>
  <c r="BH152" i="10"/>
  <c r="BG152" i="10"/>
  <c r="BF152" i="10"/>
  <c r="BE152" i="10"/>
  <c r="T152" i="10"/>
  <c r="R152" i="10"/>
  <c r="P152" i="10"/>
  <c r="BK152" i="10"/>
  <c r="J152" i="10"/>
  <c r="BI147" i="10"/>
  <c r="BH147" i="10"/>
  <c r="BG147" i="10"/>
  <c r="BF147" i="10"/>
  <c r="BE147" i="10"/>
  <c r="T147" i="10"/>
  <c r="R147" i="10"/>
  <c r="P147" i="10"/>
  <c r="BK147" i="10"/>
  <c r="J147" i="10"/>
  <c r="BI145" i="10"/>
  <c r="BH145" i="10"/>
  <c r="BG145" i="10"/>
  <c r="BF145" i="10"/>
  <c r="BE145" i="10"/>
  <c r="T145" i="10"/>
  <c r="R145" i="10"/>
  <c r="P145" i="10"/>
  <c r="BK145" i="10"/>
  <c r="J145" i="10"/>
  <c r="BI143" i="10"/>
  <c r="BH143" i="10"/>
  <c r="BG143" i="10"/>
  <c r="BF143" i="10"/>
  <c r="BE143" i="10"/>
  <c r="T143" i="10"/>
  <c r="R143" i="10"/>
  <c r="P143" i="10"/>
  <c r="BK143" i="10"/>
  <c r="J143" i="10"/>
  <c r="BI139" i="10"/>
  <c r="BH139" i="10"/>
  <c r="BG139" i="10"/>
  <c r="BF139" i="10"/>
  <c r="BE139" i="10"/>
  <c r="T139" i="10"/>
  <c r="R139" i="10"/>
  <c r="P139" i="10"/>
  <c r="BK139" i="10"/>
  <c r="J139" i="10"/>
  <c r="BI132" i="10"/>
  <c r="BH132" i="10"/>
  <c r="BG132" i="10"/>
  <c r="BF132" i="10"/>
  <c r="BE132" i="10"/>
  <c r="T132" i="10"/>
  <c r="R132" i="10"/>
  <c r="P132" i="10"/>
  <c r="BK132" i="10"/>
  <c r="J132" i="10"/>
  <c r="BI128" i="10"/>
  <c r="BH128" i="10"/>
  <c r="BG128" i="10"/>
  <c r="BF128" i="10"/>
  <c r="BE128" i="10"/>
  <c r="T128" i="10"/>
  <c r="R128" i="10"/>
  <c r="P128" i="10"/>
  <c r="BK128" i="10"/>
  <c r="J128" i="10"/>
  <c r="BI126" i="10"/>
  <c r="BH126" i="10"/>
  <c r="BG126" i="10"/>
  <c r="BF126" i="10"/>
  <c r="BE126" i="10"/>
  <c r="T126" i="10"/>
  <c r="R126" i="10"/>
  <c r="P126" i="10"/>
  <c r="BK126" i="10"/>
  <c r="J126" i="10"/>
  <c r="BI122" i="10"/>
  <c r="BH122" i="10"/>
  <c r="BG122" i="10"/>
  <c r="BF122" i="10"/>
  <c r="BE122" i="10"/>
  <c r="T122" i="10"/>
  <c r="R122" i="10"/>
  <c r="P122" i="10"/>
  <c r="BK122" i="10"/>
  <c r="J122" i="10"/>
  <c r="BI120" i="10"/>
  <c r="BH120" i="10"/>
  <c r="BG120" i="10"/>
  <c r="BF120" i="10"/>
  <c r="BE120" i="10"/>
  <c r="T120" i="10"/>
  <c r="R120" i="10"/>
  <c r="P120" i="10"/>
  <c r="BK120" i="10"/>
  <c r="J120" i="10"/>
  <c r="BI115" i="10"/>
  <c r="BH115" i="10"/>
  <c r="BG115" i="10"/>
  <c r="BF115" i="10"/>
  <c r="BE115" i="10"/>
  <c r="T115" i="10"/>
  <c r="R115" i="10"/>
  <c r="P115" i="10"/>
  <c r="BK115" i="10"/>
  <c r="J115" i="10"/>
  <c r="BI111" i="10"/>
  <c r="BH111" i="10"/>
  <c r="BG111" i="10"/>
  <c r="BF111" i="10"/>
  <c r="BE111" i="10"/>
  <c r="T111" i="10"/>
  <c r="R111" i="10"/>
  <c r="P111" i="10"/>
  <c r="BK111" i="10"/>
  <c r="J111" i="10"/>
  <c r="BI107" i="10"/>
  <c r="BH107" i="10"/>
  <c r="BG107" i="10"/>
  <c r="BF107" i="10"/>
  <c r="BE107" i="10"/>
  <c r="T107" i="10"/>
  <c r="R107" i="10"/>
  <c r="P107" i="10"/>
  <c r="BK107" i="10"/>
  <c r="J107" i="10"/>
  <c r="BI103" i="10"/>
  <c r="BH103" i="10"/>
  <c r="F37" i="10" s="1"/>
  <c r="BC64" i="1" s="1"/>
  <c r="BG103" i="10"/>
  <c r="BF103" i="10"/>
  <c r="BE103" i="10"/>
  <c r="T103" i="10"/>
  <c r="T98" i="10" s="1"/>
  <c r="T97" i="10" s="1"/>
  <c r="T96" i="10" s="1"/>
  <c r="R103" i="10"/>
  <c r="P103" i="10"/>
  <c r="BK103" i="10"/>
  <c r="J103" i="10"/>
  <c r="BI99" i="10"/>
  <c r="BH99" i="10"/>
  <c r="BG99" i="10"/>
  <c r="BF99" i="10"/>
  <c r="F35" i="10" s="1"/>
  <c r="BA64" i="1" s="1"/>
  <c r="BE99" i="10"/>
  <c r="T99" i="10"/>
  <c r="R99" i="10"/>
  <c r="P99" i="10"/>
  <c r="P98" i="10" s="1"/>
  <c r="BK99" i="10"/>
  <c r="BK98" i="10" s="1"/>
  <c r="J99" i="10"/>
  <c r="J90" i="10"/>
  <c r="F90" i="10"/>
  <c r="E88" i="10"/>
  <c r="E82" i="10"/>
  <c r="J59" i="10"/>
  <c r="J57" i="10"/>
  <c r="F57" i="10"/>
  <c r="E55" i="10"/>
  <c r="J25" i="10"/>
  <c r="E25" i="10"/>
  <c r="J92" i="10" s="1"/>
  <c r="J24" i="10"/>
  <c r="J22" i="10"/>
  <c r="E22" i="10"/>
  <c r="F60" i="10" s="1"/>
  <c r="J21" i="10"/>
  <c r="J19" i="10"/>
  <c r="E19" i="10"/>
  <c r="F59" i="10" s="1"/>
  <c r="J18" i="10"/>
  <c r="J16" i="10"/>
  <c r="E7" i="10"/>
  <c r="E49" i="10" s="1"/>
  <c r="T234" i="9"/>
  <c r="R234" i="9"/>
  <c r="R223" i="9"/>
  <c r="P189" i="9"/>
  <c r="T165" i="9"/>
  <c r="R165" i="9"/>
  <c r="P165" i="9"/>
  <c r="AY63" i="1"/>
  <c r="AX63" i="1"/>
  <c r="BI242" i="9"/>
  <c r="BH242" i="9"/>
  <c r="BG242" i="9"/>
  <c r="BF242" i="9"/>
  <c r="BE242" i="9"/>
  <c r="T242" i="9"/>
  <c r="R242" i="9"/>
  <c r="P242" i="9"/>
  <c r="BK242" i="9"/>
  <c r="J242" i="9"/>
  <c r="BI240" i="9"/>
  <c r="BH240" i="9"/>
  <c r="BG240" i="9"/>
  <c r="BF240" i="9"/>
  <c r="BE240" i="9"/>
  <c r="T240" i="9"/>
  <c r="R240" i="9"/>
  <c r="P240" i="9"/>
  <c r="BK240" i="9"/>
  <c r="J240" i="9"/>
  <c r="BI237" i="9"/>
  <c r="BH237" i="9"/>
  <c r="BG237" i="9"/>
  <c r="BF237" i="9"/>
  <c r="BE237" i="9"/>
  <c r="T237" i="9"/>
  <c r="R237" i="9"/>
  <c r="P237" i="9"/>
  <c r="BK237" i="9"/>
  <c r="J237" i="9"/>
  <c r="BI235" i="9"/>
  <c r="BH235" i="9"/>
  <c r="BG235" i="9"/>
  <c r="BF235" i="9"/>
  <c r="BE235" i="9"/>
  <c r="T235" i="9"/>
  <c r="R235" i="9"/>
  <c r="P235" i="9"/>
  <c r="P234" i="9" s="1"/>
  <c r="BK235" i="9"/>
  <c r="J235" i="9"/>
  <c r="BI232" i="9"/>
  <c r="BH232" i="9"/>
  <c r="BG232" i="9"/>
  <c r="BF232" i="9"/>
  <c r="T232" i="9"/>
  <c r="R232" i="9"/>
  <c r="P232" i="9"/>
  <c r="BK232" i="9"/>
  <c r="J232" i="9"/>
  <c r="BE232" i="9" s="1"/>
  <c r="BI228" i="9"/>
  <c r="BH228" i="9"/>
  <c r="BG228" i="9"/>
  <c r="BF228" i="9"/>
  <c r="T228" i="9"/>
  <c r="T223" i="9" s="1"/>
  <c r="R228" i="9"/>
  <c r="P228" i="9"/>
  <c r="BK228" i="9"/>
  <c r="J228" i="9"/>
  <c r="BE228" i="9" s="1"/>
  <c r="BI224" i="9"/>
  <c r="BH224" i="9"/>
  <c r="BG224" i="9"/>
  <c r="BF224" i="9"/>
  <c r="BE224" i="9"/>
  <c r="T224" i="9"/>
  <c r="R224" i="9"/>
  <c r="P224" i="9"/>
  <c r="BK224" i="9"/>
  <c r="BK223" i="9" s="1"/>
  <c r="J223" i="9" s="1"/>
  <c r="J70" i="9" s="1"/>
  <c r="J224" i="9"/>
  <c r="BI219" i="9"/>
  <c r="BH219" i="9"/>
  <c r="BG219" i="9"/>
  <c r="BF219" i="9"/>
  <c r="BE219" i="9"/>
  <c r="T219" i="9"/>
  <c r="R219" i="9"/>
  <c r="P219" i="9"/>
  <c r="BK219" i="9"/>
  <c r="J219" i="9"/>
  <c r="BI215" i="9"/>
  <c r="BH215" i="9"/>
  <c r="BG215" i="9"/>
  <c r="BF215" i="9"/>
  <c r="BE215" i="9"/>
  <c r="T215" i="9"/>
  <c r="R215" i="9"/>
  <c r="P215" i="9"/>
  <c r="BK215" i="9"/>
  <c r="J215" i="9"/>
  <c r="BI213" i="9"/>
  <c r="BH213" i="9"/>
  <c r="BG213" i="9"/>
  <c r="BF213" i="9"/>
  <c r="BE213" i="9"/>
  <c r="T213" i="9"/>
  <c r="R213" i="9"/>
  <c r="P213" i="9"/>
  <c r="BK213" i="9"/>
  <c r="J213" i="9"/>
  <c r="BI211" i="9"/>
  <c r="BH211" i="9"/>
  <c r="BG211" i="9"/>
  <c r="BF211" i="9"/>
  <c r="BE211" i="9"/>
  <c r="T211" i="9"/>
  <c r="R211" i="9"/>
  <c r="P211" i="9"/>
  <c r="BK211" i="9"/>
  <c r="J211" i="9"/>
  <c r="BI209" i="9"/>
  <c r="BH209" i="9"/>
  <c r="BG209" i="9"/>
  <c r="BF209" i="9"/>
  <c r="BE209" i="9"/>
  <c r="T209" i="9"/>
  <c r="R209" i="9"/>
  <c r="P209" i="9"/>
  <c r="BK209" i="9"/>
  <c r="J209" i="9"/>
  <c r="BI207" i="9"/>
  <c r="BH207" i="9"/>
  <c r="BG207" i="9"/>
  <c r="BF207" i="9"/>
  <c r="BE207" i="9"/>
  <c r="T207" i="9"/>
  <c r="R207" i="9"/>
  <c r="P207" i="9"/>
  <c r="BK207" i="9"/>
  <c r="J207" i="9"/>
  <c r="BI203" i="9"/>
  <c r="BH203" i="9"/>
  <c r="BG203" i="9"/>
  <c r="BF203" i="9"/>
  <c r="BE203" i="9"/>
  <c r="T203" i="9"/>
  <c r="R203" i="9"/>
  <c r="P203" i="9"/>
  <c r="BK203" i="9"/>
  <c r="J203" i="9"/>
  <c r="BI200" i="9"/>
  <c r="BH200" i="9"/>
  <c r="BG200" i="9"/>
  <c r="BF200" i="9"/>
  <c r="BE200" i="9"/>
  <c r="T200" i="9"/>
  <c r="R200" i="9"/>
  <c r="P200" i="9"/>
  <c r="BK200" i="9"/>
  <c r="J200" i="9"/>
  <c r="BI198" i="9"/>
  <c r="BH198" i="9"/>
  <c r="BG198" i="9"/>
  <c r="BF198" i="9"/>
  <c r="BE198" i="9"/>
  <c r="T198" i="9"/>
  <c r="R198" i="9"/>
  <c r="P198" i="9"/>
  <c r="BK198" i="9"/>
  <c r="J198" i="9"/>
  <c r="BI194" i="9"/>
  <c r="BH194" i="9"/>
  <c r="BG194" i="9"/>
  <c r="BF194" i="9"/>
  <c r="BE194" i="9"/>
  <c r="T194" i="9"/>
  <c r="R194" i="9"/>
  <c r="P194" i="9"/>
  <c r="BK194" i="9"/>
  <c r="J194" i="9"/>
  <c r="BI190" i="9"/>
  <c r="BH190" i="9"/>
  <c r="BG190" i="9"/>
  <c r="BF190" i="9"/>
  <c r="BE190" i="9"/>
  <c r="T190" i="9"/>
  <c r="T189" i="9" s="1"/>
  <c r="R190" i="9"/>
  <c r="R189" i="9" s="1"/>
  <c r="P190" i="9"/>
  <c r="BK190" i="9"/>
  <c r="BK189" i="9" s="1"/>
  <c r="J189" i="9" s="1"/>
  <c r="J69" i="9" s="1"/>
  <c r="J190" i="9"/>
  <c r="BI187" i="9"/>
  <c r="BH187" i="9"/>
  <c r="BG187" i="9"/>
  <c r="BF187" i="9"/>
  <c r="T187" i="9"/>
  <c r="R187" i="9"/>
  <c r="P187" i="9"/>
  <c r="BK187" i="9"/>
  <c r="J187" i="9"/>
  <c r="BE187" i="9" s="1"/>
  <c r="BI185" i="9"/>
  <c r="BH185" i="9"/>
  <c r="BG185" i="9"/>
  <c r="BF185" i="9"/>
  <c r="BE185" i="9"/>
  <c r="T185" i="9"/>
  <c r="R185" i="9"/>
  <c r="P185" i="9"/>
  <c r="BK185" i="9"/>
  <c r="J185" i="9"/>
  <c r="BI183" i="9"/>
  <c r="BH183" i="9"/>
  <c r="BG183" i="9"/>
  <c r="BF183" i="9"/>
  <c r="T183" i="9"/>
  <c r="R183" i="9"/>
  <c r="P183" i="9"/>
  <c r="BK183" i="9"/>
  <c r="J183" i="9"/>
  <c r="BE183" i="9" s="1"/>
  <c r="BI181" i="9"/>
  <c r="BH181" i="9"/>
  <c r="BG181" i="9"/>
  <c r="BF181" i="9"/>
  <c r="T181" i="9"/>
  <c r="R181" i="9"/>
  <c r="P181" i="9"/>
  <c r="BK181" i="9"/>
  <c r="J181" i="9"/>
  <c r="BE181" i="9" s="1"/>
  <c r="BI179" i="9"/>
  <c r="BH179" i="9"/>
  <c r="BG179" i="9"/>
  <c r="BF179" i="9"/>
  <c r="T179" i="9"/>
  <c r="R179" i="9"/>
  <c r="P179" i="9"/>
  <c r="BK179" i="9"/>
  <c r="J179" i="9"/>
  <c r="BE179" i="9" s="1"/>
  <c r="BI177" i="9"/>
  <c r="BH177" i="9"/>
  <c r="BG177" i="9"/>
  <c r="BF177" i="9"/>
  <c r="BE177" i="9"/>
  <c r="T177" i="9"/>
  <c r="R177" i="9"/>
  <c r="P177" i="9"/>
  <c r="BK177" i="9"/>
  <c r="J177" i="9"/>
  <c r="BI175" i="9"/>
  <c r="BH175" i="9"/>
  <c r="BG175" i="9"/>
  <c r="BF175" i="9"/>
  <c r="T175" i="9"/>
  <c r="R175" i="9"/>
  <c r="P175" i="9"/>
  <c r="P168" i="9" s="1"/>
  <c r="BK175" i="9"/>
  <c r="J175" i="9"/>
  <c r="BE175" i="9" s="1"/>
  <c r="BI173" i="9"/>
  <c r="BH173" i="9"/>
  <c r="BG173" i="9"/>
  <c r="BF173" i="9"/>
  <c r="T173" i="9"/>
  <c r="R173" i="9"/>
  <c r="P173" i="9"/>
  <c r="BK173" i="9"/>
  <c r="J173" i="9"/>
  <c r="BE173" i="9" s="1"/>
  <c r="BI169" i="9"/>
  <c r="BH169" i="9"/>
  <c r="BG169" i="9"/>
  <c r="BF169" i="9"/>
  <c r="T169" i="9"/>
  <c r="R169" i="9"/>
  <c r="P169" i="9"/>
  <c r="BK169" i="9"/>
  <c r="BK168" i="9" s="1"/>
  <c r="J168" i="9" s="1"/>
  <c r="J68" i="9" s="1"/>
  <c r="J169" i="9"/>
  <c r="BE169" i="9" s="1"/>
  <c r="BI166" i="9"/>
  <c r="BH166" i="9"/>
  <c r="BG166" i="9"/>
  <c r="BF166" i="9"/>
  <c r="BE166" i="9"/>
  <c r="T166" i="9"/>
  <c r="R166" i="9"/>
  <c r="P166" i="9"/>
  <c r="BK166" i="9"/>
  <c r="BK165" i="9" s="1"/>
  <c r="J165" i="9" s="1"/>
  <c r="J67" i="9" s="1"/>
  <c r="J166" i="9"/>
  <c r="BI161" i="9"/>
  <c r="BH161" i="9"/>
  <c r="BG161" i="9"/>
  <c r="BF161" i="9"/>
  <c r="BE161" i="9"/>
  <c r="T161" i="9"/>
  <c r="R161" i="9"/>
  <c r="P161" i="9"/>
  <c r="BK161" i="9"/>
  <c r="J161" i="9"/>
  <c r="BI157" i="9"/>
  <c r="BH157" i="9"/>
  <c r="BG157" i="9"/>
  <c r="BF157" i="9"/>
  <c r="T157" i="9"/>
  <c r="R157" i="9"/>
  <c r="P157" i="9"/>
  <c r="BK157" i="9"/>
  <c r="J157" i="9"/>
  <c r="BE157" i="9" s="1"/>
  <c r="BI152" i="9"/>
  <c r="BH152" i="9"/>
  <c r="BG152" i="9"/>
  <c r="BF152" i="9"/>
  <c r="T152" i="9"/>
  <c r="R152" i="9"/>
  <c r="P152" i="9"/>
  <c r="BK152" i="9"/>
  <c r="J152" i="9"/>
  <c r="BE152" i="9" s="1"/>
  <c r="BI150" i="9"/>
  <c r="BH150" i="9"/>
  <c r="BG150" i="9"/>
  <c r="BF150" i="9"/>
  <c r="T150" i="9"/>
  <c r="R150" i="9"/>
  <c r="P150" i="9"/>
  <c r="BK150" i="9"/>
  <c r="J150" i="9"/>
  <c r="BE150" i="9" s="1"/>
  <c r="BI148" i="9"/>
  <c r="BH148" i="9"/>
  <c r="BG148" i="9"/>
  <c r="BF148" i="9"/>
  <c r="BE148" i="9"/>
  <c r="T148" i="9"/>
  <c r="R148" i="9"/>
  <c r="P148" i="9"/>
  <c r="BK148" i="9"/>
  <c r="J148" i="9"/>
  <c r="BI144" i="9"/>
  <c r="BH144" i="9"/>
  <c r="BG144" i="9"/>
  <c r="BF144" i="9"/>
  <c r="T144" i="9"/>
  <c r="R144" i="9"/>
  <c r="P144" i="9"/>
  <c r="BK144" i="9"/>
  <c r="J144" i="9"/>
  <c r="BE144" i="9" s="1"/>
  <c r="BI138" i="9"/>
  <c r="BH138" i="9"/>
  <c r="BG138" i="9"/>
  <c r="BF138" i="9"/>
  <c r="T138" i="9"/>
  <c r="R138" i="9"/>
  <c r="P138" i="9"/>
  <c r="BK138" i="9"/>
  <c r="J138" i="9"/>
  <c r="BE138" i="9" s="1"/>
  <c r="BI134" i="9"/>
  <c r="BH134" i="9"/>
  <c r="BG134" i="9"/>
  <c r="BF134" i="9"/>
  <c r="T134" i="9"/>
  <c r="R134" i="9"/>
  <c r="P134" i="9"/>
  <c r="BK134" i="9"/>
  <c r="J134" i="9"/>
  <c r="BE134" i="9" s="1"/>
  <c r="BI132" i="9"/>
  <c r="BH132" i="9"/>
  <c r="BG132" i="9"/>
  <c r="BF132" i="9"/>
  <c r="BE132" i="9"/>
  <c r="T132" i="9"/>
  <c r="R132" i="9"/>
  <c r="P132" i="9"/>
  <c r="BK132" i="9"/>
  <c r="J132" i="9"/>
  <c r="BI128" i="9"/>
  <c r="BH128" i="9"/>
  <c r="BG128" i="9"/>
  <c r="BF128" i="9"/>
  <c r="T128" i="9"/>
  <c r="R128" i="9"/>
  <c r="P128" i="9"/>
  <c r="BK128" i="9"/>
  <c r="J128" i="9"/>
  <c r="BE128" i="9" s="1"/>
  <c r="BI124" i="9"/>
  <c r="BH124" i="9"/>
  <c r="BG124" i="9"/>
  <c r="BF124" i="9"/>
  <c r="T124" i="9"/>
  <c r="R124" i="9"/>
  <c r="P124" i="9"/>
  <c r="BK124" i="9"/>
  <c r="J124" i="9"/>
  <c r="BE124" i="9" s="1"/>
  <c r="BI120" i="9"/>
  <c r="BH120" i="9"/>
  <c r="BG120" i="9"/>
  <c r="BF120" i="9"/>
  <c r="T120" i="9"/>
  <c r="R120" i="9"/>
  <c r="P120" i="9"/>
  <c r="BK120" i="9"/>
  <c r="J120" i="9"/>
  <c r="BE120" i="9" s="1"/>
  <c r="BI118" i="9"/>
  <c r="BH118" i="9"/>
  <c r="BG118" i="9"/>
  <c r="BF118" i="9"/>
  <c r="BE118" i="9"/>
  <c r="T118" i="9"/>
  <c r="R118" i="9"/>
  <c r="P118" i="9"/>
  <c r="BK118" i="9"/>
  <c r="J118" i="9"/>
  <c r="BI114" i="9"/>
  <c r="BH114" i="9"/>
  <c r="BG114" i="9"/>
  <c r="BF114" i="9"/>
  <c r="T114" i="9"/>
  <c r="R114" i="9"/>
  <c r="P114" i="9"/>
  <c r="BK114" i="9"/>
  <c r="J114" i="9"/>
  <c r="BE114" i="9" s="1"/>
  <c r="BI112" i="9"/>
  <c r="BH112" i="9"/>
  <c r="F37" i="9" s="1"/>
  <c r="BC63" i="1" s="1"/>
  <c r="BG112" i="9"/>
  <c r="BF112" i="9"/>
  <c r="T112" i="9"/>
  <c r="R112" i="9"/>
  <c r="P112" i="9"/>
  <c r="BK112" i="9"/>
  <c r="J112" i="9"/>
  <c r="BE112" i="9" s="1"/>
  <c r="BI110" i="9"/>
  <c r="BH110" i="9"/>
  <c r="BG110" i="9"/>
  <c r="BF110" i="9"/>
  <c r="T110" i="9"/>
  <c r="R110" i="9"/>
  <c r="R97" i="9" s="1"/>
  <c r="P110" i="9"/>
  <c r="BK110" i="9"/>
  <c r="J110" i="9"/>
  <c r="BE110" i="9" s="1"/>
  <c r="BI106" i="9"/>
  <c r="F38" i="9" s="1"/>
  <c r="BD63" i="1" s="1"/>
  <c r="BH106" i="9"/>
  <c r="BG106" i="9"/>
  <c r="BF106" i="9"/>
  <c r="BE106" i="9"/>
  <c r="T106" i="9"/>
  <c r="R106" i="9"/>
  <c r="P106" i="9"/>
  <c r="BK106" i="9"/>
  <c r="J106" i="9"/>
  <c r="BI102" i="9"/>
  <c r="BH102" i="9"/>
  <c r="BG102" i="9"/>
  <c r="BF102" i="9"/>
  <c r="T102" i="9"/>
  <c r="R102" i="9"/>
  <c r="P102" i="9"/>
  <c r="BK102" i="9"/>
  <c r="J102" i="9"/>
  <c r="BE102" i="9" s="1"/>
  <c r="BI98" i="9"/>
  <c r="BH98" i="9"/>
  <c r="BG98" i="9"/>
  <c r="BF98" i="9"/>
  <c r="T98" i="9"/>
  <c r="R98" i="9"/>
  <c r="P98" i="9"/>
  <c r="BK98" i="9"/>
  <c r="J98" i="9"/>
  <c r="BE98" i="9" s="1"/>
  <c r="F92" i="9"/>
  <c r="F89" i="9"/>
  <c r="E87" i="9"/>
  <c r="F59" i="9"/>
  <c r="F57" i="9"/>
  <c r="E55" i="9"/>
  <c r="E49" i="9"/>
  <c r="J25" i="9"/>
  <c r="E25" i="9"/>
  <c r="J24" i="9"/>
  <c r="J22" i="9"/>
  <c r="E22" i="9"/>
  <c r="F60" i="9" s="1"/>
  <c r="J21" i="9"/>
  <c r="J19" i="9"/>
  <c r="E19" i="9"/>
  <c r="F91" i="9" s="1"/>
  <c r="J18" i="9"/>
  <c r="J16" i="9"/>
  <c r="E7" i="9"/>
  <c r="E81" i="9" s="1"/>
  <c r="P235" i="8"/>
  <c r="J235" i="8"/>
  <c r="P234" i="8"/>
  <c r="BK234" i="8"/>
  <c r="J234" i="8" s="1"/>
  <c r="J70" i="8" s="1"/>
  <c r="R231" i="8"/>
  <c r="BK231" i="8"/>
  <c r="J231" i="8" s="1"/>
  <c r="J69" i="8" s="1"/>
  <c r="P194" i="8"/>
  <c r="AY62" i="1"/>
  <c r="AX62" i="1"/>
  <c r="BI236" i="8"/>
  <c r="BH236" i="8"/>
  <c r="BG236" i="8"/>
  <c r="BF236" i="8"/>
  <c r="T236" i="8"/>
  <c r="T235" i="8" s="1"/>
  <c r="T234" i="8" s="1"/>
  <c r="R236" i="8"/>
  <c r="R235" i="8" s="1"/>
  <c r="R234" i="8" s="1"/>
  <c r="P236" i="8"/>
  <c r="BK236" i="8"/>
  <c r="BK235" i="8" s="1"/>
  <c r="J236" i="8"/>
  <c r="BE236" i="8" s="1"/>
  <c r="J71" i="8"/>
  <c r="BI232" i="8"/>
  <c r="BH232" i="8"/>
  <c r="BG232" i="8"/>
  <c r="BF232" i="8"/>
  <c r="T232" i="8"/>
  <c r="T231" i="8" s="1"/>
  <c r="R232" i="8"/>
  <c r="P232" i="8"/>
  <c r="P231" i="8" s="1"/>
  <c r="BK232" i="8"/>
  <c r="J232" i="8"/>
  <c r="BE232" i="8" s="1"/>
  <c r="BI229" i="8"/>
  <c r="BH229" i="8"/>
  <c r="BG229" i="8"/>
  <c r="BF229" i="8"/>
  <c r="BE229" i="8"/>
  <c r="T229" i="8"/>
  <c r="R229" i="8"/>
  <c r="P229" i="8"/>
  <c r="BK229" i="8"/>
  <c r="J229" i="8"/>
  <c r="BI227" i="8"/>
  <c r="BH227" i="8"/>
  <c r="BG227" i="8"/>
  <c r="BF227" i="8"/>
  <c r="BE227" i="8"/>
  <c r="T227" i="8"/>
  <c r="R227" i="8"/>
  <c r="P227" i="8"/>
  <c r="BK227" i="8"/>
  <c r="J227" i="8"/>
  <c r="BI225" i="8"/>
  <c r="BH225" i="8"/>
  <c r="BG225" i="8"/>
  <c r="BF225" i="8"/>
  <c r="BE225" i="8"/>
  <c r="T225" i="8"/>
  <c r="R225" i="8"/>
  <c r="P225" i="8"/>
  <c r="BK225" i="8"/>
  <c r="J225" i="8"/>
  <c r="BI223" i="8"/>
  <c r="BH223" i="8"/>
  <c r="BG223" i="8"/>
  <c r="BF223" i="8"/>
  <c r="BE223" i="8"/>
  <c r="T223" i="8"/>
  <c r="R223" i="8"/>
  <c r="P223" i="8"/>
  <c r="BK223" i="8"/>
  <c r="J223" i="8"/>
  <c r="BI221" i="8"/>
  <c r="BH221" i="8"/>
  <c r="BG221" i="8"/>
  <c r="BF221" i="8"/>
  <c r="BE221" i="8"/>
  <c r="T221" i="8"/>
  <c r="R221" i="8"/>
  <c r="P221" i="8"/>
  <c r="BK221" i="8"/>
  <c r="J221" i="8"/>
  <c r="BI217" i="8"/>
  <c r="BH217" i="8"/>
  <c r="BG217" i="8"/>
  <c r="BF217" i="8"/>
  <c r="BE217" i="8"/>
  <c r="T217" i="8"/>
  <c r="R217" i="8"/>
  <c r="P217" i="8"/>
  <c r="BK217" i="8"/>
  <c r="J217" i="8"/>
  <c r="BI213" i="8"/>
  <c r="BH213" i="8"/>
  <c r="BG213" i="8"/>
  <c r="BF213" i="8"/>
  <c r="BE213" i="8"/>
  <c r="T213" i="8"/>
  <c r="R213" i="8"/>
  <c r="P213" i="8"/>
  <c r="BK213" i="8"/>
  <c r="J213" i="8"/>
  <c r="BI211" i="8"/>
  <c r="BH211" i="8"/>
  <c r="BG211" i="8"/>
  <c r="BF211" i="8"/>
  <c r="BE211" i="8"/>
  <c r="T211" i="8"/>
  <c r="R211" i="8"/>
  <c r="P211" i="8"/>
  <c r="BK211" i="8"/>
  <c r="J211" i="8"/>
  <c r="BI209" i="8"/>
  <c r="BH209" i="8"/>
  <c r="BG209" i="8"/>
  <c r="BF209" i="8"/>
  <c r="BE209" i="8"/>
  <c r="T209" i="8"/>
  <c r="R209" i="8"/>
  <c r="P209" i="8"/>
  <c r="BK209" i="8"/>
  <c r="J209" i="8"/>
  <c r="BI207" i="8"/>
  <c r="BH207" i="8"/>
  <c r="BG207" i="8"/>
  <c r="BF207" i="8"/>
  <c r="BE207" i="8"/>
  <c r="T207" i="8"/>
  <c r="R207" i="8"/>
  <c r="P207" i="8"/>
  <c r="BK207" i="8"/>
  <c r="J207" i="8"/>
  <c r="BI205" i="8"/>
  <c r="BH205" i="8"/>
  <c r="BG205" i="8"/>
  <c r="BF205" i="8"/>
  <c r="BE205" i="8"/>
  <c r="T205" i="8"/>
  <c r="R205" i="8"/>
  <c r="P205" i="8"/>
  <c r="BK205" i="8"/>
  <c r="J205" i="8"/>
  <c r="BI203" i="8"/>
  <c r="BH203" i="8"/>
  <c r="BG203" i="8"/>
  <c r="BF203" i="8"/>
  <c r="BE203" i="8"/>
  <c r="T203" i="8"/>
  <c r="R203" i="8"/>
  <c r="P203" i="8"/>
  <c r="BK203" i="8"/>
  <c r="J203" i="8"/>
  <c r="BI199" i="8"/>
  <c r="BH199" i="8"/>
  <c r="BG199" i="8"/>
  <c r="BF199" i="8"/>
  <c r="BE199" i="8"/>
  <c r="T199" i="8"/>
  <c r="R199" i="8"/>
  <c r="P199" i="8"/>
  <c r="BK199" i="8"/>
  <c r="BK194" i="8" s="1"/>
  <c r="J194" i="8" s="1"/>
  <c r="J68" i="8" s="1"/>
  <c r="J199" i="8"/>
  <c r="BI195" i="8"/>
  <c r="BH195" i="8"/>
  <c r="BG195" i="8"/>
  <c r="BF195" i="8"/>
  <c r="BE195" i="8"/>
  <c r="T195" i="8"/>
  <c r="T194" i="8" s="1"/>
  <c r="R195" i="8"/>
  <c r="R194" i="8" s="1"/>
  <c r="P195" i="8"/>
  <c r="BK195" i="8"/>
  <c r="J195" i="8"/>
  <c r="BI190" i="8"/>
  <c r="BH190" i="8"/>
  <c r="BG190" i="8"/>
  <c r="BF190" i="8"/>
  <c r="T190" i="8"/>
  <c r="R190" i="8"/>
  <c r="P190" i="8"/>
  <c r="BK190" i="8"/>
  <c r="J190" i="8"/>
  <c r="BE190" i="8" s="1"/>
  <c r="BI186" i="8"/>
  <c r="BH186" i="8"/>
  <c r="BG186" i="8"/>
  <c r="BF186" i="8"/>
  <c r="BE186" i="8"/>
  <c r="T186" i="8"/>
  <c r="R186" i="8"/>
  <c r="P186" i="8"/>
  <c r="BK186" i="8"/>
  <c r="J186" i="8"/>
  <c r="BI182" i="8"/>
  <c r="BH182" i="8"/>
  <c r="BG182" i="8"/>
  <c r="BF182" i="8"/>
  <c r="T182" i="8"/>
  <c r="R182" i="8"/>
  <c r="P182" i="8"/>
  <c r="BK182" i="8"/>
  <c r="J182" i="8"/>
  <c r="BE182" i="8" s="1"/>
  <c r="BI178" i="8"/>
  <c r="BH178" i="8"/>
  <c r="BG178" i="8"/>
  <c r="BF178" i="8"/>
  <c r="T178" i="8"/>
  <c r="R178" i="8"/>
  <c r="P178" i="8"/>
  <c r="P175" i="8" s="1"/>
  <c r="BK178" i="8"/>
  <c r="J178" i="8"/>
  <c r="BE178" i="8" s="1"/>
  <c r="BI176" i="8"/>
  <c r="BH176" i="8"/>
  <c r="BG176" i="8"/>
  <c r="BF176" i="8"/>
  <c r="T176" i="8"/>
  <c r="R176" i="8"/>
  <c r="R175" i="8" s="1"/>
  <c r="P176" i="8"/>
  <c r="BK176" i="8"/>
  <c r="BK175" i="8" s="1"/>
  <c r="J175" i="8" s="1"/>
  <c r="J176" i="8"/>
  <c r="BE176" i="8" s="1"/>
  <c r="J67" i="8"/>
  <c r="BI171" i="8"/>
  <c r="BH171" i="8"/>
  <c r="BG171" i="8"/>
  <c r="BF171" i="8"/>
  <c r="BE171" i="8"/>
  <c r="T171" i="8"/>
  <c r="R171" i="8"/>
  <c r="P171" i="8"/>
  <c r="BK171" i="8"/>
  <c r="J171" i="8"/>
  <c r="BI167" i="8"/>
  <c r="BH167" i="8"/>
  <c r="BG167" i="8"/>
  <c r="BF167" i="8"/>
  <c r="T167" i="8"/>
  <c r="R167" i="8"/>
  <c r="P167" i="8"/>
  <c r="BK167" i="8"/>
  <c r="J167" i="8"/>
  <c r="BE167" i="8" s="1"/>
  <c r="BI163" i="8"/>
  <c r="BH163" i="8"/>
  <c r="BG163" i="8"/>
  <c r="BF163" i="8"/>
  <c r="BE163" i="8"/>
  <c r="T163" i="8"/>
  <c r="R163" i="8"/>
  <c r="P163" i="8"/>
  <c r="BK163" i="8"/>
  <c r="J163" i="8"/>
  <c r="BI161" i="8"/>
  <c r="BH161" i="8"/>
  <c r="BG161" i="8"/>
  <c r="BF161" i="8"/>
  <c r="T161" i="8"/>
  <c r="R161" i="8"/>
  <c r="P161" i="8"/>
  <c r="BK161" i="8"/>
  <c r="J161" i="8"/>
  <c r="BE161" i="8" s="1"/>
  <c r="BI157" i="8"/>
  <c r="BH157" i="8"/>
  <c r="BG157" i="8"/>
  <c r="BF157" i="8"/>
  <c r="BE157" i="8"/>
  <c r="T157" i="8"/>
  <c r="R157" i="8"/>
  <c r="P157" i="8"/>
  <c r="BK157" i="8"/>
  <c r="J157" i="8"/>
  <c r="BI153" i="8"/>
  <c r="BH153" i="8"/>
  <c r="BG153" i="8"/>
  <c r="BF153" i="8"/>
  <c r="T153" i="8"/>
  <c r="R153" i="8"/>
  <c r="P153" i="8"/>
  <c r="BK153" i="8"/>
  <c r="J153" i="8"/>
  <c r="BE153" i="8" s="1"/>
  <c r="BI148" i="8"/>
  <c r="BH148" i="8"/>
  <c r="BG148" i="8"/>
  <c r="BF148" i="8"/>
  <c r="BE148" i="8"/>
  <c r="T148" i="8"/>
  <c r="R148" i="8"/>
  <c r="P148" i="8"/>
  <c r="BK148" i="8"/>
  <c r="J148" i="8"/>
  <c r="BI144" i="8"/>
  <c r="BH144" i="8"/>
  <c r="BG144" i="8"/>
  <c r="BF144" i="8"/>
  <c r="T144" i="8"/>
  <c r="R144" i="8"/>
  <c r="P144" i="8"/>
  <c r="BK144" i="8"/>
  <c r="J144" i="8"/>
  <c r="BE144" i="8" s="1"/>
  <c r="BI142" i="8"/>
  <c r="BH142" i="8"/>
  <c r="BG142" i="8"/>
  <c r="BF142" i="8"/>
  <c r="BE142" i="8"/>
  <c r="T142" i="8"/>
  <c r="R142" i="8"/>
  <c r="P142" i="8"/>
  <c r="BK142" i="8"/>
  <c r="J142" i="8"/>
  <c r="BI138" i="8"/>
  <c r="BH138" i="8"/>
  <c r="BG138" i="8"/>
  <c r="BF138" i="8"/>
  <c r="T138" i="8"/>
  <c r="R138" i="8"/>
  <c r="P138" i="8"/>
  <c r="BK138" i="8"/>
  <c r="J138" i="8"/>
  <c r="BE138" i="8" s="1"/>
  <c r="BI131" i="8"/>
  <c r="BH131" i="8"/>
  <c r="BG131" i="8"/>
  <c r="BF131" i="8"/>
  <c r="BE131" i="8"/>
  <c r="T131" i="8"/>
  <c r="R131" i="8"/>
  <c r="P131" i="8"/>
  <c r="BK131" i="8"/>
  <c r="J131" i="8"/>
  <c r="BI127" i="8"/>
  <c r="BH127" i="8"/>
  <c r="BG127" i="8"/>
  <c r="BF127" i="8"/>
  <c r="T127" i="8"/>
  <c r="R127" i="8"/>
  <c r="P127" i="8"/>
  <c r="BK127" i="8"/>
  <c r="J127" i="8"/>
  <c r="BE127" i="8" s="1"/>
  <c r="BI125" i="8"/>
  <c r="BH125" i="8"/>
  <c r="BG125" i="8"/>
  <c r="BF125" i="8"/>
  <c r="BE125" i="8"/>
  <c r="T125" i="8"/>
  <c r="R125" i="8"/>
  <c r="P125" i="8"/>
  <c r="BK125" i="8"/>
  <c r="J125" i="8"/>
  <c r="BI121" i="8"/>
  <c r="BH121" i="8"/>
  <c r="BG121" i="8"/>
  <c r="BF121" i="8"/>
  <c r="T121" i="8"/>
  <c r="R121" i="8"/>
  <c r="P121" i="8"/>
  <c r="BK121" i="8"/>
  <c r="J121" i="8"/>
  <c r="BE121" i="8" s="1"/>
  <c r="BI119" i="8"/>
  <c r="BH119" i="8"/>
  <c r="BG119" i="8"/>
  <c r="BF119" i="8"/>
  <c r="BE119" i="8"/>
  <c r="T119" i="8"/>
  <c r="R119" i="8"/>
  <c r="P119" i="8"/>
  <c r="BK119" i="8"/>
  <c r="J119" i="8"/>
  <c r="BI114" i="8"/>
  <c r="BH114" i="8"/>
  <c r="BG114" i="8"/>
  <c r="BF114" i="8"/>
  <c r="T114" i="8"/>
  <c r="R114" i="8"/>
  <c r="P114" i="8"/>
  <c r="BK114" i="8"/>
  <c r="J114" i="8"/>
  <c r="BE114" i="8" s="1"/>
  <c r="BI110" i="8"/>
  <c r="BH110" i="8"/>
  <c r="BG110" i="8"/>
  <c r="BF110" i="8"/>
  <c r="BE110" i="8"/>
  <c r="T110" i="8"/>
  <c r="R110" i="8"/>
  <c r="P110" i="8"/>
  <c r="BK110" i="8"/>
  <c r="J110" i="8"/>
  <c r="BI106" i="8"/>
  <c r="BH106" i="8"/>
  <c r="BG106" i="8"/>
  <c r="BF106" i="8"/>
  <c r="T106" i="8"/>
  <c r="R106" i="8"/>
  <c r="P106" i="8"/>
  <c r="BK106" i="8"/>
  <c r="J106" i="8"/>
  <c r="BE106" i="8" s="1"/>
  <c r="BI102" i="8"/>
  <c r="BH102" i="8"/>
  <c r="BG102" i="8"/>
  <c r="BF102" i="8"/>
  <c r="F35" i="8" s="1"/>
  <c r="BA62" i="1" s="1"/>
  <c r="BE102" i="8"/>
  <c r="T102" i="8"/>
  <c r="R102" i="8"/>
  <c r="P102" i="8"/>
  <c r="BK102" i="8"/>
  <c r="J102" i="8"/>
  <c r="BI98" i="8"/>
  <c r="BH98" i="8"/>
  <c r="BG98" i="8"/>
  <c r="BF98" i="8"/>
  <c r="T98" i="8"/>
  <c r="T97" i="8" s="1"/>
  <c r="R98" i="8"/>
  <c r="R97" i="8" s="1"/>
  <c r="P98" i="8"/>
  <c r="BK98" i="8"/>
  <c r="BK97" i="8" s="1"/>
  <c r="J98" i="8"/>
  <c r="BE98" i="8" s="1"/>
  <c r="F92" i="8"/>
  <c r="F91" i="8"/>
  <c r="F89" i="8"/>
  <c r="E87" i="8"/>
  <c r="E81" i="8"/>
  <c r="F57" i="8"/>
  <c r="E55" i="8"/>
  <c r="J25" i="8"/>
  <c r="E25" i="8"/>
  <c r="J91" i="8" s="1"/>
  <c r="J24" i="8"/>
  <c r="J22" i="8"/>
  <c r="E22" i="8"/>
  <c r="F60" i="8" s="1"/>
  <c r="J21" i="8"/>
  <c r="J19" i="8"/>
  <c r="E19" i="8"/>
  <c r="F59" i="8" s="1"/>
  <c r="J18" i="8"/>
  <c r="J16" i="8"/>
  <c r="E7" i="8"/>
  <c r="E49" i="8" s="1"/>
  <c r="T136" i="7"/>
  <c r="R124" i="7"/>
  <c r="BK124" i="7"/>
  <c r="J124" i="7" s="1"/>
  <c r="J68" i="7" s="1"/>
  <c r="R115" i="7"/>
  <c r="BK115" i="7"/>
  <c r="J115" i="7" s="1"/>
  <c r="J67" i="7" s="1"/>
  <c r="BK96" i="7"/>
  <c r="AY60" i="1"/>
  <c r="AX60" i="1"/>
  <c r="BI137" i="7"/>
  <c r="BH137" i="7"/>
  <c r="BG137" i="7"/>
  <c r="BF137" i="7"/>
  <c r="BE137" i="7"/>
  <c r="T137" i="7"/>
  <c r="R137" i="7"/>
  <c r="R136" i="7" s="1"/>
  <c r="P137" i="7"/>
  <c r="P136" i="7" s="1"/>
  <c r="BK137" i="7"/>
  <c r="BK136" i="7" s="1"/>
  <c r="J136" i="7" s="1"/>
  <c r="J70" i="7" s="1"/>
  <c r="J137" i="7"/>
  <c r="BI134" i="7"/>
  <c r="BH134" i="7"/>
  <c r="BG134" i="7"/>
  <c r="F36" i="7" s="1"/>
  <c r="BB60" i="1" s="1"/>
  <c r="BB59" i="1" s="1"/>
  <c r="AX59" i="1" s="1"/>
  <c r="BF134" i="7"/>
  <c r="BE134" i="7"/>
  <c r="T134" i="7"/>
  <c r="R134" i="7"/>
  <c r="P134" i="7"/>
  <c r="BK134" i="7"/>
  <c r="J134" i="7"/>
  <c r="BI130" i="7"/>
  <c r="BH130" i="7"/>
  <c r="BG130" i="7"/>
  <c r="BF130" i="7"/>
  <c r="BE130" i="7"/>
  <c r="T130" i="7"/>
  <c r="R130" i="7"/>
  <c r="P130" i="7"/>
  <c r="P129" i="7" s="1"/>
  <c r="BK130" i="7"/>
  <c r="BK129" i="7" s="1"/>
  <c r="J129" i="7" s="1"/>
  <c r="J69" i="7" s="1"/>
  <c r="J130" i="7"/>
  <c r="BI125" i="7"/>
  <c r="BH125" i="7"/>
  <c r="BG125" i="7"/>
  <c r="BF125" i="7"/>
  <c r="T125" i="7"/>
  <c r="T124" i="7" s="1"/>
  <c r="R125" i="7"/>
  <c r="P125" i="7"/>
  <c r="P124" i="7" s="1"/>
  <c r="BK125" i="7"/>
  <c r="J125" i="7"/>
  <c r="BE125" i="7" s="1"/>
  <c r="BI120" i="7"/>
  <c r="BH120" i="7"/>
  <c r="BG120" i="7"/>
  <c r="BF120" i="7"/>
  <c r="T120" i="7"/>
  <c r="T115" i="7" s="1"/>
  <c r="R120" i="7"/>
  <c r="P120" i="7"/>
  <c r="BK120" i="7"/>
  <c r="J120" i="7"/>
  <c r="BE120" i="7" s="1"/>
  <c r="BI116" i="7"/>
  <c r="BH116" i="7"/>
  <c r="BG116" i="7"/>
  <c r="BF116" i="7"/>
  <c r="BE116" i="7"/>
  <c r="T116" i="7"/>
  <c r="R116" i="7"/>
  <c r="P116" i="7"/>
  <c r="P115" i="7" s="1"/>
  <c r="BK116" i="7"/>
  <c r="J116" i="7"/>
  <c r="BI111" i="7"/>
  <c r="BH111" i="7"/>
  <c r="BG111" i="7"/>
  <c r="BF111" i="7"/>
  <c r="BE111" i="7"/>
  <c r="T111" i="7"/>
  <c r="R111" i="7"/>
  <c r="P111" i="7"/>
  <c r="BK111" i="7"/>
  <c r="J111" i="7"/>
  <c r="BI107" i="7"/>
  <c r="BH107" i="7"/>
  <c r="BG107" i="7"/>
  <c r="BF107" i="7"/>
  <c r="T107" i="7"/>
  <c r="R107" i="7"/>
  <c r="P107" i="7"/>
  <c r="BK107" i="7"/>
  <c r="J107" i="7"/>
  <c r="BE107" i="7" s="1"/>
  <c r="BI104" i="7"/>
  <c r="BH104" i="7"/>
  <c r="BG104" i="7"/>
  <c r="BF104" i="7"/>
  <c r="T104" i="7"/>
  <c r="R104" i="7"/>
  <c r="P104" i="7"/>
  <c r="P96" i="7" s="1"/>
  <c r="BK104" i="7"/>
  <c r="J104" i="7"/>
  <c r="BE104" i="7" s="1"/>
  <c r="BI101" i="7"/>
  <c r="BH101" i="7"/>
  <c r="BG101" i="7"/>
  <c r="BF101" i="7"/>
  <c r="T101" i="7"/>
  <c r="R101" i="7"/>
  <c r="P101" i="7"/>
  <c r="BK101" i="7"/>
  <c r="J101" i="7"/>
  <c r="BE101" i="7" s="1"/>
  <c r="BI97" i="7"/>
  <c r="BH97" i="7"/>
  <c r="BG97" i="7"/>
  <c r="BF97" i="7"/>
  <c r="BE97" i="7"/>
  <c r="T97" i="7"/>
  <c r="T96" i="7" s="1"/>
  <c r="R97" i="7"/>
  <c r="P97" i="7"/>
  <c r="BK97" i="7"/>
  <c r="J97" i="7"/>
  <c r="J90" i="7"/>
  <c r="F88" i="7"/>
  <c r="E86" i="7"/>
  <c r="F60" i="7"/>
  <c r="F59" i="7"/>
  <c r="F57" i="7"/>
  <c r="E55" i="7"/>
  <c r="J25" i="7"/>
  <c r="E25" i="7"/>
  <c r="J59" i="7" s="1"/>
  <c r="J24" i="7"/>
  <c r="J22" i="7"/>
  <c r="E22" i="7"/>
  <c r="F91" i="7" s="1"/>
  <c r="J21" i="7"/>
  <c r="J19" i="7"/>
  <c r="E19" i="7"/>
  <c r="F90" i="7" s="1"/>
  <c r="J18" i="7"/>
  <c r="J16" i="7"/>
  <c r="J57" i="7" s="1"/>
  <c r="E7" i="7"/>
  <c r="T109" i="6"/>
  <c r="P109" i="6"/>
  <c r="T97" i="6"/>
  <c r="R94" i="6"/>
  <c r="J94" i="6"/>
  <c r="J65" i="6" s="1"/>
  <c r="AY58" i="1"/>
  <c r="AX58" i="1"/>
  <c r="BI137" i="6"/>
  <c r="BH137" i="6"/>
  <c r="BG137" i="6"/>
  <c r="BF137" i="6"/>
  <c r="T137" i="6"/>
  <c r="R137" i="6"/>
  <c r="P137" i="6"/>
  <c r="BK137" i="6"/>
  <c r="J137" i="6"/>
  <c r="BE137" i="6" s="1"/>
  <c r="BI135" i="6"/>
  <c r="BH135" i="6"/>
  <c r="BG135" i="6"/>
  <c r="BF135" i="6"/>
  <c r="T135" i="6"/>
  <c r="R135" i="6"/>
  <c r="P135" i="6"/>
  <c r="BK135" i="6"/>
  <c r="J135" i="6"/>
  <c r="BE135" i="6" s="1"/>
  <c r="BI133" i="6"/>
  <c r="BH133" i="6"/>
  <c r="BG133" i="6"/>
  <c r="BF133" i="6"/>
  <c r="T133" i="6"/>
  <c r="R133" i="6"/>
  <c r="P133" i="6"/>
  <c r="BK133" i="6"/>
  <c r="J133" i="6"/>
  <c r="BE133" i="6" s="1"/>
  <c r="BI131" i="6"/>
  <c r="BH131" i="6"/>
  <c r="BG131" i="6"/>
  <c r="BF131" i="6"/>
  <c r="T131" i="6"/>
  <c r="R131" i="6"/>
  <c r="R130" i="6" s="1"/>
  <c r="P131" i="6"/>
  <c r="BK131" i="6"/>
  <c r="BK130" i="6" s="1"/>
  <c r="J130" i="6" s="1"/>
  <c r="J69" i="6" s="1"/>
  <c r="J131" i="6"/>
  <c r="BE131" i="6" s="1"/>
  <c r="BI128" i="6"/>
  <c r="BH128" i="6"/>
  <c r="BG128" i="6"/>
  <c r="BF128" i="6"/>
  <c r="BE128" i="6"/>
  <c r="T128" i="6"/>
  <c r="R128" i="6"/>
  <c r="P128" i="6"/>
  <c r="BK128" i="6"/>
  <c r="J128" i="6"/>
  <c r="BI126" i="6"/>
  <c r="BH126" i="6"/>
  <c r="BG126" i="6"/>
  <c r="BF126" i="6"/>
  <c r="BE126" i="6"/>
  <c r="T126" i="6"/>
  <c r="R126" i="6"/>
  <c r="P126" i="6"/>
  <c r="BK126" i="6"/>
  <c r="J126" i="6"/>
  <c r="BI124" i="6"/>
  <c r="BH124" i="6"/>
  <c r="BG124" i="6"/>
  <c r="BF124" i="6"/>
  <c r="BE124" i="6"/>
  <c r="T124" i="6"/>
  <c r="R124" i="6"/>
  <c r="P124" i="6"/>
  <c r="BK124" i="6"/>
  <c r="J124" i="6"/>
  <c r="BI122" i="6"/>
  <c r="BH122" i="6"/>
  <c r="BG122" i="6"/>
  <c r="BF122" i="6"/>
  <c r="BE122" i="6"/>
  <c r="T122" i="6"/>
  <c r="R122" i="6"/>
  <c r="P122" i="6"/>
  <c r="BK122" i="6"/>
  <c r="J122" i="6"/>
  <c r="BI120" i="6"/>
  <c r="BH120" i="6"/>
  <c r="BG120" i="6"/>
  <c r="BF120" i="6"/>
  <c r="BE120" i="6"/>
  <c r="T120" i="6"/>
  <c r="R120" i="6"/>
  <c r="P120" i="6"/>
  <c r="BK120" i="6"/>
  <c r="J120" i="6"/>
  <c r="BI118" i="6"/>
  <c r="BH118" i="6"/>
  <c r="BG118" i="6"/>
  <c r="BF118" i="6"/>
  <c r="BE118" i="6"/>
  <c r="T118" i="6"/>
  <c r="R118" i="6"/>
  <c r="P118" i="6"/>
  <c r="BK118" i="6"/>
  <c r="J118" i="6"/>
  <c r="BI116" i="6"/>
  <c r="BH116" i="6"/>
  <c r="BG116" i="6"/>
  <c r="BF116" i="6"/>
  <c r="BE116" i="6"/>
  <c r="T116" i="6"/>
  <c r="R116" i="6"/>
  <c r="P116" i="6"/>
  <c r="BK116" i="6"/>
  <c r="J116" i="6"/>
  <c r="BI114" i="6"/>
  <c r="BH114" i="6"/>
  <c r="BG114" i="6"/>
  <c r="BF114" i="6"/>
  <c r="BE114" i="6"/>
  <c r="T114" i="6"/>
  <c r="R114" i="6"/>
  <c r="P114" i="6"/>
  <c r="BK114" i="6"/>
  <c r="J114" i="6"/>
  <c r="BI112" i="6"/>
  <c r="BH112" i="6"/>
  <c r="BG112" i="6"/>
  <c r="F36" i="6" s="1"/>
  <c r="BB58" i="1" s="1"/>
  <c r="BF112" i="6"/>
  <c r="BE112" i="6"/>
  <c r="T112" i="6"/>
  <c r="R112" i="6"/>
  <c r="P112" i="6"/>
  <c r="BK112" i="6"/>
  <c r="J112" i="6"/>
  <c r="BI110" i="6"/>
  <c r="BH110" i="6"/>
  <c r="BG110" i="6"/>
  <c r="BF110" i="6"/>
  <c r="BE110" i="6"/>
  <c r="T110" i="6"/>
  <c r="R110" i="6"/>
  <c r="R109" i="6" s="1"/>
  <c r="P110" i="6"/>
  <c r="BK110" i="6"/>
  <c r="BK109" i="6" s="1"/>
  <c r="J109" i="6" s="1"/>
  <c r="J68" i="6" s="1"/>
  <c r="J110" i="6"/>
  <c r="BI107" i="6"/>
  <c r="BH107" i="6"/>
  <c r="BG107" i="6"/>
  <c r="BF107" i="6"/>
  <c r="T107" i="6"/>
  <c r="T100" i="6" s="1"/>
  <c r="R107" i="6"/>
  <c r="P107" i="6"/>
  <c r="BK107" i="6"/>
  <c r="J107" i="6"/>
  <c r="BE107" i="6" s="1"/>
  <c r="BI105" i="6"/>
  <c r="BH105" i="6"/>
  <c r="BG105" i="6"/>
  <c r="BF105" i="6"/>
  <c r="T105" i="6"/>
  <c r="R105" i="6"/>
  <c r="P105" i="6"/>
  <c r="BK105" i="6"/>
  <c r="J105" i="6"/>
  <c r="BE105" i="6" s="1"/>
  <c r="BI103" i="6"/>
  <c r="BH103" i="6"/>
  <c r="BG103" i="6"/>
  <c r="BF103" i="6"/>
  <c r="T103" i="6"/>
  <c r="R103" i="6"/>
  <c r="P103" i="6"/>
  <c r="BK103" i="6"/>
  <c r="BK100" i="6" s="1"/>
  <c r="J100" i="6" s="1"/>
  <c r="J67" i="6" s="1"/>
  <c r="J103" i="6"/>
  <c r="BE103" i="6" s="1"/>
  <c r="BI101" i="6"/>
  <c r="BH101" i="6"/>
  <c r="BG101" i="6"/>
  <c r="BF101" i="6"/>
  <c r="T101" i="6"/>
  <c r="R101" i="6"/>
  <c r="R100" i="6" s="1"/>
  <c r="R93" i="6" s="1"/>
  <c r="P101" i="6"/>
  <c r="P100" i="6" s="1"/>
  <c r="BK101" i="6"/>
  <c r="J101" i="6"/>
  <c r="BE101" i="6" s="1"/>
  <c r="BI98" i="6"/>
  <c r="F38" i="6" s="1"/>
  <c r="BD58" i="1" s="1"/>
  <c r="BH98" i="6"/>
  <c r="BG98" i="6"/>
  <c r="BF98" i="6"/>
  <c r="BE98" i="6"/>
  <c r="F34" i="6" s="1"/>
  <c r="AZ58" i="1" s="1"/>
  <c r="T98" i="6"/>
  <c r="R98" i="6"/>
  <c r="R97" i="6" s="1"/>
  <c r="P98" i="6"/>
  <c r="P97" i="6" s="1"/>
  <c r="BK98" i="6"/>
  <c r="BK97" i="6" s="1"/>
  <c r="J98" i="6"/>
  <c r="BI95" i="6"/>
  <c r="BH95" i="6"/>
  <c r="BG95" i="6"/>
  <c r="BF95" i="6"/>
  <c r="T95" i="6"/>
  <c r="T94" i="6" s="1"/>
  <c r="R95" i="6"/>
  <c r="P95" i="6"/>
  <c r="P94" i="6" s="1"/>
  <c r="BK95" i="6"/>
  <c r="BK94" i="6" s="1"/>
  <c r="J95" i="6"/>
  <c r="BE95" i="6" s="1"/>
  <c r="F90" i="6"/>
  <c r="F89" i="6"/>
  <c r="F87" i="6"/>
  <c r="E85" i="6"/>
  <c r="E79" i="6"/>
  <c r="J57" i="6"/>
  <c r="F57" i="6"/>
  <c r="E55" i="6"/>
  <c r="J25" i="6"/>
  <c r="E25" i="6"/>
  <c r="J59" i="6" s="1"/>
  <c r="J24" i="6"/>
  <c r="J22" i="6"/>
  <c r="E22" i="6"/>
  <c r="F60" i="6" s="1"/>
  <c r="J21" i="6"/>
  <c r="J19" i="6"/>
  <c r="E19" i="6"/>
  <c r="F59" i="6" s="1"/>
  <c r="J18" i="6"/>
  <c r="J16" i="6"/>
  <c r="J87" i="6" s="1"/>
  <c r="E7" i="6"/>
  <c r="E49" i="6" s="1"/>
  <c r="BK277" i="5"/>
  <c r="J277" i="5" s="1"/>
  <c r="J74" i="5" s="1"/>
  <c r="BK206" i="5"/>
  <c r="J206" i="5" s="1"/>
  <c r="J72" i="5" s="1"/>
  <c r="BK147" i="5"/>
  <c r="J147" i="5" s="1"/>
  <c r="J70" i="5" s="1"/>
  <c r="P118" i="5"/>
  <c r="BK109" i="5"/>
  <c r="J109" i="5" s="1"/>
  <c r="J66" i="5" s="1"/>
  <c r="AY57" i="1"/>
  <c r="AX57" i="1"/>
  <c r="BI283" i="5"/>
  <c r="BH283" i="5"/>
  <c r="BG283" i="5"/>
  <c r="BF283" i="5"/>
  <c r="T283" i="5"/>
  <c r="T277" i="5" s="1"/>
  <c r="R283" i="5"/>
  <c r="P283" i="5"/>
  <c r="BK283" i="5"/>
  <c r="J283" i="5"/>
  <c r="BE283" i="5" s="1"/>
  <c r="BI281" i="5"/>
  <c r="BH281" i="5"/>
  <c r="BG281" i="5"/>
  <c r="BF281" i="5"/>
  <c r="T281" i="5"/>
  <c r="R281" i="5"/>
  <c r="P281" i="5"/>
  <c r="BK281" i="5"/>
  <c r="J281" i="5"/>
  <c r="BE281" i="5" s="1"/>
  <c r="BI278" i="5"/>
  <c r="BH278" i="5"/>
  <c r="BG278" i="5"/>
  <c r="BF278" i="5"/>
  <c r="T278" i="5"/>
  <c r="R278" i="5"/>
  <c r="R277" i="5" s="1"/>
  <c r="P278" i="5"/>
  <c r="P277" i="5" s="1"/>
  <c r="BK278" i="5"/>
  <c r="J278" i="5"/>
  <c r="BE278" i="5" s="1"/>
  <c r="BI274" i="5"/>
  <c r="BH274" i="5"/>
  <c r="BG274" i="5"/>
  <c r="BF274" i="5"/>
  <c r="BE274" i="5"/>
  <c r="T274" i="5"/>
  <c r="R274" i="5"/>
  <c r="P274" i="5"/>
  <c r="BK274" i="5"/>
  <c r="J274" i="5"/>
  <c r="BI271" i="5"/>
  <c r="BH271" i="5"/>
  <c r="BG271" i="5"/>
  <c r="BF271" i="5"/>
  <c r="BE271" i="5"/>
  <c r="T271" i="5"/>
  <c r="R271" i="5"/>
  <c r="P271" i="5"/>
  <c r="BK271" i="5"/>
  <c r="J271" i="5"/>
  <c r="BI268" i="5"/>
  <c r="BH268" i="5"/>
  <c r="BG268" i="5"/>
  <c r="BF268" i="5"/>
  <c r="BE268" i="5"/>
  <c r="T268" i="5"/>
  <c r="R268" i="5"/>
  <c r="P268" i="5"/>
  <c r="BK268" i="5"/>
  <c r="J268" i="5"/>
  <c r="BI265" i="5"/>
  <c r="BH265" i="5"/>
  <c r="BG265" i="5"/>
  <c r="BF265" i="5"/>
  <c r="BE265" i="5"/>
  <c r="T265" i="5"/>
  <c r="R265" i="5"/>
  <c r="P265" i="5"/>
  <c r="BK265" i="5"/>
  <c r="J265" i="5"/>
  <c r="BI262" i="5"/>
  <c r="BH262" i="5"/>
  <c r="BG262" i="5"/>
  <c r="BF262" i="5"/>
  <c r="BE262" i="5"/>
  <c r="T262" i="5"/>
  <c r="R262" i="5"/>
  <c r="P262" i="5"/>
  <c r="BK262" i="5"/>
  <c r="J262" i="5"/>
  <c r="BI259" i="5"/>
  <c r="BH259" i="5"/>
  <c r="BG259" i="5"/>
  <c r="BF259" i="5"/>
  <c r="BE259" i="5"/>
  <c r="T259" i="5"/>
  <c r="R259" i="5"/>
  <c r="P259" i="5"/>
  <c r="BK259" i="5"/>
  <c r="J259" i="5"/>
  <c r="BI256" i="5"/>
  <c r="BH256" i="5"/>
  <c r="BG256" i="5"/>
  <c r="BF256" i="5"/>
  <c r="BE256" i="5"/>
  <c r="T256" i="5"/>
  <c r="R256" i="5"/>
  <c r="P256" i="5"/>
  <c r="BK256" i="5"/>
  <c r="J256" i="5"/>
  <c r="BI253" i="5"/>
  <c r="BH253" i="5"/>
  <c r="BG253" i="5"/>
  <c r="BF253" i="5"/>
  <c r="BE253" i="5"/>
  <c r="T253" i="5"/>
  <c r="R253" i="5"/>
  <c r="P253" i="5"/>
  <c r="BK253" i="5"/>
  <c r="J253" i="5"/>
  <c r="BI250" i="5"/>
  <c r="BH250" i="5"/>
  <c r="BG250" i="5"/>
  <c r="BF250" i="5"/>
  <c r="BE250" i="5"/>
  <c r="T250" i="5"/>
  <c r="R250" i="5"/>
  <c r="P250" i="5"/>
  <c r="BK250" i="5"/>
  <c r="J250" i="5"/>
  <c r="BI247" i="5"/>
  <c r="BH247" i="5"/>
  <c r="BG247" i="5"/>
  <c r="BF247" i="5"/>
  <c r="BE247" i="5"/>
  <c r="T247" i="5"/>
  <c r="R247" i="5"/>
  <c r="P247" i="5"/>
  <c r="BK247" i="5"/>
  <c r="J247" i="5"/>
  <c r="BI244" i="5"/>
  <c r="BH244" i="5"/>
  <c r="BG244" i="5"/>
  <c r="BF244" i="5"/>
  <c r="BE244" i="5"/>
  <c r="T244" i="5"/>
  <c r="R244" i="5"/>
  <c r="P244" i="5"/>
  <c r="BK244" i="5"/>
  <c r="J244" i="5"/>
  <c r="BI241" i="5"/>
  <c r="BH241" i="5"/>
  <c r="BG241" i="5"/>
  <c r="BF241" i="5"/>
  <c r="BE241" i="5"/>
  <c r="T241" i="5"/>
  <c r="R241" i="5"/>
  <c r="P241" i="5"/>
  <c r="BK241" i="5"/>
  <c r="J241" i="5"/>
  <c r="BI238" i="5"/>
  <c r="BH238" i="5"/>
  <c r="BG238" i="5"/>
  <c r="BF238" i="5"/>
  <c r="BE238" i="5"/>
  <c r="T238" i="5"/>
  <c r="R238" i="5"/>
  <c r="P238" i="5"/>
  <c r="BK238" i="5"/>
  <c r="J238" i="5"/>
  <c r="BI235" i="5"/>
  <c r="BH235" i="5"/>
  <c r="BG235" i="5"/>
  <c r="BF235" i="5"/>
  <c r="BE235" i="5"/>
  <c r="T235" i="5"/>
  <c r="R235" i="5"/>
  <c r="P235" i="5"/>
  <c r="BK235" i="5"/>
  <c r="J235" i="5"/>
  <c r="BI232" i="5"/>
  <c r="BH232" i="5"/>
  <c r="BG232" i="5"/>
  <c r="BF232" i="5"/>
  <c r="BE232" i="5"/>
  <c r="T232" i="5"/>
  <c r="R232" i="5"/>
  <c r="P232" i="5"/>
  <c r="BK232" i="5"/>
  <c r="J232" i="5"/>
  <c r="BI229" i="5"/>
  <c r="BH229" i="5"/>
  <c r="BG229" i="5"/>
  <c r="BF229" i="5"/>
  <c r="BE229" i="5"/>
  <c r="T229" i="5"/>
  <c r="R229" i="5"/>
  <c r="P229" i="5"/>
  <c r="BK229" i="5"/>
  <c r="J229" i="5"/>
  <c r="BI226" i="5"/>
  <c r="BH226" i="5"/>
  <c r="BG226" i="5"/>
  <c r="BF226" i="5"/>
  <c r="BE226" i="5"/>
  <c r="T226" i="5"/>
  <c r="R226" i="5"/>
  <c r="P226" i="5"/>
  <c r="BK226" i="5"/>
  <c r="J226" i="5"/>
  <c r="BI223" i="5"/>
  <c r="BH223" i="5"/>
  <c r="BG223" i="5"/>
  <c r="BF223" i="5"/>
  <c r="BE223" i="5"/>
  <c r="T223" i="5"/>
  <c r="R223" i="5"/>
  <c r="P223" i="5"/>
  <c r="P219" i="5" s="1"/>
  <c r="BK223" i="5"/>
  <c r="J223" i="5"/>
  <c r="BI220" i="5"/>
  <c r="BH220" i="5"/>
  <c r="BG220" i="5"/>
  <c r="BF220" i="5"/>
  <c r="BE220" i="5"/>
  <c r="T220" i="5"/>
  <c r="T219" i="5" s="1"/>
  <c r="R220" i="5"/>
  <c r="R219" i="5" s="1"/>
  <c r="P220" i="5"/>
  <c r="BK220" i="5"/>
  <c r="J220" i="5"/>
  <c r="BI216" i="5"/>
  <c r="BH216" i="5"/>
  <c r="BG216" i="5"/>
  <c r="BF216" i="5"/>
  <c r="T216" i="5"/>
  <c r="R216" i="5"/>
  <c r="P216" i="5"/>
  <c r="BK216" i="5"/>
  <c r="J216" i="5"/>
  <c r="BE216" i="5" s="1"/>
  <c r="BI213" i="5"/>
  <c r="BH213" i="5"/>
  <c r="BG213" i="5"/>
  <c r="BF213" i="5"/>
  <c r="T213" i="5"/>
  <c r="R213" i="5"/>
  <c r="P213" i="5"/>
  <c r="BK213" i="5"/>
  <c r="J213" i="5"/>
  <c r="BE213" i="5" s="1"/>
  <c r="BI210" i="5"/>
  <c r="BH210" i="5"/>
  <c r="BG210" i="5"/>
  <c r="BF210" i="5"/>
  <c r="T210" i="5"/>
  <c r="R210" i="5"/>
  <c r="R206" i="5" s="1"/>
  <c r="P210" i="5"/>
  <c r="P206" i="5" s="1"/>
  <c r="BK210" i="5"/>
  <c r="J210" i="5"/>
  <c r="BE210" i="5" s="1"/>
  <c r="BI207" i="5"/>
  <c r="BH207" i="5"/>
  <c r="BG207" i="5"/>
  <c r="BF207" i="5"/>
  <c r="T207" i="5"/>
  <c r="T206" i="5" s="1"/>
  <c r="R207" i="5"/>
  <c r="P207" i="5"/>
  <c r="BK207" i="5"/>
  <c r="J207" i="5"/>
  <c r="BE207" i="5" s="1"/>
  <c r="BI203" i="5"/>
  <c r="BH203" i="5"/>
  <c r="BG203" i="5"/>
  <c r="BF203" i="5"/>
  <c r="BE203" i="5"/>
  <c r="T203" i="5"/>
  <c r="R203" i="5"/>
  <c r="P203" i="5"/>
  <c r="BK203" i="5"/>
  <c r="J203" i="5"/>
  <c r="BI200" i="5"/>
  <c r="BH200" i="5"/>
  <c r="BG200" i="5"/>
  <c r="BF200" i="5"/>
  <c r="BE200" i="5"/>
  <c r="T200" i="5"/>
  <c r="R200" i="5"/>
  <c r="P200" i="5"/>
  <c r="BK200" i="5"/>
  <c r="J200" i="5"/>
  <c r="BI197" i="5"/>
  <c r="BH197" i="5"/>
  <c r="BG197" i="5"/>
  <c r="BF197" i="5"/>
  <c r="BE197" i="5"/>
  <c r="T197" i="5"/>
  <c r="R197" i="5"/>
  <c r="P197" i="5"/>
  <c r="BK197" i="5"/>
  <c r="J197" i="5"/>
  <c r="BI194" i="5"/>
  <c r="BH194" i="5"/>
  <c r="BG194" i="5"/>
  <c r="BF194" i="5"/>
  <c r="BE194" i="5"/>
  <c r="T194" i="5"/>
  <c r="R194" i="5"/>
  <c r="P194" i="5"/>
  <c r="BK194" i="5"/>
  <c r="J194" i="5"/>
  <c r="BI191" i="5"/>
  <c r="BH191" i="5"/>
  <c r="BG191" i="5"/>
  <c r="BF191" i="5"/>
  <c r="BE191" i="5"/>
  <c r="T191" i="5"/>
  <c r="R191" i="5"/>
  <c r="P191" i="5"/>
  <c r="BK191" i="5"/>
  <c r="J191" i="5"/>
  <c r="BI188" i="5"/>
  <c r="BH188" i="5"/>
  <c r="BG188" i="5"/>
  <c r="BF188" i="5"/>
  <c r="BE188" i="5"/>
  <c r="T188" i="5"/>
  <c r="R188" i="5"/>
  <c r="P188" i="5"/>
  <c r="BK188" i="5"/>
  <c r="J188" i="5"/>
  <c r="BI185" i="5"/>
  <c r="BH185" i="5"/>
  <c r="BG185" i="5"/>
  <c r="BF185" i="5"/>
  <c r="BE185" i="5"/>
  <c r="T185" i="5"/>
  <c r="R185" i="5"/>
  <c r="P185" i="5"/>
  <c r="BK185" i="5"/>
  <c r="J185" i="5"/>
  <c r="BI182" i="5"/>
  <c r="BH182" i="5"/>
  <c r="BG182" i="5"/>
  <c r="BF182" i="5"/>
  <c r="BE182" i="5"/>
  <c r="T182" i="5"/>
  <c r="R182" i="5"/>
  <c r="P182" i="5"/>
  <c r="BK182" i="5"/>
  <c r="J182" i="5"/>
  <c r="BI179" i="5"/>
  <c r="BH179" i="5"/>
  <c r="BG179" i="5"/>
  <c r="BF179" i="5"/>
  <c r="BE179" i="5"/>
  <c r="T179" i="5"/>
  <c r="R179" i="5"/>
  <c r="P179" i="5"/>
  <c r="BK179" i="5"/>
  <c r="J179" i="5"/>
  <c r="BI176" i="5"/>
  <c r="BH176" i="5"/>
  <c r="BG176" i="5"/>
  <c r="BF176" i="5"/>
  <c r="BE176" i="5"/>
  <c r="T176" i="5"/>
  <c r="R176" i="5"/>
  <c r="P176" i="5"/>
  <c r="BK176" i="5"/>
  <c r="J176" i="5"/>
  <c r="BI173" i="5"/>
  <c r="BH173" i="5"/>
  <c r="BG173" i="5"/>
  <c r="BF173" i="5"/>
  <c r="BE173" i="5"/>
  <c r="T173" i="5"/>
  <c r="T169" i="5" s="1"/>
  <c r="R173" i="5"/>
  <c r="R169" i="5" s="1"/>
  <c r="P173" i="5"/>
  <c r="BK173" i="5"/>
  <c r="J173" i="5"/>
  <c r="BI170" i="5"/>
  <c r="BH170" i="5"/>
  <c r="BG170" i="5"/>
  <c r="BF170" i="5"/>
  <c r="BE170" i="5"/>
  <c r="T170" i="5"/>
  <c r="R170" i="5"/>
  <c r="P170" i="5"/>
  <c r="P169" i="5" s="1"/>
  <c r="BK170" i="5"/>
  <c r="BK169" i="5" s="1"/>
  <c r="J169" i="5" s="1"/>
  <c r="J71" i="5" s="1"/>
  <c r="J170" i="5"/>
  <c r="BI166" i="5"/>
  <c r="BH166" i="5"/>
  <c r="BG166" i="5"/>
  <c r="BF166" i="5"/>
  <c r="T166" i="5"/>
  <c r="R166" i="5"/>
  <c r="P166" i="5"/>
  <c r="BK166" i="5"/>
  <c r="J166" i="5"/>
  <c r="BE166" i="5" s="1"/>
  <c r="BI163" i="5"/>
  <c r="BH163" i="5"/>
  <c r="BG163" i="5"/>
  <c r="BF163" i="5"/>
  <c r="T163" i="5"/>
  <c r="R163" i="5"/>
  <c r="P163" i="5"/>
  <c r="BK163" i="5"/>
  <c r="J163" i="5"/>
  <c r="BE163" i="5" s="1"/>
  <c r="BI160" i="5"/>
  <c r="BH160" i="5"/>
  <c r="BG160" i="5"/>
  <c r="BF160" i="5"/>
  <c r="T160" i="5"/>
  <c r="R160" i="5"/>
  <c r="P160" i="5"/>
  <c r="BK160" i="5"/>
  <c r="J160" i="5"/>
  <c r="BE160" i="5" s="1"/>
  <c r="BI157" i="5"/>
  <c r="BH157" i="5"/>
  <c r="BG157" i="5"/>
  <c r="BF157" i="5"/>
  <c r="T157" i="5"/>
  <c r="R157" i="5"/>
  <c r="P157" i="5"/>
  <c r="BK157" i="5"/>
  <c r="J157" i="5"/>
  <c r="BE157" i="5" s="1"/>
  <c r="BI154" i="5"/>
  <c r="BH154" i="5"/>
  <c r="BG154" i="5"/>
  <c r="BF154" i="5"/>
  <c r="T154" i="5"/>
  <c r="R154" i="5"/>
  <c r="P154" i="5"/>
  <c r="BK154" i="5"/>
  <c r="J154" i="5"/>
  <c r="BE154" i="5" s="1"/>
  <c r="BI151" i="5"/>
  <c r="BH151" i="5"/>
  <c r="BG151" i="5"/>
  <c r="BF151" i="5"/>
  <c r="T151" i="5"/>
  <c r="R151" i="5"/>
  <c r="P151" i="5"/>
  <c r="BK151" i="5"/>
  <c r="J151" i="5"/>
  <c r="BE151" i="5" s="1"/>
  <c r="BI148" i="5"/>
  <c r="BH148" i="5"/>
  <c r="BG148" i="5"/>
  <c r="BF148" i="5"/>
  <c r="T148" i="5"/>
  <c r="T147" i="5" s="1"/>
  <c r="R148" i="5"/>
  <c r="R147" i="5" s="1"/>
  <c r="P148" i="5"/>
  <c r="BK148" i="5"/>
  <c r="J148" i="5"/>
  <c r="BE148" i="5" s="1"/>
  <c r="BI145" i="5"/>
  <c r="BH145" i="5"/>
  <c r="BG145" i="5"/>
  <c r="BF145" i="5"/>
  <c r="BE145" i="5"/>
  <c r="T145" i="5"/>
  <c r="R145" i="5"/>
  <c r="P145" i="5"/>
  <c r="BK145" i="5"/>
  <c r="J145" i="5"/>
  <c r="BI143" i="5"/>
  <c r="BH143" i="5"/>
  <c r="BG143" i="5"/>
  <c r="BF143" i="5"/>
  <c r="BE143" i="5"/>
  <c r="T143" i="5"/>
  <c r="R143" i="5"/>
  <c r="P143" i="5"/>
  <c r="BK143" i="5"/>
  <c r="J143" i="5"/>
  <c r="BI141" i="5"/>
  <c r="BH141" i="5"/>
  <c r="BG141" i="5"/>
  <c r="BF141" i="5"/>
  <c r="BE141" i="5"/>
  <c r="T141" i="5"/>
  <c r="R141" i="5"/>
  <c r="P141" i="5"/>
  <c r="BK141" i="5"/>
  <c r="J141" i="5"/>
  <c r="BI139" i="5"/>
  <c r="BH139" i="5"/>
  <c r="BG139" i="5"/>
  <c r="BF139" i="5"/>
  <c r="BE139" i="5"/>
  <c r="T139" i="5"/>
  <c r="R139" i="5"/>
  <c r="P139" i="5"/>
  <c r="BK139" i="5"/>
  <c r="J139" i="5"/>
  <c r="BI137" i="5"/>
  <c r="BH137" i="5"/>
  <c r="BG137" i="5"/>
  <c r="BF137" i="5"/>
  <c r="BE137" i="5"/>
  <c r="T137" i="5"/>
  <c r="R137" i="5"/>
  <c r="P137" i="5"/>
  <c r="BK137" i="5"/>
  <c r="J137" i="5"/>
  <c r="BI135" i="5"/>
  <c r="BH135" i="5"/>
  <c r="BG135" i="5"/>
  <c r="BF135" i="5"/>
  <c r="BE135" i="5"/>
  <c r="T135" i="5"/>
  <c r="R135" i="5"/>
  <c r="P135" i="5"/>
  <c r="BK135" i="5"/>
  <c r="J135" i="5"/>
  <c r="BI133" i="5"/>
  <c r="BH133" i="5"/>
  <c r="BG133" i="5"/>
  <c r="BF133" i="5"/>
  <c r="BE133" i="5"/>
  <c r="T133" i="5"/>
  <c r="R133" i="5"/>
  <c r="P133" i="5"/>
  <c r="BK133" i="5"/>
  <c r="J133" i="5"/>
  <c r="BI131" i="5"/>
  <c r="BH131" i="5"/>
  <c r="BG131" i="5"/>
  <c r="BF131" i="5"/>
  <c r="BE131" i="5"/>
  <c r="T131" i="5"/>
  <c r="R131" i="5"/>
  <c r="P131" i="5"/>
  <c r="BK131" i="5"/>
  <c r="J131" i="5"/>
  <c r="BI129" i="5"/>
  <c r="BH129" i="5"/>
  <c r="BG129" i="5"/>
  <c r="BF129" i="5"/>
  <c r="BE129" i="5"/>
  <c r="T129" i="5"/>
  <c r="R129" i="5"/>
  <c r="P129" i="5"/>
  <c r="BK129" i="5"/>
  <c r="J129" i="5"/>
  <c r="BI127" i="5"/>
  <c r="BH127" i="5"/>
  <c r="BG127" i="5"/>
  <c r="BF127" i="5"/>
  <c r="BE127" i="5"/>
  <c r="T127" i="5"/>
  <c r="R127" i="5"/>
  <c r="P127" i="5"/>
  <c r="P124" i="5" s="1"/>
  <c r="BK127" i="5"/>
  <c r="J127" i="5"/>
  <c r="BI125" i="5"/>
  <c r="BH125" i="5"/>
  <c r="BG125" i="5"/>
  <c r="BF125" i="5"/>
  <c r="BE125" i="5"/>
  <c r="T125" i="5"/>
  <c r="T124" i="5" s="1"/>
  <c r="R125" i="5"/>
  <c r="R124" i="5" s="1"/>
  <c r="P125" i="5"/>
  <c r="BK125" i="5"/>
  <c r="BK124" i="5" s="1"/>
  <c r="J124" i="5" s="1"/>
  <c r="J69" i="5" s="1"/>
  <c r="J125" i="5"/>
  <c r="BI122" i="5"/>
  <c r="BH122" i="5"/>
  <c r="BG122" i="5"/>
  <c r="BF122" i="5"/>
  <c r="F35" i="5" s="1"/>
  <c r="BA57" i="1" s="1"/>
  <c r="T122" i="5"/>
  <c r="R122" i="5"/>
  <c r="R118" i="5" s="1"/>
  <c r="P122" i="5"/>
  <c r="BK122" i="5"/>
  <c r="J122" i="5"/>
  <c r="BE122" i="5" s="1"/>
  <c r="BI119" i="5"/>
  <c r="BH119" i="5"/>
  <c r="BG119" i="5"/>
  <c r="BF119" i="5"/>
  <c r="T119" i="5"/>
  <c r="T118" i="5" s="1"/>
  <c r="R119" i="5"/>
  <c r="P119" i="5"/>
  <c r="BK119" i="5"/>
  <c r="BK118" i="5" s="1"/>
  <c r="J118" i="5" s="1"/>
  <c r="J68" i="5" s="1"/>
  <c r="J119" i="5"/>
  <c r="BE119" i="5" s="1"/>
  <c r="BI116" i="5"/>
  <c r="BH116" i="5"/>
  <c r="BG116" i="5"/>
  <c r="BF116" i="5"/>
  <c r="BE116" i="5"/>
  <c r="T116" i="5"/>
  <c r="R116" i="5"/>
  <c r="R113" i="5" s="1"/>
  <c r="P116" i="5"/>
  <c r="BK116" i="5"/>
  <c r="J116" i="5"/>
  <c r="BI114" i="5"/>
  <c r="BH114" i="5"/>
  <c r="BG114" i="5"/>
  <c r="BF114" i="5"/>
  <c r="BE114" i="5"/>
  <c r="T114" i="5"/>
  <c r="R114" i="5"/>
  <c r="P114" i="5"/>
  <c r="BK114" i="5"/>
  <c r="BK113" i="5" s="1"/>
  <c r="J113" i="5" s="1"/>
  <c r="J67" i="5" s="1"/>
  <c r="J114" i="5"/>
  <c r="BI110" i="5"/>
  <c r="BH110" i="5"/>
  <c r="BG110" i="5"/>
  <c r="BF110" i="5"/>
  <c r="T110" i="5"/>
  <c r="T109" i="5" s="1"/>
  <c r="R110" i="5"/>
  <c r="R109" i="5" s="1"/>
  <c r="P110" i="5"/>
  <c r="P109" i="5" s="1"/>
  <c r="BK110" i="5"/>
  <c r="J110" i="5"/>
  <c r="BE110" i="5" s="1"/>
  <c r="BI106" i="5"/>
  <c r="BH106" i="5"/>
  <c r="BG106" i="5"/>
  <c r="BF106" i="5"/>
  <c r="BE106" i="5"/>
  <c r="T106" i="5"/>
  <c r="R106" i="5"/>
  <c r="P106" i="5"/>
  <c r="BK106" i="5"/>
  <c r="J106" i="5"/>
  <c r="BI103" i="5"/>
  <c r="F38" i="5" s="1"/>
  <c r="BD57" i="1" s="1"/>
  <c r="BH103" i="5"/>
  <c r="BG103" i="5"/>
  <c r="BF103" i="5"/>
  <c r="J35" i="5" s="1"/>
  <c r="AW57" i="1" s="1"/>
  <c r="BE103" i="5"/>
  <c r="T103" i="5"/>
  <c r="R103" i="5"/>
  <c r="P103" i="5"/>
  <c r="P99" i="5" s="1"/>
  <c r="BK103" i="5"/>
  <c r="J103" i="5"/>
  <c r="BI100" i="5"/>
  <c r="BH100" i="5"/>
  <c r="F37" i="5" s="1"/>
  <c r="BC57" i="1" s="1"/>
  <c r="BG100" i="5"/>
  <c r="BF100" i="5"/>
  <c r="BE100" i="5"/>
  <c r="T100" i="5"/>
  <c r="T99" i="5" s="1"/>
  <c r="R100" i="5"/>
  <c r="R99" i="5" s="1"/>
  <c r="P100" i="5"/>
  <c r="BK100" i="5"/>
  <c r="J100" i="5"/>
  <c r="J94" i="5"/>
  <c r="J92" i="5"/>
  <c r="F92" i="5"/>
  <c r="E90" i="5"/>
  <c r="F59" i="5"/>
  <c r="J57" i="5"/>
  <c r="F57" i="5"/>
  <c r="E55" i="5"/>
  <c r="J25" i="5"/>
  <c r="E25" i="5"/>
  <c r="J59" i="5" s="1"/>
  <c r="J24" i="5"/>
  <c r="J22" i="5"/>
  <c r="E22" i="5"/>
  <c r="F95" i="5" s="1"/>
  <c r="J21" i="5"/>
  <c r="J19" i="5"/>
  <c r="E19" i="5"/>
  <c r="F94" i="5" s="1"/>
  <c r="J18" i="5"/>
  <c r="J16" i="5"/>
  <c r="E7" i="5"/>
  <c r="E49" i="5" s="1"/>
  <c r="R401" i="4"/>
  <c r="T352" i="4"/>
  <c r="P352" i="4"/>
  <c r="R331" i="4"/>
  <c r="P256" i="4"/>
  <c r="R181" i="4"/>
  <c r="T154" i="4"/>
  <c r="BK154" i="4"/>
  <c r="T150" i="4"/>
  <c r="P150" i="4"/>
  <c r="R147" i="4"/>
  <c r="T101" i="4"/>
  <c r="T100" i="4" s="1"/>
  <c r="AY56" i="1"/>
  <c r="AX56" i="1"/>
  <c r="BI413" i="4"/>
  <c r="BH413" i="4"/>
  <c r="BG413" i="4"/>
  <c r="BF413" i="4"/>
  <c r="T413" i="4"/>
  <c r="R413" i="4"/>
  <c r="P413" i="4"/>
  <c r="BK413" i="4"/>
  <c r="J413" i="4"/>
  <c r="BE413" i="4" s="1"/>
  <c r="BI411" i="4"/>
  <c r="BH411" i="4"/>
  <c r="BG411" i="4"/>
  <c r="BF411" i="4"/>
  <c r="T411" i="4"/>
  <c r="R411" i="4"/>
  <c r="P411" i="4"/>
  <c r="BK411" i="4"/>
  <c r="J411" i="4"/>
  <c r="BE411" i="4" s="1"/>
  <c r="BI409" i="4"/>
  <c r="BH409" i="4"/>
  <c r="BG409" i="4"/>
  <c r="BF409" i="4"/>
  <c r="T409" i="4"/>
  <c r="R409" i="4"/>
  <c r="P409" i="4"/>
  <c r="BK409" i="4"/>
  <c r="J409" i="4"/>
  <c r="BE409" i="4" s="1"/>
  <c r="BI406" i="4"/>
  <c r="BH406" i="4"/>
  <c r="BG406" i="4"/>
  <c r="BF406" i="4"/>
  <c r="T406" i="4"/>
  <c r="R406" i="4"/>
  <c r="P406" i="4"/>
  <c r="BK406" i="4"/>
  <c r="J406" i="4"/>
  <c r="BE406" i="4" s="1"/>
  <c r="BI404" i="4"/>
  <c r="BH404" i="4"/>
  <c r="BG404" i="4"/>
  <c r="BF404" i="4"/>
  <c r="T404" i="4"/>
  <c r="R404" i="4"/>
  <c r="P404" i="4"/>
  <c r="BK404" i="4"/>
  <c r="BK401" i="4" s="1"/>
  <c r="J401" i="4" s="1"/>
  <c r="J75" i="4" s="1"/>
  <c r="J404" i="4"/>
  <c r="BE404" i="4" s="1"/>
  <c r="BI402" i="4"/>
  <c r="BH402" i="4"/>
  <c r="BG402" i="4"/>
  <c r="BF402" i="4"/>
  <c r="T402" i="4"/>
  <c r="R402" i="4"/>
  <c r="P402" i="4"/>
  <c r="P401" i="4" s="1"/>
  <c r="BK402" i="4"/>
  <c r="J402" i="4"/>
  <c r="BE402" i="4" s="1"/>
  <c r="BI399" i="4"/>
  <c r="BH399" i="4"/>
  <c r="BG399" i="4"/>
  <c r="BF399" i="4"/>
  <c r="BE399" i="4"/>
  <c r="T399" i="4"/>
  <c r="R399" i="4"/>
  <c r="P399" i="4"/>
  <c r="BK399" i="4"/>
  <c r="J399" i="4"/>
  <c r="BI397" i="4"/>
  <c r="BH397" i="4"/>
  <c r="BG397" i="4"/>
  <c r="BF397" i="4"/>
  <c r="BE397" i="4"/>
  <c r="T397" i="4"/>
  <c r="R397" i="4"/>
  <c r="P397" i="4"/>
  <c r="BK397" i="4"/>
  <c r="J397" i="4"/>
  <c r="BI395" i="4"/>
  <c r="BH395" i="4"/>
  <c r="BG395" i="4"/>
  <c r="BF395" i="4"/>
  <c r="BE395" i="4"/>
  <c r="T395" i="4"/>
  <c r="R395" i="4"/>
  <c r="P395" i="4"/>
  <c r="BK395" i="4"/>
  <c r="J395" i="4"/>
  <c r="BI393" i="4"/>
  <c r="BH393" i="4"/>
  <c r="BG393" i="4"/>
  <c r="BF393" i="4"/>
  <c r="BE393" i="4"/>
  <c r="T393" i="4"/>
  <c r="R393" i="4"/>
  <c r="P393" i="4"/>
  <c r="BK393" i="4"/>
  <c r="J393" i="4"/>
  <c r="BI391" i="4"/>
  <c r="BH391" i="4"/>
  <c r="BG391" i="4"/>
  <c r="BF391" i="4"/>
  <c r="BE391" i="4"/>
  <c r="T391" i="4"/>
  <c r="R391" i="4"/>
  <c r="P391" i="4"/>
  <c r="BK391" i="4"/>
  <c r="J391" i="4"/>
  <c r="BI389" i="4"/>
  <c r="BH389" i="4"/>
  <c r="BG389" i="4"/>
  <c r="BF389" i="4"/>
  <c r="BE389" i="4"/>
  <c r="T389" i="4"/>
  <c r="R389" i="4"/>
  <c r="P389" i="4"/>
  <c r="BK389" i="4"/>
  <c r="J389" i="4"/>
  <c r="BI387" i="4"/>
  <c r="BH387" i="4"/>
  <c r="BG387" i="4"/>
  <c r="BF387" i="4"/>
  <c r="BE387" i="4"/>
  <c r="T387" i="4"/>
  <c r="R387" i="4"/>
  <c r="P387" i="4"/>
  <c r="BK387" i="4"/>
  <c r="J387" i="4"/>
  <c r="BI385" i="4"/>
  <c r="BH385" i="4"/>
  <c r="BG385" i="4"/>
  <c r="BF385" i="4"/>
  <c r="BE385" i="4"/>
  <c r="T385" i="4"/>
  <c r="R385" i="4"/>
  <c r="P385" i="4"/>
  <c r="BK385" i="4"/>
  <c r="J385" i="4"/>
  <c r="BI383" i="4"/>
  <c r="BH383" i="4"/>
  <c r="BG383" i="4"/>
  <c r="BF383" i="4"/>
  <c r="BE383" i="4"/>
  <c r="T383" i="4"/>
  <c r="R383" i="4"/>
  <c r="P383" i="4"/>
  <c r="BK383" i="4"/>
  <c r="J383" i="4"/>
  <c r="BI381" i="4"/>
  <c r="BH381" i="4"/>
  <c r="BG381" i="4"/>
  <c r="BF381" i="4"/>
  <c r="BE381" i="4"/>
  <c r="T381" i="4"/>
  <c r="R381" i="4"/>
  <c r="P381" i="4"/>
  <c r="BK381" i="4"/>
  <c r="J381" i="4"/>
  <c r="BI379" i="4"/>
  <c r="BH379" i="4"/>
  <c r="BG379" i="4"/>
  <c r="BF379" i="4"/>
  <c r="BE379" i="4"/>
  <c r="T379" i="4"/>
  <c r="R379" i="4"/>
  <c r="P379" i="4"/>
  <c r="BK379" i="4"/>
  <c r="J379" i="4"/>
  <c r="BI377" i="4"/>
  <c r="BH377" i="4"/>
  <c r="BG377" i="4"/>
  <c r="BF377" i="4"/>
  <c r="BE377" i="4"/>
  <c r="T377" i="4"/>
  <c r="R377" i="4"/>
  <c r="P377" i="4"/>
  <c r="BK377" i="4"/>
  <c r="J377" i="4"/>
  <c r="BI375" i="4"/>
  <c r="BH375" i="4"/>
  <c r="BG375" i="4"/>
  <c r="BF375" i="4"/>
  <c r="BE375" i="4"/>
  <c r="T375" i="4"/>
  <c r="R375" i="4"/>
  <c r="P375" i="4"/>
  <c r="BK375" i="4"/>
  <c r="J375" i="4"/>
  <c r="BI373" i="4"/>
  <c r="BH373" i="4"/>
  <c r="BG373" i="4"/>
  <c r="BF373" i="4"/>
  <c r="BE373" i="4"/>
  <c r="T373" i="4"/>
  <c r="R373" i="4"/>
  <c r="P373" i="4"/>
  <c r="BK373" i="4"/>
  <c r="J373" i="4"/>
  <c r="BI371" i="4"/>
  <c r="BH371" i="4"/>
  <c r="BG371" i="4"/>
  <c r="BF371" i="4"/>
  <c r="BE371" i="4"/>
  <c r="T371" i="4"/>
  <c r="R371" i="4"/>
  <c r="P371" i="4"/>
  <c r="BK371" i="4"/>
  <c r="J371" i="4"/>
  <c r="BI369" i="4"/>
  <c r="BH369" i="4"/>
  <c r="BG369" i="4"/>
  <c r="BF369" i="4"/>
  <c r="BE369" i="4"/>
  <c r="T369" i="4"/>
  <c r="R369" i="4"/>
  <c r="P369" i="4"/>
  <c r="BK369" i="4"/>
  <c r="J369" i="4"/>
  <c r="BI366" i="4"/>
  <c r="BH366" i="4"/>
  <c r="BG366" i="4"/>
  <c r="BF366" i="4"/>
  <c r="BE366" i="4"/>
  <c r="T366" i="4"/>
  <c r="R366" i="4"/>
  <c r="P366" i="4"/>
  <c r="BK366" i="4"/>
  <c r="J366" i="4"/>
  <c r="BI364" i="4"/>
  <c r="BH364" i="4"/>
  <c r="BG364" i="4"/>
  <c r="BF364" i="4"/>
  <c r="BE364" i="4"/>
  <c r="T364" i="4"/>
  <c r="R364" i="4"/>
  <c r="P364" i="4"/>
  <c r="BK364" i="4"/>
  <c r="J364" i="4"/>
  <c r="BI362" i="4"/>
  <c r="BH362" i="4"/>
  <c r="BG362" i="4"/>
  <c r="BF362" i="4"/>
  <c r="BE362" i="4"/>
  <c r="T362" i="4"/>
  <c r="R362" i="4"/>
  <c r="P362" i="4"/>
  <c r="BK362" i="4"/>
  <c r="J362" i="4"/>
  <c r="BI359" i="4"/>
  <c r="BH359" i="4"/>
  <c r="BG359" i="4"/>
  <c r="BF359" i="4"/>
  <c r="BE359" i="4"/>
  <c r="T359" i="4"/>
  <c r="R359" i="4"/>
  <c r="P359" i="4"/>
  <c r="BK359" i="4"/>
  <c r="J359" i="4"/>
  <c r="BI357" i="4"/>
  <c r="BH357" i="4"/>
  <c r="BG357" i="4"/>
  <c r="BF357" i="4"/>
  <c r="BE357" i="4"/>
  <c r="T357" i="4"/>
  <c r="R357" i="4"/>
  <c r="P357" i="4"/>
  <c r="BK357" i="4"/>
  <c r="J357" i="4"/>
  <c r="BI355" i="4"/>
  <c r="BH355" i="4"/>
  <c r="BG355" i="4"/>
  <c r="BF355" i="4"/>
  <c r="BE355" i="4"/>
  <c r="T355" i="4"/>
  <c r="R355" i="4"/>
  <c r="P355" i="4"/>
  <c r="BK355" i="4"/>
  <c r="J355" i="4"/>
  <c r="BI353" i="4"/>
  <c r="BH353" i="4"/>
  <c r="BG353" i="4"/>
  <c r="BF353" i="4"/>
  <c r="BE353" i="4"/>
  <c r="T353" i="4"/>
  <c r="R353" i="4"/>
  <c r="P353" i="4"/>
  <c r="BK353" i="4"/>
  <c r="BK352" i="4" s="1"/>
  <c r="J352" i="4" s="1"/>
  <c r="J74" i="4" s="1"/>
  <c r="J353" i="4"/>
  <c r="BI350" i="4"/>
  <c r="BH350" i="4"/>
  <c r="BG350" i="4"/>
  <c r="BF350" i="4"/>
  <c r="T350" i="4"/>
  <c r="R350" i="4"/>
  <c r="P350" i="4"/>
  <c r="BK350" i="4"/>
  <c r="J350" i="4"/>
  <c r="BE350" i="4" s="1"/>
  <c r="BI348" i="4"/>
  <c r="BH348" i="4"/>
  <c r="BG348" i="4"/>
  <c r="BF348" i="4"/>
  <c r="T348" i="4"/>
  <c r="R348" i="4"/>
  <c r="P348" i="4"/>
  <c r="BK348" i="4"/>
  <c r="J348" i="4"/>
  <c r="BE348" i="4" s="1"/>
  <c r="BI344" i="4"/>
  <c r="BH344" i="4"/>
  <c r="BG344" i="4"/>
  <c r="BF344" i="4"/>
  <c r="T344" i="4"/>
  <c r="R344" i="4"/>
  <c r="P344" i="4"/>
  <c r="BK344" i="4"/>
  <c r="J344" i="4"/>
  <c r="BE344" i="4" s="1"/>
  <c r="BI342" i="4"/>
  <c r="BH342" i="4"/>
  <c r="BG342" i="4"/>
  <c r="BF342" i="4"/>
  <c r="T342" i="4"/>
  <c r="R342" i="4"/>
  <c r="P342" i="4"/>
  <c r="BK342" i="4"/>
  <c r="J342" i="4"/>
  <c r="BE342" i="4" s="1"/>
  <c r="BI338" i="4"/>
  <c r="BH338" i="4"/>
  <c r="BG338" i="4"/>
  <c r="BF338" i="4"/>
  <c r="T338" i="4"/>
  <c r="R338" i="4"/>
  <c r="P338" i="4"/>
  <c r="BK338" i="4"/>
  <c r="J338" i="4"/>
  <c r="BE338" i="4" s="1"/>
  <c r="BI336" i="4"/>
  <c r="BH336" i="4"/>
  <c r="BG336" i="4"/>
  <c r="BF336" i="4"/>
  <c r="T336" i="4"/>
  <c r="R336" i="4"/>
  <c r="P336" i="4"/>
  <c r="BK336" i="4"/>
  <c r="J336" i="4"/>
  <c r="BE336" i="4" s="1"/>
  <c r="BI332" i="4"/>
  <c r="BH332" i="4"/>
  <c r="BG332" i="4"/>
  <c r="BF332" i="4"/>
  <c r="T332" i="4"/>
  <c r="T331" i="4" s="1"/>
  <c r="R332" i="4"/>
  <c r="P332" i="4"/>
  <c r="BK332" i="4"/>
  <c r="BK331" i="4" s="1"/>
  <c r="J331" i="4" s="1"/>
  <c r="J73" i="4" s="1"/>
  <c r="J332" i="4"/>
  <c r="BE332" i="4" s="1"/>
  <c r="BI329" i="4"/>
  <c r="BH329" i="4"/>
  <c r="BG329" i="4"/>
  <c r="BF329" i="4"/>
  <c r="BE329" i="4"/>
  <c r="T329" i="4"/>
  <c r="R329" i="4"/>
  <c r="P329" i="4"/>
  <c r="BK329" i="4"/>
  <c r="J329" i="4"/>
  <c r="BI327" i="4"/>
  <c r="BH327" i="4"/>
  <c r="BG327" i="4"/>
  <c r="BF327" i="4"/>
  <c r="BE327" i="4"/>
  <c r="T327" i="4"/>
  <c r="R327" i="4"/>
  <c r="P327" i="4"/>
  <c r="BK327" i="4"/>
  <c r="J327" i="4"/>
  <c r="BI323" i="4"/>
  <c r="BH323" i="4"/>
  <c r="BG323" i="4"/>
  <c r="BF323" i="4"/>
  <c r="BE323" i="4"/>
  <c r="T323" i="4"/>
  <c r="R323" i="4"/>
  <c r="P323" i="4"/>
  <c r="BK323" i="4"/>
  <c r="J323" i="4"/>
  <c r="BI321" i="4"/>
  <c r="BH321" i="4"/>
  <c r="BG321" i="4"/>
  <c r="BF321" i="4"/>
  <c r="BE321" i="4"/>
  <c r="T321" i="4"/>
  <c r="R321" i="4"/>
  <c r="P321" i="4"/>
  <c r="BK321" i="4"/>
  <c r="J321" i="4"/>
  <c r="BI317" i="4"/>
  <c r="BH317" i="4"/>
  <c r="BG317" i="4"/>
  <c r="BF317" i="4"/>
  <c r="BE317" i="4"/>
  <c r="T317" i="4"/>
  <c r="R317" i="4"/>
  <c r="P317" i="4"/>
  <c r="BK317" i="4"/>
  <c r="J317" i="4"/>
  <c r="BI315" i="4"/>
  <c r="BH315" i="4"/>
  <c r="BG315" i="4"/>
  <c r="BF315" i="4"/>
  <c r="BE315" i="4"/>
  <c r="T315" i="4"/>
  <c r="R315" i="4"/>
  <c r="P315" i="4"/>
  <c r="BK315" i="4"/>
  <c r="J315" i="4"/>
  <c r="BI311" i="4"/>
  <c r="BH311" i="4"/>
  <c r="BG311" i="4"/>
  <c r="BF311" i="4"/>
  <c r="BE311" i="4"/>
  <c r="T311" i="4"/>
  <c r="R311" i="4"/>
  <c r="P311" i="4"/>
  <c r="BK311" i="4"/>
  <c r="J311" i="4"/>
  <c r="BI309" i="4"/>
  <c r="BH309" i="4"/>
  <c r="BG309" i="4"/>
  <c r="BF309" i="4"/>
  <c r="BE309" i="4"/>
  <c r="T309" i="4"/>
  <c r="R309" i="4"/>
  <c r="P309" i="4"/>
  <c r="BK309" i="4"/>
  <c r="J309" i="4"/>
  <c r="BI305" i="4"/>
  <c r="BH305" i="4"/>
  <c r="BG305" i="4"/>
  <c r="BF305" i="4"/>
  <c r="BE305" i="4"/>
  <c r="T305" i="4"/>
  <c r="R305" i="4"/>
  <c r="P305" i="4"/>
  <c r="BK305" i="4"/>
  <c r="J305" i="4"/>
  <c r="BI303" i="4"/>
  <c r="BH303" i="4"/>
  <c r="BG303" i="4"/>
  <c r="BF303" i="4"/>
  <c r="BE303" i="4"/>
  <c r="T303" i="4"/>
  <c r="R303" i="4"/>
  <c r="P303" i="4"/>
  <c r="BK303" i="4"/>
  <c r="J303" i="4"/>
  <c r="BI299" i="4"/>
  <c r="BH299" i="4"/>
  <c r="BG299" i="4"/>
  <c r="BF299" i="4"/>
  <c r="BE299" i="4"/>
  <c r="T299" i="4"/>
  <c r="R299" i="4"/>
  <c r="P299" i="4"/>
  <c r="BK299" i="4"/>
  <c r="J299" i="4"/>
  <c r="BI297" i="4"/>
  <c r="BH297" i="4"/>
  <c r="BG297" i="4"/>
  <c r="BF297" i="4"/>
  <c r="BE297" i="4"/>
  <c r="T297" i="4"/>
  <c r="R297" i="4"/>
  <c r="P297" i="4"/>
  <c r="BK297" i="4"/>
  <c r="J297" i="4"/>
  <c r="BI293" i="4"/>
  <c r="BH293" i="4"/>
  <c r="BG293" i="4"/>
  <c r="BF293" i="4"/>
  <c r="BE293" i="4"/>
  <c r="T293" i="4"/>
  <c r="R293" i="4"/>
  <c r="P293" i="4"/>
  <c r="BK293" i="4"/>
  <c r="J293" i="4"/>
  <c r="BI291" i="4"/>
  <c r="BH291" i="4"/>
  <c r="BG291" i="4"/>
  <c r="BF291" i="4"/>
  <c r="BE291" i="4"/>
  <c r="T291" i="4"/>
  <c r="R291" i="4"/>
  <c r="P291" i="4"/>
  <c r="BK291" i="4"/>
  <c r="J291" i="4"/>
  <c r="BI287" i="4"/>
  <c r="BH287" i="4"/>
  <c r="BG287" i="4"/>
  <c r="BF287" i="4"/>
  <c r="BE287" i="4"/>
  <c r="T287" i="4"/>
  <c r="R287" i="4"/>
  <c r="P287" i="4"/>
  <c r="BK287" i="4"/>
  <c r="J287" i="4"/>
  <c r="BI285" i="4"/>
  <c r="BH285" i="4"/>
  <c r="BG285" i="4"/>
  <c r="BF285" i="4"/>
  <c r="BE285" i="4"/>
  <c r="T285" i="4"/>
  <c r="R285" i="4"/>
  <c r="P285" i="4"/>
  <c r="BK285" i="4"/>
  <c r="J285" i="4"/>
  <c r="BI281" i="4"/>
  <c r="BH281" i="4"/>
  <c r="BG281" i="4"/>
  <c r="BF281" i="4"/>
  <c r="BE281" i="4"/>
  <c r="T281" i="4"/>
  <c r="R281" i="4"/>
  <c r="P281" i="4"/>
  <c r="BK281" i="4"/>
  <c r="J281" i="4"/>
  <c r="BI279" i="4"/>
  <c r="BH279" i="4"/>
  <c r="BG279" i="4"/>
  <c r="BF279" i="4"/>
  <c r="BE279" i="4"/>
  <c r="T279" i="4"/>
  <c r="R279" i="4"/>
  <c r="P279" i="4"/>
  <c r="BK279" i="4"/>
  <c r="J279" i="4"/>
  <c r="BI275" i="4"/>
  <c r="BH275" i="4"/>
  <c r="BG275" i="4"/>
  <c r="BF275" i="4"/>
  <c r="BE275" i="4"/>
  <c r="T275" i="4"/>
  <c r="R275" i="4"/>
  <c r="P275" i="4"/>
  <c r="BK275" i="4"/>
  <c r="J275" i="4"/>
  <c r="BI273" i="4"/>
  <c r="BH273" i="4"/>
  <c r="BG273" i="4"/>
  <c r="BF273" i="4"/>
  <c r="BE273" i="4"/>
  <c r="T273" i="4"/>
  <c r="R273" i="4"/>
  <c r="P273" i="4"/>
  <c r="BK273" i="4"/>
  <c r="J273" i="4"/>
  <c r="BI269" i="4"/>
  <c r="BH269" i="4"/>
  <c r="BG269" i="4"/>
  <c r="BF269" i="4"/>
  <c r="BE269" i="4"/>
  <c r="T269" i="4"/>
  <c r="R269" i="4"/>
  <c r="P269" i="4"/>
  <c r="BK269" i="4"/>
  <c r="J269" i="4"/>
  <c r="BI265" i="4"/>
  <c r="BH265" i="4"/>
  <c r="BG265" i="4"/>
  <c r="BF265" i="4"/>
  <c r="BE265" i="4"/>
  <c r="T265" i="4"/>
  <c r="R265" i="4"/>
  <c r="P265" i="4"/>
  <c r="BK265" i="4"/>
  <c r="J265" i="4"/>
  <c r="BI263" i="4"/>
  <c r="BH263" i="4"/>
  <c r="BG263" i="4"/>
  <c r="BF263" i="4"/>
  <c r="BE263" i="4"/>
  <c r="T263" i="4"/>
  <c r="R263" i="4"/>
  <c r="P263" i="4"/>
  <c r="BK263" i="4"/>
  <c r="J263" i="4"/>
  <c r="BI259" i="4"/>
  <c r="BH259" i="4"/>
  <c r="BG259" i="4"/>
  <c r="BF259" i="4"/>
  <c r="BE259" i="4"/>
  <c r="T259" i="4"/>
  <c r="R259" i="4"/>
  <c r="P259" i="4"/>
  <c r="BK259" i="4"/>
  <c r="J259" i="4"/>
  <c r="BI257" i="4"/>
  <c r="BH257" i="4"/>
  <c r="BG257" i="4"/>
  <c r="BF257" i="4"/>
  <c r="BE257" i="4"/>
  <c r="T257" i="4"/>
  <c r="T256" i="4" s="1"/>
  <c r="R257" i="4"/>
  <c r="R256" i="4" s="1"/>
  <c r="P257" i="4"/>
  <c r="BK257" i="4"/>
  <c r="J257" i="4"/>
  <c r="BI254" i="4"/>
  <c r="BH254" i="4"/>
  <c r="BG254" i="4"/>
  <c r="BF254" i="4"/>
  <c r="T254" i="4"/>
  <c r="R254" i="4"/>
  <c r="P254" i="4"/>
  <c r="BK254" i="4"/>
  <c r="J254" i="4"/>
  <c r="BE254" i="4" s="1"/>
  <c r="BI250" i="4"/>
  <c r="BH250" i="4"/>
  <c r="BG250" i="4"/>
  <c r="BF250" i="4"/>
  <c r="T250" i="4"/>
  <c r="R250" i="4"/>
  <c r="P250" i="4"/>
  <c r="BK250" i="4"/>
  <c r="J250" i="4"/>
  <c r="BE250" i="4" s="1"/>
  <c r="BI248" i="4"/>
  <c r="BH248" i="4"/>
  <c r="BG248" i="4"/>
  <c r="BF248" i="4"/>
  <c r="T248" i="4"/>
  <c r="R248" i="4"/>
  <c r="P248" i="4"/>
  <c r="BK248" i="4"/>
  <c r="J248" i="4"/>
  <c r="BE248" i="4" s="1"/>
  <c r="BI244" i="4"/>
  <c r="BH244" i="4"/>
  <c r="BG244" i="4"/>
  <c r="BF244" i="4"/>
  <c r="T244" i="4"/>
  <c r="R244" i="4"/>
  <c r="P244" i="4"/>
  <c r="BK244" i="4"/>
  <c r="J244" i="4"/>
  <c r="BE244" i="4" s="1"/>
  <c r="BI242" i="4"/>
  <c r="BH242" i="4"/>
  <c r="BG242" i="4"/>
  <c r="BF242" i="4"/>
  <c r="T242" i="4"/>
  <c r="R242" i="4"/>
  <c r="P242" i="4"/>
  <c r="BK242" i="4"/>
  <c r="J242" i="4"/>
  <c r="BE242" i="4" s="1"/>
  <c r="BI238" i="4"/>
  <c r="BH238" i="4"/>
  <c r="BG238" i="4"/>
  <c r="BF238" i="4"/>
  <c r="T238" i="4"/>
  <c r="R238" i="4"/>
  <c r="P238" i="4"/>
  <c r="BK238" i="4"/>
  <c r="J238" i="4"/>
  <c r="BE238" i="4" s="1"/>
  <c r="BI236" i="4"/>
  <c r="BH236" i="4"/>
  <c r="BG236" i="4"/>
  <c r="BF236" i="4"/>
  <c r="T236" i="4"/>
  <c r="R236" i="4"/>
  <c r="P236" i="4"/>
  <c r="BK236" i="4"/>
  <c r="J236" i="4"/>
  <c r="BE236" i="4" s="1"/>
  <c r="BI232" i="4"/>
  <c r="BH232" i="4"/>
  <c r="BG232" i="4"/>
  <c r="BF232" i="4"/>
  <c r="T232" i="4"/>
  <c r="R232" i="4"/>
  <c r="P232" i="4"/>
  <c r="BK232" i="4"/>
  <c r="J232" i="4"/>
  <c r="BE232" i="4" s="1"/>
  <c r="BI230" i="4"/>
  <c r="BH230" i="4"/>
  <c r="BG230" i="4"/>
  <c r="BF230" i="4"/>
  <c r="T230" i="4"/>
  <c r="R230" i="4"/>
  <c r="P230" i="4"/>
  <c r="BK230" i="4"/>
  <c r="J230" i="4"/>
  <c r="BE230" i="4" s="1"/>
  <c r="BI226" i="4"/>
  <c r="BH226" i="4"/>
  <c r="BG226" i="4"/>
  <c r="BF226" i="4"/>
  <c r="T226" i="4"/>
  <c r="R226" i="4"/>
  <c r="P226" i="4"/>
  <c r="BK226" i="4"/>
  <c r="J226" i="4"/>
  <c r="BE226" i="4" s="1"/>
  <c r="BI224" i="4"/>
  <c r="BH224" i="4"/>
  <c r="BG224" i="4"/>
  <c r="BF224" i="4"/>
  <c r="T224" i="4"/>
  <c r="R224" i="4"/>
  <c r="P224" i="4"/>
  <c r="BK224" i="4"/>
  <c r="J224" i="4"/>
  <c r="BE224" i="4" s="1"/>
  <c r="BI220" i="4"/>
  <c r="BH220" i="4"/>
  <c r="BG220" i="4"/>
  <c r="BF220" i="4"/>
  <c r="T220" i="4"/>
  <c r="R220" i="4"/>
  <c r="P220" i="4"/>
  <c r="BK220" i="4"/>
  <c r="J220" i="4"/>
  <c r="BE220" i="4" s="1"/>
  <c r="BI217" i="4"/>
  <c r="BH217" i="4"/>
  <c r="BG217" i="4"/>
  <c r="BF217" i="4"/>
  <c r="T217" i="4"/>
  <c r="R217" i="4"/>
  <c r="P217" i="4"/>
  <c r="BK217" i="4"/>
  <c r="J217" i="4"/>
  <c r="BE217" i="4" s="1"/>
  <c r="BI212" i="4"/>
  <c r="BH212" i="4"/>
  <c r="BG212" i="4"/>
  <c r="BF212" i="4"/>
  <c r="T212" i="4"/>
  <c r="R212" i="4"/>
  <c r="P212" i="4"/>
  <c r="BK212" i="4"/>
  <c r="J212" i="4"/>
  <c r="BE212" i="4" s="1"/>
  <c r="BI210" i="4"/>
  <c r="BH210" i="4"/>
  <c r="BG210" i="4"/>
  <c r="BF210" i="4"/>
  <c r="T210" i="4"/>
  <c r="R210" i="4"/>
  <c r="P210" i="4"/>
  <c r="BK210" i="4"/>
  <c r="J210" i="4"/>
  <c r="BE210" i="4" s="1"/>
  <c r="BI206" i="4"/>
  <c r="BH206" i="4"/>
  <c r="BG206" i="4"/>
  <c r="BF206" i="4"/>
  <c r="T206" i="4"/>
  <c r="R206" i="4"/>
  <c r="P206" i="4"/>
  <c r="BK206" i="4"/>
  <c r="J206" i="4"/>
  <c r="BE206" i="4" s="1"/>
  <c r="BI204" i="4"/>
  <c r="BH204" i="4"/>
  <c r="BG204" i="4"/>
  <c r="BF204" i="4"/>
  <c r="T204" i="4"/>
  <c r="R204" i="4"/>
  <c r="P204" i="4"/>
  <c r="BK204" i="4"/>
  <c r="J204" i="4"/>
  <c r="BE204" i="4" s="1"/>
  <c r="BI200" i="4"/>
  <c r="BH200" i="4"/>
  <c r="BG200" i="4"/>
  <c r="BF200" i="4"/>
  <c r="T200" i="4"/>
  <c r="R200" i="4"/>
  <c r="P200" i="4"/>
  <c r="BK200" i="4"/>
  <c r="J200" i="4"/>
  <c r="BE200" i="4" s="1"/>
  <c r="BI198" i="4"/>
  <c r="BH198" i="4"/>
  <c r="BG198" i="4"/>
  <c r="BF198" i="4"/>
  <c r="T198" i="4"/>
  <c r="R198" i="4"/>
  <c r="P198" i="4"/>
  <c r="BK198" i="4"/>
  <c r="J198" i="4"/>
  <c r="BE198" i="4" s="1"/>
  <c r="BI194" i="4"/>
  <c r="BH194" i="4"/>
  <c r="BG194" i="4"/>
  <c r="BF194" i="4"/>
  <c r="T194" i="4"/>
  <c r="R194" i="4"/>
  <c r="P194" i="4"/>
  <c r="BK194" i="4"/>
  <c r="J194" i="4"/>
  <c r="BE194" i="4" s="1"/>
  <c r="BI192" i="4"/>
  <c r="BH192" i="4"/>
  <c r="BG192" i="4"/>
  <c r="BF192" i="4"/>
  <c r="T192" i="4"/>
  <c r="R192" i="4"/>
  <c r="P192" i="4"/>
  <c r="BK192" i="4"/>
  <c r="J192" i="4"/>
  <c r="BE192" i="4" s="1"/>
  <c r="BI188" i="4"/>
  <c r="BH188" i="4"/>
  <c r="BG188" i="4"/>
  <c r="BF188" i="4"/>
  <c r="T188" i="4"/>
  <c r="R188" i="4"/>
  <c r="P188" i="4"/>
  <c r="BK188" i="4"/>
  <c r="J188" i="4"/>
  <c r="BE188" i="4" s="1"/>
  <c r="BI186" i="4"/>
  <c r="BH186" i="4"/>
  <c r="BG186" i="4"/>
  <c r="BF186" i="4"/>
  <c r="F35" i="4" s="1"/>
  <c r="BA56" i="1" s="1"/>
  <c r="T186" i="4"/>
  <c r="R186" i="4"/>
  <c r="P186" i="4"/>
  <c r="BK186" i="4"/>
  <c r="J186" i="4"/>
  <c r="BE186" i="4" s="1"/>
  <c r="BI182" i="4"/>
  <c r="BH182" i="4"/>
  <c r="BG182" i="4"/>
  <c r="BF182" i="4"/>
  <c r="T182" i="4"/>
  <c r="T181" i="4" s="1"/>
  <c r="R182" i="4"/>
  <c r="P182" i="4"/>
  <c r="BK182" i="4"/>
  <c r="BK181" i="4" s="1"/>
  <c r="J181" i="4" s="1"/>
  <c r="J71" i="4" s="1"/>
  <c r="J182" i="4"/>
  <c r="BE182" i="4" s="1"/>
  <c r="BI179" i="4"/>
  <c r="BH179" i="4"/>
  <c r="BG179" i="4"/>
  <c r="BF179" i="4"/>
  <c r="BE179" i="4"/>
  <c r="T179" i="4"/>
  <c r="R179" i="4"/>
  <c r="P179" i="4"/>
  <c r="BK179" i="4"/>
  <c r="J179" i="4"/>
  <c r="BI175" i="4"/>
  <c r="BH175" i="4"/>
  <c r="BG175" i="4"/>
  <c r="BF175" i="4"/>
  <c r="BE175" i="4"/>
  <c r="T175" i="4"/>
  <c r="R175" i="4"/>
  <c r="P175" i="4"/>
  <c r="BK175" i="4"/>
  <c r="J175" i="4"/>
  <c r="BI173" i="4"/>
  <c r="BH173" i="4"/>
  <c r="BG173" i="4"/>
  <c r="BF173" i="4"/>
  <c r="BE173" i="4"/>
  <c r="T173" i="4"/>
  <c r="R173" i="4"/>
  <c r="P173" i="4"/>
  <c r="BK173" i="4"/>
  <c r="J173" i="4"/>
  <c r="BI169" i="4"/>
  <c r="BH169" i="4"/>
  <c r="BG169" i="4"/>
  <c r="BF169" i="4"/>
  <c r="BE169" i="4"/>
  <c r="T169" i="4"/>
  <c r="R169" i="4"/>
  <c r="P169" i="4"/>
  <c r="BK169" i="4"/>
  <c r="J169" i="4"/>
  <c r="BI165" i="4"/>
  <c r="BH165" i="4"/>
  <c r="BG165" i="4"/>
  <c r="BF165" i="4"/>
  <c r="BE165" i="4"/>
  <c r="T165" i="4"/>
  <c r="R165" i="4"/>
  <c r="P165" i="4"/>
  <c r="BK165" i="4"/>
  <c r="J165" i="4"/>
  <c r="BI161" i="4"/>
  <c r="BH161" i="4"/>
  <c r="BG161" i="4"/>
  <c r="BF161" i="4"/>
  <c r="BE161" i="4"/>
  <c r="T161" i="4"/>
  <c r="R161" i="4"/>
  <c r="P161" i="4"/>
  <c r="BK161" i="4"/>
  <c r="J161" i="4"/>
  <c r="BI159" i="4"/>
  <c r="BH159" i="4"/>
  <c r="BG159" i="4"/>
  <c r="BF159" i="4"/>
  <c r="BE159" i="4"/>
  <c r="T159" i="4"/>
  <c r="R159" i="4"/>
  <c r="P159" i="4"/>
  <c r="BK159" i="4"/>
  <c r="J159" i="4"/>
  <c r="BI155" i="4"/>
  <c r="BH155" i="4"/>
  <c r="BG155" i="4"/>
  <c r="BF155" i="4"/>
  <c r="BE155" i="4"/>
  <c r="T155" i="4"/>
  <c r="R155" i="4"/>
  <c r="R154" i="4" s="1"/>
  <c r="P155" i="4"/>
  <c r="P154" i="4" s="1"/>
  <c r="BK155" i="4"/>
  <c r="J155" i="4"/>
  <c r="BI151" i="4"/>
  <c r="F38" i="4" s="1"/>
  <c r="BD56" i="1" s="1"/>
  <c r="BH151" i="4"/>
  <c r="BG151" i="4"/>
  <c r="BF151" i="4"/>
  <c r="BE151" i="4"/>
  <c r="T151" i="4"/>
  <c r="R151" i="4"/>
  <c r="R150" i="4" s="1"/>
  <c r="P151" i="4"/>
  <c r="BK151" i="4"/>
  <c r="BK150" i="4" s="1"/>
  <c r="J150" i="4" s="1"/>
  <c r="J68" i="4" s="1"/>
  <c r="J151" i="4"/>
  <c r="BI148" i="4"/>
  <c r="BH148" i="4"/>
  <c r="BG148" i="4"/>
  <c r="BF148" i="4"/>
  <c r="T148" i="4"/>
  <c r="T147" i="4" s="1"/>
  <c r="R148" i="4"/>
  <c r="P148" i="4"/>
  <c r="P147" i="4" s="1"/>
  <c r="BK148" i="4"/>
  <c r="BK147" i="4" s="1"/>
  <c r="J147" i="4" s="1"/>
  <c r="J67" i="4" s="1"/>
  <c r="J148" i="4"/>
  <c r="BE148" i="4" s="1"/>
  <c r="BI143" i="4"/>
  <c r="BH143" i="4"/>
  <c r="BG143" i="4"/>
  <c r="BF143" i="4"/>
  <c r="BE143" i="4"/>
  <c r="T143" i="4"/>
  <c r="R143" i="4"/>
  <c r="P143" i="4"/>
  <c r="BK143" i="4"/>
  <c r="J143" i="4"/>
  <c r="BI139" i="4"/>
  <c r="BH139" i="4"/>
  <c r="BG139" i="4"/>
  <c r="BF139" i="4"/>
  <c r="BE139" i="4"/>
  <c r="T139" i="4"/>
  <c r="R139" i="4"/>
  <c r="P139" i="4"/>
  <c r="BK139" i="4"/>
  <c r="J139" i="4"/>
  <c r="BI134" i="4"/>
  <c r="BH134" i="4"/>
  <c r="BG134" i="4"/>
  <c r="BF134" i="4"/>
  <c r="BE134" i="4"/>
  <c r="T134" i="4"/>
  <c r="R134" i="4"/>
  <c r="P134" i="4"/>
  <c r="BK134" i="4"/>
  <c r="J134" i="4"/>
  <c r="BI130" i="4"/>
  <c r="BH130" i="4"/>
  <c r="BG130" i="4"/>
  <c r="BF130" i="4"/>
  <c r="BE130" i="4"/>
  <c r="T130" i="4"/>
  <c r="R130" i="4"/>
  <c r="P130" i="4"/>
  <c r="BK130" i="4"/>
  <c r="J130" i="4"/>
  <c r="BI128" i="4"/>
  <c r="BH128" i="4"/>
  <c r="BG128" i="4"/>
  <c r="BF128" i="4"/>
  <c r="BE128" i="4"/>
  <c r="T128" i="4"/>
  <c r="R128" i="4"/>
  <c r="P128" i="4"/>
  <c r="BK128" i="4"/>
  <c r="J128" i="4"/>
  <c r="BI124" i="4"/>
  <c r="BH124" i="4"/>
  <c r="BG124" i="4"/>
  <c r="BF124" i="4"/>
  <c r="BE124" i="4"/>
  <c r="T124" i="4"/>
  <c r="R124" i="4"/>
  <c r="P124" i="4"/>
  <c r="BK124" i="4"/>
  <c r="J124" i="4"/>
  <c r="BI118" i="4"/>
  <c r="BH118" i="4"/>
  <c r="BG118" i="4"/>
  <c r="BF118" i="4"/>
  <c r="BE118" i="4"/>
  <c r="T118" i="4"/>
  <c r="R118" i="4"/>
  <c r="P118" i="4"/>
  <c r="BK118" i="4"/>
  <c r="J118" i="4"/>
  <c r="BI112" i="4"/>
  <c r="BH112" i="4"/>
  <c r="BG112" i="4"/>
  <c r="BF112" i="4"/>
  <c r="BE112" i="4"/>
  <c r="T112" i="4"/>
  <c r="R112" i="4"/>
  <c r="P112" i="4"/>
  <c r="BK112" i="4"/>
  <c r="J112" i="4"/>
  <c r="BI110" i="4"/>
  <c r="BH110" i="4"/>
  <c r="BG110" i="4"/>
  <c r="BF110" i="4"/>
  <c r="BE110" i="4"/>
  <c r="T110" i="4"/>
  <c r="R110" i="4"/>
  <c r="P110" i="4"/>
  <c r="BK110" i="4"/>
  <c r="J110" i="4"/>
  <c r="BI106" i="4"/>
  <c r="BH106" i="4"/>
  <c r="BG106" i="4"/>
  <c r="BF106" i="4"/>
  <c r="J35" i="4" s="1"/>
  <c r="AW56" i="1" s="1"/>
  <c r="BE106" i="4"/>
  <c r="T106" i="4"/>
  <c r="R106" i="4"/>
  <c r="P106" i="4"/>
  <c r="P101" i="4" s="1"/>
  <c r="P100" i="4" s="1"/>
  <c r="BK106" i="4"/>
  <c r="BK101" i="4" s="1"/>
  <c r="J106" i="4"/>
  <c r="BI102" i="4"/>
  <c r="BH102" i="4"/>
  <c r="F37" i="4" s="1"/>
  <c r="BC56" i="1" s="1"/>
  <c r="BG102" i="4"/>
  <c r="BF102" i="4"/>
  <c r="BE102" i="4"/>
  <c r="T102" i="4"/>
  <c r="R102" i="4"/>
  <c r="R101" i="4" s="1"/>
  <c r="R100" i="4" s="1"/>
  <c r="P102" i="4"/>
  <c r="BK102" i="4"/>
  <c r="J102" i="4"/>
  <c r="F96" i="4"/>
  <c r="F95" i="4"/>
  <c r="F93" i="4"/>
  <c r="E91" i="4"/>
  <c r="E85" i="4"/>
  <c r="J57" i="4"/>
  <c r="F57" i="4"/>
  <c r="E55" i="4"/>
  <c r="J25" i="4"/>
  <c r="E25" i="4"/>
  <c r="J59" i="4" s="1"/>
  <c r="J24" i="4"/>
  <c r="J22" i="4"/>
  <c r="E22" i="4"/>
  <c r="F60" i="4" s="1"/>
  <c r="J21" i="4"/>
  <c r="J19" i="4"/>
  <c r="E19" i="4"/>
  <c r="F59" i="4" s="1"/>
  <c r="J18" i="4"/>
  <c r="J16" i="4"/>
  <c r="J93" i="4" s="1"/>
  <c r="E7" i="4"/>
  <c r="E49" i="4" s="1"/>
  <c r="BK261" i="3"/>
  <c r="J261" i="3" s="1"/>
  <c r="J72" i="3" s="1"/>
  <c r="BK160" i="3"/>
  <c r="J160" i="3" s="1"/>
  <c r="J68" i="3" s="1"/>
  <c r="AY55" i="1"/>
  <c r="AX55" i="1"/>
  <c r="BI313" i="3"/>
  <c r="BH313" i="3"/>
  <c r="BG313" i="3"/>
  <c r="BF313" i="3"/>
  <c r="T313" i="3"/>
  <c r="R313" i="3"/>
  <c r="P313" i="3"/>
  <c r="BK313" i="3"/>
  <c r="J313" i="3"/>
  <c r="BE313" i="3" s="1"/>
  <c r="BI311" i="3"/>
  <c r="BH311" i="3"/>
  <c r="BG311" i="3"/>
  <c r="BF311" i="3"/>
  <c r="T311" i="3"/>
  <c r="R311" i="3"/>
  <c r="P311" i="3"/>
  <c r="BK311" i="3"/>
  <c r="J311" i="3"/>
  <c r="BE311" i="3" s="1"/>
  <c r="BI309" i="3"/>
  <c r="BH309" i="3"/>
  <c r="BG309" i="3"/>
  <c r="BF309" i="3"/>
  <c r="T309" i="3"/>
  <c r="R309" i="3"/>
  <c r="P309" i="3"/>
  <c r="BK309" i="3"/>
  <c r="J309" i="3"/>
  <c r="BE309" i="3" s="1"/>
  <c r="BI307" i="3"/>
  <c r="BH307" i="3"/>
  <c r="BG307" i="3"/>
  <c r="BF307" i="3"/>
  <c r="T307" i="3"/>
  <c r="R307" i="3"/>
  <c r="P307" i="3"/>
  <c r="BK307" i="3"/>
  <c r="J307" i="3"/>
  <c r="BE307" i="3" s="1"/>
  <c r="BI303" i="3"/>
  <c r="BH303" i="3"/>
  <c r="BG303" i="3"/>
  <c r="BF303" i="3"/>
  <c r="T303" i="3"/>
  <c r="R303" i="3"/>
  <c r="P303" i="3"/>
  <c r="BK303" i="3"/>
  <c r="J303" i="3"/>
  <c r="BE303" i="3" s="1"/>
  <c r="BI300" i="3"/>
  <c r="BH300" i="3"/>
  <c r="BG300" i="3"/>
  <c r="BF300" i="3"/>
  <c r="T300" i="3"/>
  <c r="R300" i="3"/>
  <c r="P300" i="3"/>
  <c r="BK300" i="3"/>
  <c r="J300" i="3"/>
  <c r="BE300" i="3" s="1"/>
  <c r="BI298" i="3"/>
  <c r="BH298" i="3"/>
  <c r="BG298" i="3"/>
  <c r="BF298" i="3"/>
  <c r="T298" i="3"/>
  <c r="R298" i="3"/>
  <c r="P298" i="3"/>
  <c r="BK298" i="3"/>
  <c r="J298" i="3"/>
  <c r="BE298" i="3" s="1"/>
  <c r="BI294" i="3"/>
  <c r="BH294" i="3"/>
  <c r="BG294" i="3"/>
  <c r="BF294" i="3"/>
  <c r="T294" i="3"/>
  <c r="R294" i="3"/>
  <c r="P294" i="3"/>
  <c r="BK294" i="3"/>
  <c r="J294" i="3"/>
  <c r="BE294" i="3" s="1"/>
  <c r="BI292" i="3"/>
  <c r="BH292" i="3"/>
  <c r="BG292" i="3"/>
  <c r="BF292" i="3"/>
  <c r="T292" i="3"/>
  <c r="R292" i="3"/>
  <c r="P292" i="3"/>
  <c r="BK292" i="3"/>
  <c r="J292" i="3"/>
  <c r="BE292" i="3" s="1"/>
  <c r="BI290" i="3"/>
  <c r="BH290" i="3"/>
  <c r="BG290" i="3"/>
  <c r="BF290" i="3"/>
  <c r="T290" i="3"/>
  <c r="R290" i="3"/>
  <c r="P290" i="3"/>
  <c r="BK290" i="3"/>
  <c r="J290" i="3"/>
  <c r="BE290" i="3" s="1"/>
  <c r="BI288" i="3"/>
  <c r="BH288" i="3"/>
  <c r="BG288" i="3"/>
  <c r="BF288" i="3"/>
  <c r="T288" i="3"/>
  <c r="R288" i="3"/>
  <c r="P288" i="3"/>
  <c r="BK288" i="3"/>
  <c r="J288" i="3"/>
  <c r="BE288" i="3" s="1"/>
  <c r="BI286" i="3"/>
  <c r="BH286" i="3"/>
  <c r="BG286" i="3"/>
  <c r="BF286" i="3"/>
  <c r="T286" i="3"/>
  <c r="R286" i="3"/>
  <c r="P286" i="3"/>
  <c r="BK286" i="3"/>
  <c r="J286" i="3"/>
  <c r="BE286" i="3" s="1"/>
  <c r="BI284" i="3"/>
  <c r="BH284" i="3"/>
  <c r="BG284" i="3"/>
  <c r="BF284" i="3"/>
  <c r="T284" i="3"/>
  <c r="R284" i="3"/>
  <c r="P284" i="3"/>
  <c r="BK284" i="3"/>
  <c r="J284" i="3"/>
  <c r="BE284" i="3" s="1"/>
  <c r="BI282" i="3"/>
  <c r="BH282" i="3"/>
  <c r="BG282" i="3"/>
  <c r="BF282" i="3"/>
  <c r="T282" i="3"/>
  <c r="R282" i="3"/>
  <c r="P282" i="3"/>
  <c r="BK282" i="3"/>
  <c r="J282" i="3"/>
  <c r="BE282" i="3" s="1"/>
  <c r="BI280" i="3"/>
  <c r="BH280" i="3"/>
  <c r="BG280" i="3"/>
  <c r="BF280" i="3"/>
  <c r="T280" i="3"/>
  <c r="R280" i="3"/>
  <c r="P280" i="3"/>
  <c r="BK280" i="3"/>
  <c r="J280" i="3"/>
  <c r="BE280" i="3" s="1"/>
  <c r="BI278" i="3"/>
  <c r="BH278" i="3"/>
  <c r="BG278" i="3"/>
  <c r="BF278" i="3"/>
  <c r="T278" i="3"/>
  <c r="R278" i="3"/>
  <c r="P278" i="3"/>
  <c r="BK278" i="3"/>
  <c r="J278" i="3"/>
  <c r="BE278" i="3" s="1"/>
  <c r="BI276" i="3"/>
  <c r="BH276" i="3"/>
  <c r="BG276" i="3"/>
  <c r="BF276" i="3"/>
  <c r="T276" i="3"/>
  <c r="R276" i="3"/>
  <c r="P276" i="3"/>
  <c r="BK276" i="3"/>
  <c r="J276" i="3"/>
  <c r="BE276" i="3" s="1"/>
  <c r="BI274" i="3"/>
  <c r="BH274" i="3"/>
  <c r="BG274" i="3"/>
  <c r="BF274" i="3"/>
  <c r="T274" i="3"/>
  <c r="R274" i="3"/>
  <c r="P274" i="3"/>
  <c r="BK274" i="3"/>
  <c r="J274" i="3"/>
  <c r="BE274" i="3" s="1"/>
  <c r="BI272" i="3"/>
  <c r="BH272" i="3"/>
  <c r="BG272" i="3"/>
  <c r="BF272" i="3"/>
  <c r="T272" i="3"/>
  <c r="R272" i="3"/>
  <c r="P272" i="3"/>
  <c r="BK272" i="3"/>
  <c r="J272" i="3"/>
  <c r="BE272" i="3" s="1"/>
  <c r="BI268" i="3"/>
  <c r="BH268" i="3"/>
  <c r="BG268" i="3"/>
  <c r="BF268" i="3"/>
  <c r="T268" i="3"/>
  <c r="R268" i="3"/>
  <c r="P268" i="3"/>
  <c r="BK268" i="3"/>
  <c r="J268" i="3"/>
  <c r="BE268" i="3" s="1"/>
  <c r="BI266" i="3"/>
  <c r="BH266" i="3"/>
  <c r="BG266" i="3"/>
  <c r="BF266" i="3"/>
  <c r="T266" i="3"/>
  <c r="R266" i="3"/>
  <c r="P266" i="3"/>
  <c r="BK266" i="3"/>
  <c r="J266" i="3"/>
  <c r="BE266" i="3" s="1"/>
  <c r="BI262" i="3"/>
  <c r="BH262" i="3"/>
  <c r="BG262" i="3"/>
  <c r="BF262" i="3"/>
  <c r="T262" i="3"/>
  <c r="T261" i="3" s="1"/>
  <c r="R262" i="3"/>
  <c r="R261" i="3" s="1"/>
  <c r="P262" i="3"/>
  <c r="P261" i="3" s="1"/>
  <c r="BK262" i="3"/>
  <c r="J262" i="3"/>
  <c r="BE262" i="3" s="1"/>
  <c r="BI259" i="3"/>
  <c r="BH259" i="3"/>
  <c r="BG259" i="3"/>
  <c r="BF259" i="3"/>
  <c r="BE259" i="3"/>
  <c r="T259" i="3"/>
  <c r="R259" i="3"/>
  <c r="P259" i="3"/>
  <c r="BK259" i="3"/>
  <c r="J259" i="3"/>
  <c r="BI257" i="3"/>
  <c r="BH257" i="3"/>
  <c r="BG257" i="3"/>
  <c r="BF257" i="3"/>
  <c r="BE257" i="3"/>
  <c r="T257" i="3"/>
  <c r="R257" i="3"/>
  <c r="P257" i="3"/>
  <c r="BK257" i="3"/>
  <c r="J257" i="3"/>
  <c r="BI255" i="3"/>
  <c r="BH255" i="3"/>
  <c r="BG255" i="3"/>
  <c r="BF255" i="3"/>
  <c r="BE255" i="3"/>
  <c r="T255" i="3"/>
  <c r="R255" i="3"/>
  <c r="P255" i="3"/>
  <c r="BK255" i="3"/>
  <c r="J255" i="3"/>
  <c r="BI253" i="3"/>
  <c r="BH253" i="3"/>
  <c r="BG253" i="3"/>
  <c r="BF253" i="3"/>
  <c r="BE253" i="3"/>
  <c r="T253" i="3"/>
  <c r="R253" i="3"/>
  <c r="P253" i="3"/>
  <c r="BK253" i="3"/>
  <c r="J253" i="3"/>
  <c r="BI251" i="3"/>
  <c r="BH251" i="3"/>
  <c r="BG251" i="3"/>
  <c r="BF251" i="3"/>
  <c r="BE251" i="3"/>
  <c r="T251" i="3"/>
  <c r="R251" i="3"/>
  <c r="P251" i="3"/>
  <c r="BK251" i="3"/>
  <c r="J251" i="3"/>
  <c r="BI249" i="3"/>
  <c r="BH249" i="3"/>
  <c r="BG249" i="3"/>
  <c r="BF249" i="3"/>
  <c r="BE249" i="3"/>
  <c r="T249" i="3"/>
  <c r="R249" i="3"/>
  <c r="P249" i="3"/>
  <c r="BK249" i="3"/>
  <c r="J249" i="3"/>
  <c r="BI247" i="3"/>
  <c r="BH247" i="3"/>
  <c r="BG247" i="3"/>
  <c r="BF247" i="3"/>
  <c r="BE247" i="3"/>
  <c r="T247" i="3"/>
  <c r="R247" i="3"/>
  <c r="P247" i="3"/>
  <c r="BK247" i="3"/>
  <c r="J247" i="3"/>
  <c r="BI245" i="3"/>
  <c r="BH245" i="3"/>
  <c r="BG245" i="3"/>
  <c r="BF245" i="3"/>
  <c r="BE245" i="3"/>
  <c r="T245" i="3"/>
  <c r="R245" i="3"/>
  <c r="P245" i="3"/>
  <c r="BK245" i="3"/>
  <c r="J245" i="3"/>
  <c r="BI243" i="3"/>
  <c r="BH243" i="3"/>
  <c r="BG243" i="3"/>
  <c r="BF243" i="3"/>
  <c r="BE243" i="3"/>
  <c r="T243" i="3"/>
  <c r="R243" i="3"/>
  <c r="P243" i="3"/>
  <c r="BK243" i="3"/>
  <c r="J243" i="3"/>
  <c r="BI241" i="3"/>
  <c r="BH241" i="3"/>
  <c r="BG241" i="3"/>
  <c r="BF241" i="3"/>
  <c r="BE241" i="3"/>
  <c r="T241" i="3"/>
  <c r="R241" i="3"/>
  <c r="P241" i="3"/>
  <c r="BK241" i="3"/>
  <c r="J241" i="3"/>
  <c r="BI239" i="3"/>
  <c r="BH239" i="3"/>
  <c r="BG239" i="3"/>
  <c r="BF239" i="3"/>
  <c r="BE239" i="3"/>
  <c r="T239" i="3"/>
  <c r="R239" i="3"/>
  <c r="P239" i="3"/>
  <c r="BK239" i="3"/>
  <c r="J239" i="3"/>
  <c r="BI237" i="3"/>
  <c r="BH237" i="3"/>
  <c r="BG237" i="3"/>
  <c r="BF237" i="3"/>
  <c r="BE237" i="3"/>
  <c r="T237" i="3"/>
  <c r="R237" i="3"/>
  <c r="P237" i="3"/>
  <c r="BK237" i="3"/>
  <c r="J237" i="3"/>
  <c r="BI235" i="3"/>
  <c r="BH235" i="3"/>
  <c r="BG235" i="3"/>
  <c r="BF235" i="3"/>
  <c r="BE235" i="3"/>
  <c r="T235" i="3"/>
  <c r="R235" i="3"/>
  <c r="P235" i="3"/>
  <c r="BK235" i="3"/>
  <c r="J235" i="3"/>
  <c r="BI233" i="3"/>
  <c r="BH233" i="3"/>
  <c r="BG233" i="3"/>
  <c r="BF233" i="3"/>
  <c r="BE233" i="3"/>
  <c r="T233" i="3"/>
  <c r="R233" i="3"/>
  <c r="P233" i="3"/>
  <c r="BK233" i="3"/>
  <c r="J233" i="3"/>
  <c r="BI231" i="3"/>
  <c r="BH231" i="3"/>
  <c r="BG231" i="3"/>
  <c r="BF231" i="3"/>
  <c r="BE231" i="3"/>
  <c r="T231" i="3"/>
  <c r="R231" i="3"/>
  <c r="P231" i="3"/>
  <c r="BK231" i="3"/>
  <c r="J231" i="3"/>
  <c r="BI229" i="3"/>
  <c r="BH229" i="3"/>
  <c r="BG229" i="3"/>
  <c r="BF229" i="3"/>
  <c r="BE229" i="3"/>
  <c r="T229" i="3"/>
  <c r="R229" i="3"/>
  <c r="P229" i="3"/>
  <c r="BK229" i="3"/>
  <c r="J229" i="3"/>
  <c r="BI227" i="3"/>
  <c r="BH227" i="3"/>
  <c r="BG227" i="3"/>
  <c r="BF227" i="3"/>
  <c r="BE227" i="3"/>
  <c r="T227" i="3"/>
  <c r="R227" i="3"/>
  <c r="P227" i="3"/>
  <c r="BK227" i="3"/>
  <c r="J227" i="3"/>
  <c r="BI225" i="3"/>
  <c r="BH225" i="3"/>
  <c r="BG225" i="3"/>
  <c r="BF225" i="3"/>
  <c r="BE225" i="3"/>
  <c r="T225" i="3"/>
  <c r="R225" i="3"/>
  <c r="P225" i="3"/>
  <c r="P222" i="3" s="1"/>
  <c r="BK225" i="3"/>
  <c r="J225" i="3"/>
  <c r="BI223" i="3"/>
  <c r="BH223" i="3"/>
  <c r="BG223" i="3"/>
  <c r="BF223" i="3"/>
  <c r="BE223" i="3"/>
  <c r="T223" i="3"/>
  <c r="T222" i="3" s="1"/>
  <c r="R223" i="3"/>
  <c r="R222" i="3" s="1"/>
  <c r="P223" i="3"/>
  <c r="BK223" i="3"/>
  <c r="J223" i="3"/>
  <c r="BI220" i="3"/>
  <c r="BH220" i="3"/>
  <c r="BG220" i="3"/>
  <c r="BF220" i="3"/>
  <c r="T220" i="3"/>
  <c r="R220" i="3"/>
  <c r="P220" i="3"/>
  <c r="BK220" i="3"/>
  <c r="J220" i="3"/>
  <c r="BE220" i="3" s="1"/>
  <c r="BI218" i="3"/>
  <c r="BH218" i="3"/>
  <c r="BG218" i="3"/>
  <c r="BF218" i="3"/>
  <c r="T218" i="3"/>
  <c r="R218" i="3"/>
  <c r="P218" i="3"/>
  <c r="BK218" i="3"/>
  <c r="J218" i="3"/>
  <c r="BE218" i="3" s="1"/>
  <c r="BI216" i="3"/>
  <c r="BH216" i="3"/>
  <c r="BG216" i="3"/>
  <c r="BF216" i="3"/>
  <c r="T216" i="3"/>
  <c r="R216" i="3"/>
  <c r="P216" i="3"/>
  <c r="BK216" i="3"/>
  <c r="J216" i="3"/>
  <c r="BE216" i="3" s="1"/>
  <c r="BI214" i="3"/>
  <c r="BH214" i="3"/>
  <c r="BG214" i="3"/>
  <c r="BF214" i="3"/>
  <c r="T214" i="3"/>
  <c r="R214" i="3"/>
  <c r="P214" i="3"/>
  <c r="BK214" i="3"/>
  <c r="J214" i="3"/>
  <c r="BE214" i="3" s="1"/>
  <c r="BI212" i="3"/>
  <c r="BH212" i="3"/>
  <c r="BG212" i="3"/>
  <c r="BF212" i="3"/>
  <c r="T212" i="3"/>
  <c r="R212" i="3"/>
  <c r="P212" i="3"/>
  <c r="BK212" i="3"/>
  <c r="J212" i="3"/>
  <c r="BE212" i="3" s="1"/>
  <c r="BI210" i="3"/>
  <c r="BH210" i="3"/>
  <c r="BG210" i="3"/>
  <c r="BF210" i="3"/>
  <c r="T210" i="3"/>
  <c r="R210" i="3"/>
  <c r="P210" i="3"/>
  <c r="BK210" i="3"/>
  <c r="J210" i="3"/>
  <c r="BE210" i="3" s="1"/>
  <c r="BI208" i="3"/>
  <c r="BH208" i="3"/>
  <c r="BG208" i="3"/>
  <c r="BF208" i="3"/>
  <c r="T208" i="3"/>
  <c r="R208" i="3"/>
  <c r="P208" i="3"/>
  <c r="BK208" i="3"/>
  <c r="J208" i="3"/>
  <c r="BE208" i="3" s="1"/>
  <c r="BI206" i="3"/>
  <c r="BH206" i="3"/>
  <c r="BG206" i="3"/>
  <c r="BF206" i="3"/>
  <c r="T206" i="3"/>
  <c r="R206" i="3"/>
  <c r="P206" i="3"/>
  <c r="BK206" i="3"/>
  <c r="J206" i="3"/>
  <c r="BE206" i="3" s="1"/>
  <c r="BI204" i="3"/>
  <c r="BH204" i="3"/>
  <c r="BG204" i="3"/>
  <c r="BF204" i="3"/>
  <c r="T204" i="3"/>
  <c r="R204" i="3"/>
  <c r="P204" i="3"/>
  <c r="P199" i="3" s="1"/>
  <c r="BK204" i="3"/>
  <c r="J204" i="3"/>
  <c r="BE204" i="3" s="1"/>
  <c r="BI202" i="3"/>
  <c r="BH202" i="3"/>
  <c r="BG202" i="3"/>
  <c r="BF202" i="3"/>
  <c r="T202" i="3"/>
  <c r="R202" i="3"/>
  <c r="P202" i="3"/>
  <c r="BK202" i="3"/>
  <c r="BK199" i="3" s="1"/>
  <c r="J199" i="3" s="1"/>
  <c r="J70" i="3" s="1"/>
  <c r="J202" i="3"/>
  <c r="BE202" i="3" s="1"/>
  <c r="BI200" i="3"/>
  <c r="BH200" i="3"/>
  <c r="BG200" i="3"/>
  <c r="BF200" i="3"/>
  <c r="T200" i="3"/>
  <c r="T199" i="3" s="1"/>
  <c r="R200" i="3"/>
  <c r="R199" i="3" s="1"/>
  <c r="P200" i="3"/>
  <c r="BK200" i="3"/>
  <c r="J200" i="3"/>
  <c r="BE200" i="3" s="1"/>
  <c r="BI197" i="3"/>
  <c r="BH197" i="3"/>
  <c r="BG197" i="3"/>
  <c r="BF197" i="3"/>
  <c r="BE197" i="3"/>
  <c r="T197" i="3"/>
  <c r="R197" i="3"/>
  <c r="P197" i="3"/>
  <c r="BK197" i="3"/>
  <c r="J197" i="3"/>
  <c r="BI195" i="3"/>
  <c r="BH195" i="3"/>
  <c r="BG195" i="3"/>
  <c r="BF195" i="3"/>
  <c r="BE195" i="3"/>
  <c r="T195" i="3"/>
  <c r="T192" i="3" s="1"/>
  <c r="R195" i="3"/>
  <c r="R192" i="3" s="1"/>
  <c r="P195" i="3"/>
  <c r="BK195" i="3"/>
  <c r="J195" i="3"/>
  <c r="BI193" i="3"/>
  <c r="BH193" i="3"/>
  <c r="BG193" i="3"/>
  <c r="BF193" i="3"/>
  <c r="BE193" i="3"/>
  <c r="T193" i="3"/>
  <c r="R193" i="3"/>
  <c r="P193" i="3"/>
  <c r="P192" i="3" s="1"/>
  <c r="BK193" i="3"/>
  <c r="BK192" i="3" s="1"/>
  <c r="J192" i="3" s="1"/>
  <c r="J69" i="3" s="1"/>
  <c r="J193" i="3"/>
  <c r="BI190" i="3"/>
  <c r="BH190" i="3"/>
  <c r="BG190" i="3"/>
  <c r="BF190" i="3"/>
  <c r="T190" i="3"/>
  <c r="R190" i="3"/>
  <c r="P190" i="3"/>
  <c r="BK190" i="3"/>
  <c r="J190" i="3"/>
  <c r="BE190" i="3" s="1"/>
  <c r="BI188" i="3"/>
  <c r="BH188" i="3"/>
  <c r="BG188" i="3"/>
  <c r="BF188" i="3"/>
  <c r="T188" i="3"/>
  <c r="R188" i="3"/>
  <c r="P188" i="3"/>
  <c r="BK188" i="3"/>
  <c r="J188" i="3"/>
  <c r="BE188" i="3" s="1"/>
  <c r="BI186" i="3"/>
  <c r="BH186" i="3"/>
  <c r="BG186" i="3"/>
  <c r="BF186" i="3"/>
  <c r="T186" i="3"/>
  <c r="R186" i="3"/>
  <c r="P186" i="3"/>
  <c r="BK186" i="3"/>
  <c r="J186" i="3"/>
  <c r="BE186" i="3" s="1"/>
  <c r="BI184" i="3"/>
  <c r="BH184" i="3"/>
  <c r="BG184" i="3"/>
  <c r="BF184" i="3"/>
  <c r="T184" i="3"/>
  <c r="R184" i="3"/>
  <c r="P184" i="3"/>
  <c r="BK184" i="3"/>
  <c r="J184" i="3"/>
  <c r="BE184" i="3" s="1"/>
  <c r="BI182" i="3"/>
  <c r="BH182" i="3"/>
  <c r="BG182" i="3"/>
  <c r="BF182" i="3"/>
  <c r="T182" i="3"/>
  <c r="R182" i="3"/>
  <c r="P182" i="3"/>
  <c r="BK182" i="3"/>
  <c r="J182" i="3"/>
  <c r="BE182" i="3" s="1"/>
  <c r="BI180" i="3"/>
  <c r="BH180" i="3"/>
  <c r="BG180" i="3"/>
  <c r="BF180" i="3"/>
  <c r="T180" i="3"/>
  <c r="R180" i="3"/>
  <c r="P180" i="3"/>
  <c r="BK180" i="3"/>
  <c r="J180" i="3"/>
  <c r="BE180" i="3" s="1"/>
  <c r="BI178" i="3"/>
  <c r="BH178" i="3"/>
  <c r="BG178" i="3"/>
  <c r="BF178" i="3"/>
  <c r="T178" i="3"/>
  <c r="R178" i="3"/>
  <c r="P178" i="3"/>
  <c r="BK178" i="3"/>
  <c r="J178" i="3"/>
  <c r="BE178" i="3" s="1"/>
  <c r="BI176" i="3"/>
  <c r="BH176" i="3"/>
  <c r="BG176" i="3"/>
  <c r="BF176" i="3"/>
  <c r="T176" i="3"/>
  <c r="R176" i="3"/>
  <c r="P176" i="3"/>
  <c r="BK176" i="3"/>
  <c r="J176" i="3"/>
  <c r="BE176" i="3" s="1"/>
  <c r="BI174" i="3"/>
  <c r="BH174" i="3"/>
  <c r="BG174" i="3"/>
  <c r="BF174" i="3"/>
  <c r="T174" i="3"/>
  <c r="R174" i="3"/>
  <c r="P174" i="3"/>
  <c r="BK174" i="3"/>
  <c r="J174" i="3"/>
  <c r="BE174" i="3" s="1"/>
  <c r="BI171" i="3"/>
  <c r="BH171" i="3"/>
  <c r="BG171" i="3"/>
  <c r="BF171" i="3"/>
  <c r="T171" i="3"/>
  <c r="R171" i="3"/>
  <c r="P171" i="3"/>
  <c r="BK171" i="3"/>
  <c r="J171" i="3"/>
  <c r="BE171" i="3" s="1"/>
  <c r="BI169" i="3"/>
  <c r="BH169" i="3"/>
  <c r="BG169" i="3"/>
  <c r="BF169" i="3"/>
  <c r="T169" i="3"/>
  <c r="R169" i="3"/>
  <c r="P169" i="3"/>
  <c r="BK169" i="3"/>
  <c r="J169" i="3"/>
  <c r="BE169" i="3" s="1"/>
  <c r="BI167" i="3"/>
  <c r="BH167" i="3"/>
  <c r="BG167" i="3"/>
  <c r="BF167" i="3"/>
  <c r="T167" i="3"/>
  <c r="R167" i="3"/>
  <c r="P167" i="3"/>
  <c r="BK167" i="3"/>
  <c r="J167" i="3"/>
  <c r="BE167" i="3" s="1"/>
  <c r="BI165" i="3"/>
  <c r="BH165" i="3"/>
  <c r="BG165" i="3"/>
  <c r="BF165" i="3"/>
  <c r="T165" i="3"/>
  <c r="R165" i="3"/>
  <c r="P165" i="3"/>
  <c r="BK165" i="3"/>
  <c r="J165" i="3"/>
  <c r="BE165" i="3" s="1"/>
  <c r="BI163" i="3"/>
  <c r="BH163" i="3"/>
  <c r="BG163" i="3"/>
  <c r="BF163" i="3"/>
  <c r="T163" i="3"/>
  <c r="R163" i="3"/>
  <c r="P163" i="3"/>
  <c r="BK163" i="3"/>
  <c r="J163" i="3"/>
  <c r="BE163" i="3" s="1"/>
  <c r="BI161" i="3"/>
  <c r="BH161" i="3"/>
  <c r="BG161" i="3"/>
  <c r="BF161" i="3"/>
  <c r="T161" i="3"/>
  <c r="T160" i="3" s="1"/>
  <c r="R161" i="3"/>
  <c r="R160" i="3" s="1"/>
  <c r="P161" i="3"/>
  <c r="BK161" i="3"/>
  <c r="J161" i="3"/>
  <c r="BE161" i="3" s="1"/>
  <c r="BI158" i="3"/>
  <c r="BH158" i="3"/>
  <c r="BG158" i="3"/>
  <c r="BF158" i="3"/>
  <c r="T158" i="3"/>
  <c r="R158" i="3"/>
  <c r="P158" i="3"/>
  <c r="BK158" i="3"/>
  <c r="J158" i="3"/>
  <c r="BE158" i="3" s="1"/>
  <c r="BI156" i="3"/>
  <c r="BH156" i="3"/>
  <c r="BG156" i="3"/>
  <c r="BF156" i="3"/>
  <c r="BE156" i="3"/>
  <c r="T156" i="3"/>
  <c r="R156" i="3"/>
  <c r="P156" i="3"/>
  <c r="BK156" i="3"/>
  <c r="J156" i="3"/>
  <c r="BI154" i="3"/>
  <c r="BH154" i="3"/>
  <c r="BG154" i="3"/>
  <c r="BF154" i="3"/>
  <c r="T154" i="3"/>
  <c r="R154" i="3"/>
  <c r="P154" i="3"/>
  <c r="BK154" i="3"/>
  <c r="J154" i="3"/>
  <c r="BE154" i="3" s="1"/>
  <c r="BI152" i="3"/>
  <c r="BH152" i="3"/>
  <c r="BG152" i="3"/>
  <c r="BF152" i="3"/>
  <c r="BE152" i="3"/>
  <c r="T152" i="3"/>
  <c r="R152" i="3"/>
  <c r="P152" i="3"/>
  <c r="BK152" i="3"/>
  <c r="J152" i="3"/>
  <c r="BI148" i="3"/>
  <c r="BH148" i="3"/>
  <c r="BG148" i="3"/>
  <c r="BF148" i="3"/>
  <c r="T148" i="3"/>
  <c r="R148" i="3"/>
  <c r="P148" i="3"/>
  <c r="BK148" i="3"/>
  <c r="J148" i="3"/>
  <c r="BE148" i="3" s="1"/>
  <c r="BI146" i="3"/>
  <c r="BH146" i="3"/>
  <c r="BG146" i="3"/>
  <c r="BF146" i="3"/>
  <c r="BE146" i="3"/>
  <c r="T146" i="3"/>
  <c r="R146" i="3"/>
  <c r="P146" i="3"/>
  <c r="BK146" i="3"/>
  <c r="J146" i="3"/>
  <c r="BI142" i="3"/>
  <c r="BH142" i="3"/>
  <c r="BG142" i="3"/>
  <c r="BF142" i="3"/>
  <c r="T142" i="3"/>
  <c r="R142" i="3"/>
  <c r="P142" i="3"/>
  <c r="BK142" i="3"/>
  <c r="J142" i="3"/>
  <c r="BE142" i="3" s="1"/>
  <c r="BI140" i="3"/>
  <c r="BH140" i="3"/>
  <c r="BG140" i="3"/>
  <c r="BF140" i="3"/>
  <c r="BE140" i="3"/>
  <c r="T140" i="3"/>
  <c r="R140" i="3"/>
  <c r="P140" i="3"/>
  <c r="P135" i="3" s="1"/>
  <c r="BK140" i="3"/>
  <c r="J140" i="3"/>
  <c r="BI136" i="3"/>
  <c r="BH136" i="3"/>
  <c r="BG136" i="3"/>
  <c r="F36" i="3" s="1"/>
  <c r="BB55" i="1" s="1"/>
  <c r="BF136" i="3"/>
  <c r="T136" i="3"/>
  <c r="T135" i="3" s="1"/>
  <c r="R136" i="3"/>
  <c r="P136" i="3"/>
  <c r="BK136" i="3"/>
  <c r="J136" i="3"/>
  <c r="BE136" i="3" s="1"/>
  <c r="BI133" i="3"/>
  <c r="BH133" i="3"/>
  <c r="BG133" i="3"/>
  <c r="BF133" i="3"/>
  <c r="T133" i="3"/>
  <c r="R133" i="3"/>
  <c r="P133" i="3"/>
  <c r="BK133" i="3"/>
  <c r="J133" i="3"/>
  <c r="BE133" i="3" s="1"/>
  <c r="BI131" i="3"/>
  <c r="BH131" i="3"/>
  <c r="BG131" i="3"/>
  <c r="BF131" i="3"/>
  <c r="T131" i="3"/>
  <c r="R131" i="3"/>
  <c r="P131" i="3"/>
  <c r="BK131" i="3"/>
  <c r="J131" i="3"/>
  <c r="BE131" i="3" s="1"/>
  <c r="BI129" i="3"/>
  <c r="BH129" i="3"/>
  <c r="BG129" i="3"/>
  <c r="BF129" i="3"/>
  <c r="T129" i="3"/>
  <c r="R129" i="3"/>
  <c r="P129" i="3"/>
  <c r="BK129" i="3"/>
  <c r="J129" i="3"/>
  <c r="BE129" i="3" s="1"/>
  <c r="BI127" i="3"/>
  <c r="BH127" i="3"/>
  <c r="BG127" i="3"/>
  <c r="BF127" i="3"/>
  <c r="T127" i="3"/>
  <c r="R127" i="3"/>
  <c r="P127" i="3"/>
  <c r="BK127" i="3"/>
  <c r="J127" i="3"/>
  <c r="BE127" i="3" s="1"/>
  <c r="BI125" i="3"/>
  <c r="BH125" i="3"/>
  <c r="BG125" i="3"/>
  <c r="BF125" i="3"/>
  <c r="T125" i="3"/>
  <c r="R125" i="3"/>
  <c r="P125" i="3"/>
  <c r="BK125" i="3"/>
  <c r="J125" i="3"/>
  <c r="BE125" i="3" s="1"/>
  <c r="BI123" i="3"/>
  <c r="BH123" i="3"/>
  <c r="BG123" i="3"/>
  <c r="BF123" i="3"/>
  <c r="T123" i="3"/>
  <c r="R123" i="3"/>
  <c r="P123" i="3"/>
  <c r="BK123" i="3"/>
  <c r="J123" i="3"/>
  <c r="BE123" i="3" s="1"/>
  <c r="BI121" i="3"/>
  <c r="BH121" i="3"/>
  <c r="BG121" i="3"/>
  <c r="BF121" i="3"/>
  <c r="T121" i="3"/>
  <c r="R121" i="3"/>
  <c r="P121" i="3"/>
  <c r="BK121" i="3"/>
  <c r="J121" i="3"/>
  <c r="BE121" i="3" s="1"/>
  <c r="BI119" i="3"/>
  <c r="BH119" i="3"/>
  <c r="BG119" i="3"/>
  <c r="BF119" i="3"/>
  <c r="T119" i="3"/>
  <c r="R119" i="3"/>
  <c r="P119" i="3"/>
  <c r="BK119" i="3"/>
  <c r="J119" i="3"/>
  <c r="BE119" i="3" s="1"/>
  <c r="BI117" i="3"/>
  <c r="BH117" i="3"/>
  <c r="BG117" i="3"/>
  <c r="BF117" i="3"/>
  <c r="T117" i="3"/>
  <c r="R117" i="3"/>
  <c r="P117" i="3"/>
  <c r="BK117" i="3"/>
  <c r="J117" i="3"/>
  <c r="BE117" i="3" s="1"/>
  <c r="BI115" i="3"/>
  <c r="BH115" i="3"/>
  <c r="BG115" i="3"/>
  <c r="BF115" i="3"/>
  <c r="T115" i="3"/>
  <c r="R115" i="3"/>
  <c r="P115" i="3"/>
  <c r="BK115" i="3"/>
  <c r="J115" i="3"/>
  <c r="BE115" i="3" s="1"/>
  <c r="BI113" i="3"/>
  <c r="BH113" i="3"/>
  <c r="BG113" i="3"/>
  <c r="BF113" i="3"/>
  <c r="T113" i="3"/>
  <c r="R113" i="3"/>
  <c r="P113" i="3"/>
  <c r="BK113" i="3"/>
  <c r="J113" i="3"/>
  <c r="BE113" i="3" s="1"/>
  <c r="BI111" i="3"/>
  <c r="BH111" i="3"/>
  <c r="BG111" i="3"/>
  <c r="BF111" i="3"/>
  <c r="T111" i="3"/>
  <c r="R111" i="3"/>
  <c r="P111" i="3"/>
  <c r="BK111" i="3"/>
  <c r="J111" i="3"/>
  <c r="BE111" i="3" s="1"/>
  <c r="BI109" i="3"/>
  <c r="BH109" i="3"/>
  <c r="BG109" i="3"/>
  <c r="BF109" i="3"/>
  <c r="T109" i="3"/>
  <c r="R109" i="3"/>
  <c r="P109" i="3"/>
  <c r="BK109" i="3"/>
  <c r="J109" i="3"/>
  <c r="BE109" i="3" s="1"/>
  <c r="BI107" i="3"/>
  <c r="BH107" i="3"/>
  <c r="BG107" i="3"/>
  <c r="BF107" i="3"/>
  <c r="T107" i="3"/>
  <c r="R107" i="3"/>
  <c r="P107" i="3"/>
  <c r="BK107" i="3"/>
  <c r="J107" i="3"/>
  <c r="BE107" i="3" s="1"/>
  <c r="BI105" i="3"/>
  <c r="BH105" i="3"/>
  <c r="BG105" i="3"/>
  <c r="BF105" i="3"/>
  <c r="T105" i="3"/>
  <c r="R105" i="3"/>
  <c r="P105" i="3"/>
  <c r="BK105" i="3"/>
  <c r="J105" i="3"/>
  <c r="BE105" i="3" s="1"/>
  <c r="BI103" i="3"/>
  <c r="BH103" i="3"/>
  <c r="BG103" i="3"/>
  <c r="BF103" i="3"/>
  <c r="T103" i="3"/>
  <c r="R103" i="3"/>
  <c r="P103" i="3"/>
  <c r="BK103" i="3"/>
  <c r="J103" i="3"/>
  <c r="BE103" i="3" s="1"/>
  <c r="BI101" i="3"/>
  <c r="BH101" i="3"/>
  <c r="BG101" i="3"/>
  <c r="BF101" i="3"/>
  <c r="T101" i="3"/>
  <c r="R101" i="3"/>
  <c r="R98" i="3" s="1"/>
  <c r="P101" i="3"/>
  <c r="P98" i="3" s="1"/>
  <c r="BK101" i="3"/>
  <c r="J101" i="3"/>
  <c r="BE101" i="3" s="1"/>
  <c r="F34" i="3" s="1"/>
  <c r="AZ55" i="1" s="1"/>
  <c r="BI99" i="3"/>
  <c r="BH99" i="3"/>
  <c r="BG99" i="3"/>
  <c r="BF99" i="3"/>
  <c r="F35" i="3" s="1"/>
  <c r="BA55" i="1" s="1"/>
  <c r="T99" i="3"/>
  <c r="T98" i="3" s="1"/>
  <c r="R99" i="3"/>
  <c r="P99" i="3"/>
  <c r="BK99" i="3"/>
  <c r="BK98" i="3" s="1"/>
  <c r="J99" i="3"/>
  <c r="BE99" i="3" s="1"/>
  <c r="F93" i="3"/>
  <c r="J92" i="3"/>
  <c r="F90" i="3"/>
  <c r="E88" i="3"/>
  <c r="F59" i="3"/>
  <c r="F57" i="3"/>
  <c r="E55" i="3"/>
  <c r="J25" i="3"/>
  <c r="E25" i="3"/>
  <c r="J59" i="3" s="1"/>
  <c r="J24" i="3"/>
  <c r="J22" i="3"/>
  <c r="E22" i="3"/>
  <c r="F60" i="3" s="1"/>
  <c r="J21" i="3"/>
  <c r="J19" i="3"/>
  <c r="E19" i="3"/>
  <c r="F92" i="3" s="1"/>
  <c r="J18" i="3"/>
  <c r="J16" i="3"/>
  <c r="J57" i="3" s="1"/>
  <c r="E7" i="3"/>
  <c r="E82" i="3" s="1"/>
  <c r="J1647" i="2"/>
  <c r="J89" i="2" s="1"/>
  <c r="P1621" i="2"/>
  <c r="R1564" i="2"/>
  <c r="T1507" i="2"/>
  <c r="P1409" i="2"/>
  <c r="R1339" i="2"/>
  <c r="P704" i="2"/>
  <c r="AY54" i="1"/>
  <c r="AX54" i="1"/>
  <c r="BI1674" i="2"/>
  <c r="BH1674" i="2"/>
  <c r="BG1674" i="2"/>
  <c r="BF1674" i="2"/>
  <c r="T1674" i="2"/>
  <c r="R1674" i="2"/>
  <c r="P1674" i="2"/>
  <c r="BK1674" i="2"/>
  <c r="J1674" i="2"/>
  <c r="BE1674" i="2" s="1"/>
  <c r="BI1669" i="2"/>
  <c r="BH1669" i="2"/>
  <c r="BG1669" i="2"/>
  <c r="BF1669" i="2"/>
  <c r="T1669" i="2"/>
  <c r="R1669" i="2"/>
  <c r="P1669" i="2"/>
  <c r="BK1669" i="2"/>
  <c r="J1669" i="2"/>
  <c r="BE1669" i="2" s="1"/>
  <c r="BI1666" i="2"/>
  <c r="BH1666" i="2"/>
  <c r="BG1666" i="2"/>
  <c r="BF1666" i="2"/>
  <c r="T1666" i="2"/>
  <c r="R1666" i="2"/>
  <c r="P1666" i="2"/>
  <c r="BK1666" i="2"/>
  <c r="J1666" i="2"/>
  <c r="BE1666" i="2" s="1"/>
  <c r="BI1663" i="2"/>
  <c r="BH1663" i="2"/>
  <c r="BG1663" i="2"/>
  <c r="BF1663" i="2"/>
  <c r="T1663" i="2"/>
  <c r="R1663" i="2"/>
  <c r="P1663" i="2"/>
  <c r="BK1663" i="2"/>
  <c r="J1663" i="2"/>
  <c r="BE1663" i="2" s="1"/>
  <c r="BI1660" i="2"/>
  <c r="BH1660" i="2"/>
  <c r="BG1660" i="2"/>
  <c r="BF1660" i="2"/>
  <c r="T1660" i="2"/>
  <c r="R1660" i="2"/>
  <c r="P1660" i="2"/>
  <c r="BK1660" i="2"/>
  <c r="J1660" i="2"/>
  <c r="BE1660" i="2" s="1"/>
  <c r="BI1657" i="2"/>
  <c r="BH1657" i="2"/>
  <c r="BG1657" i="2"/>
  <c r="BF1657" i="2"/>
  <c r="T1657" i="2"/>
  <c r="R1657" i="2"/>
  <c r="P1657" i="2"/>
  <c r="BK1657" i="2"/>
  <c r="J1657" i="2"/>
  <c r="BE1657" i="2" s="1"/>
  <c r="BI1654" i="2"/>
  <c r="BH1654" i="2"/>
  <c r="BG1654" i="2"/>
  <c r="BF1654" i="2"/>
  <c r="T1654" i="2"/>
  <c r="R1654" i="2"/>
  <c r="P1654" i="2"/>
  <c r="BK1654" i="2"/>
  <c r="J1654" i="2"/>
  <c r="BE1654" i="2" s="1"/>
  <c r="BI1651" i="2"/>
  <c r="BH1651" i="2"/>
  <c r="BG1651" i="2"/>
  <c r="BF1651" i="2"/>
  <c r="T1651" i="2"/>
  <c r="R1651" i="2"/>
  <c r="R1647" i="2" s="1"/>
  <c r="P1651" i="2"/>
  <c r="P1647" i="2" s="1"/>
  <c r="BK1651" i="2"/>
  <c r="J1651" i="2"/>
  <c r="BE1651" i="2" s="1"/>
  <c r="BI1648" i="2"/>
  <c r="BH1648" i="2"/>
  <c r="BG1648" i="2"/>
  <c r="BF1648" i="2"/>
  <c r="T1648" i="2"/>
  <c r="R1648" i="2"/>
  <c r="P1648" i="2"/>
  <c r="BK1648" i="2"/>
  <c r="BK1647" i="2" s="1"/>
  <c r="J1648" i="2"/>
  <c r="BE1648" i="2" s="1"/>
  <c r="BI1644" i="2"/>
  <c r="BH1644" i="2"/>
  <c r="BG1644" i="2"/>
  <c r="BF1644" i="2"/>
  <c r="T1644" i="2"/>
  <c r="R1644" i="2"/>
  <c r="P1644" i="2"/>
  <c r="BK1644" i="2"/>
  <c r="J1644" i="2"/>
  <c r="BE1644" i="2" s="1"/>
  <c r="BI1641" i="2"/>
  <c r="BH1641" i="2"/>
  <c r="BG1641" i="2"/>
  <c r="BF1641" i="2"/>
  <c r="BE1641" i="2"/>
  <c r="T1641" i="2"/>
  <c r="R1641" i="2"/>
  <c r="P1641" i="2"/>
  <c r="BK1641" i="2"/>
  <c r="J1641" i="2"/>
  <c r="BI1638" i="2"/>
  <c r="BH1638" i="2"/>
  <c r="BG1638" i="2"/>
  <c r="BF1638" i="2"/>
  <c r="T1638" i="2"/>
  <c r="R1638" i="2"/>
  <c r="P1638" i="2"/>
  <c r="BK1638" i="2"/>
  <c r="J1638" i="2"/>
  <c r="BE1638" i="2" s="1"/>
  <c r="BI1635" i="2"/>
  <c r="BH1635" i="2"/>
  <c r="BG1635" i="2"/>
  <c r="BF1635" i="2"/>
  <c r="BE1635" i="2"/>
  <c r="T1635" i="2"/>
  <c r="R1635" i="2"/>
  <c r="P1635" i="2"/>
  <c r="BK1635" i="2"/>
  <c r="J1635" i="2"/>
  <c r="BI1622" i="2"/>
  <c r="BH1622" i="2"/>
  <c r="BG1622" i="2"/>
  <c r="BF1622" i="2"/>
  <c r="T1622" i="2"/>
  <c r="T1621" i="2" s="1"/>
  <c r="R1622" i="2"/>
  <c r="P1622" i="2"/>
  <c r="BK1622" i="2"/>
  <c r="J1622" i="2"/>
  <c r="BE1622" i="2" s="1"/>
  <c r="BI1619" i="2"/>
  <c r="BH1619" i="2"/>
  <c r="BG1619" i="2"/>
  <c r="BF1619" i="2"/>
  <c r="T1619" i="2"/>
  <c r="R1619" i="2"/>
  <c r="P1619" i="2"/>
  <c r="BK1619" i="2"/>
  <c r="J1619" i="2"/>
  <c r="BE1619" i="2" s="1"/>
  <c r="BI1610" i="2"/>
  <c r="BH1610" i="2"/>
  <c r="BG1610" i="2"/>
  <c r="BF1610" i="2"/>
  <c r="T1610" i="2"/>
  <c r="R1610" i="2"/>
  <c r="P1610" i="2"/>
  <c r="BK1610" i="2"/>
  <c r="J1610" i="2"/>
  <c r="BE1610" i="2" s="1"/>
  <c r="BI1601" i="2"/>
  <c r="BH1601" i="2"/>
  <c r="BG1601" i="2"/>
  <c r="BF1601" i="2"/>
  <c r="T1601" i="2"/>
  <c r="R1601" i="2"/>
  <c r="P1601" i="2"/>
  <c r="BK1601" i="2"/>
  <c r="J1601" i="2"/>
  <c r="BE1601" i="2" s="1"/>
  <c r="BI1592" i="2"/>
  <c r="BH1592" i="2"/>
  <c r="BG1592" i="2"/>
  <c r="BF1592" i="2"/>
  <c r="T1592" i="2"/>
  <c r="R1592" i="2"/>
  <c r="P1592" i="2"/>
  <c r="BK1592" i="2"/>
  <c r="J1592" i="2"/>
  <c r="BE1592" i="2" s="1"/>
  <c r="BI1585" i="2"/>
  <c r="BH1585" i="2"/>
  <c r="BG1585" i="2"/>
  <c r="BF1585" i="2"/>
  <c r="T1585" i="2"/>
  <c r="R1585" i="2"/>
  <c r="P1585" i="2"/>
  <c r="BK1585" i="2"/>
  <c r="J1585" i="2"/>
  <c r="BE1585" i="2" s="1"/>
  <c r="BI1580" i="2"/>
  <c r="BH1580" i="2"/>
  <c r="BG1580" i="2"/>
  <c r="BF1580" i="2"/>
  <c r="T1580" i="2"/>
  <c r="R1580" i="2"/>
  <c r="P1580" i="2"/>
  <c r="BK1580" i="2"/>
  <c r="J1580" i="2"/>
  <c r="BE1580" i="2" s="1"/>
  <c r="BI1576" i="2"/>
  <c r="BH1576" i="2"/>
  <c r="BG1576" i="2"/>
  <c r="BF1576" i="2"/>
  <c r="T1576" i="2"/>
  <c r="R1576" i="2"/>
  <c r="P1576" i="2"/>
  <c r="BK1576" i="2"/>
  <c r="J1576" i="2"/>
  <c r="BE1576" i="2" s="1"/>
  <c r="BI1565" i="2"/>
  <c r="BH1565" i="2"/>
  <c r="BG1565" i="2"/>
  <c r="BF1565" i="2"/>
  <c r="T1565" i="2"/>
  <c r="R1565" i="2"/>
  <c r="P1565" i="2"/>
  <c r="BK1565" i="2"/>
  <c r="BK1564" i="2" s="1"/>
  <c r="J1564" i="2" s="1"/>
  <c r="J87" i="2" s="1"/>
  <c r="J1565" i="2"/>
  <c r="BE1565" i="2" s="1"/>
  <c r="BI1562" i="2"/>
  <c r="BH1562" i="2"/>
  <c r="BG1562" i="2"/>
  <c r="BF1562" i="2"/>
  <c r="T1562" i="2"/>
  <c r="R1562" i="2"/>
  <c r="P1562" i="2"/>
  <c r="BK1562" i="2"/>
  <c r="J1562" i="2"/>
  <c r="BE1562" i="2" s="1"/>
  <c r="BI1559" i="2"/>
  <c r="BH1559" i="2"/>
  <c r="BG1559" i="2"/>
  <c r="BF1559" i="2"/>
  <c r="BE1559" i="2"/>
  <c r="T1559" i="2"/>
  <c r="R1559" i="2"/>
  <c r="P1559" i="2"/>
  <c r="BK1559" i="2"/>
  <c r="J1559" i="2"/>
  <c r="BI1554" i="2"/>
  <c r="BH1554" i="2"/>
  <c r="BG1554" i="2"/>
  <c r="BF1554" i="2"/>
  <c r="T1554" i="2"/>
  <c r="R1554" i="2"/>
  <c r="P1554" i="2"/>
  <c r="BK1554" i="2"/>
  <c r="J1554" i="2"/>
  <c r="BE1554" i="2" s="1"/>
  <c r="BI1551" i="2"/>
  <c r="BH1551" i="2"/>
  <c r="BG1551" i="2"/>
  <c r="BF1551" i="2"/>
  <c r="BE1551" i="2"/>
  <c r="T1551" i="2"/>
  <c r="R1551" i="2"/>
  <c r="P1551" i="2"/>
  <c r="BK1551" i="2"/>
  <c r="J1551" i="2"/>
  <c r="BI1537" i="2"/>
  <c r="BH1537" i="2"/>
  <c r="BG1537" i="2"/>
  <c r="BF1537" i="2"/>
  <c r="T1537" i="2"/>
  <c r="R1537" i="2"/>
  <c r="P1537" i="2"/>
  <c r="BK1537" i="2"/>
  <c r="J1537" i="2"/>
  <c r="BE1537" i="2" s="1"/>
  <c r="BI1534" i="2"/>
  <c r="BH1534" i="2"/>
  <c r="BG1534" i="2"/>
  <c r="BF1534" i="2"/>
  <c r="BE1534" i="2"/>
  <c r="T1534" i="2"/>
  <c r="R1534" i="2"/>
  <c r="P1534" i="2"/>
  <c r="BK1534" i="2"/>
  <c r="J1534" i="2"/>
  <c r="BI1520" i="2"/>
  <c r="BH1520" i="2"/>
  <c r="BG1520" i="2"/>
  <c r="BF1520" i="2"/>
  <c r="T1520" i="2"/>
  <c r="R1520" i="2"/>
  <c r="P1520" i="2"/>
  <c r="BK1520" i="2"/>
  <c r="J1520" i="2"/>
  <c r="BE1520" i="2" s="1"/>
  <c r="BI1517" i="2"/>
  <c r="BH1517" i="2"/>
  <c r="BG1517" i="2"/>
  <c r="BF1517" i="2"/>
  <c r="BE1517" i="2"/>
  <c r="T1517" i="2"/>
  <c r="R1517" i="2"/>
  <c r="P1517" i="2"/>
  <c r="BK1517" i="2"/>
  <c r="J1517" i="2"/>
  <c r="BI1514" i="2"/>
  <c r="BH1514" i="2"/>
  <c r="BG1514" i="2"/>
  <c r="BF1514" i="2"/>
  <c r="T1514" i="2"/>
  <c r="R1514" i="2"/>
  <c r="P1514" i="2"/>
  <c r="BK1514" i="2"/>
  <c r="J1514" i="2"/>
  <c r="BE1514" i="2" s="1"/>
  <c r="BI1511" i="2"/>
  <c r="BH1511" i="2"/>
  <c r="BG1511" i="2"/>
  <c r="BF1511" i="2"/>
  <c r="BE1511" i="2"/>
  <c r="T1511" i="2"/>
  <c r="R1511" i="2"/>
  <c r="P1511" i="2"/>
  <c r="P1507" i="2" s="1"/>
  <c r="BK1511" i="2"/>
  <c r="BK1507" i="2" s="1"/>
  <c r="J1507" i="2" s="1"/>
  <c r="J86" i="2" s="1"/>
  <c r="J1511" i="2"/>
  <c r="BI1508" i="2"/>
  <c r="BH1508" i="2"/>
  <c r="BG1508" i="2"/>
  <c r="BF1508" i="2"/>
  <c r="T1508" i="2"/>
  <c r="R1508" i="2"/>
  <c r="R1507" i="2" s="1"/>
  <c r="P1508" i="2"/>
  <c r="BK1508" i="2"/>
  <c r="J1508" i="2"/>
  <c r="BE1508" i="2" s="1"/>
  <c r="BI1505" i="2"/>
  <c r="BH1505" i="2"/>
  <c r="BG1505" i="2"/>
  <c r="BF1505" i="2"/>
  <c r="T1505" i="2"/>
  <c r="R1505" i="2"/>
  <c r="P1505" i="2"/>
  <c r="BK1505" i="2"/>
  <c r="J1505" i="2"/>
  <c r="BE1505" i="2" s="1"/>
  <c r="BI1502" i="2"/>
  <c r="BH1502" i="2"/>
  <c r="BG1502" i="2"/>
  <c r="BF1502" i="2"/>
  <c r="T1502" i="2"/>
  <c r="R1502" i="2"/>
  <c r="P1502" i="2"/>
  <c r="BK1502" i="2"/>
  <c r="J1502" i="2"/>
  <c r="BE1502" i="2" s="1"/>
  <c r="BI1495" i="2"/>
  <c r="BH1495" i="2"/>
  <c r="BG1495" i="2"/>
  <c r="BF1495" i="2"/>
  <c r="T1495" i="2"/>
  <c r="R1495" i="2"/>
  <c r="P1495" i="2"/>
  <c r="BK1495" i="2"/>
  <c r="J1495" i="2"/>
  <c r="BE1495" i="2" s="1"/>
  <c r="BI1492" i="2"/>
  <c r="BH1492" i="2"/>
  <c r="BG1492" i="2"/>
  <c r="BF1492" i="2"/>
  <c r="T1492" i="2"/>
  <c r="R1492" i="2"/>
  <c r="P1492" i="2"/>
  <c r="BK1492" i="2"/>
  <c r="J1492" i="2"/>
  <c r="BE1492" i="2" s="1"/>
  <c r="BI1489" i="2"/>
  <c r="BH1489" i="2"/>
  <c r="BG1489" i="2"/>
  <c r="BF1489" i="2"/>
  <c r="T1489" i="2"/>
  <c r="R1489" i="2"/>
  <c r="P1489" i="2"/>
  <c r="BK1489" i="2"/>
  <c r="J1489" i="2"/>
  <c r="BE1489" i="2" s="1"/>
  <c r="BI1475" i="2"/>
  <c r="BH1475" i="2"/>
  <c r="BG1475" i="2"/>
  <c r="BF1475" i="2"/>
  <c r="T1475" i="2"/>
  <c r="R1475" i="2"/>
  <c r="P1475" i="2"/>
  <c r="BK1475" i="2"/>
  <c r="J1475" i="2"/>
  <c r="BE1475" i="2" s="1"/>
  <c r="BI1472" i="2"/>
  <c r="BH1472" i="2"/>
  <c r="BG1472" i="2"/>
  <c r="BF1472" i="2"/>
  <c r="T1472" i="2"/>
  <c r="R1472" i="2"/>
  <c r="R1462" i="2" s="1"/>
  <c r="P1472" i="2"/>
  <c r="P1462" i="2" s="1"/>
  <c r="BK1472" i="2"/>
  <c r="J1472" i="2"/>
  <c r="BE1472" i="2" s="1"/>
  <c r="BI1463" i="2"/>
  <c r="BH1463" i="2"/>
  <c r="BG1463" i="2"/>
  <c r="BF1463" i="2"/>
  <c r="T1463" i="2"/>
  <c r="T1462" i="2" s="1"/>
  <c r="R1463" i="2"/>
  <c r="P1463" i="2"/>
  <c r="BK1463" i="2"/>
  <c r="BK1462" i="2" s="1"/>
  <c r="J1462" i="2" s="1"/>
  <c r="J85" i="2" s="1"/>
  <c r="J1463" i="2"/>
  <c r="BE1463" i="2" s="1"/>
  <c r="BI1460" i="2"/>
  <c r="BH1460" i="2"/>
  <c r="BG1460" i="2"/>
  <c r="BF1460" i="2"/>
  <c r="T1460" i="2"/>
  <c r="R1460" i="2"/>
  <c r="P1460" i="2"/>
  <c r="BK1460" i="2"/>
  <c r="J1460" i="2"/>
  <c r="BE1460" i="2" s="1"/>
  <c r="BI1456" i="2"/>
  <c r="BH1456" i="2"/>
  <c r="BG1456" i="2"/>
  <c r="BF1456" i="2"/>
  <c r="BE1456" i="2"/>
  <c r="T1456" i="2"/>
  <c r="R1456" i="2"/>
  <c r="P1456" i="2"/>
  <c r="BK1456" i="2"/>
  <c r="J1456" i="2"/>
  <c r="BI1452" i="2"/>
  <c r="BH1452" i="2"/>
  <c r="BG1452" i="2"/>
  <c r="BF1452" i="2"/>
  <c r="T1452" i="2"/>
  <c r="R1452" i="2"/>
  <c r="P1452" i="2"/>
  <c r="BK1452" i="2"/>
  <c r="J1452" i="2"/>
  <c r="BE1452" i="2" s="1"/>
  <c r="BI1448" i="2"/>
  <c r="BH1448" i="2"/>
  <c r="BG1448" i="2"/>
  <c r="BF1448" i="2"/>
  <c r="BE1448" i="2"/>
  <c r="T1448" i="2"/>
  <c r="R1448" i="2"/>
  <c r="P1448" i="2"/>
  <c r="BK1448" i="2"/>
  <c r="J1448" i="2"/>
  <c r="BI1444" i="2"/>
  <c r="BH1444" i="2"/>
  <c r="BG1444" i="2"/>
  <c r="BF1444" i="2"/>
  <c r="T1444" i="2"/>
  <c r="R1444" i="2"/>
  <c r="P1444" i="2"/>
  <c r="BK1444" i="2"/>
  <c r="J1444" i="2"/>
  <c r="BE1444" i="2" s="1"/>
  <c r="BI1440" i="2"/>
  <c r="BH1440" i="2"/>
  <c r="BG1440" i="2"/>
  <c r="BF1440" i="2"/>
  <c r="BE1440" i="2"/>
  <c r="T1440" i="2"/>
  <c r="R1440" i="2"/>
  <c r="P1440" i="2"/>
  <c r="BK1440" i="2"/>
  <c r="J1440" i="2"/>
  <c r="BI1436" i="2"/>
  <c r="BH1436" i="2"/>
  <c r="BG1436" i="2"/>
  <c r="BF1436" i="2"/>
  <c r="T1436" i="2"/>
  <c r="R1436" i="2"/>
  <c r="P1436" i="2"/>
  <c r="BK1436" i="2"/>
  <c r="J1436" i="2"/>
  <c r="BE1436" i="2" s="1"/>
  <c r="BI1434" i="2"/>
  <c r="BH1434" i="2"/>
  <c r="BG1434" i="2"/>
  <c r="BF1434" i="2"/>
  <c r="BE1434" i="2"/>
  <c r="T1434" i="2"/>
  <c r="R1434" i="2"/>
  <c r="P1434" i="2"/>
  <c r="BK1434" i="2"/>
  <c r="J1434" i="2"/>
  <c r="BI1432" i="2"/>
  <c r="BH1432" i="2"/>
  <c r="BG1432" i="2"/>
  <c r="BF1432" i="2"/>
  <c r="T1432" i="2"/>
  <c r="R1432" i="2"/>
  <c r="P1432" i="2"/>
  <c r="BK1432" i="2"/>
  <c r="J1432" i="2"/>
  <c r="BE1432" i="2" s="1"/>
  <c r="BI1428" i="2"/>
  <c r="BH1428" i="2"/>
  <c r="BG1428" i="2"/>
  <c r="BF1428" i="2"/>
  <c r="BE1428" i="2"/>
  <c r="T1428" i="2"/>
  <c r="R1428" i="2"/>
  <c r="P1428" i="2"/>
  <c r="BK1428" i="2"/>
  <c r="J1428" i="2"/>
  <c r="BI1426" i="2"/>
  <c r="BH1426" i="2"/>
  <c r="BG1426" i="2"/>
  <c r="BF1426" i="2"/>
  <c r="T1426" i="2"/>
  <c r="R1426" i="2"/>
  <c r="P1426" i="2"/>
  <c r="BK1426" i="2"/>
  <c r="J1426" i="2"/>
  <c r="BE1426" i="2" s="1"/>
  <c r="BI1422" i="2"/>
  <c r="BH1422" i="2"/>
  <c r="BG1422" i="2"/>
  <c r="BF1422" i="2"/>
  <c r="BE1422" i="2"/>
  <c r="T1422" i="2"/>
  <c r="R1422" i="2"/>
  <c r="P1422" i="2"/>
  <c r="BK1422" i="2"/>
  <c r="J1422" i="2"/>
  <c r="BI1418" i="2"/>
  <c r="BH1418" i="2"/>
  <c r="BG1418" i="2"/>
  <c r="BF1418" i="2"/>
  <c r="T1418" i="2"/>
  <c r="R1418" i="2"/>
  <c r="P1418" i="2"/>
  <c r="BK1418" i="2"/>
  <c r="J1418" i="2"/>
  <c r="BE1418" i="2" s="1"/>
  <c r="BI1414" i="2"/>
  <c r="BH1414" i="2"/>
  <c r="BG1414" i="2"/>
  <c r="BF1414" i="2"/>
  <c r="BE1414" i="2"/>
  <c r="T1414" i="2"/>
  <c r="R1414" i="2"/>
  <c r="P1414" i="2"/>
  <c r="BK1414" i="2"/>
  <c r="J1414" i="2"/>
  <c r="BI1410" i="2"/>
  <c r="BH1410" i="2"/>
  <c r="BG1410" i="2"/>
  <c r="BF1410" i="2"/>
  <c r="T1410" i="2"/>
  <c r="T1409" i="2" s="1"/>
  <c r="R1410" i="2"/>
  <c r="P1410" i="2"/>
  <c r="BK1410" i="2"/>
  <c r="J1410" i="2"/>
  <c r="BE1410" i="2" s="1"/>
  <c r="BI1405" i="2"/>
  <c r="BH1405" i="2"/>
  <c r="BG1405" i="2"/>
  <c r="BF1405" i="2"/>
  <c r="T1405" i="2"/>
  <c r="R1405" i="2"/>
  <c r="P1405" i="2"/>
  <c r="BK1405" i="2"/>
  <c r="J1405" i="2"/>
  <c r="BE1405" i="2" s="1"/>
  <c r="BI1401" i="2"/>
  <c r="BH1401" i="2"/>
  <c r="BG1401" i="2"/>
  <c r="BF1401" i="2"/>
  <c r="T1401" i="2"/>
  <c r="R1401" i="2"/>
  <c r="P1401" i="2"/>
  <c r="BK1401" i="2"/>
  <c r="J1401" i="2"/>
  <c r="BE1401" i="2" s="1"/>
  <c r="BI1397" i="2"/>
  <c r="BH1397" i="2"/>
  <c r="BG1397" i="2"/>
  <c r="BF1397" i="2"/>
  <c r="T1397" i="2"/>
  <c r="R1397" i="2"/>
  <c r="P1397" i="2"/>
  <c r="BK1397" i="2"/>
  <c r="J1397" i="2"/>
  <c r="BE1397" i="2" s="1"/>
  <c r="BI1393" i="2"/>
  <c r="BH1393" i="2"/>
  <c r="BG1393" i="2"/>
  <c r="BF1393" i="2"/>
  <c r="T1393" i="2"/>
  <c r="R1393" i="2"/>
  <c r="P1393" i="2"/>
  <c r="BK1393" i="2"/>
  <c r="J1393" i="2"/>
  <c r="BE1393" i="2" s="1"/>
  <c r="BI1389" i="2"/>
  <c r="BH1389" i="2"/>
  <c r="BG1389" i="2"/>
  <c r="BF1389" i="2"/>
  <c r="T1389" i="2"/>
  <c r="R1389" i="2"/>
  <c r="P1389" i="2"/>
  <c r="BK1389" i="2"/>
  <c r="J1389" i="2"/>
  <c r="BE1389" i="2" s="1"/>
  <c r="BI1385" i="2"/>
  <c r="BH1385" i="2"/>
  <c r="BG1385" i="2"/>
  <c r="BF1385" i="2"/>
  <c r="T1385" i="2"/>
  <c r="R1385" i="2"/>
  <c r="P1385" i="2"/>
  <c r="BK1385" i="2"/>
  <c r="J1385" i="2"/>
  <c r="BE1385" i="2" s="1"/>
  <c r="BI1381" i="2"/>
  <c r="BH1381" i="2"/>
  <c r="BG1381" i="2"/>
  <c r="BF1381" i="2"/>
  <c r="T1381" i="2"/>
  <c r="R1381" i="2"/>
  <c r="P1381" i="2"/>
  <c r="BK1381" i="2"/>
  <c r="J1381" i="2"/>
  <c r="BE1381" i="2" s="1"/>
  <c r="BI1377" i="2"/>
  <c r="BH1377" i="2"/>
  <c r="BG1377" i="2"/>
  <c r="BF1377" i="2"/>
  <c r="T1377" i="2"/>
  <c r="R1377" i="2"/>
  <c r="P1377" i="2"/>
  <c r="BK1377" i="2"/>
  <c r="J1377" i="2"/>
  <c r="BE1377" i="2" s="1"/>
  <c r="BI1373" i="2"/>
  <c r="BH1373" i="2"/>
  <c r="BG1373" i="2"/>
  <c r="BF1373" i="2"/>
  <c r="T1373" i="2"/>
  <c r="R1373" i="2"/>
  <c r="P1373" i="2"/>
  <c r="BK1373" i="2"/>
  <c r="J1373" i="2"/>
  <c r="BE1373" i="2" s="1"/>
  <c r="BI1369" i="2"/>
  <c r="BH1369" i="2"/>
  <c r="BG1369" i="2"/>
  <c r="BF1369" i="2"/>
  <c r="T1369" i="2"/>
  <c r="R1369" i="2"/>
  <c r="P1369" i="2"/>
  <c r="BK1369" i="2"/>
  <c r="J1369" i="2"/>
  <c r="BE1369" i="2" s="1"/>
  <c r="BI1365" i="2"/>
  <c r="BH1365" i="2"/>
  <c r="BG1365" i="2"/>
  <c r="BF1365" i="2"/>
  <c r="T1365" i="2"/>
  <c r="R1365" i="2"/>
  <c r="P1365" i="2"/>
  <c r="BK1365" i="2"/>
  <c r="J1365" i="2"/>
  <c r="BE1365" i="2" s="1"/>
  <c r="BI1361" i="2"/>
  <c r="BH1361" i="2"/>
  <c r="BG1361" i="2"/>
  <c r="BF1361" i="2"/>
  <c r="T1361" i="2"/>
  <c r="R1361" i="2"/>
  <c r="P1361" i="2"/>
  <c r="BK1361" i="2"/>
  <c r="J1361" i="2"/>
  <c r="BE1361" i="2" s="1"/>
  <c r="BI1357" i="2"/>
  <c r="BH1357" i="2"/>
  <c r="BG1357" i="2"/>
  <c r="BF1357" i="2"/>
  <c r="T1357" i="2"/>
  <c r="R1357" i="2"/>
  <c r="P1357" i="2"/>
  <c r="BK1357" i="2"/>
  <c r="J1357" i="2"/>
  <c r="BE1357" i="2" s="1"/>
  <c r="BI1353" i="2"/>
  <c r="BH1353" i="2"/>
  <c r="BG1353" i="2"/>
  <c r="BF1353" i="2"/>
  <c r="T1353" i="2"/>
  <c r="R1353" i="2"/>
  <c r="P1353" i="2"/>
  <c r="BK1353" i="2"/>
  <c r="J1353" i="2"/>
  <c r="BE1353" i="2" s="1"/>
  <c r="BI1349" i="2"/>
  <c r="BH1349" i="2"/>
  <c r="BG1349" i="2"/>
  <c r="BF1349" i="2"/>
  <c r="T1349" i="2"/>
  <c r="R1349" i="2"/>
  <c r="P1349" i="2"/>
  <c r="BK1349" i="2"/>
  <c r="J1349" i="2"/>
  <c r="BE1349" i="2" s="1"/>
  <c r="BI1344" i="2"/>
  <c r="BH1344" i="2"/>
  <c r="BG1344" i="2"/>
  <c r="BF1344" i="2"/>
  <c r="T1344" i="2"/>
  <c r="R1344" i="2"/>
  <c r="P1344" i="2"/>
  <c r="BK1344" i="2"/>
  <c r="BK1339" i="2" s="1"/>
  <c r="J1339" i="2" s="1"/>
  <c r="J1344" i="2"/>
  <c r="BE1344" i="2" s="1"/>
  <c r="BI1340" i="2"/>
  <c r="BH1340" i="2"/>
  <c r="BG1340" i="2"/>
  <c r="BF1340" i="2"/>
  <c r="T1340" i="2"/>
  <c r="T1339" i="2" s="1"/>
  <c r="R1340" i="2"/>
  <c r="P1340" i="2"/>
  <c r="BK1340" i="2"/>
  <c r="J1340" i="2"/>
  <c r="BE1340" i="2" s="1"/>
  <c r="J83" i="2"/>
  <c r="BI1337" i="2"/>
  <c r="BH1337" i="2"/>
  <c r="BG1337" i="2"/>
  <c r="BF1337" i="2"/>
  <c r="BE1337" i="2"/>
  <c r="T1337" i="2"/>
  <c r="R1337" i="2"/>
  <c r="P1337" i="2"/>
  <c r="BK1337" i="2"/>
  <c r="J1337" i="2"/>
  <c r="BI1333" i="2"/>
  <c r="BH1333" i="2"/>
  <c r="BG1333" i="2"/>
  <c r="BF1333" i="2"/>
  <c r="T1333" i="2"/>
  <c r="R1333" i="2"/>
  <c r="P1333" i="2"/>
  <c r="BK1333" i="2"/>
  <c r="J1333" i="2"/>
  <c r="BE1333" i="2" s="1"/>
  <c r="BI1329" i="2"/>
  <c r="BH1329" i="2"/>
  <c r="BG1329" i="2"/>
  <c r="BF1329" i="2"/>
  <c r="BE1329" i="2"/>
  <c r="T1329" i="2"/>
  <c r="R1329" i="2"/>
  <c r="P1329" i="2"/>
  <c r="BK1329" i="2"/>
  <c r="J1329" i="2"/>
  <c r="BI1325" i="2"/>
  <c r="BH1325" i="2"/>
  <c r="BG1325" i="2"/>
  <c r="BF1325" i="2"/>
  <c r="T1325" i="2"/>
  <c r="R1325" i="2"/>
  <c r="P1325" i="2"/>
  <c r="BK1325" i="2"/>
  <c r="J1325" i="2"/>
  <c r="BE1325" i="2" s="1"/>
  <c r="BI1321" i="2"/>
  <c r="BH1321" i="2"/>
  <c r="BG1321" i="2"/>
  <c r="BF1321" i="2"/>
  <c r="BE1321" i="2"/>
  <c r="T1321" i="2"/>
  <c r="R1321" i="2"/>
  <c r="P1321" i="2"/>
  <c r="BK1321" i="2"/>
  <c r="J1321" i="2"/>
  <c r="BI1317" i="2"/>
  <c r="BH1317" i="2"/>
  <c r="BG1317" i="2"/>
  <c r="BF1317" i="2"/>
  <c r="T1317" i="2"/>
  <c r="R1317" i="2"/>
  <c r="P1317" i="2"/>
  <c r="BK1317" i="2"/>
  <c r="J1317" i="2"/>
  <c r="BE1317" i="2" s="1"/>
  <c r="BI1313" i="2"/>
  <c r="BH1313" i="2"/>
  <c r="BG1313" i="2"/>
  <c r="BF1313" i="2"/>
  <c r="BE1313" i="2"/>
  <c r="T1313" i="2"/>
  <c r="R1313" i="2"/>
  <c r="P1313" i="2"/>
  <c r="BK1313" i="2"/>
  <c r="J1313" i="2"/>
  <c r="BI1309" i="2"/>
  <c r="BH1309" i="2"/>
  <c r="BG1309" i="2"/>
  <c r="BF1309" i="2"/>
  <c r="T1309" i="2"/>
  <c r="R1309" i="2"/>
  <c r="P1309" i="2"/>
  <c r="BK1309" i="2"/>
  <c r="J1309" i="2"/>
  <c r="BE1309" i="2" s="1"/>
  <c r="BI1304" i="2"/>
  <c r="BH1304" i="2"/>
  <c r="BG1304" i="2"/>
  <c r="BF1304" i="2"/>
  <c r="BE1304" i="2"/>
  <c r="T1304" i="2"/>
  <c r="R1304" i="2"/>
  <c r="P1304" i="2"/>
  <c r="BK1304" i="2"/>
  <c r="BK1298" i="2" s="1"/>
  <c r="J1298" i="2" s="1"/>
  <c r="J82" i="2" s="1"/>
  <c r="J1304" i="2"/>
  <c r="BI1299" i="2"/>
  <c r="BH1299" i="2"/>
  <c r="BG1299" i="2"/>
  <c r="BF1299" i="2"/>
  <c r="T1299" i="2"/>
  <c r="T1298" i="2" s="1"/>
  <c r="R1299" i="2"/>
  <c r="P1299" i="2"/>
  <c r="BK1299" i="2"/>
  <c r="J1299" i="2"/>
  <c r="BE1299" i="2" s="1"/>
  <c r="BI1296" i="2"/>
  <c r="BH1296" i="2"/>
  <c r="BG1296" i="2"/>
  <c r="BF1296" i="2"/>
  <c r="T1296" i="2"/>
  <c r="R1296" i="2"/>
  <c r="P1296" i="2"/>
  <c r="BK1296" i="2"/>
  <c r="J1296" i="2"/>
  <c r="BE1296" i="2" s="1"/>
  <c r="BI1292" i="2"/>
  <c r="BH1292" i="2"/>
  <c r="BG1292" i="2"/>
  <c r="BF1292" i="2"/>
  <c r="T1292" i="2"/>
  <c r="R1292" i="2"/>
  <c r="P1292" i="2"/>
  <c r="BK1292" i="2"/>
  <c r="J1292" i="2"/>
  <c r="BE1292" i="2" s="1"/>
  <c r="BI1288" i="2"/>
  <c r="BH1288" i="2"/>
  <c r="BG1288" i="2"/>
  <c r="BF1288" i="2"/>
  <c r="T1288" i="2"/>
  <c r="R1288" i="2"/>
  <c r="P1288" i="2"/>
  <c r="BK1288" i="2"/>
  <c r="J1288" i="2"/>
  <c r="BE1288" i="2" s="1"/>
  <c r="BI1284" i="2"/>
  <c r="BH1284" i="2"/>
  <c r="BG1284" i="2"/>
  <c r="BF1284" i="2"/>
  <c r="T1284" i="2"/>
  <c r="R1284" i="2"/>
  <c r="P1284" i="2"/>
  <c r="BK1284" i="2"/>
  <c r="J1284" i="2"/>
  <c r="BE1284" i="2" s="1"/>
  <c r="BI1280" i="2"/>
  <c r="BH1280" i="2"/>
  <c r="BG1280" i="2"/>
  <c r="BF1280" i="2"/>
  <c r="T1280" i="2"/>
  <c r="R1280" i="2"/>
  <c r="P1280" i="2"/>
  <c r="BK1280" i="2"/>
  <c r="J1280" i="2"/>
  <c r="BE1280" i="2" s="1"/>
  <c r="BI1276" i="2"/>
  <c r="BH1276" i="2"/>
  <c r="BG1276" i="2"/>
  <c r="BF1276" i="2"/>
  <c r="BE1276" i="2"/>
  <c r="T1276" i="2"/>
  <c r="R1276" i="2"/>
  <c r="P1276" i="2"/>
  <c r="BK1276" i="2"/>
  <c r="J1276" i="2"/>
  <c r="BI1272" i="2"/>
  <c r="BH1272" i="2"/>
  <c r="BG1272" i="2"/>
  <c r="BF1272" i="2"/>
  <c r="T1272" i="2"/>
  <c r="R1272" i="2"/>
  <c r="P1272" i="2"/>
  <c r="BK1272" i="2"/>
  <c r="J1272" i="2"/>
  <c r="BE1272" i="2" s="1"/>
  <c r="BI1268" i="2"/>
  <c r="BH1268" i="2"/>
  <c r="BG1268" i="2"/>
  <c r="BF1268" i="2"/>
  <c r="BE1268" i="2"/>
  <c r="T1268" i="2"/>
  <c r="R1268" i="2"/>
  <c r="P1268" i="2"/>
  <c r="BK1268" i="2"/>
  <c r="J1268" i="2"/>
  <c r="BI1264" i="2"/>
  <c r="BH1264" i="2"/>
  <c r="BG1264" i="2"/>
  <c r="BF1264" i="2"/>
  <c r="T1264" i="2"/>
  <c r="R1264" i="2"/>
  <c r="P1264" i="2"/>
  <c r="BK1264" i="2"/>
  <c r="J1264" i="2"/>
  <c r="BE1264" i="2" s="1"/>
  <c r="BI1260" i="2"/>
  <c r="BH1260" i="2"/>
  <c r="BG1260" i="2"/>
  <c r="BF1260" i="2"/>
  <c r="T1260" i="2"/>
  <c r="R1260" i="2"/>
  <c r="P1260" i="2"/>
  <c r="BK1260" i="2"/>
  <c r="J1260" i="2"/>
  <c r="BE1260" i="2" s="1"/>
  <c r="BI1256" i="2"/>
  <c r="BH1256" i="2"/>
  <c r="BG1256" i="2"/>
  <c r="BF1256" i="2"/>
  <c r="T1256" i="2"/>
  <c r="R1256" i="2"/>
  <c r="P1256" i="2"/>
  <c r="BK1256" i="2"/>
  <c r="J1256" i="2"/>
  <c r="BE1256" i="2" s="1"/>
  <c r="BI1252" i="2"/>
  <c r="BH1252" i="2"/>
  <c r="BG1252" i="2"/>
  <c r="BF1252" i="2"/>
  <c r="T1252" i="2"/>
  <c r="R1252" i="2"/>
  <c r="P1252" i="2"/>
  <c r="BK1252" i="2"/>
  <c r="J1252" i="2"/>
  <c r="BE1252" i="2" s="1"/>
  <c r="BI1248" i="2"/>
  <c r="BH1248" i="2"/>
  <c r="BG1248" i="2"/>
  <c r="BF1248" i="2"/>
  <c r="T1248" i="2"/>
  <c r="R1248" i="2"/>
  <c r="P1248" i="2"/>
  <c r="BK1248" i="2"/>
  <c r="J1248" i="2"/>
  <c r="BE1248" i="2" s="1"/>
  <c r="BI1244" i="2"/>
  <c r="BH1244" i="2"/>
  <c r="BG1244" i="2"/>
  <c r="BF1244" i="2"/>
  <c r="BE1244" i="2"/>
  <c r="T1244" i="2"/>
  <c r="R1244" i="2"/>
  <c r="P1244" i="2"/>
  <c r="BK1244" i="2"/>
  <c r="J1244" i="2"/>
  <c r="BI1240" i="2"/>
  <c r="BH1240" i="2"/>
  <c r="BG1240" i="2"/>
  <c r="BF1240" i="2"/>
  <c r="T1240" i="2"/>
  <c r="R1240" i="2"/>
  <c r="P1240" i="2"/>
  <c r="BK1240" i="2"/>
  <c r="J1240" i="2"/>
  <c r="BE1240" i="2" s="1"/>
  <c r="BI1236" i="2"/>
  <c r="BH1236" i="2"/>
  <c r="BG1236" i="2"/>
  <c r="BF1236" i="2"/>
  <c r="BE1236" i="2"/>
  <c r="T1236" i="2"/>
  <c r="R1236" i="2"/>
  <c r="P1236" i="2"/>
  <c r="BK1236" i="2"/>
  <c r="J1236" i="2"/>
  <c r="BI1232" i="2"/>
  <c r="BH1232" i="2"/>
  <c r="BG1232" i="2"/>
  <c r="BF1232" i="2"/>
  <c r="T1232" i="2"/>
  <c r="R1232" i="2"/>
  <c r="P1232" i="2"/>
  <c r="BK1232" i="2"/>
  <c r="J1232" i="2"/>
  <c r="BE1232" i="2" s="1"/>
  <c r="BI1228" i="2"/>
  <c r="BH1228" i="2"/>
  <c r="BG1228" i="2"/>
  <c r="BF1228" i="2"/>
  <c r="T1228" i="2"/>
  <c r="R1228" i="2"/>
  <c r="P1228" i="2"/>
  <c r="BK1228" i="2"/>
  <c r="J1228" i="2"/>
  <c r="BE1228" i="2" s="1"/>
  <c r="BI1224" i="2"/>
  <c r="BH1224" i="2"/>
  <c r="BG1224" i="2"/>
  <c r="BF1224" i="2"/>
  <c r="T1224" i="2"/>
  <c r="R1224" i="2"/>
  <c r="P1224" i="2"/>
  <c r="BK1224" i="2"/>
  <c r="J1224" i="2"/>
  <c r="BE1224" i="2" s="1"/>
  <c r="BI1220" i="2"/>
  <c r="BH1220" i="2"/>
  <c r="BG1220" i="2"/>
  <c r="BF1220" i="2"/>
  <c r="T1220" i="2"/>
  <c r="R1220" i="2"/>
  <c r="P1220" i="2"/>
  <c r="BK1220" i="2"/>
  <c r="J1220" i="2"/>
  <c r="BE1220" i="2" s="1"/>
  <c r="BI1216" i="2"/>
  <c r="BH1216" i="2"/>
  <c r="BG1216" i="2"/>
  <c r="BF1216" i="2"/>
  <c r="T1216" i="2"/>
  <c r="R1216" i="2"/>
  <c r="P1216" i="2"/>
  <c r="BK1216" i="2"/>
  <c r="J1216" i="2"/>
  <c r="BE1216" i="2" s="1"/>
  <c r="BI1212" i="2"/>
  <c r="BH1212" i="2"/>
  <c r="BG1212" i="2"/>
  <c r="BF1212" i="2"/>
  <c r="BE1212" i="2"/>
  <c r="T1212" i="2"/>
  <c r="R1212" i="2"/>
  <c r="P1212" i="2"/>
  <c r="BK1212" i="2"/>
  <c r="J1212" i="2"/>
  <c r="BI1208" i="2"/>
  <c r="BH1208" i="2"/>
  <c r="BG1208" i="2"/>
  <c r="BF1208" i="2"/>
  <c r="T1208" i="2"/>
  <c r="R1208" i="2"/>
  <c r="P1208" i="2"/>
  <c r="BK1208" i="2"/>
  <c r="J1208" i="2"/>
  <c r="BE1208" i="2" s="1"/>
  <c r="BI1204" i="2"/>
  <c r="BH1204" i="2"/>
  <c r="BG1204" i="2"/>
  <c r="BF1204" i="2"/>
  <c r="BE1204" i="2"/>
  <c r="T1204" i="2"/>
  <c r="R1204" i="2"/>
  <c r="P1204" i="2"/>
  <c r="BK1204" i="2"/>
  <c r="J1204" i="2"/>
  <c r="BI1200" i="2"/>
  <c r="BH1200" i="2"/>
  <c r="BG1200" i="2"/>
  <c r="BF1200" i="2"/>
  <c r="T1200" i="2"/>
  <c r="R1200" i="2"/>
  <c r="P1200" i="2"/>
  <c r="BK1200" i="2"/>
  <c r="J1200" i="2"/>
  <c r="BE1200" i="2" s="1"/>
  <c r="BI1198" i="2"/>
  <c r="BH1198" i="2"/>
  <c r="BG1198" i="2"/>
  <c r="BF1198" i="2"/>
  <c r="T1198" i="2"/>
  <c r="R1198" i="2"/>
  <c r="P1198" i="2"/>
  <c r="BK1198" i="2"/>
  <c r="J1198" i="2"/>
  <c r="BE1198" i="2" s="1"/>
  <c r="BI1194" i="2"/>
  <c r="BH1194" i="2"/>
  <c r="BG1194" i="2"/>
  <c r="BF1194" i="2"/>
  <c r="T1194" i="2"/>
  <c r="R1194" i="2"/>
  <c r="P1194" i="2"/>
  <c r="BK1194" i="2"/>
  <c r="J1194" i="2"/>
  <c r="BE1194" i="2" s="1"/>
  <c r="BI1191" i="2"/>
  <c r="BH1191" i="2"/>
  <c r="BG1191" i="2"/>
  <c r="BF1191" i="2"/>
  <c r="BE1191" i="2"/>
  <c r="T1191" i="2"/>
  <c r="R1191" i="2"/>
  <c r="P1191" i="2"/>
  <c r="BK1191" i="2"/>
  <c r="J1191" i="2"/>
  <c r="BI1188" i="2"/>
  <c r="BH1188" i="2"/>
  <c r="BG1188" i="2"/>
  <c r="BF1188" i="2"/>
  <c r="T1188" i="2"/>
  <c r="R1188" i="2"/>
  <c r="P1188" i="2"/>
  <c r="BK1188" i="2"/>
  <c r="J1188" i="2"/>
  <c r="BE1188" i="2" s="1"/>
  <c r="BI1185" i="2"/>
  <c r="BH1185" i="2"/>
  <c r="BG1185" i="2"/>
  <c r="BF1185" i="2"/>
  <c r="BE1185" i="2"/>
  <c r="T1185" i="2"/>
  <c r="R1185" i="2"/>
  <c r="P1185" i="2"/>
  <c r="BK1185" i="2"/>
  <c r="J1185" i="2"/>
  <c r="BI1181" i="2"/>
  <c r="BH1181" i="2"/>
  <c r="BG1181" i="2"/>
  <c r="BF1181" i="2"/>
  <c r="T1181" i="2"/>
  <c r="R1181" i="2"/>
  <c r="P1181" i="2"/>
  <c r="BK1181" i="2"/>
  <c r="J1181" i="2"/>
  <c r="BE1181" i="2" s="1"/>
  <c r="BI1177" i="2"/>
  <c r="BH1177" i="2"/>
  <c r="BG1177" i="2"/>
  <c r="BF1177" i="2"/>
  <c r="BE1177" i="2"/>
  <c r="T1177" i="2"/>
  <c r="R1177" i="2"/>
  <c r="P1177" i="2"/>
  <c r="P1163" i="2" s="1"/>
  <c r="BK1177" i="2"/>
  <c r="J1177" i="2"/>
  <c r="BI1173" i="2"/>
  <c r="BH1173" i="2"/>
  <c r="BG1173" i="2"/>
  <c r="BF1173" i="2"/>
  <c r="T1173" i="2"/>
  <c r="R1173" i="2"/>
  <c r="P1173" i="2"/>
  <c r="BK1173" i="2"/>
  <c r="J1173" i="2"/>
  <c r="BE1173" i="2" s="1"/>
  <c r="BI1169" i="2"/>
  <c r="BH1169" i="2"/>
  <c r="BG1169" i="2"/>
  <c r="BF1169" i="2"/>
  <c r="BE1169" i="2"/>
  <c r="T1169" i="2"/>
  <c r="R1169" i="2"/>
  <c r="P1169" i="2"/>
  <c r="BK1169" i="2"/>
  <c r="J1169" i="2"/>
  <c r="BI1164" i="2"/>
  <c r="BH1164" i="2"/>
  <c r="BG1164" i="2"/>
  <c r="BF1164" i="2"/>
  <c r="T1164" i="2"/>
  <c r="R1164" i="2"/>
  <c r="P1164" i="2"/>
  <c r="BK1164" i="2"/>
  <c r="J1164" i="2"/>
  <c r="BE1164" i="2" s="1"/>
  <c r="BI1161" i="2"/>
  <c r="BH1161" i="2"/>
  <c r="BG1161" i="2"/>
  <c r="BF1161" i="2"/>
  <c r="T1161" i="2"/>
  <c r="R1161" i="2"/>
  <c r="P1161" i="2"/>
  <c r="BK1161" i="2"/>
  <c r="J1161" i="2"/>
  <c r="BE1161" i="2" s="1"/>
  <c r="BI1157" i="2"/>
  <c r="BH1157" i="2"/>
  <c r="BG1157" i="2"/>
  <c r="BF1157" i="2"/>
  <c r="BE1157" i="2"/>
  <c r="T1157" i="2"/>
  <c r="R1157" i="2"/>
  <c r="P1157" i="2"/>
  <c r="BK1157" i="2"/>
  <c r="J1157" i="2"/>
  <c r="BI1153" i="2"/>
  <c r="BH1153" i="2"/>
  <c r="BG1153" i="2"/>
  <c r="BF1153" i="2"/>
  <c r="T1153" i="2"/>
  <c r="R1153" i="2"/>
  <c r="P1153" i="2"/>
  <c r="BK1153" i="2"/>
  <c r="J1153" i="2"/>
  <c r="BE1153" i="2" s="1"/>
  <c r="BI1149" i="2"/>
  <c r="BH1149" i="2"/>
  <c r="BG1149" i="2"/>
  <c r="BF1149" i="2"/>
  <c r="BE1149" i="2"/>
  <c r="T1149" i="2"/>
  <c r="R1149" i="2"/>
  <c r="P1149" i="2"/>
  <c r="BK1149" i="2"/>
  <c r="J1149" i="2"/>
  <c r="BI1145" i="2"/>
  <c r="BH1145" i="2"/>
  <c r="BG1145" i="2"/>
  <c r="BF1145" i="2"/>
  <c r="T1145" i="2"/>
  <c r="R1145" i="2"/>
  <c r="P1145" i="2"/>
  <c r="BK1145" i="2"/>
  <c r="J1145" i="2"/>
  <c r="BE1145" i="2" s="1"/>
  <c r="BI1141" i="2"/>
  <c r="BH1141" i="2"/>
  <c r="BG1141" i="2"/>
  <c r="BF1141" i="2"/>
  <c r="T1141" i="2"/>
  <c r="R1141" i="2"/>
  <c r="P1141" i="2"/>
  <c r="BK1141" i="2"/>
  <c r="J1141" i="2"/>
  <c r="BE1141" i="2" s="1"/>
  <c r="BI1137" i="2"/>
  <c r="BH1137" i="2"/>
  <c r="BG1137" i="2"/>
  <c r="BF1137" i="2"/>
  <c r="T1137" i="2"/>
  <c r="R1137" i="2"/>
  <c r="P1137" i="2"/>
  <c r="BK1137" i="2"/>
  <c r="J1137" i="2"/>
  <c r="BE1137" i="2" s="1"/>
  <c r="BI1133" i="2"/>
  <c r="BH1133" i="2"/>
  <c r="BG1133" i="2"/>
  <c r="BF1133" i="2"/>
  <c r="T1133" i="2"/>
  <c r="R1133" i="2"/>
  <c r="P1133" i="2"/>
  <c r="BK1133" i="2"/>
  <c r="J1133" i="2"/>
  <c r="BE1133" i="2" s="1"/>
  <c r="BI1129" i="2"/>
  <c r="BH1129" i="2"/>
  <c r="BG1129" i="2"/>
  <c r="BF1129" i="2"/>
  <c r="T1129" i="2"/>
  <c r="R1129" i="2"/>
  <c r="P1129" i="2"/>
  <c r="BK1129" i="2"/>
  <c r="J1129" i="2"/>
  <c r="BE1129" i="2" s="1"/>
  <c r="BI1125" i="2"/>
  <c r="BH1125" i="2"/>
  <c r="BG1125" i="2"/>
  <c r="BF1125" i="2"/>
  <c r="BE1125" i="2"/>
  <c r="T1125" i="2"/>
  <c r="R1125" i="2"/>
  <c r="P1125" i="2"/>
  <c r="BK1125" i="2"/>
  <c r="J1125" i="2"/>
  <c r="BI1121" i="2"/>
  <c r="BH1121" i="2"/>
  <c r="BG1121" i="2"/>
  <c r="BF1121" i="2"/>
  <c r="T1121" i="2"/>
  <c r="R1121" i="2"/>
  <c r="P1121" i="2"/>
  <c r="BK1121" i="2"/>
  <c r="J1121" i="2"/>
  <c r="BE1121" i="2" s="1"/>
  <c r="BI1117" i="2"/>
  <c r="BH1117" i="2"/>
  <c r="BG1117" i="2"/>
  <c r="BF1117" i="2"/>
  <c r="BE1117" i="2"/>
  <c r="T1117" i="2"/>
  <c r="R1117" i="2"/>
  <c r="P1117" i="2"/>
  <c r="BK1117" i="2"/>
  <c r="J1117" i="2"/>
  <c r="BI1113" i="2"/>
  <c r="BH1113" i="2"/>
  <c r="BG1113" i="2"/>
  <c r="BF1113" i="2"/>
  <c r="T1113" i="2"/>
  <c r="R1113" i="2"/>
  <c r="P1113" i="2"/>
  <c r="BK1113" i="2"/>
  <c r="J1113" i="2"/>
  <c r="BE1113" i="2" s="1"/>
  <c r="BI1109" i="2"/>
  <c r="BH1109" i="2"/>
  <c r="BG1109" i="2"/>
  <c r="BF1109" i="2"/>
  <c r="T1109" i="2"/>
  <c r="R1109" i="2"/>
  <c r="P1109" i="2"/>
  <c r="BK1109" i="2"/>
  <c r="J1109" i="2"/>
  <c r="BE1109" i="2" s="1"/>
  <c r="BI1105" i="2"/>
  <c r="BH1105" i="2"/>
  <c r="BG1105" i="2"/>
  <c r="BF1105" i="2"/>
  <c r="T1105" i="2"/>
  <c r="R1105" i="2"/>
  <c r="P1105" i="2"/>
  <c r="BK1105" i="2"/>
  <c r="J1105" i="2"/>
  <c r="BE1105" i="2" s="1"/>
  <c r="BI1101" i="2"/>
  <c r="BH1101" i="2"/>
  <c r="BG1101" i="2"/>
  <c r="BF1101" i="2"/>
  <c r="T1101" i="2"/>
  <c r="R1101" i="2"/>
  <c r="P1101" i="2"/>
  <c r="BK1101" i="2"/>
  <c r="J1101" i="2"/>
  <c r="BE1101" i="2" s="1"/>
  <c r="BI1097" i="2"/>
  <c r="BH1097" i="2"/>
  <c r="BG1097" i="2"/>
  <c r="BF1097" i="2"/>
  <c r="T1097" i="2"/>
  <c r="R1097" i="2"/>
  <c r="P1097" i="2"/>
  <c r="BK1097" i="2"/>
  <c r="J1097" i="2"/>
  <c r="BE1097" i="2" s="1"/>
  <c r="BI1093" i="2"/>
  <c r="BH1093" i="2"/>
  <c r="BG1093" i="2"/>
  <c r="BF1093" i="2"/>
  <c r="BE1093" i="2"/>
  <c r="T1093" i="2"/>
  <c r="R1093" i="2"/>
  <c r="P1093" i="2"/>
  <c r="BK1093" i="2"/>
  <c r="J1093" i="2"/>
  <c r="BI1089" i="2"/>
  <c r="BH1089" i="2"/>
  <c r="BG1089" i="2"/>
  <c r="BF1089" i="2"/>
  <c r="T1089" i="2"/>
  <c r="R1089" i="2"/>
  <c r="P1089" i="2"/>
  <c r="BK1089" i="2"/>
  <c r="J1089" i="2"/>
  <c r="BE1089" i="2" s="1"/>
  <c r="BI1085" i="2"/>
  <c r="BH1085" i="2"/>
  <c r="BG1085" i="2"/>
  <c r="BF1085" i="2"/>
  <c r="BE1085" i="2"/>
  <c r="T1085" i="2"/>
  <c r="R1085" i="2"/>
  <c r="P1085" i="2"/>
  <c r="BK1085" i="2"/>
  <c r="J1085" i="2"/>
  <c r="BI1081" i="2"/>
  <c r="BH1081" i="2"/>
  <c r="BG1081" i="2"/>
  <c r="BF1081" i="2"/>
  <c r="T1081" i="2"/>
  <c r="R1081" i="2"/>
  <c r="R1069" i="2" s="1"/>
  <c r="P1081" i="2"/>
  <c r="BK1081" i="2"/>
  <c r="J1081" i="2"/>
  <c r="BE1081" i="2" s="1"/>
  <c r="BI1074" i="2"/>
  <c r="BH1074" i="2"/>
  <c r="BG1074" i="2"/>
  <c r="BF1074" i="2"/>
  <c r="T1074" i="2"/>
  <c r="R1074" i="2"/>
  <c r="P1074" i="2"/>
  <c r="BK1074" i="2"/>
  <c r="J1074" i="2"/>
  <c r="BE1074" i="2" s="1"/>
  <c r="BI1070" i="2"/>
  <c r="BH1070" i="2"/>
  <c r="BG1070" i="2"/>
  <c r="BF1070" i="2"/>
  <c r="T1070" i="2"/>
  <c r="R1070" i="2"/>
  <c r="P1070" i="2"/>
  <c r="BK1070" i="2"/>
  <c r="J1070" i="2"/>
  <c r="BE1070" i="2" s="1"/>
  <c r="BI1067" i="2"/>
  <c r="BH1067" i="2"/>
  <c r="BG1067" i="2"/>
  <c r="BF1067" i="2"/>
  <c r="BE1067" i="2"/>
  <c r="T1067" i="2"/>
  <c r="R1067" i="2"/>
  <c r="P1067" i="2"/>
  <c r="BK1067" i="2"/>
  <c r="J1067" i="2"/>
  <c r="BI1062" i="2"/>
  <c r="BH1062" i="2"/>
  <c r="BG1062" i="2"/>
  <c r="BF1062" i="2"/>
  <c r="T1062" i="2"/>
  <c r="R1062" i="2"/>
  <c r="P1062" i="2"/>
  <c r="BK1062" i="2"/>
  <c r="J1062" i="2"/>
  <c r="BE1062" i="2" s="1"/>
  <c r="BI1059" i="2"/>
  <c r="BH1059" i="2"/>
  <c r="BG1059" i="2"/>
  <c r="BF1059" i="2"/>
  <c r="BE1059" i="2"/>
  <c r="T1059" i="2"/>
  <c r="R1059" i="2"/>
  <c r="P1059" i="2"/>
  <c r="BK1059" i="2"/>
  <c r="J1059" i="2"/>
  <c r="BI1048" i="2"/>
  <c r="BH1048" i="2"/>
  <c r="BG1048" i="2"/>
  <c r="BF1048" i="2"/>
  <c r="T1048" i="2"/>
  <c r="T1040" i="2" s="1"/>
  <c r="R1048" i="2"/>
  <c r="P1048" i="2"/>
  <c r="BK1048" i="2"/>
  <c r="J1048" i="2"/>
  <c r="BE1048" i="2" s="1"/>
  <c r="BI1041" i="2"/>
  <c r="BH1041" i="2"/>
  <c r="BG1041" i="2"/>
  <c r="BF1041" i="2"/>
  <c r="BE1041" i="2"/>
  <c r="T1041" i="2"/>
  <c r="R1041" i="2"/>
  <c r="P1041" i="2"/>
  <c r="P1040" i="2" s="1"/>
  <c r="BK1041" i="2"/>
  <c r="BK1040" i="2" s="1"/>
  <c r="J1040" i="2" s="1"/>
  <c r="J78" i="2" s="1"/>
  <c r="J1041" i="2"/>
  <c r="BI1038" i="2"/>
  <c r="BH1038" i="2"/>
  <c r="BG1038" i="2"/>
  <c r="BF1038" i="2"/>
  <c r="T1038" i="2"/>
  <c r="R1038" i="2"/>
  <c r="P1038" i="2"/>
  <c r="BK1038" i="2"/>
  <c r="J1038" i="2"/>
  <c r="BE1038" i="2" s="1"/>
  <c r="BI1034" i="2"/>
  <c r="BH1034" i="2"/>
  <c r="BG1034" i="2"/>
  <c r="BF1034" i="2"/>
  <c r="T1034" i="2"/>
  <c r="R1034" i="2"/>
  <c r="P1034" i="2"/>
  <c r="BK1034" i="2"/>
  <c r="J1034" i="2"/>
  <c r="BE1034" i="2" s="1"/>
  <c r="BI1030" i="2"/>
  <c r="BH1030" i="2"/>
  <c r="BG1030" i="2"/>
  <c r="BF1030" i="2"/>
  <c r="T1030" i="2"/>
  <c r="R1030" i="2"/>
  <c r="P1030" i="2"/>
  <c r="BK1030" i="2"/>
  <c r="J1030" i="2"/>
  <c r="BE1030" i="2" s="1"/>
  <c r="BI1026" i="2"/>
  <c r="BH1026" i="2"/>
  <c r="BG1026" i="2"/>
  <c r="BF1026" i="2"/>
  <c r="T1026" i="2"/>
  <c r="R1026" i="2"/>
  <c r="P1026" i="2"/>
  <c r="BK1026" i="2"/>
  <c r="J1026" i="2"/>
  <c r="BE1026" i="2" s="1"/>
  <c r="BI1022" i="2"/>
  <c r="BH1022" i="2"/>
  <c r="BG1022" i="2"/>
  <c r="BF1022" i="2"/>
  <c r="BE1022" i="2"/>
  <c r="T1022" i="2"/>
  <c r="R1022" i="2"/>
  <c r="P1022" i="2"/>
  <c r="BK1022" i="2"/>
  <c r="J1022" i="2"/>
  <c r="BI1018" i="2"/>
  <c r="BH1018" i="2"/>
  <c r="BG1018" i="2"/>
  <c r="BF1018" i="2"/>
  <c r="T1018" i="2"/>
  <c r="R1018" i="2"/>
  <c r="P1018" i="2"/>
  <c r="BK1018" i="2"/>
  <c r="J1018" i="2"/>
  <c r="BE1018" i="2" s="1"/>
  <c r="BI1015" i="2"/>
  <c r="BH1015" i="2"/>
  <c r="BG1015" i="2"/>
  <c r="BF1015" i="2"/>
  <c r="BE1015" i="2"/>
  <c r="T1015" i="2"/>
  <c r="R1015" i="2"/>
  <c r="P1015" i="2"/>
  <c r="BK1015" i="2"/>
  <c r="J1015" i="2"/>
  <c r="BI1012" i="2"/>
  <c r="BH1012" i="2"/>
  <c r="BG1012" i="2"/>
  <c r="BF1012" i="2"/>
  <c r="T1012" i="2"/>
  <c r="R1012" i="2"/>
  <c r="P1012" i="2"/>
  <c r="BK1012" i="2"/>
  <c r="J1012" i="2"/>
  <c r="BE1012" i="2" s="1"/>
  <c r="BI1007" i="2"/>
  <c r="BH1007" i="2"/>
  <c r="BG1007" i="2"/>
  <c r="BF1007" i="2"/>
  <c r="T1007" i="2"/>
  <c r="R1007" i="2"/>
  <c r="P1007" i="2"/>
  <c r="BK1007" i="2"/>
  <c r="J1007" i="2"/>
  <c r="BE1007" i="2" s="1"/>
  <c r="BI1004" i="2"/>
  <c r="BH1004" i="2"/>
  <c r="BG1004" i="2"/>
  <c r="BF1004" i="2"/>
  <c r="T1004" i="2"/>
  <c r="R1004" i="2"/>
  <c r="P1004" i="2"/>
  <c r="BK1004" i="2"/>
  <c r="J1004" i="2"/>
  <c r="BE1004" i="2" s="1"/>
  <c r="BI996" i="2"/>
  <c r="BH996" i="2"/>
  <c r="BG996" i="2"/>
  <c r="BF996" i="2"/>
  <c r="T996" i="2"/>
  <c r="R996" i="2"/>
  <c r="P996" i="2"/>
  <c r="BK996" i="2"/>
  <c r="J996" i="2"/>
  <c r="BE996" i="2" s="1"/>
  <c r="BI988" i="2"/>
  <c r="BH988" i="2"/>
  <c r="BG988" i="2"/>
  <c r="BF988" i="2"/>
  <c r="T988" i="2"/>
  <c r="R988" i="2"/>
  <c r="P988" i="2"/>
  <c r="BK988" i="2"/>
  <c r="J988" i="2"/>
  <c r="BE988" i="2" s="1"/>
  <c r="BI982" i="2"/>
  <c r="BH982" i="2"/>
  <c r="BG982" i="2"/>
  <c r="BF982" i="2"/>
  <c r="BE982" i="2"/>
  <c r="T982" i="2"/>
  <c r="R982" i="2"/>
  <c r="P982" i="2"/>
  <c r="BK982" i="2"/>
  <c r="J982" i="2"/>
  <c r="BI976" i="2"/>
  <c r="BH976" i="2"/>
  <c r="BG976" i="2"/>
  <c r="BF976" i="2"/>
  <c r="T976" i="2"/>
  <c r="R976" i="2"/>
  <c r="P976" i="2"/>
  <c r="BK976" i="2"/>
  <c r="J976" i="2"/>
  <c r="BE976" i="2" s="1"/>
  <c r="BI973" i="2"/>
  <c r="BH973" i="2"/>
  <c r="BG973" i="2"/>
  <c r="BF973" i="2"/>
  <c r="BE973" i="2"/>
  <c r="T973" i="2"/>
  <c r="R973" i="2"/>
  <c r="P973" i="2"/>
  <c r="BK973" i="2"/>
  <c r="J973" i="2"/>
  <c r="BI970" i="2"/>
  <c r="BH970" i="2"/>
  <c r="BG970" i="2"/>
  <c r="BF970" i="2"/>
  <c r="T970" i="2"/>
  <c r="R970" i="2"/>
  <c r="P970" i="2"/>
  <c r="BK970" i="2"/>
  <c r="J970" i="2"/>
  <c r="BE970" i="2" s="1"/>
  <c r="BI966" i="2"/>
  <c r="BH966" i="2"/>
  <c r="BG966" i="2"/>
  <c r="BF966" i="2"/>
  <c r="T966" i="2"/>
  <c r="R966" i="2"/>
  <c r="P966" i="2"/>
  <c r="BK966" i="2"/>
  <c r="J966" i="2"/>
  <c r="BE966" i="2" s="1"/>
  <c r="BI963" i="2"/>
  <c r="BH963" i="2"/>
  <c r="BG963" i="2"/>
  <c r="BF963" i="2"/>
  <c r="T963" i="2"/>
  <c r="R963" i="2"/>
  <c r="P963" i="2"/>
  <c r="BK963" i="2"/>
  <c r="J963" i="2"/>
  <c r="BE963" i="2" s="1"/>
  <c r="BI958" i="2"/>
  <c r="BH958" i="2"/>
  <c r="BG958" i="2"/>
  <c r="BF958" i="2"/>
  <c r="T958" i="2"/>
  <c r="R958" i="2"/>
  <c r="P958" i="2"/>
  <c r="BK958" i="2"/>
  <c r="J958" i="2"/>
  <c r="BE958" i="2" s="1"/>
  <c r="BI953" i="2"/>
  <c r="BH953" i="2"/>
  <c r="BG953" i="2"/>
  <c r="BF953" i="2"/>
  <c r="T953" i="2"/>
  <c r="R953" i="2"/>
  <c r="P953" i="2"/>
  <c r="BK953" i="2"/>
  <c r="J953" i="2"/>
  <c r="BE953" i="2" s="1"/>
  <c r="BI950" i="2"/>
  <c r="BH950" i="2"/>
  <c r="BG950" i="2"/>
  <c r="BF950" i="2"/>
  <c r="BE950" i="2"/>
  <c r="T950" i="2"/>
  <c r="R950" i="2"/>
  <c r="P950" i="2"/>
  <c r="BK950" i="2"/>
  <c r="J950" i="2"/>
  <c r="BI947" i="2"/>
  <c r="BH947" i="2"/>
  <c r="BG947" i="2"/>
  <c r="BF947" i="2"/>
  <c r="T947" i="2"/>
  <c r="R947" i="2"/>
  <c r="P947" i="2"/>
  <c r="BK947" i="2"/>
  <c r="J947" i="2"/>
  <c r="BE947" i="2" s="1"/>
  <c r="BI944" i="2"/>
  <c r="BH944" i="2"/>
  <c r="BG944" i="2"/>
  <c r="BF944" i="2"/>
  <c r="BE944" i="2"/>
  <c r="T944" i="2"/>
  <c r="R944" i="2"/>
  <c r="P944" i="2"/>
  <c r="BK944" i="2"/>
  <c r="J944" i="2"/>
  <c r="BI939" i="2"/>
  <c r="BH939" i="2"/>
  <c r="BG939" i="2"/>
  <c r="BF939" i="2"/>
  <c r="T939" i="2"/>
  <c r="R939" i="2"/>
  <c r="P939" i="2"/>
  <c r="BK939" i="2"/>
  <c r="J939" i="2"/>
  <c r="BE939" i="2" s="1"/>
  <c r="BI933" i="2"/>
  <c r="BH933" i="2"/>
  <c r="BG933" i="2"/>
  <c r="BF933" i="2"/>
  <c r="T933" i="2"/>
  <c r="R933" i="2"/>
  <c r="P933" i="2"/>
  <c r="BK933" i="2"/>
  <c r="J933" i="2"/>
  <c r="BE933" i="2" s="1"/>
  <c r="BI928" i="2"/>
  <c r="BH928" i="2"/>
  <c r="BG928" i="2"/>
  <c r="BF928" i="2"/>
  <c r="T928" i="2"/>
  <c r="R928" i="2"/>
  <c r="P928" i="2"/>
  <c r="BK928" i="2"/>
  <c r="J928" i="2"/>
  <c r="BE928" i="2" s="1"/>
  <c r="BI916" i="2"/>
  <c r="BH916" i="2"/>
  <c r="BG916" i="2"/>
  <c r="BF916" i="2"/>
  <c r="T916" i="2"/>
  <c r="R916" i="2"/>
  <c r="P916" i="2"/>
  <c r="BK916" i="2"/>
  <c r="J916" i="2"/>
  <c r="BE916" i="2" s="1"/>
  <c r="BI909" i="2"/>
  <c r="BH909" i="2"/>
  <c r="BG909" i="2"/>
  <c r="BF909" i="2"/>
  <c r="T909" i="2"/>
  <c r="R909" i="2"/>
  <c r="P909" i="2"/>
  <c r="BK909" i="2"/>
  <c r="J909" i="2"/>
  <c r="BE909" i="2" s="1"/>
  <c r="BI896" i="2"/>
  <c r="BH896" i="2"/>
  <c r="BG896" i="2"/>
  <c r="BF896" i="2"/>
  <c r="BE896" i="2"/>
  <c r="T896" i="2"/>
  <c r="R896" i="2"/>
  <c r="P896" i="2"/>
  <c r="P895" i="2" s="1"/>
  <c r="BK896" i="2"/>
  <c r="J896" i="2"/>
  <c r="BI893" i="2"/>
  <c r="BH893" i="2"/>
  <c r="BG893" i="2"/>
  <c r="BF893" i="2"/>
  <c r="T893" i="2"/>
  <c r="R893" i="2"/>
  <c r="P893" i="2"/>
  <c r="BK893" i="2"/>
  <c r="J893" i="2"/>
  <c r="BE893" i="2" s="1"/>
  <c r="BI888" i="2"/>
  <c r="BH888" i="2"/>
  <c r="BG888" i="2"/>
  <c r="BF888" i="2"/>
  <c r="BE888" i="2"/>
  <c r="T888" i="2"/>
  <c r="R888" i="2"/>
  <c r="P888" i="2"/>
  <c r="BK888" i="2"/>
  <c r="J888" i="2"/>
  <c r="BI883" i="2"/>
  <c r="BH883" i="2"/>
  <c r="BG883" i="2"/>
  <c r="BF883" i="2"/>
  <c r="T883" i="2"/>
  <c r="R883" i="2"/>
  <c r="P883" i="2"/>
  <c r="BK883" i="2"/>
  <c r="J883" i="2"/>
  <c r="BE883" i="2" s="1"/>
  <c r="BI878" i="2"/>
  <c r="BH878" i="2"/>
  <c r="BG878" i="2"/>
  <c r="BF878" i="2"/>
  <c r="BE878" i="2"/>
  <c r="T878" i="2"/>
  <c r="R878" i="2"/>
  <c r="P878" i="2"/>
  <c r="BK878" i="2"/>
  <c r="J878" i="2"/>
  <c r="BI875" i="2"/>
  <c r="BH875" i="2"/>
  <c r="BG875" i="2"/>
  <c r="BF875" i="2"/>
  <c r="T875" i="2"/>
  <c r="R875" i="2"/>
  <c r="P875" i="2"/>
  <c r="BK875" i="2"/>
  <c r="J875" i="2"/>
  <c r="BE875" i="2" s="1"/>
  <c r="BI870" i="2"/>
  <c r="BH870" i="2"/>
  <c r="BG870" i="2"/>
  <c r="BF870" i="2"/>
  <c r="BE870" i="2"/>
  <c r="T870" i="2"/>
  <c r="R870" i="2"/>
  <c r="P870" i="2"/>
  <c r="BK870" i="2"/>
  <c r="J870" i="2"/>
  <c r="BI866" i="2"/>
  <c r="BH866" i="2"/>
  <c r="BG866" i="2"/>
  <c r="BF866" i="2"/>
  <c r="T866" i="2"/>
  <c r="R866" i="2"/>
  <c r="P866" i="2"/>
  <c r="BK866" i="2"/>
  <c r="J866" i="2"/>
  <c r="BE866" i="2" s="1"/>
  <c r="BI864" i="2"/>
  <c r="BH864" i="2"/>
  <c r="BG864" i="2"/>
  <c r="BF864" i="2"/>
  <c r="BE864" i="2"/>
  <c r="T864" i="2"/>
  <c r="R864" i="2"/>
  <c r="P864" i="2"/>
  <c r="BK864" i="2"/>
  <c r="J864" i="2"/>
  <c r="BI861" i="2"/>
  <c r="BH861" i="2"/>
  <c r="BG861" i="2"/>
  <c r="BF861" i="2"/>
  <c r="T861" i="2"/>
  <c r="R861" i="2"/>
  <c r="P861" i="2"/>
  <c r="BK861" i="2"/>
  <c r="J861" i="2"/>
  <c r="BE861" i="2" s="1"/>
  <c r="BI858" i="2"/>
  <c r="BH858" i="2"/>
  <c r="BG858" i="2"/>
  <c r="BF858" i="2"/>
  <c r="BE858" i="2"/>
  <c r="T858" i="2"/>
  <c r="R858" i="2"/>
  <c r="P858" i="2"/>
  <c r="BK858" i="2"/>
  <c r="J858" i="2"/>
  <c r="BI855" i="2"/>
  <c r="BH855" i="2"/>
  <c r="BG855" i="2"/>
  <c r="BF855" i="2"/>
  <c r="T855" i="2"/>
  <c r="R855" i="2"/>
  <c r="P855" i="2"/>
  <c r="BK855" i="2"/>
  <c r="J855" i="2"/>
  <c r="BE855" i="2" s="1"/>
  <c r="BI851" i="2"/>
  <c r="BH851" i="2"/>
  <c r="BG851" i="2"/>
  <c r="BF851" i="2"/>
  <c r="BE851" i="2"/>
  <c r="T851" i="2"/>
  <c r="R851" i="2"/>
  <c r="P851" i="2"/>
  <c r="BK851" i="2"/>
  <c r="J851" i="2"/>
  <c r="BI848" i="2"/>
  <c r="BH848" i="2"/>
  <c r="BG848" i="2"/>
  <c r="BF848" i="2"/>
  <c r="T848" i="2"/>
  <c r="R848" i="2"/>
  <c r="P848" i="2"/>
  <c r="BK848" i="2"/>
  <c r="J848" i="2"/>
  <c r="BE848" i="2" s="1"/>
  <c r="BI840" i="2"/>
  <c r="BH840" i="2"/>
  <c r="BG840" i="2"/>
  <c r="BF840" i="2"/>
  <c r="BE840" i="2"/>
  <c r="T840" i="2"/>
  <c r="R840" i="2"/>
  <c r="P840" i="2"/>
  <c r="BK840" i="2"/>
  <c r="J840" i="2"/>
  <c r="BI837" i="2"/>
  <c r="BH837" i="2"/>
  <c r="BG837" i="2"/>
  <c r="BF837" i="2"/>
  <c r="T837" i="2"/>
  <c r="R837" i="2"/>
  <c r="P837" i="2"/>
  <c r="BK837" i="2"/>
  <c r="J837" i="2"/>
  <c r="BE837" i="2" s="1"/>
  <c r="BI834" i="2"/>
  <c r="BH834" i="2"/>
  <c r="BG834" i="2"/>
  <c r="BF834" i="2"/>
  <c r="BE834" i="2"/>
  <c r="T834" i="2"/>
  <c r="R834" i="2"/>
  <c r="P834" i="2"/>
  <c r="P831" i="2" s="1"/>
  <c r="BK834" i="2"/>
  <c r="J834" i="2"/>
  <c r="BI832" i="2"/>
  <c r="BH832" i="2"/>
  <c r="BG832" i="2"/>
  <c r="BF832" i="2"/>
  <c r="T832" i="2"/>
  <c r="R832" i="2"/>
  <c r="R831" i="2" s="1"/>
  <c r="P832" i="2"/>
  <c r="BK832" i="2"/>
  <c r="J832" i="2"/>
  <c r="BE832" i="2" s="1"/>
  <c r="BI829" i="2"/>
  <c r="BH829" i="2"/>
  <c r="BG829" i="2"/>
  <c r="BF829" i="2"/>
  <c r="T829" i="2"/>
  <c r="R829" i="2"/>
  <c r="P829" i="2"/>
  <c r="BK829" i="2"/>
  <c r="J829" i="2"/>
  <c r="BE829" i="2" s="1"/>
  <c r="BI825" i="2"/>
  <c r="BH825" i="2"/>
  <c r="BG825" i="2"/>
  <c r="BF825" i="2"/>
  <c r="T825" i="2"/>
  <c r="R825" i="2"/>
  <c r="P825" i="2"/>
  <c r="BK825" i="2"/>
  <c r="J825" i="2"/>
  <c r="BE825" i="2" s="1"/>
  <c r="BI821" i="2"/>
  <c r="BH821" i="2"/>
  <c r="BG821" i="2"/>
  <c r="BF821" i="2"/>
  <c r="T821" i="2"/>
  <c r="R821" i="2"/>
  <c r="P821" i="2"/>
  <c r="BK821" i="2"/>
  <c r="J821" i="2"/>
  <c r="BE821" i="2" s="1"/>
  <c r="BI817" i="2"/>
  <c r="BH817" i="2"/>
  <c r="BG817" i="2"/>
  <c r="BF817" i="2"/>
  <c r="BE817" i="2"/>
  <c r="T817" i="2"/>
  <c r="R817" i="2"/>
  <c r="P817" i="2"/>
  <c r="BK817" i="2"/>
  <c r="J817" i="2"/>
  <c r="BI813" i="2"/>
  <c r="BH813" i="2"/>
  <c r="BG813" i="2"/>
  <c r="BF813" i="2"/>
  <c r="T813" i="2"/>
  <c r="R813" i="2"/>
  <c r="P813" i="2"/>
  <c r="BK813" i="2"/>
  <c r="J813" i="2"/>
  <c r="BE813" i="2" s="1"/>
  <c r="BI810" i="2"/>
  <c r="BH810" i="2"/>
  <c r="BG810" i="2"/>
  <c r="BF810" i="2"/>
  <c r="BE810" i="2"/>
  <c r="T810" i="2"/>
  <c r="R810" i="2"/>
  <c r="P810" i="2"/>
  <c r="BK810" i="2"/>
  <c r="J810" i="2"/>
  <c r="BI807" i="2"/>
  <c r="BH807" i="2"/>
  <c r="BG807" i="2"/>
  <c r="BF807" i="2"/>
  <c r="T807" i="2"/>
  <c r="R807" i="2"/>
  <c r="P807" i="2"/>
  <c r="BK807" i="2"/>
  <c r="J807" i="2"/>
  <c r="BE807" i="2" s="1"/>
  <c r="BI804" i="2"/>
  <c r="BH804" i="2"/>
  <c r="BG804" i="2"/>
  <c r="BF804" i="2"/>
  <c r="T804" i="2"/>
  <c r="R804" i="2"/>
  <c r="P804" i="2"/>
  <c r="BK804" i="2"/>
  <c r="J804" i="2"/>
  <c r="BE804" i="2" s="1"/>
  <c r="BI801" i="2"/>
  <c r="BH801" i="2"/>
  <c r="BG801" i="2"/>
  <c r="BF801" i="2"/>
  <c r="T801" i="2"/>
  <c r="R801" i="2"/>
  <c r="P801" i="2"/>
  <c r="BK801" i="2"/>
  <c r="J801" i="2"/>
  <c r="BE801" i="2" s="1"/>
  <c r="BI798" i="2"/>
  <c r="BH798" i="2"/>
  <c r="BG798" i="2"/>
  <c r="BF798" i="2"/>
  <c r="T798" i="2"/>
  <c r="R798" i="2"/>
  <c r="P798" i="2"/>
  <c r="BK798" i="2"/>
  <c r="J798" i="2"/>
  <c r="BE798" i="2" s="1"/>
  <c r="BI795" i="2"/>
  <c r="BH795" i="2"/>
  <c r="BG795" i="2"/>
  <c r="BF795" i="2"/>
  <c r="T795" i="2"/>
  <c r="R795" i="2"/>
  <c r="P795" i="2"/>
  <c r="BK795" i="2"/>
  <c r="J795" i="2"/>
  <c r="BE795" i="2" s="1"/>
  <c r="BI792" i="2"/>
  <c r="BH792" i="2"/>
  <c r="BG792" i="2"/>
  <c r="BF792" i="2"/>
  <c r="BE792" i="2"/>
  <c r="T792" i="2"/>
  <c r="R792" i="2"/>
  <c r="P792" i="2"/>
  <c r="BK792" i="2"/>
  <c r="J792" i="2"/>
  <c r="BI789" i="2"/>
  <c r="BH789" i="2"/>
  <c r="BG789" i="2"/>
  <c r="BF789" i="2"/>
  <c r="T789" i="2"/>
  <c r="R789" i="2"/>
  <c r="P789" i="2"/>
  <c r="BK789" i="2"/>
  <c r="J789" i="2"/>
  <c r="BE789" i="2" s="1"/>
  <c r="BI785" i="2"/>
  <c r="BH785" i="2"/>
  <c r="BG785" i="2"/>
  <c r="BF785" i="2"/>
  <c r="BE785" i="2"/>
  <c r="T785" i="2"/>
  <c r="R785" i="2"/>
  <c r="P785" i="2"/>
  <c r="BK785" i="2"/>
  <c r="BK758" i="2" s="1"/>
  <c r="J758" i="2" s="1"/>
  <c r="J75" i="2" s="1"/>
  <c r="J785" i="2"/>
  <c r="BI759" i="2"/>
  <c r="BH759" i="2"/>
  <c r="BG759" i="2"/>
  <c r="BF759" i="2"/>
  <c r="T759" i="2"/>
  <c r="R759" i="2"/>
  <c r="R758" i="2" s="1"/>
  <c r="P759" i="2"/>
  <c r="P758" i="2" s="1"/>
  <c r="BK759" i="2"/>
  <c r="J759" i="2"/>
  <c r="BE759" i="2" s="1"/>
  <c r="BI756" i="2"/>
  <c r="BH756" i="2"/>
  <c r="BG756" i="2"/>
  <c r="BF756" i="2"/>
  <c r="BE756" i="2"/>
  <c r="T756" i="2"/>
  <c r="R756" i="2"/>
  <c r="P756" i="2"/>
  <c r="BK756" i="2"/>
  <c r="J756" i="2"/>
  <c r="BI747" i="2"/>
  <c r="BH747" i="2"/>
  <c r="BG747" i="2"/>
  <c r="BF747" i="2"/>
  <c r="T747" i="2"/>
  <c r="R747" i="2"/>
  <c r="P747" i="2"/>
  <c r="BK747" i="2"/>
  <c r="J747" i="2"/>
  <c r="BE747" i="2" s="1"/>
  <c r="BI744" i="2"/>
  <c r="BH744" i="2"/>
  <c r="BG744" i="2"/>
  <c r="BF744" i="2"/>
  <c r="BE744" i="2"/>
  <c r="T744" i="2"/>
  <c r="R744" i="2"/>
  <c r="P744" i="2"/>
  <c r="BK744" i="2"/>
  <c r="J744" i="2"/>
  <c r="BI741" i="2"/>
  <c r="BH741" i="2"/>
  <c r="BG741" i="2"/>
  <c r="BF741" i="2"/>
  <c r="T741" i="2"/>
  <c r="R741" i="2"/>
  <c r="P741" i="2"/>
  <c r="BK741" i="2"/>
  <c r="J741" i="2"/>
  <c r="BE741" i="2" s="1"/>
  <c r="BI738" i="2"/>
  <c r="BH738" i="2"/>
  <c r="BG738" i="2"/>
  <c r="BF738" i="2"/>
  <c r="BE738" i="2"/>
  <c r="T738" i="2"/>
  <c r="R738" i="2"/>
  <c r="P738" i="2"/>
  <c r="BK738" i="2"/>
  <c r="J738" i="2"/>
  <c r="BI734" i="2"/>
  <c r="BH734" i="2"/>
  <c r="BG734" i="2"/>
  <c r="BF734" i="2"/>
  <c r="T734" i="2"/>
  <c r="R734" i="2"/>
  <c r="P734" i="2"/>
  <c r="BK734" i="2"/>
  <c r="J734" i="2"/>
  <c r="BE734" i="2" s="1"/>
  <c r="BI730" i="2"/>
  <c r="BH730" i="2"/>
  <c r="BG730" i="2"/>
  <c r="BF730" i="2"/>
  <c r="BE730" i="2"/>
  <c r="T730" i="2"/>
  <c r="R730" i="2"/>
  <c r="P730" i="2"/>
  <c r="BK730" i="2"/>
  <c r="J730" i="2"/>
  <c r="BI726" i="2"/>
  <c r="BH726" i="2"/>
  <c r="BG726" i="2"/>
  <c r="BF726" i="2"/>
  <c r="T726" i="2"/>
  <c r="R726" i="2"/>
  <c r="P726" i="2"/>
  <c r="BK726" i="2"/>
  <c r="J726" i="2"/>
  <c r="BE726" i="2" s="1"/>
  <c r="BI723" i="2"/>
  <c r="BH723" i="2"/>
  <c r="BG723" i="2"/>
  <c r="BF723" i="2"/>
  <c r="BE723" i="2"/>
  <c r="T723" i="2"/>
  <c r="R723" i="2"/>
  <c r="P723" i="2"/>
  <c r="BK723" i="2"/>
  <c r="BK708" i="2" s="1"/>
  <c r="J723" i="2"/>
  <c r="BI718" i="2"/>
  <c r="BH718" i="2"/>
  <c r="BG718" i="2"/>
  <c r="BF718" i="2"/>
  <c r="T718" i="2"/>
  <c r="R718" i="2"/>
  <c r="P718" i="2"/>
  <c r="BK718" i="2"/>
  <c r="J718" i="2"/>
  <c r="BE718" i="2" s="1"/>
  <c r="BI714" i="2"/>
  <c r="BH714" i="2"/>
  <c r="BG714" i="2"/>
  <c r="BF714" i="2"/>
  <c r="BE714" i="2"/>
  <c r="T714" i="2"/>
  <c r="R714" i="2"/>
  <c r="P714" i="2"/>
  <c r="BK714" i="2"/>
  <c r="J714" i="2"/>
  <c r="BI709" i="2"/>
  <c r="BH709" i="2"/>
  <c r="BG709" i="2"/>
  <c r="BF709" i="2"/>
  <c r="T709" i="2"/>
  <c r="T708" i="2" s="1"/>
  <c r="R709" i="2"/>
  <c r="P709" i="2"/>
  <c r="BK709" i="2"/>
  <c r="J709" i="2"/>
  <c r="BE709" i="2" s="1"/>
  <c r="BI705" i="2"/>
  <c r="BH705" i="2"/>
  <c r="BG705" i="2"/>
  <c r="BF705" i="2"/>
  <c r="T705" i="2"/>
  <c r="T704" i="2" s="1"/>
  <c r="R705" i="2"/>
  <c r="R704" i="2" s="1"/>
  <c r="P705" i="2"/>
  <c r="BK705" i="2"/>
  <c r="BK704" i="2" s="1"/>
  <c r="J704" i="2" s="1"/>
  <c r="J705" i="2"/>
  <c r="BE705" i="2" s="1"/>
  <c r="J72" i="2"/>
  <c r="BI700" i="2"/>
  <c r="BH700" i="2"/>
  <c r="BG700" i="2"/>
  <c r="BF700" i="2"/>
  <c r="T700" i="2"/>
  <c r="R700" i="2"/>
  <c r="P700" i="2"/>
  <c r="BK700" i="2"/>
  <c r="J700" i="2"/>
  <c r="BE700" i="2" s="1"/>
  <c r="BI696" i="2"/>
  <c r="BH696" i="2"/>
  <c r="BG696" i="2"/>
  <c r="BF696" i="2"/>
  <c r="T696" i="2"/>
  <c r="R696" i="2"/>
  <c r="P696" i="2"/>
  <c r="BK696" i="2"/>
  <c r="J696" i="2"/>
  <c r="BE696" i="2" s="1"/>
  <c r="BI693" i="2"/>
  <c r="BH693" i="2"/>
  <c r="BG693" i="2"/>
  <c r="BF693" i="2"/>
  <c r="T693" i="2"/>
  <c r="R693" i="2"/>
  <c r="P693" i="2"/>
  <c r="BK693" i="2"/>
  <c r="J693" i="2"/>
  <c r="BE693" i="2" s="1"/>
  <c r="BI690" i="2"/>
  <c r="BH690" i="2"/>
  <c r="BG690" i="2"/>
  <c r="BF690" i="2"/>
  <c r="BE690" i="2"/>
  <c r="T690" i="2"/>
  <c r="R690" i="2"/>
  <c r="P690" i="2"/>
  <c r="BK690" i="2"/>
  <c r="J690" i="2"/>
  <c r="BI687" i="2"/>
  <c r="BH687" i="2"/>
  <c r="BG687" i="2"/>
  <c r="BF687" i="2"/>
  <c r="T687" i="2"/>
  <c r="R687" i="2"/>
  <c r="P687" i="2"/>
  <c r="BK687" i="2"/>
  <c r="J687" i="2"/>
  <c r="BE687" i="2" s="1"/>
  <c r="BI684" i="2"/>
  <c r="BH684" i="2"/>
  <c r="BG684" i="2"/>
  <c r="BF684" i="2"/>
  <c r="BE684" i="2"/>
  <c r="T684" i="2"/>
  <c r="R684" i="2"/>
  <c r="P684" i="2"/>
  <c r="BK684" i="2"/>
  <c r="J684" i="2"/>
  <c r="BI681" i="2"/>
  <c r="BH681" i="2"/>
  <c r="BG681" i="2"/>
  <c r="BF681" i="2"/>
  <c r="T681" i="2"/>
  <c r="R681" i="2"/>
  <c r="R671" i="2" s="1"/>
  <c r="P681" i="2"/>
  <c r="BK681" i="2"/>
  <c r="J681" i="2"/>
  <c r="BE681" i="2" s="1"/>
  <c r="BI677" i="2"/>
  <c r="BH677" i="2"/>
  <c r="BG677" i="2"/>
  <c r="BF677" i="2"/>
  <c r="T677" i="2"/>
  <c r="R677" i="2"/>
  <c r="P677" i="2"/>
  <c r="BK677" i="2"/>
  <c r="J677" i="2"/>
  <c r="BE677" i="2" s="1"/>
  <c r="BI672" i="2"/>
  <c r="BH672" i="2"/>
  <c r="BG672" i="2"/>
  <c r="BF672" i="2"/>
  <c r="T672" i="2"/>
  <c r="R672" i="2"/>
  <c r="P672" i="2"/>
  <c r="BK672" i="2"/>
  <c r="J672" i="2"/>
  <c r="BE672" i="2" s="1"/>
  <c r="BI643" i="2"/>
  <c r="BH643" i="2"/>
  <c r="BG643" i="2"/>
  <c r="BF643" i="2"/>
  <c r="BE643" i="2"/>
  <c r="T643" i="2"/>
  <c r="R643" i="2"/>
  <c r="P643" i="2"/>
  <c r="BK643" i="2"/>
  <c r="J643" i="2"/>
  <c r="BI640" i="2"/>
  <c r="BH640" i="2"/>
  <c r="BG640" i="2"/>
  <c r="BF640" i="2"/>
  <c r="T640" i="2"/>
  <c r="R640" i="2"/>
  <c r="P640" i="2"/>
  <c r="BK640" i="2"/>
  <c r="J640" i="2"/>
  <c r="BE640" i="2" s="1"/>
  <c r="BI634" i="2"/>
  <c r="BH634" i="2"/>
  <c r="BG634" i="2"/>
  <c r="BF634" i="2"/>
  <c r="BE634" i="2"/>
  <c r="T634" i="2"/>
  <c r="R634" i="2"/>
  <c r="P634" i="2"/>
  <c r="BK634" i="2"/>
  <c r="J634" i="2"/>
  <c r="BI631" i="2"/>
  <c r="BH631" i="2"/>
  <c r="BG631" i="2"/>
  <c r="BF631" i="2"/>
  <c r="T631" i="2"/>
  <c r="R631" i="2"/>
  <c r="P631" i="2"/>
  <c r="BK631" i="2"/>
  <c r="J631" i="2"/>
  <c r="BE631" i="2" s="1"/>
  <c r="BI628" i="2"/>
  <c r="BH628" i="2"/>
  <c r="BG628" i="2"/>
  <c r="BF628" i="2"/>
  <c r="BE628" i="2"/>
  <c r="T628" i="2"/>
  <c r="R628" i="2"/>
  <c r="P628" i="2"/>
  <c r="BK628" i="2"/>
  <c r="J628" i="2"/>
  <c r="BI623" i="2"/>
  <c r="BH623" i="2"/>
  <c r="BG623" i="2"/>
  <c r="BF623" i="2"/>
  <c r="T623" i="2"/>
  <c r="R623" i="2"/>
  <c r="P623" i="2"/>
  <c r="BK623" i="2"/>
  <c r="J623" i="2"/>
  <c r="BE623" i="2" s="1"/>
  <c r="BI620" i="2"/>
  <c r="BH620" i="2"/>
  <c r="BG620" i="2"/>
  <c r="BF620" i="2"/>
  <c r="BE620" i="2"/>
  <c r="T620" i="2"/>
  <c r="R620" i="2"/>
  <c r="P620" i="2"/>
  <c r="BK620" i="2"/>
  <c r="J620" i="2"/>
  <c r="BI617" i="2"/>
  <c r="BH617" i="2"/>
  <c r="BG617" i="2"/>
  <c r="BF617" i="2"/>
  <c r="T617" i="2"/>
  <c r="R617" i="2"/>
  <c r="P617" i="2"/>
  <c r="BK617" i="2"/>
  <c r="J617" i="2"/>
  <c r="BE617" i="2" s="1"/>
  <c r="BI612" i="2"/>
  <c r="BH612" i="2"/>
  <c r="BG612" i="2"/>
  <c r="BF612" i="2"/>
  <c r="BE612" i="2"/>
  <c r="T612" i="2"/>
  <c r="R612" i="2"/>
  <c r="P612" i="2"/>
  <c r="BK612" i="2"/>
  <c r="J612" i="2"/>
  <c r="BI609" i="2"/>
  <c r="BH609" i="2"/>
  <c r="BG609" i="2"/>
  <c r="BF609" i="2"/>
  <c r="T609" i="2"/>
  <c r="R609" i="2"/>
  <c r="P609" i="2"/>
  <c r="BK609" i="2"/>
  <c r="J609" i="2"/>
  <c r="BE609" i="2" s="1"/>
  <c r="BI606" i="2"/>
  <c r="BH606" i="2"/>
  <c r="BG606" i="2"/>
  <c r="BF606" i="2"/>
  <c r="BE606" i="2"/>
  <c r="T606" i="2"/>
  <c r="R606" i="2"/>
  <c r="P606" i="2"/>
  <c r="BK606" i="2"/>
  <c r="J606" i="2"/>
  <c r="BI603" i="2"/>
  <c r="BH603" i="2"/>
  <c r="BG603" i="2"/>
  <c r="BF603" i="2"/>
  <c r="T603" i="2"/>
  <c r="R603" i="2"/>
  <c r="P603" i="2"/>
  <c r="BK603" i="2"/>
  <c r="J603" i="2"/>
  <c r="BE603" i="2" s="1"/>
  <c r="BI586" i="2"/>
  <c r="BH586" i="2"/>
  <c r="BG586" i="2"/>
  <c r="BF586" i="2"/>
  <c r="BE586" i="2"/>
  <c r="T586" i="2"/>
  <c r="R586" i="2"/>
  <c r="P586" i="2"/>
  <c r="BK586" i="2"/>
  <c r="J586" i="2"/>
  <c r="BI582" i="2"/>
  <c r="BH582" i="2"/>
  <c r="BG582" i="2"/>
  <c r="BF582" i="2"/>
  <c r="T582" i="2"/>
  <c r="R582" i="2"/>
  <c r="P582" i="2"/>
  <c r="BK582" i="2"/>
  <c r="J582" i="2"/>
  <c r="BE582" i="2" s="1"/>
  <c r="BI578" i="2"/>
  <c r="BH578" i="2"/>
  <c r="BG578" i="2"/>
  <c r="BF578" i="2"/>
  <c r="BE578" i="2"/>
  <c r="T578" i="2"/>
  <c r="R578" i="2"/>
  <c r="P578" i="2"/>
  <c r="BK578" i="2"/>
  <c r="J578" i="2"/>
  <c r="BI574" i="2"/>
  <c r="BH574" i="2"/>
  <c r="BG574" i="2"/>
  <c r="BF574" i="2"/>
  <c r="T574" i="2"/>
  <c r="R574" i="2"/>
  <c r="P574" i="2"/>
  <c r="BK574" i="2"/>
  <c r="J574" i="2"/>
  <c r="BE574" i="2" s="1"/>
  <c r="BI569" i="2"/>
  <c r="BH569" i="2"/>
  <c r="BG569" i="2"/>
  <c r="BF569" i="2"/>
  <c r="BE569" i="2"/>
  <c r="T569" i="2"/>
  <c r="R569" i="2"/>
  <c r="P569" i="2"/>
  <c r="BK569" i="2"/>
  <c r="J569" i="2"/>
  <c r="BI553" i="2"/>
  <c r="BH553" i="2"/>
  <c r="BG553" i="2"/>
  <c r="BF553" i="2"/>
  <c r="T553" i="2"/>
  <c r="R553" i="2"/>
  <c r="P553" i="2"/>
  <c r="BK553" i="2"/>
  <c r="J553" i="2"/>
  <c r="BE553" i="2" s="1"/>
  <c r="BI550" i="2"/>
  <c r="BH550" i="2"/>
  <c r="BG550" i="2"/>
  <c r="BF550" i="2"/>
  <c r="BE550" i="2"/>
  <c r="T550" i="2"/>
  <c r="R550" i="2"/>
  <c r="P550" i="2"/>
  <c r="BK550" i="2"/>
  <c r="J550" i="2"/>
  <c r="BI542" i="2"/>
  <c r="BH542" i="2"/>
  <c r="BG542" i="2"/>
  <c r="BF542" i="2"/>
  <c r="T542" i="2"/>
  <c r="R542" i="2"/>
  <c r="P542" i="2"/>
  <c r="BK542" i="2"/>
  <c r="J542" i="2"/>
  <c r="BE542" i="2" s="1"/>
  <c r="BI522" i="2"/>
  <c r="BH522" i="2"/>
  <c r="BG522" i="2"/>
  <c r="BF522" i="2"/>
  <c r="BE522" i="2"/>
  <c r="T522" i="2"/>
  <c r="R522" i="2"/>
  <c r="P522" i="2"/>
  <c r="BK522" i="2"/>
  <c r="J522" i="2"/>
  <c r="BI519" i="2"/>
  <c r="BH519" i="2"/>
  <c r="BG519" i="2"/>
  <c r="BF519" i="2"/>
  <c r="T519" i="2"/>
  <c r="R519" i="2"/>
  <c r="P519" i="2"/>
  <c r="BK519" i="2"/>
  <c r="J519" i="2"/>
  <c r="BE519" i="2" s="1"/>
  <c r="BI516" i="2"/>
  <c r="BH516" i="2"/>
  <c r="BG516" i="2"/>
  <c r="BF516" i="2"/>
  <c r="BE516" i="2"/>
  <c r="T516" i="2"/>
  <c r="R516" i="2"/>
  <c r="P516" i="2"/>
  <c r="BK516" i="2"/>
  <c r="J516" i="2"/>
  <c r="BI511" i="2"/>
  <c r="BH511" i="2"/>
  <c r="BG511" i="2"/>
  <c r="BF511" i="2"/>
  <c r="T511" i="2"/>
  <c r="R511" i="2"/>
  <c r="P511" i="2"/>
  <c r="BK511" i="2"/>
  <c r="J511" i="2"/>
  <c r="BE511" i="2" s="1"/>
  <c r="BI508" i="2"/>
  <c r="BH508" i="2"/>
  <c r="BG508" i="2"/>
  <c r="BF508" i="2"/>
  <c r="BE508" i="2"/>
  <c r="T508" i="2"/>
  <c r="R508" i="2"/>
  <c r="P508" i="2"/>
  <c r="BK508" i="2"/>
  <c r="J508" i="2"/>
  <c r="BI505" i="2"/>
  <c r="BH505" i="2"/>
  <c r="BG505" i="2"/>
  <c r="BF505" i="2"/>
  <c r="T505" i="2"/>
  <c r="R505" i="2"/>
  <c r="P505" i="2"/>
  <c r="BK505" i="2"/>
  <c r="J505" i="2"/>
  <c r="BE505" i="2" s="1"/>
  <c r="BI502" i="2"/>
  <c r="BH502" i="2"/>
  <c r="BG502" i="2"/>
  <c r="BF502" i="2"/>
  <c r="BE502" i="2"/>
  <c r="T502" i="2"/>
  <c r="R502" i="2"/>
  <c r="P502" i="2"/>
  <c r="BK502" i="2"/>
  <c r="J502" i="2"/>
  <c r="BI499" i="2"/>
  <c r="BH499" i="2"/>
  <c r="BG499" i="2"/>
  <c r="BF499" i="2"/>
  <c r="T499" i="2"/>
  <c r="T438" i="2" s="1"/>
  <c r="R499" i="2"/>
  <c r="P499" i="2"/>
  <c r="BK499" i="2"/>
  <c r="J499" i="2"/>
  <c r="BE499" i="2" s="1"/>
  <c r="BI457" i="2"/>
  <c r="BH457" i="2"/>
  <c r="BG457" i="2"/>
  <c r="BF457" i="2"/>
  <c r="BE457" i="2"/>
  <c r="T457" i="2"/>
  <c r="R457" i="2"/>
  <c r="P457" i="2"/>
  <c r="BK457" i="2"/>
  <c r="J457" i="2"/>
  <c r="BI453" i="2"/>
  <c r="BH453" i="2"/>
  <c r="BG453" i="2"/>
  <c r="BF453" i="2"/>
  <c r="T453" i="2"/>
  <c r="R453" i="2"/>
  <c r="P453" i="2"/>
  <c r="BK453" i="2"/>
  <c r="J453" i="2"/>
  <c r="BE453" i="2" s="1"/>
  <c r="BI450" i="2"/>
  <c r="BH450" i="2"/>
  <c r="BG450" i="2"/>
  <c r="BF450" i="2"/>
  <c r="BE450" i="2"/>
  <c r="T450" i="2"/>
  <c r="R450" i="2"/>
  <c r="P450" i="2"/>
  <c r="BK450" i="2"/>
  <c r="J450" i="2"/>
  <c r="BI447" i="2"/>
  <c r="BH447" i="2"/>
  <c r="BG447" i="2"/>
  <c r="BF447" i="2"/>
  <c r="T447" i="2"/>
  <c r="R447" i="2"/>
  <c r="P447" i="2"/>
  <c r="BK447" i="2"/>
  <c r="J447" i="2"/>
  <c r="BE447" i="2" s="1"/>
  <c r="BI444" i="2"/>
  <c r="BH444" i="2"/>
  <c r="BG444" i="2"/>
  <c r="BF444" i="2"/>
  <c r="BE444" i="2"/>
  <c r="T444" i="2"/>
  <c r="R444" i="2"/>
  <c r="P444" i="2"/>
  <c r="BK444" i="2"/>
  <c r="BK438" i="2" s="1"/>
  <c r="J438" i="2" s="1"/>
  <c r="J70" i="2" s="1"/>
  <c r="J444" i="2"/>
  <c r="BI439" i="2"/>
  <c r="BH439" i="2"/>
  <c r="BG439" i="2"/>
  <c r="BF439" i="2"/>
  <c r="T439" i="2"/>
  <c r="R439" i="2"/>
  <c r="P439" i="2"/>
  <c r="BK439" i="2"/>
  <c r="J439" i="2"/>
  <c r="BE439" i="2" s="1"/>
  <c r="BI430" i="2"/>
  <c r="BH430" i="2"/>
  <c r="BG430" i="2"/>
  <c r="BF430" i="2"/>
  <c r="T430" i="2"/>
  <c r="R430" i="2"/>
  <c r="P430" i="2"/>
  <c r="BK430" i="2"/>
  <c r="J430" i="2"/>
  <c r="BE430" i="2" s="1"/>
  <c r="BI427" i="2"/>
  <c r="BH427" i="2"/>
  <c r="BG427" i="2"/>
  <c r="BF427" i="2"/>
  <c r="BE427" i="2"/>
  <c r="T427" i="2"/>
  <c r="R427" i="2"/>
  <c r="P427" i="2"/>
  <c r="BK427" i="2"/>
  <c r="J427" i="2"/>
  <c r="BI414" i="2"/>
  <c r="BH414" i="2"/>
  <c r="BG414" i="2"/>
  <c r="BF414" i="2"/>
  <c r="T414" i="2"/>
  <c r="R414" i="2"/>
  <c r="P414" i="2"/>
  <c r="BK414" i="2"/>
  <c r="J414" i="2"/>
  <c r="BE414" i="2" s="1"/>
  <c r="BI401" i="2"/>
  <c r="BH401" i="2"/>
  <c r="BG401" i="2"/>
  <c r="BF401" i="2"/>
  <c r="T401" i="2"/>
  <c r="R401" i="2"/>
  <c r="P401" i="2"/>
  <c r="BK401" i="2"/>
  <c r="J401" i="2"/>
  <c r="BE401" i="2" s="1"/>
  <c r="BI398" i="2"/>
  <c r="BH398" i="2"/>
  <c r="BG398" i="2"/>
  <c r="BF398" i="2"/>
  <c r="T398" i="2"/>
  <c r="R398" i="2"/>
  <c r="P398" i="2"/>
  <c r="BK398" i="2"/>
  <c r="J398" i="2"/>
  <c r="BE398" i="2" s="1"/>
  <c r="BI395" i="2"/>
  <c r="BH395" i="2"/>
  <c r="BG395" i="2"/>
  <c r="BF395" i="2"/>
  <c r="T395" i="2"/>
  <c r="R395" i="2"/>
  <c r="P395" i="2"/>
  <c r="BK395" i="2"/>
  <c r="J395" i="2"/>
  <c r="BE395" i="2" s="1"/>
  <c r="BI392" i="2"/>
  <c r="BH392" i="2"/>
  <c r="BG392" i="2"/>
  <c r="BF392" i="2"/>
  <c r="T392" i="2"/>
  <c r="R392" i="2"/>
  <c r="P392" i="2"/>
  <c r="BK392" i="2"/>
  <c r="J392" i="2"/>
  <c r="BE392" i="2" s="1"/>
  <c r="BI389" i="2"/>
  <c r="BH389" i="2"/>
  <c r="BG389" i="2"/>
  <c r="BF389" i="2"/>
  <c r="BE389" i="2"/>
  <c r="T389" i="2"/>
  <c r="R389" i="2"/>
  <c r="P389" i="2"/>
  <c r="BK389" i="2"/>
  <c r="J389" i="2"/>
  <c r="BI386" i="2"/>
  <c r="BH386" i="2"/>
  <c r="BG386" i="2"/>
  <c r="BF386" i="2"/>
  <c r="T386" i="2"/>
  <c r="R386" i="2"/>
  <c r="P386" i="2"/>
  <c r="BK386" i="2"/>
  <c r="J386" i="2"/>
  <c r="BE386" i="2" s="1"/>
  <c r="BI381" i="2"/>
  <c r="BH381" i="2"/>
  <c r="BG381" i="2"/>
  <c r="BF381" i="2"/>
  <c r="BE381" i="2"/>
  <c r="T381" i="2"/>
  <c r="R381" i="2"/>
  <c r="P381" i="2"/>
  <c r="BK381" i="2"/>
  <c r="J381" i="2"/>
  <c r="BI367" i="2"/>
  <c r="BH367" i="2"/>
  <c r="BG367" i="2"/>
  <c r="BF367" i="2"/>
  <c r="T367" i="2"/>
  <c r="R367" i="2"/>
  <c r="P367" i="2"/>
  <c r="P366" i="2" s="1"/>
  <c r="BK367" i="2"/>
  <c r="J367" i="2"/>
  <c r="BE367" i="2" s="1"/>
  <c r="BI359" i="2"/>
  <c r="BH359" i="2"/>
  <c r="BG359" i="2"/>
  <c r="BF359" i="2"/>
  <c r="BE359" i="2"/>
  <c r="T359" i="2"/>
  <c r="R359" i="2"/>
  <c r="P359" i="2"/>
  <c r="P270" i="2" s="1"/>
  <c r="BK359" i="2"/>
  <c r="J359" i="2"/>
  <c r="BI354" i="2"/>
  <c r="BH354" i="2"/>
  <c r="BG354" i="2"/>
  <c r="BF354" i="2"/>
  <c r="T354" i="2"/>
  <c r="R354" i="2"/>
  <c r="P354" i="2"/>
  <c r="BK354" i="2"/>
  <c r="J354" i="2"/>
  <c r="BE354" i="2" s="1"/>
  <c r="BI351" i="2"/>
  <c r="BH351" i="2"/>
  <c r="BG351" i="2"/>
  <c r="BF351" i="2"/>
  <c r="BE351" i="2"/>
  <c r="T351" i="2"/>
  <c r="R351" i="2"/>
  <c r="P351" i="2"/>
  <c r="BK351" i="2"/>
  <c r="J351" i="2"/>
  <c r="BI347" i="2"/>
  <c r="BH347" i="2"/>
  <c r="BG347" i="2"/>
  <c r="BF347" i="2"/>
  <c r="BE347" i="2"/>
  <c r="T347" i="2"/>
  <c r="R347" i="2"/>
  <c r="P347" i="2"/>
  <c r="BK347" i="2"/>
  <c r="J347" i="2"/>
  <c r="BI341" i="2"/>
  <c r="BH341" i="2"/>
  <c r="BG341" i="2"/>
  <c r="BF341" i="2"/>
  <c r="BE341" i="2"/>
  <c r="T341" i="2"/>
  <c r="R341" i="2"/>
  <c r="P341" i="2"/>
  <c r="BK341" i="2"/>
  <c r="J341" i="2"/>
  <c r="BI335" i="2"/>
  <c r="BH335" i="2"/>
  <c r="BG335" i="2"/>
  <c r="BF335" i="2"/>
  <c r="BE335" i="2"/>
  <c r="T335" i="2"/>
  <c r="R335" i="2"/>
  <c r="P335" i="2"/>
  <c r="BK335" i="2"/>
  <c r="J335" i="2"/>
  <c r="BI331" i="2"/>
  <c r="BH331" i="2"/>
  <c r="BG331" i="2"/>
  <c r="BF331" i="2"/>
  <c r="BE331" i="2"/>
  <c r="T331" i="2"/>
  <c r="R331" i="2"/>
  <c r="P331" i="2"/>
  <c r="BK331" i="2"/>
  <c r="J331" i="2"/>
  <c r="BI327" i="2"/>
  <c r="BH327" i="2"/>
  <c r="BG327" i="2"/>
  <c r="BF327" i="2"/>
  <c r="BE327" i="2"/>
  <c r="T327" i="2"/>
  <c r="R327" i="2"/>
  <c r="P327" i="2"/>
  <c r="BK327" i="2"/>
  <c r="J327" i="2"/>
  <c r="BI323" i="2"/>
  <c r="BH323" i="2"/>
  <c r="BG323" i="2"/>
  <c r="BF323" i="2"/>
  <c r="BE323" i="2"/>
  <c r="T323" i="2"/>
  <c r="R323" i="2"/>
  <c r="P323" i="2"/>
  <c r="BK323" i="2"/>
  <c r="J323" i="2"/>
  <c r="BI319" i="2"/>
  <c r="BH319" i="2"/>
  <c r="BG319" i="2"/>
  <c r="BF319" i="2"/>
  <c r="BE319" i="2"/>
  <c r="T319" i="2"/>
  <c r="R319" i="2"/>
  <c r="P319" i="2"/>
  <c r="BK319" i="2"/>
  <c r="J319" i="2"/>
  <c r="BI315" i="2"/>
  <c r="BH315" i="2"/>
  <c r="BG315" i="2"/>
  <c r="BF315" i="2"/>
  <c r="BE315" i="2"/>
  <c r="T315" i="2"/>
  <c r="R315" i="2"/>
  <c r="P315" i="2"/>
  <c r="BK315" i="2"/>
  <c r="J315" i="2"/>
  <c r="BI311" i="2"/>
  <c r="BH311" i="2"/>
  <c r="BG311" i="2"/>
  <c r="BF311" i="2"/>
  <c r="BE311" i="2"/>
  <c r="T311" i="2"/>
  <c r="R311" i="2"/>
  <c r="P311" i="2"/>
  <c r="BK311" i="2"/>
  <c r="J311" i="2"/>
  <c r="BI307" i="2"/>
  <c r="BH307" i="2"/>
  <c r="BG307" i="2"/>
  <c r="BF307" i="2"/>
  <c r="BE307" i="2"/>
  <c r="T307" i="2"/>
  <c r="R307" i="2"/>
  <c r="P307" i="2"/>
  <c r="BK307" i="2"/>
  <c r="J307" i="2"/>
  <c r="BI303" i="2"/>
  <c r="BH303" i="2"/>
  <c r="BG303" i="2"/>
  <c r="BF303" i="2"/>
  <c r="BE303" i="2"/>
  <c r="T303" i="2"/>
  <c r="R303" i="2"/>
  <c r="P303" i="2"/>
  <c r="BK303" i="2"/>
  <c r="J303" i="2"/>
  <c r="BI299" i="2"/>
  <c r="BH299" i="2"/>
  <c r="BG299" i="2"/>
  <c r="BF299" i="2"/>
  <c r="BE299" i="2"/>
  <c r="T299" i="2"/>
  <c r="R299" i="2"/>
  <c r="P299" i="2"/>
  <c r="BK299" i="2"/>
  <c r="J299" i="2"/>
  <c r="BI295" i="2"/>
  <c r="BH295" i="2"/>
  <c r="BG295" i="2"/>
  <c r="BF295" i="2"/>
  <c r="BE295" i="2"/>
  <c r="T295" i="2"/>
  <c r="R295" i="2"/>
  <c r="P295" i="2"/>
  <c r="BK295" i="2"/>
  <c r="J295" i="2"/>
  <c r="BI286" i="2"/>
  <c r="BH286" i="2"/>
  <c r="BG286" i="2"/>
  <c r="BF286" i="2"/>
  <c r="BE286" i="2"/>
  <c r="T286" i="2"/>
  <c r="R286" i="2"/>
  <c r="P286" i="2"/>
  <c r="BK286" i="2"/>
  <c r="J286" i="2"/>
  <c r="BI283" i="2"/>
  <c r="BH283" i="2"/>
  <c r="BG283" i="2"/>
  <c r="BF283" i="2"/>
  <c r="BE283" i="2"/>
  <c r="T283" i="2"/>
  <c r="R283" i="2"/>
  <c r="P283" i="2"/>
  <c r="BK283" i="2"/>
  <c r="J283" i="2"/>
  <c r="BI277" i="2"/>
  <c r="BH277" i="2"/>
  <c r="BG277" i="2"/>
  <c r="BF277" i="2"/>
  <c r="BE277" i="2"/>
  <c r="T277" i="2"/>
  <c r="R277" i="2"/>
  <c r="P277" i="2"/>
  <c r="BK277" i="2"/>
  <c r="J277" i="2"/>
  <c r="BI271" i="2"/>
  <c r="BH271" i="2"/>
  <c r="BG271" i="2"/>
  <c r="BF271" i="2"/>
  <c r="BE271" i="2"/>
  <c r="T271" i="2"/>
  <c r="T270" i="2" s="1"/>
  <c r="R271" i="2"/>
  <c r="P271" i="2"/>
  <c r="BK271" i="2"/>
  <c r="J271" i="2"/>
  <c r="BI267" i="2"/>
  <c r="BH267" i="2"/>
  <c r="BG267" i="2"/>
  <c r="BF267" i="2"/>
  <c r="T267" i="2"/>
  <c r="R267" i="2"/>
  <c r="P267" i="2"/>
  <c r="BK267" i="2"/>
  <c r="J267" i="2"/>
  <c r="BE267" i="2" s="1"/>
  <c r="BI259" i="2"/>
  <c r="BH259" i="2"/>
  <c r="BG259" i="2"/>
  <c r="BF259" i="2"/>
  <c r="BE259" i="2"/>
  <c r="T259" i="2"/>
  <c r="R259" i="2"/>
  <c r="P259" i="2"/>
  <c r="BK259" i="2"/>
  <c r="J259" i="2"/>
  <c r="BI256" i="2"/>
  <c r="BH256" i="2"/>
  <c r="BG256" i="2"/>
  <c r="BF256" i="2"/>
  <c r="T256" i="2"/>
  <c r="R256" i="2"/>
  <c r="P256" i="2"/>
  <c r="BK256" i="2"/>
  <c r="J256" i="2"/>
  <c r="BE256" i="2" s="1"/>
  <c r="BI245" i="2"/>
  <c r="BH245" i="2"/>
  <c r="BG245" i="2"/>
  <c r="BF245" i="2"/>
  <c r="BE245" i="2"/>
  <c r="T245" i="2"/>
  <c r="R245" i="2"/>
  <c r="P245" i="2"/>
  <c r="BK245" i="2"/>
  <c r="J245" i="2"/>
  <c r="BI234" i="2"/>
  <c r="BH234" i="2"/>
  <c r="BG234" i="2"/>
  <c r="BF234" i="2"/>
  <c r="T234" i="2"/>
  <c r="R234" i="2"/>
  <c r="P234" i="2"/>
  <c r="BK234" i="2"/>
  <c r="J234" i="2"/>
  <c r="BE234" i="2" s="1"/>
  <c r="BI230" i="2"/>
  <c r="BH230" i="2"/>
  <c r="BG230" i="2"/>
  <c r="BF230" i="2"/>
  <c r="T230" i="2"/>
  <c r="R230" i="2"/>
  <c r="P230" i="2"/>
  <c r="BK230" i="2"/>
  <c r="J230" i="2"/>
  <c r="BE230" i="2" s="1"/>
  <c r="BI227" i="2"/>
  <c r="BH227" i="2"/>
  <c r="BG227" i="2"/>
  <c r="BF227" i="2"/>
  <c r="T227" i="2"/>
  <c r="R227" i="2"/>
  <c r="P227" i="2"/>
  <c r="BK227" i="2"/>
  <c r="J227" i="2"/>
  <c r="BE227" i="2" s="1"/>
  <c r="BI220" i="2"/>
  <c r="BH220" i="2"/>
  <c r="BG220" i="2"/>
  <c r="BF220" i="2"/>
  <c r="T220" i="2"/>
  <c r="R220" i="2"/>
  <c r="P220" i="2"/>
  <c r="BK220" i="2"/>
  <c r="J220" i="2"/>
  <c r="BE220" i="2" s="1"/>
  <c r="BI212" i="2"/>
  <c r="BH212" i="2"/>
  <c r="BG212" i="2"/>
  <c r="BF212" i="2"/>
  <c r="T212" i="2"/>
  <c r="R212" i="2"/>
  <c r="P212" i="2"/>
  <c r="BK212" i="2"/>
  <c r="J212" i="2"/>
  <c r="BE212" i="2" s="1"/>
  <c r="BI209" i="2"/>
  <c r="BH209" i="2"/>
  <c r="BG209" i="2"/>
  <c r="BF209" i="2"/>
  <c r="BE209" i="2"/>
  <c r="T209" i="2"/>
  <c r="R209" i="2"/>
  <c r="P209" i="2"/>
  <c r="BK209" i="2"/>
  <c r="J209" i="2"/>
  <c r="BI206" i="2"/>
  <c r="BH206" i="2"/>
  <c r="BG206" i="2"/>
  <c r="BF206" i="2"/>
  <c r="T206" i="2"/>
  <c r="R206" i="2"/>
  <c r="R183" i="2" s="1"/>
  <c r="P206" i="2"/>
  <c r="BK206" i="2"/>
  <c r="J206" i="2"/>
  <c r="BE206" i="2" s="1"/>
  <c r="BI202" i="2"/>
  <c r="BH202" i="2"/>
  <c r="BG202" i="2"/>
  <c r="BF202" i="2"/>
  <c r="BE202" i="2"/>
  <c r="T202" i="2"/>
  <c r="R202" i="2"/>
  <c r="P202" i="2"/>
  <c r="BK202" i="2"/>
  <c r="J202" i="2"/>
  <c r="BI197" i="2"/>
  <c r="BH197" i="2"/>
  <c r="BG197" i="2"/>
  <c r="BF197" i="2"/>
  <c r="T197" i="2"/>
  <c r="R197" i="2"/>
  <c r="P197" i="2"/>
  <c r="BK197" i="2"/>
  <c r="J197" i="2"/>
  <c r="BE197" i="2" s="1"/>
  <c r="BI191" i="2"/>
  <c r="BH191" i="2"/>
  <c r="BG191" i="2"/>
  <c r="BF191" i="2"/>
  <c r="T191" i="2"/>
  <c r="R191" i="2"/>
  <c r="P191" i="2"/>
  <c r="BK191" i="2"/>
  <c r="J191" i="2"/>
  <c r="BE191" i="2" s="1"/>
  <c r="BI187" i="2"/>
  <c r="BH187" i="2"/>
  <c r="BG187" i="2"/>
  <c r="BF187" i="2"/>
  <c r="T187" i="2"/>
  <c r="R187" i="2"/>
  <c r="P187" i="2"/>
  <c r="BK187" i="2"/>
  <c r="J187" i="2"/>
  <c r="BE187" i="2" s="1"/>
  <c r="BI184" i="2"/>
  <c r="BH184" i="2"/>
  <c r="BG184" i="2"/>
  <c r="BF184" i="2"/>
  <c r="T184" i="2"/>
  <c r="R184" i="2"/>
  <c r="P184" i="2"/>
  <c r="BK184" i="2"/>
  <c r="J184" i="2"/>
  <c r="BE184" i="2" s="1"/>
  <c r="BI180" i="2"/>
  <c r="BH180" i="2"/>
  <c r="BG180" i="2"/>
  <c r="BF180" i="2"/>
  <c r="BE180" i="2"/>
  <c r="T180" i="2"/>
  <c r="R180" i="2"/>
  <c r="P180" i="2"/>
  <c r="BK180" i="2"/>
  <c r="J180" i="2"/>
  <c r="BI176" i="2"/>
  <c r="BH176" i="2"/>
  <c r="BG176" i="2"/>
  <c r="BF176" i="2"/>
  <c r="BE176" i="2"/>
  <c r="T176" i="2"/>
  <c r="R176" i="2"/>
  <c r="P176" i="2"/>
  <c r="BK176" i="2"/>
  <c r="J176" i="2"/>
  <c r="BI173" i="2"/>
  <c r="BH173" i="2"/>
  <c r="BG173" i="2"/>
  <c r="BF173" i="2"/>
  <c r="BE173" i="2"/>
  <c r="T173" i="2"/>
  <c r="R173" i="2"/>
  <c r="P173" i="2"/>
  <c r="BK173" i="2"/>
  <c r="J173" i="2"/>
  <c r="BI170" i="2"/>
  <c r="BH170" i="2"/>
  <c r="BG170" i="2"/>
  <c r="BF170" i="2"/>
  <c r="BE170" i="2"/>
  <c r="T170" i="2"/>
  <c r="R170" i="2"/>
  <c r="P170" i="2"/>
  <c r="BK170" i="2"/>
  <c r="J170" i="2"/>
  <c r="BI167" i="2"/>
  <c r="BH167" i="2"/>
  <c r="BG167" i="2"/>
  <c r="BF167" i="2"/>
  <c r="BE167" i="2"/>
  <c r="T167" i="2"/>
  <c r="R167" i="2"/>
  <c r="P167" i="2"/>
  <c r="BK167" i="2"/>
  <c r="J167" i="2"/>
  <c r="BI163" i="2"/>
  <c r="BH163" i="2"/>
  <c r="BG163" i="2"/>
  <c r="BF163" i="2"/>
  <c r="BE163" i="2"/>
  <c r="T163" i="2"/>
  <c r="R163" i="2"/>
  <c r="P163" i="2"/>
  <c r="BK163" i="2"/>
  <c r="J163" i="2"/>
  <c r="BI160" i="2"/>
  <c r="BH160" i="2"/>
  <c r="BG160" i="2"/>
  <c r="BF160" i="2"/>
  <c r="BE160" i="2"/>
  <c r="T160" i="2"/>
  <c r="R160" i="2"/>
  <c r="P160" i="2"/>
  <c r="BK160" i="2"/>
  <c r="J160" i="2"/>
  <c r="BI155" i="2"/>
  <c r="BH155" i="2"/>
  <c r="BG155" i="2"/>
  <c r="BF155" i="2"/>
  <c r="BE155" i="2"/>
  <c r="T155" i="2"/>
  <c r="R155" i="2"/>
  <c r="P155" i="2"/>
  <c r="BK155" i="2"/>
  <c r="J155" i="2"/>
  <c r="BI151" i="2"/>
  <c r="BH151" i="2"/>
  <c r="BG151" i="2"/>
  <c r="BF151" i="2"/>
  <c r="BE151" i="2"/>
  <c r="T151" i="2"/>
  <c r="R151" i="2"/>
  <c r="P151" i="2"/>
  <c r="BK151" i="2"/>
  <c r="J151" i="2"/>
  <c r="BI140" i="2"/>
  <c r="BH140" i="2"/>
  <c r="BG140" i="2"/>
  <c r="BF140" i="2"/>
  <c r="BE140" i="2"/>
  <c r="T140" i="2"/>
  <c r="R140" i="2"/>
  <c r="P140" i="2"/>
  <c r="BK140" i="2"/>
  <c r="J140" i="2"/>
  <c r="BI136" i="2"/>
  <c r="BH136" i="2"/>
  <c r="BG136" i="2"/>
  <c r="BF136" i="2"/>
  <c r="BE136" i="2"/>
  <c r="T136" i="2"/>
  <c r="R136" i="2"/>
  <c r="P136" i="2"/>
  <c r="BK136" i="2"/>
  <c r="J136" i="2"/>
  <c r="BI128" i="2"/>
  <c r="BH128" i="2"/>
  <c r="BG128" i="2"/>
  <c r="BF128" i="2"/>
  <c r="BE128" i="2"/>
  <c r="T128" i="2"/>
  <c r="R128" i="2"/>
  <c r="P128" i="2"/>
  <c r="BK128" i="2"/>
  <c r="J128" i="2"/>
  <c r="BI124" i="2"/>
  <c r="BH124" i="2"/>
  <c r="BG124" i="2"/>
  <c r="BF124" i="2"/>
  <c r="BE124" i="2"/>
  <c r="T124" i="2"/>
  <c r="R124" i="2"/>
  <c r="P124" i="2"/>
  <c r="BK124" i="2"/>
  <c r="J124" i="2"/>
  <c r="BI120" i="2"/>
  <c r="BH120" i="2"/>
  <c r="BG120" i="2"/>
  <c r="BF120" i="2"/>
  <c r="BE120" i="2"/>
  <c r="T120" i="2"/>
  <c r="R120" i="2"/>
  <c r="P120" i="2"/>
  <c r="P115" i="2" s="1"/>
  <c r="BK120" i="2"/>
  <c r="J120" i="2"/>
  <c r="BI116" i="2"/>
  <c r="F38" i="2" s="1"/>
  <c r="BD54" i="1" s="1"/>
  <c r="BH116" i="2"/>
  <c r="BG116" i="2"/>
  <c r="BF116" i="2"/>
  <c r="BE116" i="2"/>
  <c r="T116" i="2"/>
  <c r="T115" i="2" s="1"/>
  <c r="R116" i="2"/>
  <c r="P116" i="2"/>
  <c r="BK116" i="2"/>
  <c r="BK115" i="2" s="1"/>
  <c r="J116" i="2"/>
  <c r="F110" i="2"/>
  <c r="J109" i="2"/>
  <c r="F109" i="2"/>
  <c r="F107" i="2"/>
  <c r="E105" i="2"/>
  <c r="E99" i="2"/>
  <c r="F57" i="2"/>
  <c r="E55" i="2"/>
  <c r="J25" i="2"/>
  <c r="E25" i="2"/>
  <c r="J59" i="2" s="1"/>
  <c r="J24" i="2"/>
  <c r="J22" i="2"/>
  <c r="E22" i="2"/>
  <c r="F60" i="2" s="1"/>
  <c r="J21" i="2"/>
  <c r="J19" i="2"/>
  <c r="E19" i="2"/>
  <c r="F59" i="2" s="1"/>
  <c r="J18" i="2"/>
  <c r="J16" i="2"/>
  <c r="J107" i="2" s="1"/>
  <c r="E7" i="2"/>
  <c r="E49" i="2" s="1"/>
  <c r="AS99" i="1"/>
  <c r="AS97" i="1"/>
  <c r="AS90" i="1"/>
  <c r="BD85" i="1"/>
  <c r="AS85" i="1"/>
  <c r="AS82" i="1"/>
  <c r="BB73" i="1"/>
  <c r="BB72" i="1" s="1"/>
  <c r="AS73" i="1"/>
  <c r="AS72" i="1" s="1"/>
  <c r="AS71" i="1" s="1"/>
  <c r="BD65" i="1"/>
  <c r="AS65" i="1"/>
  <c r="AS61" i="1"/>
  <c r="AS59" i="1"/>
  <c r="AS53" i="1"/>
  <c r="AS52" i="1"/>
  <c r="AT80" i="1"/>
  <c r="L47" i="1"/>
  <c r="AM46" i="1"/>
  <c r="L46" i="1"/>
  <c r="AM44" i="1"/>
  <c r="L44" i="1"/>
  <c r="L42" i="1"/>
  <c r="L41" i="1"/>
  <c r="AS51" i="1" l="1"/>
  <c r="R97" i="3"/>
  <c r="R96" i="3" s="1"/>
  <c r="J98" i="10"/>
  <c r="J66" i="10" s="1"/>
  <c r="J708" i="2"/>
  <c r="J74" i="2" s="1"/>
  <c r="J115" i="2"/>
  <c r="J66" i="2" s="1"/>
  <c r="AX72" i="1"/>
  <c r="J101" i="4"/>
  <c r="J66" i="4" s="1"/>
  <c r="BK100" i="4"/>
  <c r="P98" i="5"/>
  <c r="AU57" i="1" s="1"/>
  <c r="BK1193" i="2"/>
  <c r="J1193" i="2" s="1"/>
  <c r="J81" i="2" s="1"/>
  <c r="F37" i="2"/>
  <c r="BC54" i="1" s="1"/>
  <c r="J35" i="2"/>
  <c r="AW54" i="1" s="1"/>
  <c r="P183" i="2"/>
  <c r="BK270" i="2"/>
  <c r="J270" i="2" s="1"/>
  <c r="J68" i="2" s="1"/>
  <c r="BK366" i="2"/>
  <c r="J366" i="2" s="1"/>
  <c r="J69" i="2" s="1"/>
  <c r="T671" i="2"/>
  <c r="BK895" i="2"/>
  <c r="J895" i="2" s="1"/>
  <c r="J77" i="2" s="1"/>
  <c r="R895" i="2"/>
  <c r="T1069" i="2"/>
  <c r="BK1163" i="2"/>
  <c r="J1163" i="2" s="1"/>
  <c r="J80" i="2" s="1"/>
  <c r="T1193" i="2"/>
  <c r="R1298" i="2"/>
  <c r="P1298" i="2"/>
  <c r="BK1409" i="2"/>
  <c r="J1409" i="2" s="1"/>
  <c r="J84" i="2" s="1"/>
  <c r="P1564" i="2"/>
  <c r="BK1621" i="2"/>
  <c r="J1621" i="2" s="1"/>
  <c r="J88" i="2" s="1"/>
  <c r="E49" i="3"/>
  <c r="J34" i="3"/>
  <c r="AV55" i="1" s="1"/>
  <c r="T97" i="3"/>
  <c r="T96" i="3" s="1"/>
  <c r="F38" i="3"/>
  <c r="BD55" i="1" s="1"/>
  <c r="BD53" i="1" s="1"/>
  <c r="BD52" i="1" s="1"/>
  <c r="BK135" i="3"/>
  <c r="J135" i="3" s="1"/>
  <c r="J67" i="3" s="1"/>
  <c r="F36" i="4"/>
  <c r="BB56" i="1" s="1"/>
  <c r="P181" i="4"/>
  <c r="P153" i="4" s="1"/>
  <c r="P99" i="4" s="1"/>
  <c r="AU56" i="1" s="1"/>
  <c r="BK256" i="4"/>
  <c r="J256" i="4" s="1"/>
  <c r="J72" i="4" s="1"/>
  <c r="R98" i="5"/>
  <c r="F36" i="5"/>
  <c r="BB57" i="1" s="1"/>
  <c r="F35" i="6"/>
  <c r="BA58" i="1" s="1"/>
  <c r="P130" i="6"/>
  <c r="F35" i="7"/>
  <c r="BA60" i="1" s="1"/>
  <c r="BA59" i="1" s="1"/>
  <c r="AW59" i="1" s="1"/>
  <c r="BK95" i="7"/>
  <c r="J96" i="7"/>
  <c r="J66" i="7" s="1"/>
  <c r="J97" i="8"/>
  <c r="J66" i="8" s="1"/>
  <c r="BK96" i="8"/>
  <c r="P97" i="9"/>
  <c r="BK234" i="9"/>
  <c r="J234" i="9" s="1"/>
  <c r="J71" i="9" s="1"/>
  <c r="F34" i="10"/>
  <c r="AZ64" i="1" s="1"/>
  <c r="J34" i="10"/>
  <c r="AV64" i="1" s="1"/>
  <c r="AT64" i="1" s="1"/>
  <c r="F38" i="10"/>
  <c r="BD64" i="1" s="1"/>
  <c r="F60" i="11"/>
  <c r="F89" i="11"/>
  <c r="BK97" i="11"/>
  <c r="J97" i="11" s="1"/>
  <c r="J67" i="11" s="1"/>
  <c r="J98" i="11"/>
  <c r="J68" i="11" s="1"/>
  <c r="R97" i="12"/>
  <c r="BK228" i="12"/>
  <c r="J228" i="12" s="1"/>
  <c r="J69" i="12" s="1"/>
  <c r="R228" i="12"/>
  <c r="J87" i="13"/>
  <c r="J61" i="13" s="1"/>
  <c r="BK86" i="13"/>
  <c r="J86" i="13" s="1"/>
  <c r="J32" i="13"/>
  <c r="AV68" i="1" s="1"/>
  <c r="T85" i="14"/>
  <c r="F32" i="15"/>
  <c r="AZ70" i="1" s="1"/>
  <c r="P87" i="15"/>
  <c r="P86" i="15" s="1"/>
  <c r="AU70" i="1" s="1"/>
  <c r="J97" i="16"/>
  <c r="J66" i="16" s="1"/>
  <c r="F34" i="2"/>
  <c r="AZ54" i="1" s="1"/>
  <c r="AZ53" i="1" s="1"/>
  <c r="J34" i="2"/>
  <c r="AV54" i="1" s="1"/>
  <c r="AT54" i="1" s="1"/>
  <c r="J96" i="17"/>
  <c r="J66" i="17" s="1"/>
  <c r="BK95" i="17"/>
  <c r="T183" i="2"/>
  <c r="T114" i="2" s="1"/>
  <c r="T113" i="2" s="1"/>
  <c r="BK671" i="2"/>
  <c r="J671" i="2" s="1"/>
  <c r="J71" i="2" s="1"/>
  <c r="T831" i="2"/>
  <c r="BK1069" i="2"/>
  <c r="J1069" i="2" s="1"/>
  <c r="J79" i="2" s="1"/>
  <c r="R1409" i="2"/>
  <c r="T1647" i="2"/>
  <c r="R135" i="3"/>
  <c r="P160" i="3"/>
  <c r="P97" i="3" s="1"/>
  <c r="P96" i="3" s="1"/>
  <c r="AU55" i="1" s="1"/>
  <c r="BK222" i="3"/>
  <c r="J222" i="3" s="1"/>
  <c r="J71" i="3" s="1"/>
  <c r="F34" i="4"/>
  <c r="AZ56" i="1" s="1"/>
  <c r="T401" i="4"/>
  <c r="J154" i="4"/>
  <c r="J70" i="4" s="1"/>
  <c r="BK153" i="4"/>
  <c r="J153" i="4" s="1"/>
  <c r="J69" i="4" s="1"/>
  <c r="BK99" i="5"/>
  <c r="F34" i="5"/>
  <c r="AZ57" i="1" s="1"/>
  <c r="P113" i="5"/>
  <c r="T113" i="5"/>
  <c r="BK219" i="5"/>
  <c r="J219" i="5" s="1"/>
  <c r="J73" i="5" s="1"/>
  <c r="F37" i="6"/>
  <c r="BC58" i="1" s="1"/>
  <c r="T130" i="6"/>
  <c r="J34" i="7"/>
  <c r="AV60" i="1" s="1"/>
  <c r="F34" i="7"/>
  <c r="AZ60" i="1" s="1"/>
  <c r="AZ59" i="1" s="1"/>
  <c r="AV59" i="1" s="1"/>
  <c r="AT59" i="1" s="1"/>
  <c r="F38" i="7"/>
  <c r="BD60" i="1" s="1"/>
  <c r="BD59" i="1" s="1"/>
  <c r="P95" i="7"/>
  <c r="P94" i="7" s="1"/>
  <c r="AU60" i="1" s="1"/>
  <c r="AU59" i="1" s="1"/>
  <c r="R96" i="8"/>
  <c r="R95" i="8" s="1"/>
  <c r="F37" i="8"/>
  <c r="BC62" i="1" s="1"/>
  <c r="BC61" i="1" s="1"/>
  <c r="AY61" i="1" s="1"/>
  <c r="P97" i="8"/>
  <c r="P96" i="8" s="1"/>
  <c r="P95" i="8" s="1"/>
  <c r="AU62" i="1" s="1"/>
  <c r="F34" i="9"/>
  <c r="AZ63" i="1" s="1"/>
  <c r="J34" i="9"/>
  <c r="AV63" i="1" s="1"/>
  <c r="T97" i="9"/>
  <c r="F93" i="10"/>
  <c r="R98" i="10"/>
  <c r="J34" i="11"/>
  <c r="AV66" i="1" s="1"/>
  <c r="F34" i="11"/>
  <c r="AZ66" i="1" s="1"/>
  <c r="AZ65" i="1" s="1"/>
  <c r="AV65" i="1" s="1"/>
  <c r="AT65" i="1" s="1"/>
  <c r="T201" i="12"/>
  <c r="J32" i="14"/>
  <c r="AV69" i="1" s="1"/>
  <c r="F32" i="14"/>
  <c r="AZ69" i="1" s="1"/>
  <c r="F36" i="14"/>
  <c r="BD69" i="1" s="1"/>
  <c r="R93" i="14"/>
  <c r="J32" i="15"/>
  <c r="AV70" i="1" s="1"/>
  <c r="R95" i="16"/>
  <c r="J150" i="16"/>
  <c r="J70" i="16" s="1"/>
  <c r="BK149" i="16"/>
  <c r="J149" i="16" s="1"/>
  <c r="J69" i="16" s="1"/>
  <c r="F34" i="17"/>
  <c r="AZ75" i="1" s="1"/>
  <c r="F91" i="21"/>
  <c r="F59" i="21"/>
  <c r="BK96" i="21"/>
  <c r="J97" i="21"/>
  <c r="J66" i="21" s="1"/>
  <c r="BK97" i="3"/>
  <c r="J98" i="3"/>
  <c r="J66" i="3" s="1"/>
  <c r="T98" i="5"/>
  <c r="P93" i="6"/>
  <c r="AU58" i="1" s="1"/>
  <c r="J97" i="6"/>
  <c r="J66" i="6" s="1"/>
  <c r="BK93" i="6"/>
  <c r="J93" i="6" s="1"/>
  <c r="J89" i="8"/>
  <c r="J57" i="8"/>
  <c r="J59" i="8"/>
  <c r="J57" i="9"/>
  <c r="J89" i="9"/>
  <c r="J59" i="9"/>
  <c r="J91" i="9"/>
  <c r="BC65" i="1"/>
  <c r="AY65" i="1" s="1"/>
  <c r="J34" i="12"/>
  <c r="AV67" i="1" s="1"/>
  <c r="F34" i="12"/>
  <c r="AZ67" i="1" s="1"/>
  <c r="R85" i="14"/>
  <c r="E77" i="20"/>
  <c r="E49" i="20"/>
  <c r="AX73" i="1"/>
  <c r="J57" i="2"/>
  <c r="R270" i="2"/>
  <c r="R366" i="2"/>
  <c r="P671" i="2"/>
  <c r="R1040" i="2"/>
  <c r="P1069" i="2"/>
  <c r="R1163" i="2"/>
  <c r="T1564" i="2"/>
  <c r="R1621" i="2"/>
  <c r="R115" i="2"/>
  <c r="F36" i="2"/>
  <c r="BB54" i="1" s="1"/>
  <c r="BB53" i="1" s="1"/>
  <c r="BK183" i="2"/>
  <c r="J183" i="2" s="1"/>
  <c r="J67" i="2" s="1"/>
  <c r="T366" i="2"/>
  <c r="R438" i="2"/>
  <c r="P438" i="2"/>
  <c r="P114" i="2" s="1"/>
  <c r="R708" i="2"/>
  <c r="P708" i="2"/>
  <c r="T758" i="2"/>
  <c r="T707" i="2" s="1"/>
  <c r="BK831" i="2"/>
  <c r="J831" i="2" s="1"/>
  <c r="J76" i="2" s="1"/>
  <c r="T895" i="2"/>
  <c r="T1163" i="2"/>
  <c r="R1193" i="2"/>
  <c r="P1339" i="2"/>
  <c r="P1193" i="2" s="1"/>
  <c r="F35" i="2"/>
  <c r="BA54" i="1" s="1"/>
  <c r="F37" i="3"/>
  <c r="BC55" i="1" s="1"/>
  <c r="P331" i="4"/>
  <c r="R352" i="4"/>
  <c r="R153" i="4" s="1"/>
  <c r="R99" i="4" s="1"/>
  <c r="T153" i="4"/>
  <c r="T99" i="4" s="1"/>
  <c r="F60" i="5"/>
  <c r="P147" i="5"/>
  <c r="J34" i="6"/>
  <c r="AV58" i="1" s="1"/>
  <c r="T93" i="6"/>
  <c r="E80" i="7"/>
  <c r="E49" i="7"/>
  <c r="J35" i="7"/>
  <c r="AW60" i="1" s="1"/>
  <c r="R129" i="7"/>
  <c r="F34" i="8"/>
  <c r="AZ62" i="1" s="1"/>
  <c r="AZ61" i="1" s="1"/>
  <c r="AV61" i="1" s="1"/>
  <c r="J34" i="8"/>
  <c r="AV62" i="1" s="1"/>
  <c r="F38" i="8"/>
  <c r="BD62" i="1" s="1"/>
  <c r="BD61" i="1" s="1"/>
  <c r="F36" i="8"/>
  <c r="BB62" i="1" s="1"/>
  <c r="BK97" i="9"/>
  <c r="F35" i="9"/>
  <c r="BA63" i="1" s="1"/>
  <c r="BA61" i="1" s="1"/>
  <c r="AW61" i="1" s="1"/>
  <c r="J35" i="9"/>
  <c r="AW63" i="1" s="1"/>
  <c r="R168" i="9"/>
  <c r="R96" i="9" s="1"/>
  <c r="R95" i="9" s="1"/>
  <c r="R185" i="10"/>
  <c r="P185" i="10"/>
  <c r="P97" i="10" s="1"/>
  <c r="P96" i="10" s="1"/>
  <c r="AU64" i="1" s="1"/>
  <c r="T98" i="11"/>
  <c r="T97" i="11" s="1"/>
  <c r="T92" i="11" s="1"/>
  <c r="E49" i="12"/>
  <c r="F36" i="12"/>
  <c r="BB67" i="1" s="1"/>
  <c r="BB65" i="1" s="1"/>
  <c r="AX65" i="1" s="1"/>
  <c r="P97" i="12"/>
  <c r="E47" i="14"/>
  <c r="F34" i="16"/>
  <c r="AZ74" i="1" s="1"/>
  <c r="P149" i="16"/>
  <c r="J88" i="17"/>
  <c r="J57" i="17"/>
  <c r="J59" i="17"/>
  <c r="J90" i="17"/>
  <c r="T128" i="17"/>
  <c r="F37" i="18"/>
  <c r="BC76" i="1" s="1"/>
  <c r="BC73" i="1" s="1"/>
  <c r="J377" i="24"/>
  <c r="J74" i="24" s="1"/>
  <c r="J90" i="3"/>
  <c r="J35" i="3"/>
  <c r="AW55" i="1" s="1"/>
  <c r="J34" i="4"/>
  <c r="AV56" i="1" s="1"/>
  <c r="AT56" i="1" s="1"/>
  <c r="J34" i="5"/>
  <c r="AV57" i="1" s="1"/>
  <c r="AT57" i="1" s="1"/>
  <c r="J35" i="6"/>
  <c r="AW58" i="1" s="1"/>
  <c r="J88" i="7"/>
  <c r="F37" i="7"/>
  <c r="BC60" i="1" s="1"/>
  <c r="BC59" i="1" s="1"/>
  <c r="AY59" i="1" s="1"/>
  <c r="T129" i="7"/>
  <c r="T95" i="7" s="1"/>
  <c r="T94" i="7" s="1"/>
  <c r="T168" i="9"/>
  <c r="F92" i="10"/>
  <c r="BK219" i="10"/>
  <c r="J219" i="10" s="1"/>
  <c r="J71" i="10" s="1"/>
  <c r="J35" i="11"/>
  <c r="AW66" i="1" s="1"/>
  <c r="R98" i="11"/>
  <c r="R97" i="11" s="1"/>
  <c r="R92" i="11" s="1"/>
  <c r="F35" i="11"/>
  <c r="BA66" i="1" s="1"/>
  <c r="BA65" i="1" s="1"/>
  <c r="AW65" i="1" s="1"/>
  <c r="F35" i="12"/>
  <c r="BA67" i="1" s="1"/>
  <c r="R201" i="12"/>
  <c r="T276" i="12"/>
  <c r="T96" i="12" s="1"/>
  <c r="T95" i="12" s="1"/>
  <c r="T286" i="12"/>
  <c r="F33" i="13"/>
  <c r="BA68" i="1" s="1"/>
  <c r="J33" i="13"/>
  <c r="AW68" i="1" s="1"/>
  <c r="T95" i="13"/>
  <c r="T86" i="13" s="1"/>
  <c r="R106" i="13"/>
  <c r="J80" i="15"/>
  <c r="J53" i="15"/>
  <c r="BK88" i="15"/>
  <c r="F36" i="15"/>
  <c r="BD70" i="1" s="1"/>
  <c r="F59" i="16"/>
  <c r="T97" i="16"/>
  <c r="T96" i="16" s="1"/>
  <c r="T95" i="16" s="1"/>
  <c r="F38" i="16"/>
  <c r="BD74" i="1" s="1"/>
  <c r="BK114" i="16"/>
  <c r="J114" i="16" s="1"/>
  <c r="J67" i="16" s="1"/>
  <c r="P125" i="16"/>
  <c r="P96" i="16" s="1"/>
  <c r="P95" i="16" s="1"/>
  <c r="AU74" i="1" s="1"/>
  <c r="AU73" i="1" s="1"/>
  <c r="T96" i="17"/>
  <c r="T92" i="19"/>
  <c r="T91" i="19" s="1"/>
  <c r="J34" i="21"/>
  <c r="AV79" i="1" s="1"/>
  <c r="F34" i="21"/>
  <c r="AZ79" i="1" s="1"/>
  <c r="P350" i="24"/>
  <c r="J95" i="4"/>
  <c r="E84" i="5"/>
  <c r="J89" i="6"/>
  <c r="T175" i="8"/>
  <c r="T96" i="8" s="1"/>
  <c r="T95" i="8" s="1"/>
  <c r="F36" i="9"/>
  <c r="BB63" i="1" s="1"/>
  <c r="P223" i="9"/>
  <c r="E49" i="11"/>
  <c r="BK97" i="12"/>
  <c r="J35" i="12"/>
  <c r="AW67" i="1" s="1"/>
  <c r="P228" i="12"/>
  <c r="P85" i="14"/>
  <c r="AU69" i="1" s="1"/>
  <c r="BK93" i="14"/>
  <c r="J93" i="14" s="1"/>
  <c r="J62" i="14" s="1"/>
  <c r="P95" i="17"/>
  <c r="P94" i="17" s="1"/>
  <c r="AU75" i="1" s="1"/>
  <c r="F35" i="17"/>
  <c r="BA75" i="1" s="1"/>
  <c r="R113" i="17"/>
  <c r="R95" i="17" s="1"/>
  <c r="R94" i="17" s="1"/>
  <c r="R128" i="17"/>
  <c r="E80" i="18"/>
  <c r="E49" i="18"/>
  <c r="J96" i="18"/>
  <c r="J66" i="18" s="1"/>
  <c r="J34" i="18"/>
  <c r="AV76" i="1" s="1"/>
  <c r="F34" i="18"/>
  <c r="AZ76" i="1" s="1"/>
  <c r="F38" i="18"/>
  <c r="BD76" i="1" s="1"/>
  <c r="T120" i="18"/>
  <c r="F34" i="19"/>
  <c r="AZ77" i="1" s="1"/>
  <c r="J92" i="20"/>
  <c r="J65" i="20" s="1"/>
  <c r="BK91" i="20"/>
  <c r="J91" i="20" s="1"/>
  <c r="J57" i="24"/>
  <c r="J101" i="24"/>
  <c r="J103" i="24"/>
  <c r="J59" i="24"/>
  <c r="J34" i="24"/>
  <c r="AV83" i="1" s="1"/>
  <c r="AT83" i="1" s="1"/>
  <c r="F34" i="24"/>
  <c r="AZ83" i="1" s="1"/>
  <c r="T109" i="24"/>
  <c r="P164" i="24"/>
  <c r="T164" i="24"/>
  <c r="R96" i="7"/>
  <c r="R95" i="7" s="1"/>
  <c r="R94" i="7" s="1"/>
  <c r="J35" i="8"/>
  <c r="AW62" i="1" s="1"/>
  <c r="F36" i="10"/>
  <c r="BB64" i="1" s="1"/>
  <c r="BK176" i="10"/>
  <c r="J176" i="10" s="1"/>
  <c r="J68" i="10" s="1"/>
  <c r="P98" i="11"/>
  <c r="P97" i="11" s="1"/>
  <c r="P92" i="11" s="1"/>
  <c r="AU66" i="1" s="1"/>
  <c r="BK93" i="11"/>
  <c r="P201" i="12"/>
  <c r="J80" i="13"/>
  <c r="J53" i="13"/>
  <c r="F36" i="13"/>
  <c r="BD68" i="1" s="1"/>
  <c r="R95" i="13"/>
  <c r="R86" i="13" s="1"/>
  <c r="P106" i="13"/>
  <c r="P86" i="13" s="1"/>
  <c r="AU68" i="1" s="1"/>
  <c r="T93" i="14"/>
  <c r="T88" i="15"/>
  <c r="T87" i="15" s="1"/>
  <c r="T86" i="15" s="1"/>
  <c r="F35" i="16"/>
  <c r="BA74" i="1" s="1"/>
  <c r="J57" i="18"/>
  <c r="J88" i="18"/>
  <c r="J90" i="18"/>
  <c r="P96" i="18"/>
  <c r="P95" i="18" s="1"/>
  <c r="P94" i="18" s="1"/>
  <c r="AU76" i="1" s="1"/>
  <c r="J35" i="18"/>
  <c r="AW76" i="1" s="1"/>
  <c r="F35" i="18"/>
  <c r="BA76" i="1" s="1"/>
  <c r="P92" i="19"/>
  <c r="P91" i="19" s="1"/>
  <c r="AU77" i="1" s="1"/>
  <c r="J35" i="20"/>
  <c r="AW78" i="1" s="1"/>
  <c r="J33" i="14"/>
  <c r="AW69" i="1" s="1"/>
  <c r="J33" i="15"/>
  <c r="AW70" i="1" s="1"/>
  <c r="J35" i="17"/>
  <c r="AW75" i="1" s="1"/>
  <c r="AT75" i="1" s="1"/>
  <c r="J34" i="19"/>
  <c r="AV77" i="1" s="1"/>
  <c r="F38" i="19"/>
  <c r="BD77" i="1" s="1"/>
  <c r="R115" i="19"/>
  <c r="R97" i="21"/>
  <c r="R96" i="21" s="1"/>
  <c r="R95" i="21" s="1"/>
  <c r="F37" i="21"/>
  <c r="BC79" i="1" s="1"/>
  <c r="J35" i="21"/>
  <c r="AW79" i="1" s="1"/>
  <c r="T117" i="21"/>
  <c r="T96" i="21" s="1"/>
  <c r="T95" i="21" s="1"/>
  <c r="T146" i="21"/>
  <c r="J84" i="23"/>
  <c r="J35" i="23"/>
  <c r="AW81" i="1" s="1"/>
  <c r="AT81" i="1" s="1"/>
  <c r="F37" i="24"/>
  <c r="BC83" i="1" s="1"/>
  <c r="BC82" i="1" s="1"/>
  <c r="AY82" i="1" s="1"/>
  <c r="R259" i="24"/>
  <c r="R350" i="24"/>
  <c r="T377" i="24"/>
  <c r="T376" i="24" s="1"/>
  <c r="R564" i="24"/>
  <c r="BK602" i="24"/>
  <c r="J602" i="24" s="1"/>
  <c r="J80" i="24" s="1"/>
  <c r="J35" i="25"/>
  <c r="AW84" i="1" s="1"/>
  <c r="J99" i="26"/>
  <c r="J66" i="26" s="1"/>
  <c r="BK98" i="26"/>
  <c r="F34" i="26"/>
  <c r="AZ86" i="1" s="1"/>
  <c r="J34" i="26"/>
  <c r="AV86" i="1" s="1"/>
  <c r="AT86" i="1" s="1"/>
  <c r="J87" i="19"/>
  <c r="J59" i="19"/>
  <c r="J57" i="19"/>
  <c r="R92" i="19"/>
  <c r="R91" i="19" s="1"/>
  <c r="BK115" i="19"/>
  <c r="J57" i="20"/>
  <c r="J85" i="20"/>
  <c r="J87" i="20"/>
  <c r="J34" i="20"/>
  <c r="AV78" i="1" s="1"/>
  <c r="AT78" i="1" s="1"/>
  <c r="F38" i="20"/>
  <c r="BD78" i="1" s="1"/>
  <c r="P115" i="20"/>
  <c r="E49" i="21"/>
  <c r="P117" i="21"/>
  <c r="P96" i="21" s="1"/>
  <c r="P95" i="21" s="1"/>
  <c r="AU79" i="1" s="1"/>
  <c r="F35" i="24"/>
  <c r="BA83" i="1" s="1"/>
  <c r="J35" i="24"/>
  <c r="AW83" i="1" s="1"/>
  <c r="T242" i="24"/>
  <c r="BK259" i="24"/>
  <c r="J259" i="24" s="1"/>
  <c r="J70" i="24" s="1"/>
  <c r="R420" i="24"/>
  <c r="P420" i="24"/>
  <c r="T98" i="26"/>
  <c r="J91" i="28"/>
  <c r="J62" i="28" s="1"/>
  <c r="BK167" i="29"/>
  <c r="J167" i="29" s="1"/>
  <c r="J66" i="29" s="1"/>
  <c r="J168" i="29"/>
  <c r="J67" i="29" s="1"/>
  <c r="P128" i="17"/>
  <c r="R96" i="18"/>
  <c r="R95" i="18" s="1"/>
  <c r="R94" i="18" s="1"/>
  <c r="BK108" i="18"/>
  <c r="J108" i="18" s="1"/>
  <c r="J67" i="18" s="1"/>
  <c r="BK136" i="18"/>
  <c r="J136" i="18" s="1"/>
  <c r="J69" i="18" s="1"/>
  <c r="F60" i="20"/>
  <c r="P93" i="20"/>
  <c r="P92" i="20" s="1"/>
  <c r="P91" i="20" s="1"/>
  <c r="AU78" i="1" s="1"/>
  <c r="F35" i="20"/>
  <c r="BA78" i="1" s="1"/>
  <c r="F34" i="20"/>
  <c r="AZ78" i="1" s="1"/>
  <c r="J59" i="21"/>
  <c r="F60" i="22"/>
  <c r="BK91" i="22"/>
  <c r="J59" i="23"/>
  <c r="BK90" i="23"/>
  <c r="J90" i="23" s="1"/>
  <c r="F104" i="24"/>
  <c r="P109" i="24"/>
  <c r="P108" i="24" s="1"/>
  <c r="P259" i="24"/>
  <c r="R377" i="24"/>
  <c r="T420" i="24"/>
  <c r="P661" i="24"/>
  <c r="P376" i="24" s="1"/>
  <c r="J35" i="27"/>
  <c r="AW87" i="1" s="1"/>
  <c r="AT87" i="1" s="1"/>
  <c r="F35" i="27"/>
  <c r="BA87" i="1" s="1"/>
  <c r="BA85" i="1" s="1"/>
  <c r="AW85" i="1" s="1"/>
  <c r="F92" i="33"/>
  <c r="F59" i="33"/>
  <c r="T108" i="18"/>
  <c r="T95" i="18" s="1"/>
  <c r="T94" i="18" s="1"/>
  <c r="R120" i="18"/>
  <c r="J35" i="19"/>
  <c r="AW77" i="1" s="1"/>
  <c r="T93" i="20"/>
  <c r="T92" i="20" s="1"/>
  <c r="T91" i="20" s="1"/>
  <c r="R115" i="20"/>
  <c r="R92" i="20" s="1"/>
  <c r="R91" i="20" s="1"/>
  <c r="BK109" i="24"/>
  <c r="F38" i="24"/>
  <c r="BD83" i="1" s="1"/>
  <c r="BD82" i="1" s="1"/>
  <c r="R109" i="24"/>
  <c r="R108" i="24" s="1"/>
  <c r="BK164" i="24"/>
  <c r="J164" i="24" s="1"/>
  <c r="J67" i="24" s="1"/>
  <c r="P227" i="24"/>
  <c r="BK242" i="24"/>
  <c r="J242" i="24" s="1"/>
  <c r="J69" i="24" s="1"/>
  <c r="T259" i="24"/>
  <c r="BK420" i="24"/>
  <c r="J420" i="24" s="1"/>
  <c r="J75" i="24" s="1"/>
  <c r="T516" i="24"/>
  <c r="BK564" i="24"/>
  <c r="J564" i="24" s="1"/>
  <c r="J78" i="24" s="1"/>
  <c r="R602" i="24"/>
  <c r="F34" i="25"/>
  <c r="AZ84" i="1" s="1"/>
  <c r="F38" i="25"/>
  <c r="BD84" i="1" s="1"/>
  <c r="F36" i="25"/>
  <c r="BB84" i="1" s="1"/>
  <c r="BB82" i="1" s="1"/>
  <c r="AX82" i="1" s="1"/>
  <c r="J34" i="25"/>
  <c r="AV84" i="1" s="1"/>
  <c r="AT84" i="1" s="1"/>
  <c r="R95" i="25"/>
  <c r="J59" i="26"/>
  <c r="F37" i="26"/>
  <c r="BC86" i="1" s="1"/>
  <c r="BC85" i="1" s="1"/>
  <c r="AY85" i="1" s="1"/>
  <c r="R136" i="26"/>
  <c r="R97" i="26" s="1"/>
  <c r="P137" i="26"/>
  <c r="P136" i="26" s="1"/>
  <c r="T214" i="26"/>
  <c r="J57" i="27"/>
  <c r="J89" i="27"/>
  <c r="J91" i="27"/>
  <c r="J59" i="27"/>
  <c r="F34" i="27"/>
  <c r="AZ87" i="1" s="1"/>
  <c r="T95" i="27"/>
  <c r="E77" i="28"/>
  <c r="E47" i="28"/>
  <c r="F32" i="28"/>
  <c r="AZ88" i="1" s="1"/>
  <c r="J32" i="28"/>
  <c r="AV88" i="1" s="1"/>
  <c r="AT88" i="1" s="1"/>
  <c r="F36" i="28"/>
  <c r="BD88" i="1" s="1"/>
  <c r="J161" i="28"/>
  <c r="J67" i="28" s="1"/>
  <c r="BK160" i="28"/>
  <c r="J160" i="28" s="1"/>
  <c r="J66" i="28" s="1"/>
  <c r="T118" i="29"/>
  <c r="F89" i="30"/>
  <c r="F59" i="30"/>
  <c r="F37" i="30"/>
  <c r="BC91" i="1" s="1"/>
  <c r="F59" i="31"/>
  <c r="F94" i="31"/>
  <c r="J100" i="32"/>
  <c r="J66" i="32" s="1"/>
  <c r="J34" i="32"/>
  <c r="AV93" i="1" s="1"/>
  <c r="AT93" i="1" s="1"/>
  <c r="T661" i="24"/>
  <c r="P125" i="25"/>
  <c r="P95" i="25" s="1"/>
  <c r="AU84" i="1" s="1"/>
  <c r="T125" i="25"/>
  <c r="T95" i="25" s="1"/>
  <c r="J35" i="26"/>
  <c r="AW86" i="1" s="1"/>
  <c r="P119" i="26"/>
  <c r="P98" i="26" s="1"/>
  <c r="P97" i="26" s="1"/>
  <c r="AU86" i="1" s="1"/>
  <c r="AU85" i="1" s="1"/>
  <c r="T119" i="26"/>
  <c r="BK136" i="26"/>
  <c r="J136" i="26" s="1"/>
  <c r="J68" i="26" s="1"/>
  <c r="R155" i="26"/>
  <c r="T200" i="26"/>
  <c r="T136" i="26" s="1"/>
  <c r="F36" i="27"/>
  <c r="BB87" i="1" s="1"/>
  <c r="J53" i="29"/>
  <c r="J83" i="29"/>
  <c r="J85" i="29"/>
  <c r="J55" i="29"/>
  <c r="F35" i="29"/>
  <c r="BC89" i="1" s="1"/>
  <c r="T130" i="30"/>
  <c r="T100" i="31"/>
  <c r="T99" i="31" s="1"/>
  <c r="T98" i="31" s="1"/>
  <c r="J96" i="25"/>
  <c r="J65" i="25" s="1"/>
  <c r="BK95" i="25"/>
  <c r="J95" i="25" s="1"/>
  <c r="J57" i="26"/>
  <c r="J91" i="26"/>
  <c r="F36" i="26"/>
  <c r="BB86" i="1" s="1"/>
  <c r="BB85" i="1" s="1"/>
  <c r="AX85" i="1" s="1"/>
  <c r="J100" i="27"/>
  <c r="J66" i="27" s="1"/>
  <c r="BK95" i="27"/>
  <c r="J95" i="27" s="1"/>
  <c r="R95" i="27"/>
  <c r="F35" i="28"/>
  <c r="BC88" i="1" s="1"/>
  <c r="R118" i="28"/>
  <c r="R90" i="28" s="1"/>
  <c r="R89" i="28" s="1"/>
  <c r="T99" i="32"/>
  <c r="T98" i="32" s="1"/>
  <c r="J57" i="25"/>
  <c r="E49" i="26"/>
  <c r="F60" i="27"/>
  <c r="T103" i="27"/>
  <c r="T168" i="27"/>
  <c r="J83" i="28"/>
  <c r="BK136" i="28"/>
  <c r="J136" i="28" s="1"/>
  <c r="J64" i="28" s="1"/>
  <c r="F56" i="29"/>
  <c r="J34" i="30"/>
  <c r="AV91" i="1" s="1"/>
  <c r="R100" i="31"/>
  <c r="R99" i="31" s="1"/>
  <c r="R98" i="31" s="1"/>
  <c r="F36" i="31"/>
  <c r="BB92" i="1" s="1"/>
  <c r="BK100" i="31"/>
  <c r="J57" i="32"/>
  <c r="J92" i="32"/>
  <c r="J94" i="32"/>
  <c r="J59" i="32"/>
  <c r="J196" i="32"/>
  <c r="J74" i="32" s="1"/>
  <c r="BK195" i="32"/>
  <c r="J195" i="32" s="1"/>
  <c r="J73" i="32" s="1"/>
  <c r="F35" i="25"/>
  <c r="BA84" i="1" s="1"/>
  <c r="P91" i="28"/>
  <c r="P90" i="28" s="1"/>
  <c r="P89" i="28" s="1"/>
  <c r="AU88" i="1" s="1"/>
  <c r="BK90" i="29"/>
  <c r="J32" i="29"/>
  <c r="AV89" i="1" s="1"/>
  <c r="AT89" i="1" s="1"/>
  <c r="F36" i="29"/>
  <c r="BD89" i="1" s="1"/>
  <c r="P118" i="29"/>
  <c r="P90" i="29" s="1"/>
  <c r="P89" i="29" s="1"/>
  <c r="AU89" i="1" s="1"/>
  <c r="F32" i="29"/>
  <c r="AZ89" i="1" s="1"/>
  <c r="E49" i="30"/>
  <c r="T95" i="30"/>
  <c r="T94" i="30" s="1"/>
  <c r="T93" i="30" s="1"/>
  <c r="F38" i="30"/>
  <c r="BD91" i="1" s="1"/>
  <c r="P130" i="30"/>
  <c r="P94" i="30" s="1"/>
  <c r="P93" i="30" s="1"/>
  <c r="AU91" i="1" s="1"/>
  <c r="AU90" i="1" s="1"/>
  <c r="F34" i="31"/>
  <c r="AZ92" i="1" s="1"/>
  <c r="F38" i="31"/>
  <c r="BD92" i="1" s="1"/>
  <c r="BK144" i="31"/>
  <c r="J144" i="31" s="1"/>
  <c r="J67" i="31" s="1"/>
  <c r="R144" i="31"/>
  <c r="P99" i="32"/>
  <c r="P98" i="32" s="1"/>
  <c r="AU93" i="1" s="1"/>
  <c r="F35" i="34"/>
  <c r="BA95" i="1" s="1"/>
  <c r="F37" i="36"/>
  <c r="BC98" i="1" s="1"/>
  <c r="BC97" i="1" s="1"/>
  <c r="AY97" i="1" s="1"/>
  <c r="F34" i="36"/>
  <c r="AZ98" i="1" s="1"/>
  <c r="AZ97" i="1" s="1"/>
  <c r="AV97" i="1" s="1"/>
  <c r="R108" i="27"/>
  <c r="F34" i="28"/>
  <c r="BB88" i="1" s="1"/>
  <c r="T136" i="28"/>
  <c r="T90" i="28" s="1"/>
  <c r="T89" i="28" s="1"/>
  <c r="F33" i="29"/>
  <c r="BA89" i="1" s="1"/>
  <c r="T90" i="29"/>
  <c r="T89" i="29" s="1"/>
  <c r="R118" i="29"/>
  <c r="R90" i="29" s="1"/>
  <c r="R89" i="29" s="1"/>
  <c r="J33" i="29"/>
  <c r="AW89" i="1" s="1"/>
  <c r="J91" i="29"/>
  <c r="J62" i="29" s="1"/>
  <c r="BK95" i="30"/>
  <c r="F35" i="30"/>
  <c r="BA91" i="1" s="1"/>
  <c r="BA90" i="1" s="1"/>
  <c r="AW90" i="1" s="1"/>
  <c r="P100" i="31"/>
  <c r="P99" i="31" s="1"/>
  <c r="P98" i="31" s="1"/>
  <c r="AU92" i="1" s="1"/>
  <c r="J35" i="31"/>
  <c r="AW92" i="1" s="1"/>
  <c r="T182" i="31"/>
  <c r="J203" i="31"/>
  <c r="J74" i="31" s="1"/>
  <c r="BK202" i="31"/>
  <c r="J202" i="31" s="1"/>
  <c r="J73" i="31" s="1"/>
  <c r="R99" i="32"/>
  <c r="T186" i="32"/>
  <c r="F60" i="30"/>
  <c r="J35" i="30"/>
  <c r="AW91" i="1" s="1"/>
  <c r="J59" i="31"/>
  <c r="T144" i="31"/>
  <c r="BK193" i="31"/>
  <c r="J193" i="31" s="1"/>
  <c r="J71" i="31" s="1"/>
  <c r="J34" i="31"/>
  <c r="AV92" i="1" s="1"/>
  <c r="F60" i="32"/>
  <c r="F36" i="32"/>
  <c r="BB93" i="1" s="1"/>
  <c r="P98" i="33"/>
  <c r="P97" i="33" s="1"/>
  <c r="P96" i="33" s="1"/>
  <c r="AU94" i="1" s="1"/>
  <c r="F36" i="33"/>
  <c r="BB94" i="1" s="1"/>
  <c r="BK97" i="33"/>
  <c r="F38" i="33"/>
  <c r="BD94" i="1" s="1"/>
  <c r="J98" i="33"/>
  <c r="J66" i="33" s="1"/>
  <c r="J98" i="34"/>
  <c r="J66" i="34" s="1"/>
  <c r="BK96" i="35"/>
  <c r="J34" i="35"/>
  <c r="AV96" i="1" s="1"/>
  <c r="AT96" i="1" s="1"/>
  <c r="F34" i="35"/>
  <c r="AZ96" i="1" s="1"/>
  <c r="F38" i="35"/>
  <c r="BD96" i="1" s="1"/>
  <c r="BK97" i="36"/>
  <c r="F35" i="36"/>
  <c r="BA98" i="1" s="1"/>
  <c r="BA97" i="1" s="1"/>
  <c r="AW97" i="1" s="1"/>
  <c r="BK156" i="36"/>
  <c r="J156" i="36" s="1"/>
  <c r="J69" i="36" s="1"/>
  <c r="F38" i="37"/>
  <c r="BD100" i="1" s="1"/>
  <c r="F34" i="32"/>
  <c r="AZ93" i="1" s="1"/>
  <c r="E49" i="33"/>
  <c r="J34" i="33"/>
  <c r="AV94" i="1" s="1"/>
  <c r="AT94" i="1" s="1"/>
  <c r="F34" i="33"/>
  <c r="AZ94" i="1" s="1"/>
  <c r="T98" i="33"/>
  <c r="T97" i="33" s="1"/>
  <c r="T96" i="33" s="1"/>
  <c r="F60" i="34"/>
  <c r="P98" i="34"/>
  <c r="P97" i="34" s="1"/>
  <c r="P96" i="34" s="1"/>
  <c r="AU95" i="1" s="1"/>
  <c r="J35" i="34"/>
  <c r="AW95" i="1" s="1"/>
  <c r="T152" i="34"/>
  <c r="T97" i="34" s="1"/>
  <c r="T96" i="34" s="1"/>
  <c r="BK183" i="34"/>
  <c r="J183" i="34" s="1"/>
  <c r="J71" i="34" s="1"/>
  <c r="J184" i="34"/>
  <c r="J72" i="34" s="1"/>
  <c r="J57" i="35"/>
  <c r="J88" i="35"/>
  <c r="R95" i="35"/>
  <c r="R94" i="35" s="1"/>
  <c r="J35" i="36"/>
  <c r="AW98" i="1" s="1"/>
  <c r="R156" i="36"/>
  <c r="R97" i="36" s="1"/>
  <c r="R96" i="36" s="1"/>
  <c r="T97" i="38"/>
  <c r="F36" i="39"/>
  <c r="BB102" i="1" s="1"/>
  <c r="BK161" i="32"/>
  <c r="J161" i="32" s="1"/>
  <c r="J68" i="32" s="1"/>
  <c r="R196" i="32"/>
  <c r="R195" i="32" s="1"/>
  <c r="F35" i="33"/>
  <c r="BA94" i="1" s="1"/>
  <c r="P117" i="33"/>
  <c r="R97" i="34"/>
  <c r="R96" i="34" s="1"/>
  <c r="F36" i="34"/>
  <c r="BB95" i="1" s="1"/>
  <c r="BK164" i="34"/>
  <c r="J164" i="34" s="1"/>
  <c r="J69" i="34" s="1"/>
  <c r="J59" i="35"/>
  <c r="T95" i="35"/>
  <c r="T94" i="35" s="1"/>
  <c r="F37" i="35"/>
  <c r="BC96" i="1" s="1"/>
  <c r="F36" i="35"/>
  <c r="BB96" i="1" s="1"/>
  <c r="BK133" i="35"/>
  <c r="E49" i="36"/>
  <c r="J34" i="36"/>
  <c r="AV98" i="1" s="1"/>
  <c r="AT98" i="1" s="1"/>
  <c r="T98" i="36"/>
  <c r="T97" i="36" s="1"/>
  <c r="T96" i="36" s="1"/>
  <c r="F38" i="36"/>
  <c r="BD98" i="1" s="1"/>
  <c r="BD97" i="1" s="1"/>
  <c r="F60" i="33"/>
  <c r="J59" i="34"/>
  <c r="J34" i="34"/>
  <c r="AV95" i="1" s="1"/>
  <c r="E49" i="35"/>
  <c r="J57" i="36"/>
  <c r="F36" i="36"/>
  <c r="BB98" i="1" s="1"/>
  <c r="BB97" i="1" s="1"/>
  <c r="AX97" i="1" s="1"/>
  <c r="BK98" i="37"/>
  <c r="J98" i="37" s="1"/>
  <c r="F34" i="37"/>
  <c r="AZ100" i="1" s="1"/>
  <c r="T122" i="37"/>
  <c r="R112" i="38"/>
  <c r="F60" i="39"/>
  <c r="F92" i="39"/>
  <c r="F34" i="39"/>
  <c r="AZ102" i="1" s="1"/>
  <c r="F92" i="34"/>
  <c r="F36" i="37"/>
  <c r="BB100" i="1" s="1"/>
  <c r="BB99" i="1" s="1"/>
  <c r="AX99" i="1" s="1"/>
  <c r="J98" i="38"/>
  <c r="J65" i="38" s="1"/>
  <c r="J34" i="38"/>
  <c r="AV101" i="1" s="1"/>
  <c r="F34" i="38"/>
  <c r="AZ101" i="1" s="1"/>
  <c r="F38" i="38"/>
  <c r="BD101" i="1" s="1"/>
  <c r="R97" i="38"/>
  <c r="R159" i="38"/>
  <c r="P98" i="36"/>
  <c r="P97" i="36" s="1"/>
  <c r="P96" i="36" s="1"/>
  <c r="AU98" i="1" s="1"/>
  <c r="AU97" i="1" s="1"/>
  <c r="BK170" i="36"/>
  <c r="J170" i="36" s="1"/>
  <c r="J71" i="36" s="1"/>
  <c r="F37" i="37"/>
  <c r="BC100" i="1" s="1"/>
  <c r="R170" i="37"/>
  <c r="R98" i="37" s="1"/>
  <c r="R224" i="37"/>
  <c r="T233" i="37"/>
  <c r="T98" i="37" s="1"/>
  <c r="J91" i="38"/>
  <c r="J57" i="38"/>
  <c r="J59" i="38"/>
  <c r="P97" i="38"/>
  <c r="AU101" i="1" s="1"/>
  <c r="F35" i="38"/>
  <c r="BA101" i="1" s="1"/>
  <c r="T159" i="38"/>
  <c r="P159" i="38"/>
  <c r="BK201" i="38"/>
  <c r="J201" i="38" s="1"/>
  <c r="J72" i="38" s="1"/>
  <c r="R201" i="38"/>
  <c r="J32" i="40"/>
  <c r="AV103" i="1" s="1"/>
  <c r="AT103" i="1" s="1"/>
  <c r="F32" i="40"/>
  <c r="AZ103" i="1" s="1"/>
  <c r="J34" i="37"/>
  <c r="AV100" i="1" s="1"/>
  <c r="AT100" i="1" s="1"/>
  <c r="F37" i="38"/>
  <c r="BC101" i="1" s="1"/>
  <c r="P112" i="38"/>
  <c r="J35" i="38"/>
  <c r="AW101" i="1" s="1"/>
  <c r="F35" i="39"/>
  <c r="BA102" i="1" s="1"/>
  <c r="J35" i="39"/>
  <c r="AW102" i="1" s="1"/>
  <c r="R118" i="39"/>
  <c r="R95" i="39" s="1"/>
  <c r="P223" i="39"/>
  <c r="P95" i="39" s="1"/>
  <c r="AU102" i="1" s="1"/>
  <c r="R88" i="40"/>
  <c r="R87" i="40" s="1"/>
  <c r="F35" i="40"/>
  <c r="BC103" i="1" s="1"/>
  <c r="BK159" i="38"/>
  <c r="J159" i="38" s="1"/>
  <c r="J69" i="38" s="1"/>
  <c r="F37" i="39"/>
  <c r="BC102" i="1" s="1"/>
  <c r="BK118" i="39"/>
  <c r="J118" i="39" s="1"/>
  <c r="J66" i="39" s="1"/>
  <c r="R183" i="39"/>
  <c r="T223" i="39"/>
  <c r="BK287" i="39"/>
  <c r="J287" i="39" s="1"/>
  <c r="J70" i="39" s="1"/>
  <c r="BK88" i="40"/>
  <c r="F33" i="40"/>
  <c r="BA103" i="1" s="1"/>
  <c r="J89" i="40"/>
  <c r="J62" i="40" s="1"/>
  <c r="BK96" i="39"/>
  <c r="J34" i="39"/>
  <c r="AV102" i="1" s="1"/>
  <c r="F38" i="39"/>
  <c r="BD102" i="1" s="1"/>
  <c r="T137" i="39"/>
  <c r="T95" i="39" s="1"/>
  <c r="J53" i="40"/>
  <c r="AU65" i="1" l="1"/>
  <c r="AU72" i="1"/>
  <c r="AU71" i="1" s="1"/>
  <c r="AU99" i="1"/>
  <c r="R107" i="24"/>
  <c r="T97" i="26"/>
  <c r="AX53" i="1"/>
  <c r="T96" i="9"/>
  <c r="T95" i="9" s="1"/>
  <c r="BB71" i="1"/>
  <c r="AX71" i="1" s="1"/>
  <c r="AZ90" i="1"/>
  <c r="AV90" i="1" s="1"/>
  <c r="AT90" i="1" s="1"/>
  <c r="J31" i="27"/>
  <c r="J64" i="27"/>
  <c r="J115" i="19"/>
  <c r="J67" i="19" s="1"/>
  <c r="BK92" i="19"/>
  <c r="AZ85" i="1"/>
  <c r="AV85" i="1" s="1"/>
  <c r="AT85" i="1" s="1"/>
  <c r="AT77" i="1"/>
  <c r="BA73" i="1"/>
  <c r="BK95" i="18"/>
  <c r="J97" i="12"/>
  <c r="J66" i="12" s="1"/>
  <c r="BK96" i="12"/>
  <c r="AT79" i="1"/>
  <c r="P96" i="12"/>
  <c r="P95" i="12" s="1"/>
  <c r="AU67" i="1" s="1"/>
  <c r="AT62" i="1"/>
  <c r="R114" i="2"/>
  <c r="AT70" i="1"/>
  <c r="AT69" i="1"/>
  <c r="AT66" i="1"/>
  <c r="AT63" i="1"/>
  <c r="AT60" i="1"/>
  <c r="P96" i="9"/>
  <c r="P95" i="9" s="1"/>
  <c r="AU63" i="1" s="1"/>
  <c r="J95" i="7"/>
  <c r="J65" i="7" s="1"/>
  <c r="BK94" i="7"/>
  <c r="J94" i="7" s="1"/>
  <c r="BC53" i="1"/>
  <c r="BK99" i="4"/>
  <c r="J99" i="4" s="1"/>
  <c r="J100" i="4"/>
  <c r="J65" i="4" s="1"/>
  <c r="BK114" i="2"/>
  <c r="BK97" i="10"/>
  <c r="J91" i="22"/>
  <c r="J65" i="22" s="1"/>
  <c r="BK90" i="22"/>
  <c r="J90" i="22" s="1"/>
  <c r="AT76" i="1"/>
  <c r="J97" i="3"/>
  <c r="J65" i="3" s="1"/>
  <c r="BK96" i="3"/>
  <c r="J96" i="3" s="1"/>
  <c r="BK98" i="5"/>
  <c r="J98" i="5" s="1"/>
  <c r="J99" i="5"/>
  <c r="J65" i="5" s="1"/>
  <c r="BK96" i="36"/>
  <c r="J96" i="36" s="1"/>
  <c r="J97" i="36"/>
  <c r="J65" i="36" s="1"/>
  <c r="BK95" i="35"/>
  <c r="J96" i="35"/>
  <c r="J66" i="35" s="1"/>
  <c r="AT102" i="1"/>
  <c r="AZ99" i="1"/>
  <c r="AV99" i="1" s="1"/>
  <c r="BK132" i="35"/>
  <c r="J132" i="35" s="1"/>
  <c r="J69" i="35" s="1"/>
  <c r="J133" i="35"/>
  <c r="J70" i="35" s="1"/>
  <c r="BD99" i="1"/>
  <c r="BK97" i="34"/>
  <c r="BK96" i="33"/>
  <c r="J96" i="33" s="1"/>
  <c r="J97" i="33"/>
  <c r="J65" i="33" s="1"/>
  <c r="R98" i="32"/>
  <c r="AT97" i="1"/>
  <c r="J90" i="29"/>
  <c r="J61" i="29" s="1"/>
  <c r="BK89" i="29"/>
  <c r="J89" i="29" s="1"/>
  <c r="AT91" i="1"/>
  <c r="J31" i="25"/>
  <c r="J64" i="25"/>
  <c r="BK108" i="24"/>
  <c r="J109" i="24"/>
  <c r="J66" i="24" s="1"/>
  <c r="R376" i="24"/>
  <c r="J64" i="23"/>
  <c r="J31" i="23"/>
  <c r="BK90" i="28"/>
  <c r="BK97" i="26"/>
  <c r="J97" i="26" s="1"/>
  <c r="J98" i="26"/>
  <c r="J65" i="26" s="1"/>
  <c r="J93" i="11"/>
  <c r="J65" i="11" s="1"/>
  <c r="BK92" i="11"/>
  <c r="J92" i="11" s="1"/>
  <c r="T108" i="24"/>
  <c r="T107" i="24" s="1"/>
  <c r="J31" i="20"/>
  <c r="J64" i="20"/>
  <c r="BD73" i="1"/>
  <c r="BD72" i="1" s="1"/>
  <c r="BD71" i="1" s="1"/>
  <c r="BD51" i="1" s="1"/>
  <c r="W30" i="1" s="1"/>
  <c r="J88" i="15"/>
  <c r="J62" i="15" s="1"/>
  <c r="BK87" i="15"/>
  <c r="BK376" i="24"/>
  <c r="J376" i="24" s="1"/>
  <c r="J73" i="24" s="1"/>
  <c r="BK96" i="9"/>
  <c r="J97" i="9"/>
  <c r="J66" i="9" s="1"/>
  <c r="AT61" i="1"/>
  <c r="P707" i="2"/>
  <c r="P113" i="2" s="1"/>
  <c r="AU54" i="1" s="1"/>
  <c r="AU53" i="1" s="1"/>
  <c r="AU52" i="1" s="1"/>
  <c r="AU51" i="1" s="1"/>
  <c r="J31" i="6"/>
  <c r="J64" i="6"/>
  <c r="J96" i="21"/>
  <c r="J65" i="21" s="1"/>
  <c r="BK95" i="21"/>
  <c r="J95" i="21" s="1"/>
  <c r="R97" i="10"/>
  <c r="R96" i="10" s="1"/>
  <c r="AT68" i="1"/>
  <c r="J96" i="8"/>
  <c r="J65" i="8" s="1"/>
  <c r="BK95" i="8"/>
  <c r="J95" i="8" s="1"/>
  <c r="BK97" i="38"/>
  <c r="J97" i="38" s="1"/>
  <c r="BB90" i="1"/>
  <c r="AX90" i="1" s="1"/>
  <c r="BC90" i="1"/>
  <c r="AY90" i="1" s="1"/>
  <c r="P107" i="24"/>
  <c r="AU83" i="1" s="1"/>
  <c r="AU82" i="1" s="1"/>
  <c r="BA82" i="1"/>
  <c r="AW82" i="1" s="1"/>
  <c r="AT58" i="1"/>
  <c r="AZ52" i="1"/>
  <c r="AV53" i="1"/>
  <c r="J95" i="30"/>
  <c r="J66" i="30" s="1"/>
  <c r="BK94" i="30"/>
  <c r="BK87" i="40"/>
  <c r="J87" i="40" s="1"/>
  <c r="J88" i="40"/>
  <c r="J61" i="40" s="1"/>
  <c r="J96" i="39"/>
  <c r="J65" i="39" s="1"/>
  <c r="BK95" i="39"/>
  <c r="J95" i="39" s="1"/>
  <c r="BA99" i="1"/>
  <c r="AW99" i="1" s="1"/>
  <c r="BC99" i="1"/>
  <c r="AY99" i="1" s="1"/>
  <c r="AT101" i="1"/>
  <c r="J64" i="37"/>
  <c r="J31" i="37"/>
  <c r="AT95" i="1"/>
  <c r="AT92" i="1"/>
  <c r="BD90" i="1"/>
  <c r="J100" i="31"/>
  <c r="J66" i="31" s="1"/>
  <c r="BK99" i="31"/>
  <c r="BK99" i="32"/>
  <c r="AZ82" i="1"/>
  <c r="AV82" i="1" s="1"/>
  <c r="T95" i="17"/>
  <c r="T94" i="17" s="1"/>
  <c r="AY73" i="1"/>
  <c r="BC72" i="1"/>
  <c r="AZ73" i="1"/>
  <c r="BB61" i="1"/>
  <c r="AX61" i="1" s="1"/>
  <c r="BA53" i="1"/>
  <c r="R707" i="2"/>
  <c r="AT67" i="1"/>
  <c r="AU61" i="1"/>
  <c r="J95" i="17"/>
  <c r="J65" i="17" s="1"/>
  <c r="BK94" i="17"/>
  <c r="J94" i="17" s="1"/>
  <c r="BK96" i="16"/>
  <c r="BK85" i="14"/>
  <c r="J85" i="14" s="1"/>
  <c r="J29" i="13"/>
  <c r="J60" i="13"/>
  <c r="R96" i="12"/>
  <c r="R95" i="12" s="1"/>
  <c r="AT55" i="1"/>
  <c r="BK707" i="2"/>
  <c r="J707" i="2" s="1"/>
  <c r="J73" i="2" s="1"/>
  <c r="J31" i="17" l="1"/>
  <c r="J64" i="17"/>
  <c r="BK98" i="32"/>
  <c r="J98" i="32" s="1"/>
  <c r="J99" i="32"/>
  <c r="J65" i="32" s="1"/>
  <c r="BK95" i="9"/>
  <c r="J95" i="9" s="1"/>
  <c r="J96" i="9"/>
  <c r="J65" i="9" s="1"/>
  <c r="BK89" i="28"/>
  <c r="J89" i="28" s="1"/>
  <c r="J90" i="28"/>
  <c r="J61" i="28" s="1"/>
  <c r="J64" i="36"/>
  <c r="J31" i="36"/>
  <c r="BC52" i="1"/>
  <c r="AY53" i="1"/>
  <c r="J38" i="13"/>
  <c r="AG68" i="1"/>
  <c r="AN68" i="1" s="1"/>
  <c r="BA52" i="1"/>
  <c r="AW53" i="1"/>
  <c r="J99" i="31"/>
  <c r="J65" i="31" s="1"/>
  <c r="BK98" i="31"/>
  <c r="J98" i="31" s="1"/>
  <c r="J64" i="21"/>
  <c r="J31" i="21"/>
  <c r="AG81" i="1"/>
  <c r="AN81" i="1" s="1"/>
  <c r="J40" i="23"/>
  <c r="J60" i="29"/>
  <c r="J29" i="29"/>
  <c r="BK113" i="2"/>
  <c r="J113" i="2" s="1"/>
  <c r="J114" i="2"/>
  <c r="J65" i="2" s="1"/>
  <c r="J31" i="7"/>
  <c r="J64" i="7"/>
  <c r="J96" i="12"/>
  <c r="J65" i="12" s="1"/>
  <c r="BK95" i="12"/>
  <c r="J95" i="12" s="1"/>
  <c r="J29" i="14"/>
  <c r="J60" i="14"/>
  <c r="J60" i="40"/>
  <c r="J29" i="40"/>
  <c r="J96" i="16"/>
  <c r="J65" i="16" s="1"/>
  <c r="BK95" i="16"/>
  <c r="J95" i="16" s="1"/>
  <c r="AV73" i="1"/>
  <c r="AZ72" i="1"/>
  <c r="AT82" i="1"/>
  <c r="J31" i="39"/>
  <c r="J64" i="39"/>
  <c r="J94" i="30"/>
  <c r="J65" i="30" s="1"/>
  <c r="BK93" i="30"/>
  <c r="J93" i="30" s="1"/>
  <c r="J64" i="26"/>
  <c r="J31" i="26"/>
  <c r="J40" i="25"/>
  <c r="AG84" i="1"/>
  <c r="AN84" i="1" s="1"/>
  <c r="BK96" i="34"/>
  <c r="J96" i="34" s="1"/>
  <c r="J97" i="34"/>
  <c r="J65" i="34" s="1"/>
  <c r="AT99" i="1"/>
  <c r="J31" i="3"/>
  <c r="J64" i="3"/>
  <c r="J64" i="4"/>
  <c r="J31" i="4"/>
  <c r="J95" i="18"/>
  <c r="J65" i="18" s="1"/>
  <c r="BK94" i="18"/>
  <c r="J94" i="18" s="1"/>
  <c r="J92" i="19"/>
  <c r="J65" i="19" s="1"/>
  <c r="BK91" i="19"/>
  <c r="J91" i="19" s="1"/>
  <c r="BC71" i="1"/>
  <c r="AY71" i="1" s="1"/>
  <c r="AY72" i="1"/>
  <c r="J31" i="38"/>
  <c r="J64" i="38"/>
  <c r="AG58" i="1"/>
  <c r="AN58" i="1" s="1"/>
  <c r="J40" i="6"/>
  <c r="J31" i="11"/>
  <c r="J64" i="11"/>
  <c r="BK96" i="10"/>
  <c r="J96" i="10" s="1"/>
  <c r="J97" i="10"/>
  <c r="J65" i="10" s="1"/>
  <c r="BA72" i="1"/>
  <c r="AW73" i="1"/>
  <c r="AT53" i="1"/>
  <c r="J31" i="8"/>
  <c r="J64" i="8"/>
  <c r="J108" i="24"/>
  <c r="J65" i="24" s="1"/>
  <c r="BK107" i="24"/>
  <c r="J107" i="24" s="1"/>
  <c r="R113" i="2"/>
  <c r="J40" i="37"/>
  <c r="AG100" i="1"/>
  <c r="AV52" i="1"/>
  <c r="J87" i="15"/>
  <c r="J61" i="15" s="1"/>
  <c r="BK86" i="15"/>
  <c r="J86" i="15" s="1"/>
  <c r="J40" i="20"/>
  <c r="AG78" i="1"/>
  <c r="AN78" i="1" s="1"/>
  <c r="J64" i="33"/>
  <c r="J31" i="33"/>
  <c r="BK94" i="35"/>
  <c r="J94" i="35" s="1"/>
  <c r="J95" i="35"/>
  <c r="J65" i="35" s="1"/>
  <c r="J64" i="5"/>
  <c r="J31" i="5"/>
  <c r="J31" i="22"/>
  <c r="J64" i="22"/>
  <c r="AG87" i="1"/>
  <c r="AN87" i="1" s="1"/>
  <c r="J40" i="27"/>
  <c r="BB52" i="1"/>
  <c r="BB51" i="1" l="1"/>
  <c r="AX52" i="1"/>
  <c r="J64" i="35"/>
  <c r="J31" i="35"/>
  <c r="J31" i="24"/>
  <c r="J64" i="24"/>
  <c r="AG55" i="1"/>
  <c r="AN55" i="1" s="1"/>
  <c r="J40" i="3"/>
  <c r="AW52" i="1"/>
  <c r="AT52" i="1" s="1"/>
  <c r="J64" i="32"/>
  <c r="J31" i="32"/>
  <c r="AG94" i="1"/>
  <c r="AN94" i="1" s="1"/>
  <c r="J40" i="33"/>
  <c r="J29" i="15"/>
  <c r="J60" i="15"/>
  <c r="J31" i="19"/>
  <c r="J64" i="19"/>
  <c r="AG103" i="1"/>
  <c r="AN103" i="1" s="1"/>
  <c r="J38" i="40"/>
  <c r="J40" i="8"/>
  <c r="AG62" i="1"/>
  <c r="J31" i="18"/>
  <c r="J64" i="18"/>
  <c r="J64" i="34"/>
  <c r="J31" i="34"/>
  <c r="J40" i="39"/>
  <c r="AG102" i="1"/>
  <c r="AN102" i="1" s="1"/>
  <c r="J31" i="16"/>
  <c r="J64" i="16"/>
  <c r="AG89" i="1"/>
  <c r="AN89" i="1" s="1"/>
  <c r="J38" i="29"/>
  <c r="AG79" i="1"/>
  <c r="AN79" i="1" s="1"/>
  <c r="J40" i="21"/>
  <c r="J64" i="10"/>
  <c r="J31" i="10"/>
  <c r="AG60" i="1"/>
  <c r="J40" i="7"/>
  <c r="AY52" i="1"/>
  <c r="BC51" i="1"/>
  <c r="AG56" i="1"/>
  <c r="AN56" i="1" s="1"/>
  <c r="J40" i="4"/>
  <c r="AV72" i="1"/>
  <c r="AZ71" i="1"/>
  <c r="J31" i="12"/>
  <c r="J64" i="12"/>
  <c r="J31" i="31"/>
  <c r="J64" i="31"/>
  <c r="AG98" i="1"/>
  <c r="J40" i="36"/>
  <c r="J40" i="22"/>
  <c r="AG80" i="1"/>
  <c r="AN80" i="1" s="1"/>
  <c r="J31" i="30"/>
  <c r="J64" i="30"/>
  <c r="AG69" i="1"/>
  <c r="AN69" i="1" s="1"/>
  <c r="J38" i="14"/>
  <c r="J60" i="28"/>
  <c r="J29" i="28"/>
  <c r="J40" i="5"/>
  <c r="AG57" i="1"/>
  <c r="AN57" i="1" s="1"/>
  <c r="AN100" i="1"/>
  <c r="AG99" i="1"/>
  <c r="AN99" i="1" s="1"/>
  <c r="AW72" i="1"/>
  <c r="BA71" i="1"/>
  <c r="AW71" i="1" s="1"/>
  <c r="J40" i="11"/>
  <c r="AG66" i="1"/>
  <c r="AG101" i="1"/>
  <c r="AN101" i="1" s="1"/>
  <c r="J40" i="38"/>
  <c r="J40" i="26"/>
  <c r="AG86" i="1"/>
  <c r="AT73" i="1"/>
  <c r="J64" i="2"/>
  <c r="J31" i="2"/>
  <c r="J64" i="9"/>
  <c r="J31" i="9"/>
  <c r="J40" i="17"/>
  <c r="AG75" i="1"/>
  <c r="AN75" i="1" s="1"/>
  <c r="AN86" i="1" l="1"/>
  <c r="AG85" i="1"/>
  <c r="AN85" i="1" s="1"/>
  <c r="AN66" i="1"/>
  <c r="J38" i="28"/>
  <c r="AG88" i="1"/>
  <c r="AN88" i="1" s="1"/>
  <c r="J40" i="34"/>
  <c r="AG95" i="1"/>
  <c r="AN95" i="1" s="1"/>
  <c r="J38" i="15"/>
  <c r="AG70" i="1"/>
  <c r="AN70" i="1" s="1"/>
  <c r="AG54" i="1"/>
  <c r="J40" i="2"/>
  <c r="AG91" i="1"/>
  <c r="J40" i="30"/>
  <c r="AG59" i="1"/>
  <c r="AN59" i="1" s="1"/>
  <c r="AN60" i="1"/>
  <c r="J40" i="16"/>
  <c r="AG74" i="1"/>
  <c r="W29" i="1"/>
  <c r="AY51" i="1"/>
  <c r="J40" i="10"/>
  <c r="AG64" i="1"/>
  <c r="AN64" i="1" s="1"/>
  <c r="J40" i="9"/>
  <c r="AG63" i="1"/>
  <c r="AN63" i="1" s="1"/>
  <c r="AG92" i="1"/>
  <c r="AN92" i="1" s="1"/>
  <c r="J40" i="31"/>
  <c r="AT72" i="1"/>
  <c r="J40" i="18"/>
  <c r="AG76" i="1"/>
  <c r="AN76" i="1" s="1"/>
  <c r="J40" i="32"/>
  <c r="AG93" i="1"/>
  <c r="AN93" i="1" s="1"/>
  <c r="AG96" i="1"/>
  <c r="AN96" i="1" s="1"/>
  <c r="J40" i="35"/>
  <c r="AG61" i="1"/>
  <c r="AN61" i="1" s="1"/>
  <c r="AN62" i="1"/>
  <c r="AG97" i="1"/>
  <c r="AN97" i="1" s="1"/>
  <c r="AN98" i="1"/>
  <c r="AG67" i="1"/>
  <c r="AN67" i="1" s="1"/>
  <c r="J40" i="12"/>
  <c r="AV71" i="1"/>
  <c r="AT71" i="1" s="1"/>
  <c r="AZ51" i="1"/>
  <c r="J40" i="19"/>
  <c r="AG77" i="1"/>
  <c r="AN77" i="1" s="1"/>
  <c r="BA51" i="1"/>
  <c r="J40" i="24"/>
  <c r="AG83" i="1"/>
  <c r="AX51" i="1"/>
  <c r="W28" i="1"/>
  <c r="AG53" i="1" l="1"/>
  <c r="AN54" i="1"/>
  <c r="AG82" i="1"/>
  <c r="AN82" i="1" s="1"/>
  <c r="AN83" i="1"/>
  <c r="W27" i="1"/>
  <c r="AW51" i="1"/>
  <c r="AK27" i="1" s="1"/>
  <c r="AG65" i="1"/>
  <c r="AN65" i="1" s="1"/>
  <c r="AG73" i="1"/>
  <c r="AN74" i="1"/>
  <c r="AV51" i="1"/>
  <c r="W26" i="1"/>
  <c r="AN91" i="1"/>
  <c r="AG90" i="1"/>
  <c r="AN90" i="1" s="1"/>
  <c r="AK26" i="1" l="1"/>
  <c r="AT51" i="1"/>
  <c r="AN73" i="1"/>
  <c r="AG72" i="1"/>
  <c r="AN53" i="1"/>
  <c r="AG52" i="1"/>
  <c r="AG71" i="1" l="1"/>
  <c r="AN71" i="1" s="1"/>
  <c r="AN72" i="1"/>
  <c r="AG51" i="1"/>
  <c r="AN52" i="1"/>
  <c r="AN51" i="1" l="1"/>
  <c r="AK23" i="1"/>
  <c r="AK32" i="1" s="1"/>
</calcChain>
</file>

<file path=xl/sharedStrings.xml><?xml version="1.0" encoding="utf-8"?>
<sst xmlns="http://schemas.openxmlformats.org/spreadsheetml/2006/main" count="56547" uniqueCount="5605">
  <si>
    <t>Export VZ</t>
  </si>
  <si>
    <t>List obsahuje:</t>
  </si>
  <si>
    <t>1) Rekapitulace stavby</t>
  </si>
  <si>
    <t>2) Rekapitulace objektů stavby a soupisů prací</t>
  </si>
  <si>
    <t>3.0</t>
  </si>
  <si>
    <t>ZAMOK</t>
  </si>
  <si>
    <t>False</t>
  </si>
  <si>
    <t>{7633e13f-b0c7-4853-84f7-4418fb4cd8fc}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</si>
  <si>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</si>
  <si>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</si>
  <si>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</si>
  <si>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</si>
  <si>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</si>
  <si>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</si>
  <si>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</si>
  <si>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</si>
  <si>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16028_01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</si>
  <si>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</si>
  <si>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</si>
  <si>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Transformace ÚSP pro mládež Kvasiny – výstavba v lokalitě Kostelec nad Orlicí 2</t>
  </si>
  <si>
    <t>KSO:</t>
  </si>
  <si>
    <t/>
  </si>
  <si>
    <t>CC-CZ:</t>
  </si>
  <si>
    <t>Místo:</t>
  </si>
  <si>
    <t xml:space="preserve"> </t>
  </si>
  <si>
    <t>Datum:</t>
  </si>
  <si>
    <t>11. 5. 2017</t>
  </si>
  <si>
    <t>Zadavatel:</t>
  </si>
  <si>
    <t>IČ:</t>
  </si>
  <si>
    <t>DIČ:</t>
  </si>
  <si>
    <t>Uchazeč:</t>
  </si>
  <si>
    <t>Vyplň údaj</t>
  </si>
  <si>
    <t>Projektant:</t>
  </si>
  <si>
    <t>True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</si>
  <si>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</si>
  <si>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www.cs-urs.cz, sekce Cenové a technické podmínky.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</si>
  <si>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</si>
  <si>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</si>
  <si>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</si>
  <si>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</si>
  <si>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</si>
  <si>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</si>
  <si>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</si>
  <si>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</si>
  <si>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</si>
  <si>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</si>
  <si>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</si>
  <si>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</si>
  <si>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</si>
  <si>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</si>
  <si>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</si>
  <si>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</si>
  <si>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</si>
  <si>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</si>
  <si>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</si>
  <si>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</si>
  <si>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</si>
  <si>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</si>
  <si>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</si>
  <si>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</si>
  <si>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</si>
  <si>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</si>
  <si>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</si>
  <si>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</si>
  <si>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</si>
  <si>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</si>
  <si>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</si>
  <si>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</si>
  <si>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</si>
  <si>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</si>
  <si>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</si>
  <si>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</si>
  <si>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</si>
  <si>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</si>
  <si>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A</t>
  </si>
  <si>
    <t>Hlavní aktivity projektu</t>
  </si>
  <si>
    <t>STA</t>
  </si>
  <si>
    <t>1</t>
  </si>
  <si>
    <t>{abba95f4-ea52-47b8-8b77-c067eca4510a}</t>
  </si>
  <si>
    <t>2</t>
  </si>
  <si>
    <t>SO01</t>
  </si>
  <si>
    <t>Rodinný dům</t>
  </si>
  <si>
    <t>Soupis</t>
  </si>
  <si>
    <t>{2222d09a-8c13-472a-ad54-1342aef22773}</t>
  </si>
  <si>
    <t>/</t>
  </si>
  <si>
    <t>D.1.1.01</t>
  </si>
  <si>
    <t>Architektonicko stavební řešení</t>
  </si>
  <si>
    <t>3</t>
  </si>
  <si>
    <t>{9478e2fb-8ced-4be8-a291-61043722fda2}</t>
  </si>
  <si>
    <t>D.1.1.04</t>
  </si>
  <si>
    <t>Zařízení pro vytápění staveb, VZT</t>
  </si>
  <si>
    <t>{28f7fecf-ba58-41d9-a84a-364622fac12e}</t>
  </si>
  <si>
    <t>D.1.1.05</t>
  </si>
  <si>
    <t>Zdravotně technické instalace</t>
  </si>
  <si>
    <t>{b7db3b7c-5731-4890-9a58-3f8541eeb4b0}</t>
  </si>
  <si>
    <t>D.1.1.06</t>
  </si>
  <si>
    <t>Silnoproudá elektroinstalace, bleskosvod</t>
  </si>
  <si>
    <t>{81ff8963-aae4-4d1f-9b4f-a83f1bdf00dd}</t>
  </si>
  <si>
    <t>D.1.1.07</t>
  </si>
  <si>
    <t>Slaboproudá elektroinstalace</t>
  </si>
  <si>
    <t>{299425f4-185b-40d2-a647-f6019e7c8444}</t>
  </si>
  <si>
    <t>D.2.1</t>
  </si>
  <si>
    <t>Komunikace a zpevněné plochy</t>
  </si>
  <si>
    <t>{20edf20e-a1a4-466a-95c7-54d9c8874d40}</t>
  </si>
  <si>
    <t>IO03</t>
  </si>
  <si>
    <t>Okapový chodníček</t>
  </si>
  <si>
    <t>{47dbdefd-9f29-4da9-9455-35737de775f0}</t>
  </si>
  <si>
    <t>D.2.2</t>
  </si>
  <si>
    <t>Kanalizace a vodovod</t>
  </si>
  <si>
    <t>{8e16c2e9-d521-4599-b844-76fb7308f3cf}</t>
  </si>
  <si>
    <t>TI01</t>
  </si>
  <si>
    <t>Vodovod</t>
  </si>
  <si>
    <t>{c767ab61-5148-4374-b833-337106463f41}</t>
  </si>
  <si>
    <t>TI02</t>
  </si>
  <si>
    <t>Splašková kanalizace</t>
  </si>
  <si>
    <t>{81789de1-3b75-4e10-af4b-0fe5f8e532cd}</t>
  </si>
  <si>
    <t>TI03</t>
  </si>
  <si>
    <t>Dešťová kanalizace</t>
  </si>
  <si>
    <t>{1abae781-578a-4057-886d-01bbe76087e9}</t>
  </si>
  <si>
    <t>D.2.3</t>
  </si>
  <si>
    <t>Plynovod</t>
  </si>
  <si>
    <t>{3c262127-6624-4dd2-99a0-60abb2bdf876}</t>
  </si>
  <si>
    <t>D.2.3.01</t>
  </si>
  <si>
    <t>Plynová zařízení</t>
  </si>
  <si>
    <t>{eaf53546-8fe1-48da-828c-343c957edda7}</t>
  </si>
  <si>
    <t>D.2.3.02</t>
  </si>
  <si>
    <t>Plynovodní přípojka TI05</t>
  </si>
  <si>
    <t>{156a2565-b3f7-42b6-a41a-ac3c17dd6382}</t>
  </si>
  <si>
    <t>D.2.4</t>
  </si>
  <si>
    <t>Podzemní vedení elektro</t>
  </si>
  <si>
    <t>{1c65ba75-565b-4112-b498-d99f41a7b1ec}</t>
  </si>
  <si>
    <t>D.2.5</t>
  </si>
  <si>
    <t>Podzemní sdělovací vedení</t>
  </si>
  <si>
    <t>{ee6f9bc2-6d9f-47b3-9da3-583170dff48b}</t>
  </si>
  <si>
    <t>VRN</t>
  </si>
  <si>
    <t>Vedlejší rozpočtové náklady</t>
  </si>
  <si>
    <t>{8b70eefa-b8ae-40b1-9729-a37a6a8a2334}</t>
  </si>
  <si>
    <t>B</t>
  </si>
  <si>
    <t>Vedlejší aktivity projektu</t>
  </si>
  <si>
    <t>{8272b354-97dc-4db9-ace0-8c76d3d56a18}</t>
  </si>
  <si>
    <t>DO</t>
  </si>
  <si>
    <t>Demolice</t>
  </si>
  <si>
    <t>{960a296f-8874-4fab-9937-9ececf357590}</t>
  </si>
  <si>
    <t>Demolice stávajících objektů (dok. bouracích prací)</t>
  </si>
  <si>
    <t>{2690d3e1-e788-4248-962d-ce4c5374a0c6}</t>
  </si>
  <si>
    <t>01</t>
  </si>
  <si>
    <t>Rodinný dům s garáží</t>
  </si>
  <si>
    <t>4</t>
  </si>
  <si>
    <t>{f7ebda2a-1a72-4ca1-ba2a-7836318774ca}</t>
  </si>
  <si>
    <t>02</t>
  </si>
  <si>
    <t>Dílna</t>
  </si>
  <si>
    <t>{5f81e965-d0d6-4b66-a3fc-a0481caf315c}</t>
  </si>
  <si>
    <t>03</t>
  </si>
  <si>
    <t>Dřevěná kůlna</t>
  </si>
  <si>
    <t>{582969fd-c0f5-4aba-b44d-46588c67ef9f}</t>
  </si>
  <si>
    <t>04</t>
  </si>
  <si>
    <t>Zpevněná plocha - betonová plocha</t>
  </si>
  <si>
    <t>{734b4a56-3173-4a62-b6f8-830d083c8e52}</t>
  </si>
  <si>
    <t>05</t>
  </si>
  <si>
    <t>Zpevněná plocha - betonová dlažba</t>
  </si>
  <si>
    <t>{43c13471-8147-4f9f-9115-9934aad0bb72}</t>
  </si>
  <si>
    <t>DO01-07, 09</t>
  </si>
  <si>
    <t>Demolice DO01-07,09</t>
  </si>
  <si>
    <t>{432130f1-b33b-4063-ba78-114e74821a2a}</t>
  </si>
  <si>
    <t>DO08</t>
  </si>
  <si>
    <t>Elektro nadzemní NN do 1kV</t>
  </si>
  <si>
    <t>{48f70d5d-3a00-41ca-92b2-89cf56dcbece}</t>
  </si>
  <si>
    <t>DO10</t>
  </si>
  <si>
    <t>Přípojka plynovod</t>
  </si>
  <si>
    <t>{22b1fed7-b8c5-4cfc-9bd8-78e8fb4e0f0e}</t>
  </si>
  <si>
    <t>SO02</t>
  </si>
  <si>
    <t>Garáž</t>
  </si>
  <si>
    <t>{08d27f6a-67d7-4f4b-86b5-70c3d924ff54}</t>
  </si>
  <si>
    <t>D.1.2.01</t>
  </si>
  <si>
    <t>{aa35f832-666a-4deb-8369-7ab64b54f0d3}</t>
  </si>
  <si>
    <t>D.1.2.04</t>
  </si>
  <si>
    <t>{914acfb0-e259-4b11-adf4-e06749b8062c}</t>
  </si>
  <si>
    <t>SO03</t>
  </si>
  <si>
    <t>Stávající zahradní domek</t>
  </si>
  <si>
    <t>{03f4d43e-0515-43c7-a861-778fbfe2d248}</t>
  </si>
  <si>
    <t>D.1.3.01</t>
  </si>
  <si>
    <t>{7d6e994d-f0fb-41a4-bcfc-bc213a711d12}</t>
  </si>
  <si>
    <t>D.1.3.04</t>
  </si>
  <si>
    <t>Silnoproudá elektroinstalace, Bleskosvod</t>
  </si>
  <si>
    <t>{2306406b-1a54-4eb8-a4d1-da8ed099dd92}</t>
  </si>
  <si>
    <t>SO04</t>
  </si>
  <si>
    <t>Drátěné oplocení</t>
  </si>
  <si>
    <t>{5e165c50-416d-4d21-97f7-af8a2e3cc476}</t>
  </si>
  <si>
    <t>SO05</t>
  </si>
  <si>
    <t>Zděné oplocení</t>
  </si>
  <si>
    <t>{86f49042-e2fc-49ef-b575-0d5c0d9b8b14}</t>
  </si>
  <si>
    <t>{4097c012-8e4c-452d-8538-17395f2ffb35}</t>
  </si>
  <si>
    <t>IO01</t>
  </si>
  <si>
    <t>Parkovací plocha</t>
  </si>
  <si>
    <t>{6ea2f251-473d-4916-b8cf-c98cef5c78c7}</t>
  </si>
  <si>
    <t>IO02a</t>
  </si>
  <si>
    <t>Pochozí plocha</t>
  </si>
  <si>
    <t>{fc20bd37-d689-4f5f-948a-45b5016c67c8}</t>
  </si>
  <si>
    <t>IO02b</t>
  </si>
  <si>
    <t>{8fbf43a3-3078-4713-914e-8dbdc361a908}</t>
  </si>
  <si>
    <t>{bd2c7048-924a-4b5d-9dd2-a4e2237c35cd}</t>
  </si>
  <si>
    <t>IO04</t>
  </si>
  <si>
    <t>Pojezdová plocha, stávající sjezdu, přeložení pochozí plochy a varovný signální pás</t>
  </si>
  <si>
    <t>{8f6eb2c5-2873-4c0f-b30f-9533d7a083e4}</t>
  </si>
  <si>
    <t>IO05</t>
  </si>
  <si>
    <t>Terasa</t>
  </si>
  <si>
    <t>{88d1b381-5aa5-4d33-8d6f-ebd262f07f18}</t>
  </si>
  <si>
    <t>{a9e8bfb0-282c-462c-abea-2ccc6b69bcdd}</t>
  </si>
  <si>
    <t>{ce168b33-1ea7-4bc6-b88c-ef47aa0a112c}</t>
  </si>
  <si>
    <t>SU</t>
  </si>
  <si>
    <t>Sadové úpravy</t>
  </si>
  <si>
    <t>{4ddc2e14-43f0-4901-9550-19be955853b9}</t>
  </si>
  <si>
    <t>Rozpočet rostlinný materiál</t>
  </si>
  <si>
    <t>{fdd39681-2bbd-48d9-afd1-623c846add53}</t>
  </si>
  <si>
    <t>Rozpočet ostatní materiál</t>
  </si>
  <si>
    <t>{8c21691c-6754-481d-87a3-ada5ee858467}</t>
  </si>
  <si>
    <t>Rozpočet zahradnické práce</t>
  </si>
  <si>
    <t>{829d1b55-bee0-4f52-9645-419b5caa196a}</t>
  </si>
  <si>
    <t>{bd52ed9a-e06b-4328-b826-e3734738eb1c}</t>
  </si>
  <si>
    <t>1) Krycí list soupisu</t>
  </si>
  <si>
    <t>2) Rekapitulace</t>
  </si>
  <si>
    <t>3) Soupis prací</t>
  </si>
  <si>
    <t>Zpět na list:</t>
  </si>
  <si>
    <t>Rekapitulace stavby</t>
  </si>
  <si>
    <t>ZP_jáma</t>
  </si>
  <si>
    <t>112,04</t>
  </si>
  <si>
    <t>ZP_rýha</t>
  </si>
  <si>
    <t>35,513</t>
  </si>
  <si>
    <t>KRYCÍ LIST SOUPISU</t>
  </si>
  <si>
    <t>ZP_šachta</t>
  </si>
  <si>
    <t>6,508</t>
  </si>
  <si>
    <t>Dlažba_sokl</t>
  </si>
  <si>
    <t>47,66</t>
  </si>
  <si>
    <t>Vinyl</t>
  </si>
  <si>
    <t>208,231</t>
  </si>
  <si>
    <t>Sdk_podhled_A</t>
  </si>
  <si>
    <t>53,79</t>
  </si>
  <si>
    <t>Objekt:</t>
  </si>
  <si>
    <t>SDK_podhled_H2</t>
  </si>
  <si>
    <t>43,01</t>
  </si>
  <si>
    <t>A - Hlavní aktivity projektu</t>
  </si>
  <si>
    <t>Skladba_P1</t>
  </si>
  <si>
    <t>41,036</t>
  </si>
  <si>
    <t>Soupis:</t>
  </si>
  <si>
    <t>Skladba_P2</t>
  </si>
  <si>
    <t>26,139</t>
  </si>
  <si>
    <t>SO01 - Rodinný dům</t>
  </si>
  <si>
    <t>Skladba_P3</t>
  </si>
  <si>
    <t>Úroveň 3:</t>
  </si>
  <si>
    <t>Povlak_střecha</t>
  </si>
  <si>
    <t>179,745</t>
  </si>
  <si>
    <t>D.1.1.01 - Architektonicko stavební řešení</t>
  </si>
  <si>
    <t>Povlak_střecha2</t>
  </si>
  <si>
    <t>7,69</t>
  </si>
  <si>
    <t>Pult_střecha</t>
  </si>
  <si>
    <t>142,798</t>
  </si>
  <si>
    <t>Malby_2</t>
  </si>
  <si>
    <t>174,224</t>
  </si>
  <si>
    <t>Malby</t>
  </si>
  <si>
    <t>695,533</t>
  </si>
  <si>
    <t>Nátěr_tes</t>
  </si>
  <si>
    <t>133,522</t>
  </si>
  <si>
    <t>Lešení</t>
  </si>
  <si>
    <t>394,346</t>
  </si>
  <si>
    <t>Omítka_spiroll</t>
  </si>
  <si>
    <t>101,88</t>
  </si>
  <si>
    <t>Zásyp</t>
  </si>
  <si>
    <t>31,2</t>
  </si>
  <si>
    <t>ZP_ornice_rozp</t>
  </si>
  <si>
    <t>95</t>
  </si>
  <si>
    <t>ZP_ornice</t>
  </si>
  <si>
    <t>64,2</t>
  </si>
  <si>
    <t>Odvoz</t>
  </si>
  <si>
    <t>137,298</t>
  </si>
  <si>
    <t>ZP_zásyp</t>
  </si>
  <si>
    <t>45,45</t>
  </si>
  <si>
    <t>Obklad</t>
  </si>
  <si>
    <t>93,516</t>
  </si>
  <si>
    <t>Omítka_vni_stena</t>
  </si>
  <si>
    <t>671,077</t>
  </si>
  <si>
    <t>Profil_1</t>
  </si>
  <si>
    <t>111,05</t>
  </si>
  <si>
    <t>Profil_2</t>
  </si>
  <si>
    <t>34,65</t>
  </si>
  <si>
    <t>Profil_3</t>
  </si>
  <si>
    <t>11</t>
  </si>
  <si>
    <t>Profil_4</t>
  </si>
  <si>
    <t>5</t>
  </si>
  <si>
    <t>Silikon_stěna</t>
  </si>
  <si>
    <t>334,464</t>
  </si>
  <si>
    <t>Silikon_sloup</t>
  </si>
  <si>
    <t>Silikon_podhled</t>
  </si>
  <si>
    <t>10,4</t>
  </si>
  <si>
    <t>Bed_1</t>
  </si>
  <si>
    <t>143,662</t>
  </si>
  <si>
    <t>Ztrac_bed</t>
  </si>
  <si>
    <t>123,492</t>
  </si>
  <si>
    <t>Bed_2</t>
  </si>
  <si>
    <t>9,56</t>
  </si>
  <si>
    <t>Bed_3</t>
  </si>
  <si>
    <t>14,433</t>
  </si>
  <si>
    <t>Bed_4</t>
  </si>
  <si>
    <t>156,35</t>
  </si>
  <si>
    <t>Bed_5</t>
  </si>
  <si>
    <t>13,63</t>
  </si>
  <si>
    <t>Podp_kce</t>
  </si>
  <si>
    <t>1,29</t>
  </si>
  <si>
    <t>Sokl</t>
  </si>
  <si>
    <t>34,726</t>
  </si>
  <si>
    <t>Izol_sv</t>
  </si>
  <si>
    <t>38,198</t>
  </si>
  <si>
    <t>Izol_vod</t>
  </si>
  <si>
    <t>329,95</t>
  </si>
  <si>
    <t>Dlažba</t>
  </si>
  <si>
    <t>67,175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</si>
  <si>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</si>
  <si>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</si>
  <si>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</si>
  <si>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</si>
  <si>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</si>
  <si>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</si>
  <si>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1 - Zemní práce</t>
  </si>
  <si>
    <t xml:space="preserve">    2 - Zakládání</t>
  </si>
  <si>
    <t xml:space="preserve">    3 - Svislé a kompletní konstrukce</t>
  </si>
  <si>
    <t xml:space="preserve">    4 - Vodorovné konstrukce</t>
  </si>
  <si>
    <t xml:space="preserve">    6 - Úpravy povrchů, podlahy a osazování výplní</t>
  </si>
  <si>
    <t xml:space="preserve">    9 - Ostatní konstrukce a práce, bourání</t>
  </si>
  <si>
    <t xml:space="preserve">    998 - Přesun hmot</t>
  </si>
  <si>
    <t>PSV - Práce a dodávky PSV</t>
  </si>
  <si>
    <t xml:space="preserve">    711 - Izolace proti vodě, vlhkosti a plynům</t>
  </si>
  <si>
    <t xml:space="preserve">    712 - Povlakové krytiny</t>
  </si>
  <si>
    <t xml:space="preserve">    713 - Izolace tepelné</t>
  </si>
  <si>
    <t xml:space="preserve">    762 - Konstrukce tesařské</t>
  </si>
  <si>
    <t xml:space="preserve">    763 - Konstrukce suché výstavby</t>
  </si>
  <si>
    <t xml:space="preserve">    764 - Konstrukce klempířské</t>
  </si>
  <si>
    <t xml:space="preserve">    765 - Krytina skládaná</t>
  </si>
  <si>
    <t xml:space="preserve">    766 - Konstrukce truhlářské</t>
  </si>
  <si>
    <t xml:space="preserve">      76601 - Vybavení kuchyňských linek</t>
  </si>
  <si>
    <t xml:space="preserve">      76602 - Vybavení a nábytek</t>
  </si>
  <si>
    <t xml:space="preserve">    767 - Konstrukce zámečnické</t>
  </si>
  <si>
    <t xml:space="preserve">    771 - Podlahy z dlaždic</t>
  </si>
  <si>
    <t xml:space="preserve">    776 - Podlahy povlakové</t>
  </si>
  <si>
    <t xml:space="preserve">    781 - Dokončovací práce - obklady</t>
  </si>
  <si>
    <t xml:space="preserve">    783 - Dokončovací práce - nátěry</t>
  </si>
  <si>
    <t xml:space="preserve">    784 - Dokončovací práce - malby a tapety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</si>
  <si>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</si>
  <si>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</si>
  <si>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</si>
  <si>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</si>
  <si>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</si>
  <si>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</si>
  <si>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</si>
  <si>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</si>
  <si>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</si>
  <si>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</si>
  <si>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</si>
  <si>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</si>
  <si>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</si>
  <si>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</si>
  <si>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HSV</t>
  </si>
  <si>
    <t>Práce a dodávky HSV</t>
  </si>
  <si>
    <t>ROZPOCET</t>
  </si>
  <si>
    <t>Zemní práce</t>
  </si>
  <si>
    <t>K</t>
  </si>
  <si>
    <t>121101101</t>
  </si>
  <si>
    <t>Sejmutí ornice s přemístěním na vzdálenost do 50 m</t>
  </si>
  <si>
    <t>m3</t>
  </si>
  <si>
    <t>CS ÚRS 2017 01</t>
  </si>
  <si>
    <t>1401054512</t>
  </si>
  <si>
    <t>PP</t>
  </si>
  <si>
    <t>Sejmutí ornice nebo lesní půdy s vodorovným přemístěním na hromady v místě upotřebení nebo na dočasné či trvalé skládky se složením, na vzdálenost do 50 m</t>
  </si>
  <si>
    <t>VV</t>
  </si>
  <si>
    <t>PD: C.2 Koordinační situace, D.1.1.01.01 Technická zpráva, Výkresy: D.1.1.01.03, D.1.1.01.06</t>
  </si>
  <si>
    <t>"výpočet z CAD modelu" 64,2</t>
  </si>
  <si>
    <t>131201102</t>
  </si>
  <si>
    <t>Hloubení jam nezapažených v hornině tř. 3 objemu do 1000 m3</t>
  </si>
  <si>
    <t>-257376185</t>
  </si>
  <si>
    <t>Hloubení nezapažených jam a zářezů s urovnáním dna do předepsaného profilu a spádu v hornině tř. 3 přes 100 do 1 000 m3</t>
  </si>
  <si>
    <t>"výpočet z CAD modelu" 112,04</t>
  </si>
  <si>
    <t>131201109</t>
  </si>
  <si>
    <t>Příplatek za lepivost u hloubení jam nezapažených v hornině tř. 3</t>
  </si>
  <si>
    <t>-1655281862</t>
  </si>
  <si>
    <t>Hloubení nezapažených jam a zářezů s urovnáním dna do předepsaného profilu a spádu Příplatek k cenám za lepivost horniny tř. 3</t>
  </si>
  <si>
    <t>112,04*0,5 'Přepočtené koeficientem množství</t>
  </si>
  <si>
    <t>132201101</t>
  </si>
  <si>
    <t>Hloubení rýh š do 600 mm v hornině tř. 3 objemu do 100 m3</t>
  </si>
  <si>
    <t>276967864</t>
  </si>
  <si>
    <t>Hloubení zapažených i nezapažených rýh šířky do 600 mm s urovnáním dna do předepsaného profilu a spádu v hornině tř. 3 do 100 m3</t>
  </si>
  <si>
    <t>"úroveň -1,6" 0,5*0,45*(8,1+5,62)</t>
  </si>
  <si>
    <t>"úroveň -1,5" 0,5*0,55*(3,15+8,65+8,45+4,4+3,52+3,86+6,42)</t>
  </si>
  <si>
    <t>"úroveň -1,25" 0,5*0,5*(6,645+2,6+12,56+5,51+9,91+6,4+2,31)</t>
  </si>
  <si>
    <t>"úroveň -1,05" 0,5*0,5*(13,55+4,01+3,15+3,65+8,95+8,16)</t>
  </si>
  <si>
    <t>Součet</t>
  </si>
  <si>
    <t>132201109</t>
  </si>
  <si>
    <t>Příplatek za lepivost k hloubení rýh š do 600 mm v hornině tř. 3</t>
  </si>
  <si>
    <t>928513310</t>
  </si>
  <si>
    <t>Hloubení zapažených i nezapažených rýh šířky do 600 mm s urovnáním dna do předepsaného profilu a spádu v hornině tř. 3 Příplatek k cenám za lepivost horniny tř. 3</t>
  </si>
  <si>
    <t>35,513*0,5 'Přepočtené koeficientem množství</t>
  </si>
  <si>
    <t>6</t>
  </si>
  <si>
    <t>133201101</t>
  </si>
  <si>
    <t>Hloubení šachet v hornině tř. 3 objemu do 100 m3</t>
  </si>
  <si>
    <t>2063832034</t>
  </si>
  <si>
    <t>Hloubení zapažených i nezapažených šachet s případným nutným přemístěním výkopku ve výkopišti v hornině tř. 3 do 100 m3</t>
  </si>
  <si>
    <t>PD: C.2 Koordinační situace, D.1.1.01.01 Technická zpráva, Výkresy: D.1.1.01.03</t>
  </si>
  <si>
    <t>"úroveň -1,17" 0,8*0,8*1</t>
  </si>
  <si>
    <t>"úroveň -1,07" 0,6*0,6*0,9*3</t>
  </si>
  <si>
    <t>"úroveň -1,06" 0,6*0,6*0,9*4</t>
  </si>
  <si>
    <t>"úroveň -1,05" 0,6*0,6*0,9*3</t>
  </si>
  <si>
    <t>"úroveň -1,40" 0,6*0,6*1,25*2+0,6*0,6*1,2</t>
  </si>
  <si>
    <t>"úroveň -1,32" 0,6*0,6*1,2</t>
  </si>
  <si>
    <t>"úroveň -1,35"0,6*0,6*1,2*2</t>
  </si>
  <si>
    <t>7</t>
  </si>
  <si>
    <t>133201109</t>
  </si>
  <si>
    <t>Příplatek za lepivost u hloubení šachet v hornině tř. 3</t>
  </si>
  <si>
    <t>-1245019647</t>
  </si>
  <si>
    <t>Hloubení zapažených i nezapažených šachet s případným nutným přemístěním výkopku ve výkopišti v hornině tř. 3 Příplatek k cenám za lepivost horniny tř. 3</t>
  </si>
  <si>
    <t>6,508*0,5 'Přepočtené koeficientem množství</t>
  </si>
  <si>
    <t>8</t>
  </si>
  <si>
    <t>162201102</t>
  </si>
  <si>
    <t>Vodorovné přemístění do 50 m výkopku/sypaniny z horniny tř. 1 až 4</t>
  </si>
  <si>
    <t>-576854552</t>
  </si>
  <si>
    <t>Vodorovné přemístění výkopku nebo sypaniny po suchu na obvyklém dopravním prostředku, bez naložení výkopku, avšak se složením bez rozhrnutí z horniny tř. 1 až 4 na vzdálenost přes 20 do 50 m</t>
  </si>
  <si>
    <t>"Zemina pro zpětný zásyp - uložení ornice v rámci položky sejmutí ornice" Zásyp</t>
  </si>
  <si>
    <t>"Zpětné zásypy" Zásyp+ZP_ornice_rozp*0,15</t>
  </si>
  <si>
    <t>9</t>
  </si>
  <si>
    <t>162701105</t>
  </si>
  <si>
    <t>Vodorovné přemístění do 10000 m výkopku/sypaniny z horniny tř. 1 až 4</t>
  </si>
  <si>
    <t>-632837653</t>
  </si>
  <si>
    <t>Vodorovné přemístění výkopku nebo sypaniny po suchu na obvyklém dopravním prostředku, bez naložení výkopku, avšak se složením bez rozhrnutí z horniny tř. 1 až 4 na vzdálenost přes 9 000 do 10 000 m</t>
  </si>
  <si>
    <t>ZP_ornice+ZP_jáma+ZP_šachta-ZP_zásyp</t>
  </si>
  <si>
    <t>10</t>
  </si>
  <si>
    <t>162701109</t>
  </si>
  <si>
    <t>Příplatek k vodorovnému přemístění výkopku/sypaniny z horniny tř. 1 až 4 ZKD 1000 m přes 10000 m</t>
  </si>
  <si>
    <t>1596384591</t>
  </si>
  <si>
    <t>Vodorovné přemístění výkopku nebo sypaniny po suchu na obvyklém dopravním prostředku, bez naložení výkopku, avšak se složením bez rozhrnutí z horniny tř. 1 až 4 na vzdálenost Příplatek k ceně za každých dalších i započatých 1 000 m</t>
  </si>
  <si>
    <t>137,298*9 'Přepočtené koeficientem množství</t>
  </si>
  <si>
    <t>167101102</t>
  </si>
  <si>
    <t>Nakládání výkopku z hornin tř. 1 až 4 přes 100 m3</t>
  </si>
  <si>
    <t>1675660215</t>
  </si>
  <si>
    <t>"Zemina pro zpětný zásyp" ZP_zásyp</t>
  </si>
  <si>
    <t>12</t>
  </si>
  <si>
    <t>171201201</t>
  </si>
  <si>
    <t>Uložení sypaniny na skládky</t>
  </si>
  <si>
    <t>-681267557</t>
  </si>
  <si>
    <t>13</t>
  </si>
  <si>
    <t>171201211</t>
  </si>
  <si>
    <t>Poplatek za uložení odpadu ze sypaniny na skládce (skládkovné)</t>
  </si>
  <si>
    <t>t</t>
  </si>
  <si>
    <t>1106353889</t>
  </si>
  <si>
    <t>Uložení sypaniny poplatek za uložení sypaniny na skládce (skládkovné)</t>
  </si>
  <si>
    <t>Odvoz*1,8</t>
  </si>
  <si>
    <t>14</t>
  </si>
  <si>
    <t>174101101</t>
  </si>
  <si>
    <t>Zásyp jam, šachet rýh nebo kolem objektů sypaninou se zhutněním</t>
  </si>
  <si>
    <t>487363936</t>
  </si>
  <si>
    <t>Zásyp sypaninou z jakékoliv horniny s uložením výkopku ve vrstvách se zhutněním jam, šachet, rýh nebo kolem objektů v těchto vykopávkách</t>
  </si>
  <si>
    <t>"výpočet z CAD modelu" 31,2</t>
  </si>
  <si>
    <t>181301102</t>
  </si>
  <si>
    <t>Rozprostření ornice tl vrstvy do 150 mm pl do 500 m2 v rovině nebo ve svahu do 1:5</t>
  </si>
  <si>
    <t>m2</t>
  </si>
  <si>
    <t>715284021</t>
  </si>
  <si>
    <t>Rozprostření a urovnání ornice v rovině nebo ve svahu sklonu do 1:5 při souvislé ploše do 500 m2, tl. vrstvy přes 100 do 150 mm</t>
  </si>
  <si>
    <t>"Úprava v rámci pozemku"95</t>
  </si>
  <si>
    <t>Zakládání</t>
  </si>
  <si>
    <t>16</t>
  </si>
  <si>
    <t>215901101</t>
  </si>
  <si>
    <t>Zhutnění podloží z hornin soudržných do 92% PS nebo nesoudržných sypkých I(d) do 0,8</t>
  </si>
  <si>
    <t>1776959020</t>
  </si>
  <si>
    <t>Zhutnění podloží pod násypy z rostlé horniny tř. 1 až 4 z hornin soudružných do 92 % PS a nesoudržných sypkých relativní ulehlosti I(d) do 0,8</t>
  </si>
  <si>
    <t>"Podsyp pod základovou desku" (16,56*2,36+3,31*5,3+8,17*5,67+10,07*5+4,6*10,07+4,22*3,26+7,8*8,05)</t>
  </si>
  <si>
    <t>17</t>
  </si>
  <si>
    <t>271572211</t>
  </si>
  <si>
    <t>Podsyp pod základové konstrukce se zhutněním z netříděného štěrkopísku</t>
  </si>
  <si>
    <t>-1440498517</t>
  </si>
  <si>
    <t>Podsyp pod základové konstrukce se zhutněním a urovnáním povrchu ze štěrkopísku netříděného</t>
  </si>
  <si>
    <t>PD:  D.1.1.01.01 Technická zpráva, Výkresy ARCH: D.1.1.01.06</t>
  </si>
  <si>
    <t>(16,56*2,36+3,31*5,3+8,17*5,67+10,07*5+4,6*10,07+4,22*3,26+7,8*8,05)*0,15</t>
  </si>
  <si>
    <t>18</t>
  </si>
  <si>
    <t>273313611</t>
  </si>
  <si>
    <t>Základové desky z betonu tř. C 16/20</t>
  </si>
  <si>
    <t>-706703025</t>
  </si>
  <si>
    <t>Základy z betonu prostého desky z betonu kamenem neprokládaného tř. C 16/20</t>
  </si>
  <si>
    <t>PD:  D.1.1.01.01 Technická zpráva, Výkresy ARCH: D.1.1.01.02, D.1.1.01.06; Statika: D.1.1.02</t>
  </si>
  <si>
    <t>Podkladní beton</t>
  </si>
  <si>
    <t>(16,56*2,36+3,31*5,3+8,17*5,67+10,07*5+4,6*10,07+4,22*3,26+7,8*8,05)*0,05</t>
  </si>
  <si>
    <t>19</t>
  </si>
  <si>
    <t>273321411</t>
  </si>
  <si>
    <t>Základové desky ze ŽB bez zvýšených nároků na prostředí tř. C 20/25</t>
  </si>
  <si>
    <t>-999603442</t>
  </si>
  <si>
    <t>Základy z betonu železového (bez výztuže) desky z betonu bez zvýšených nároků na prostředí tř. C 20/25 XC2</t>
  </si>
  <si>
    <t>329,95*0,15</t>
  </si>
  <si>
    <t>20</t>
  </si>
  <si>
    <t>273351215</t>
  </si>
  <si>
    <t>Zřízení bednění stěn základových desek</t>
  </si>
  <si>
    <t>-564393323</t>
  </si>
  <si>
    <t>Bednění základových stěn desek svislé nebo šikmé (odkloněné), půdorysně přímé nebo zalomené ve volných nebo zapažených jámách, rýhách, šachtách, včetně případných vzpěr zřízení</t>
  </si>
  <si>
    <t>(34,58+13,53)*2*0,15</t>
  </si>
  <si>
    <t>273351216</t>
  </si>
  <si>
    <t>Odstranění bednění stěn základových desek</t>
  </si>
  <si>
    <t>374385470</t>
  </si>
  <si>
    <t>Bednění základových stěn desek svislé nebo šikmé (odkloněné), půdorysně přímé nebo zalomené ve volných nebo zapažených jámách, rýhách, šachtách, včetně případných vzpěr odstranění</t>
  </si>
  <si>
    <t>22</t>
  </si>
  <si>
    <t>273362021</t>
  </si>
  <si>
    <t>Výztuž základových desek svařovanými sítěmi Kari</t>
  </si>
  <si>
    <t>3286424</t>
  </si>
  <si>
    <t>Výztuž základů desek ze svařovaných sítí z drátů typu KARI</t>
  </si>
  <si>
    <t>2*(329,95*0,0054*1,15)</t>
  </si>
  <si>
    <t>23</t>
  </si>
  <si>
    <t>274321411</t>
  </si>
  <si>
    <t>Základové pasy ze ŽB bez zvýšených nároků na prostředí tř. C 20/25</t>
  </si>
  <si>
    <t>270417056</t>
  </si>
  <si>
    <t>Základy z betonu železového (bez výztuže) pasy z betonu bez zvýšených nároků na prostředí tř. C 20/25 XC2</t>
  </si>
  <si>
    <t>24</t>
  </si>
  <si>
    <t>274351215</t>
  </si>
  <si>
    <t>Zřízení bednění stěn základových pasů</t>
  </si>
  <si>
    <t>449824617</t>
  </si>
  <si>
    <t>Bednění základových stěn pasů svislé nebo šikmé (odkloněné), půdorysně přímé nebo zalomené ve volných nebo zapažených jámách, rýhách, šachtách, včetně případných vzpěr zřízení</t>
  </si>
  <si>
    <t>"úroveň -1,6" 0,45*(0,5*2+8,01+6,1+5,62+7,51)</t>
  </si>
  <si>
    <t>"úroveň -1,5" 0,55*(0,5*6+6,42*2+5,12+3,15+3,15+3,05+8,47+4,42+4,02+3,52+4,4+8,45+5,51+3,86*2+2,16)</t>
  </si>
  <si>
    <t>"úroveň -1,25" 0,5*(0,5*5+6,645+3,1+0,1+2,61+2*9,91+4,56+1,81+2,31+6,9+1,34+4,8+5,51*2+4,15+12,56+2,16+6,145)</t>
  </si>
  <si>
    <t>"úroveň -1,05" 0,5*(0,5+13,55+5,01+3,15+3,65+8,95+8,16+13,05+4,01+3,15+3,65+8,01+7,66)</t>
  </si>
  <si>
    <t>25</t>
  </si>
  <si>
    <t>274351216</t>
  </si>
  <si>
    <t>Odstranění bednění stěn základových pasů</t>
  </si>
  <si>
    <t>1738802785</t>
  </si>
  <si>
    <t>Bednění základových stěn pasů svislé nebo šikmé (odkloněné), půdorysně přímé nebo zalomené ve volných nebo zapažených jámách, rýhách, šachtách, včetně případných vzpěr odstranění</t>
  </si>
  <si>
    <t>26</t>
  </si>
  <si>
    <t>274361821</t>
  </si>
  <si>
    <t>Výztuž základových pásů betonářskou ocelí 10 505 (R)</t>
  </si>
  <si>
    <t>-2082156927</t>
  </si>
  <si>
    <t>Výztuž základů pasů z betonářské oceli 10 505 (R) nebo BSt 500</t>
  </si>
  <si>
    <t>Základové pasy vyztuženy konstrukčně 2 profily 14mm při spodním a horním okraji</t>
  </si>
  <si>
    <t>0,777</t>
  </si>
  <si>
    <t>27</t>
  </si>
  <si>
    <t>275313711</t>
  </si>
  <si>
    <t>Základové patky z betonu tř. C 20/25</t>
  </si>
  <si>
    <t>2045224295</t>
  </si>
  <si>
    <t>Základy z betonu prostého patky a bloky z betonu kamenem neprokládaného tř. C 20/25</t>
  </si>
  <si>
    <t>"úroveň -1,17" 0,65*0,65*1</t>
  </si>
  <si>
    <t>"úroveň -1,07" 0,45*0,45*0,9*3</t>
  </si>
  <si>
    <t>"úroveň -1,06" 0,45*0,45*0,9*4</t>
  </si>
  <si>
    <t>"úroveň -1,05" 0,45*0,45*0,9*3</t>
  </si>
  <si>
    <t>"úroveň -1,40" 0,45*0,45*1,25*2+0,45*0,45*1,2</t>
  </si>
  <si>
    <t>"úroveň -1,32" 0,45*0,45*1,2</t>
  </si>
  <si>
    <t>"úroveň -1,35" 0,45*0,45*1,2*2</t>
  </si>
  <si>
    <t>28</t>
  </si>
  <si>
    <t>275351215</t>
  </si>
  <si>
    <t>Zřízení bednění stěn základových patek</t>
  </si>
  <si>
    <t>-1479146642</t>
  </si>
  <si>
    <t>Bednění základových stěn patek svislé nebo šikmé (odkloněné), půdorysně přímé nebo zalomené ve volných nebo zapažených jámách, rýhách, šachtách, včetně případných vzpěr zřízení</t>
  </si>
  <si>
    <t>Bednění patek - pouze horní hrana 25 cm</t>
  </si>
  <si>
    <t>"úroveň -1,17" 0,25*0,65*4</t>
  </si>
  <si>
    <t>"úroveň -1,07" 0,25*0,45*4*3</t>
  </si>
  <si>
    <t>"úroveň -1,06" 0,25*0,45*4*4</t>
  </si>
  <si>
    <t>"úroveň -1,05" 0,25*0,45*4*3</t>
  </si>
  <si>
    <t>"úroveň -1,40" 0,25*0,45*4*2+1,2*0,45*4</t>
  </si>
  <si>
    <t>"úroveň -1,32" 0,25*0,45*4</t>
  </si>
  <si>
    <t>"úroveň -1,35"0,25*0,45*4*2</t>
  </si>
  <si>
    <t>29</t>
  </si>
  <si>
    <t>275351216</t>
  </si>
  <si>
    <t>Odstranění bednění stěn základových patek</t>
  </si>
  <si>
    <t>1262610877</t>
  </si>
  <si>
    <t>Bednění základových stěn patek svislé nebo šikmé (odkloněné), půdorysně přímé nebo zalomené ve volných nebo zapažených jámách, rýhách, šachtách, včetně případných vzpěr odstranění</t>
  </si>
  <si>
    <t>30</t>
  </si>
  <si>
    <t>R0201</t>
  </si>
  <si>
    <t>Základová zeď tl do 300 mm z tvárnic ztraceného bednění včetně výplně z betonu tř. C 20/25</t>
  </si>
  <si>
    <t>1340518159</t>
  </si>
  <si>
    <t>Základové zdi z tvárnic ztraceného bednění včetně výplně z betonu bez zvláštních nároků na vliv prostředí třídy C 20/25, tloušťky zdiva přes 250 do 300 mm</t>
  </si>
  <si>
    <t>PD:  D.1.1.01.01 Technická zpráva, Výkresy ARCH: D.1.1.01.02, D.1.1.01.06</t>
  </si>
  <si>
    <t>"úroveň -1,6" 0,8*(0,5*2+8,01+6,1+5,62+7,51)</t>
  </si>
  <si>
    <t>"úroveň -1,5" 0,6*(0,5*6+6,42*2+5,12+3,15+3,15+3,05+8,47+4,42+4,02+3,52+4,4+8,45+5,51+3,86*2+2,16)</t>
  </si>
  <si>
    <t>"úroveň -1,25" 0,4*(0,5*5+6,645+3,1+0,1+2,61+2*9,91+4,56+1,81+2,31+6,9+1,34+4,8+5,51*2+4,15+12,56+2,16+6,145)</t>
  </si>
  <si>
    <t>"úroveň -1,05" 0,2*(0,5+13,55+5,01+3,15+3,65+8,95+8,16+13,05+4,01+3,15+3,65+8,01+7,66)</t>
  </si>
  <si>
    <t>31</t>
  </si>
  <si>
    <t>279361821</t>
  </si>
  <si>
    <t>Výztuž základových zdí nosných betonářskou ocelí 10 505</t>
  </si>
  <si>
    <t>-886749251</t>
  </si>
  <si>
    <t>Výztuž základových zdí nosných svislých nebo odkloněných od svislice, rovinných nebo oblých, deskových nebo žebrových, včetně výztuže jejich žeber z betonářské oceli 10 505 (R) nebo BSt 500</t>
  </si>
  <si>
    <t>Ztrac_bed*0,00932</t>
  </si>
  <si>
    <t>Svislé a kompletní konstrukce</t>
  </si>
  <si>
    <t>32</t>
  </si>
  <si>
    <t>311238144</t>
  </si>
  <si>
    <t>Zdivo nosné vnitřní z cihel broušených tl 300 mm pevnosti P10 lepených tenkovrstvou maltou</t>
  </si>
  <si>
    <t>10141035</t>
  </si>
  <si>
    <t>Zdivo nosné jednovrstvé z cihel děrovaných vnitřní broušené, spojené na pero a drážku, lepené tenkovrstvou maltou, pevnost cihel P10, tl. zdiva 300 mm</t>
  </si>
  <si>
    <t>PD: D.1.1.01.01 Technická zpráva, Výkresy: D.1.1.01.03, D.1.1.01.04, D.1.1.01.06</t>
  </si>
  <si>
    <t>"1NP"2,75*(16,64+4,15+8,55+3,65+2,85+10,125*2,5/2)</t>
  </si>
  <si>
    <t>"odpočet otvory" -(0,98*2,01*3+0,88*2,01+3,15*2,7)</t>
  </si>
  <si>
    <t>33</t>
  </si>
  <si>
    <t>311238242</t>
  </si>
  <si>
    <t>Zdivo nosné vnější z cihel broušených tl 365 mm pevnosti P10 lepených tenkovrstvou malto</t>
  </si>
  <si>
    <t>-1683163071</t>
  </si>
  <si>
    <t>Zdivo nosné jednovrstvé z cihel děrovaných vnější broušené, spojené na pero a drážku, lepené tenkovrstvou maltou, pevnost cihel P8, P10, tl. zdiva 365 mm</t>
  </si>
  <si>
    <t>"obvodové zdivo 1NP "0,5*(5,64+3,65+3,05+8,01+8,45+3,65+3,15+4,09+13,55+2,6+20,6)+0,5*(4,4+10,88+2,31)</t>
  </si>
  <si>
    <t>"odpočet otvorů"-(1,45*0,5+2*0,5*3+1*0,5*2+2*0,5+2,5*0,5+1*0,5+2*0,5+1*0,5+2*0,5*3)</t>
  </si>
  <si>
    <t>34</t>
  </si>
  <si>
    <t>342272323</t>
  </si>
  <si>
    <t>Příčky tl 100 mm z pórobetonových přesných hladkých příčkovek objemové hmotnosti 500 kg/m3</t>
  </si>
  <si>
    <t>1946120396</t>
  </si>
  <si>
    <t>Příčky z pórobetonových přesných příčkovek hladkých, objemové hmotnosti 500 kg/m3 na tenké maltové lože, tloušťky příčky 100 mm</t>
  </si>
  <si>
    <t>"Obezdění WC a výlevky" (1,7*0,2*2+1,7*0,9+0,2*0,9)+(1,7*0,2+1,7*0,9+0,2*0,9)*3+(1,7*1,2+0,2*1,2)</t>
  </si>
  <si>
    <t>35</t>
  </si>
  <si>
    <t>R0303</t>
  </si>
  <si>
    <t>Zdivo nosné vnější z cihel broušených tl 440 mm pevnosti P6/P8  lepených pěnou</t>
  </si>
  <si>
    <t>985690948</t>
  </si>
  <si>
    <t>Zdivo nosné vnější z cihel broušených tl 440 mm pevnosti P6/P8 lepených pěnou</t>
  </si>
  <si>
    <t>"obvodové zdivo 1NP "(3,39-0,5)*(5,64+3,65+3,05+8,01+8,45+3,65+3,15+4,09+13,55+2,6+20,6)+(2,52-0,25)*(4,4+10,88+2,31)</t>
  </si>
  <si>
    <t>"odpočet otvorů" -(4*1,1*0,5+2*1,5*1,25+1,45*(2,3-0,5)+3*1,1*0,5+2*(2,3-0,5)*3+1*(2,3-0,5)*2+2*(2,3-0,5)+2,5*(2,3-0,5)+1*(2,3-0,5)+2*(2,3-0,5))</t>
  </si>
  <si>
    <t>"odpočet otvorů" -(1*(2,3-0,5)+2*(2,3-0,5)*3)</t>
  </si>
  <si>
    <t>"vyzdění pro pultovou střechu" (10,88*1,7+10,88*0,35)+2*(0,35*10,05+(1,7-0,35)*10,05/2)</t>
  </si>
  <si>
    <t>"přesah střechy S04" 1,2*(4+2,16)</t>
  </si>
  <si>
    <t>36</t>
  </si>
  <si>
    <t>317168122</t>
  </si>
  <si>
    <t>Překlad keramický plochý š 14,5 cm dl 125 cm</t>
  </si>
  <si>
    <t>kus</t>
  </si>
  <si>
    <t>397348020</t>
  </si>
  <si>
    <t>Překlady keramické ploché osazené do maltového lože, výšky překladu 7,1 cm šířky 14,5 cm, délky 125 cm</t>
  </si>
  <si>
    <t>PD: D.1.1.01.08.1 Překlady keramické, Výkresy: D.1.1.01.03</t>
  </si>
  <si>
    <t>"HSV 7" 12*1</t>
  </si>
  <si>
    <t>37</t>
  </si>
  <si>
    <t>317168125</t>
  </si>
  <si>
    <t>Překlad keramický plochý š 14,5 cm dl 200 cm</t>
  </si>
  <si>
    <t>-1010601541</t>
  </si>
  <si>
    <t>Překlady keramické ploché osazené do maltového lože, výšky překladu 7,1 cm šířky 14,5 cm, délky 200 cm</t>
  </si>
  <si>
    <t xml:space="preserve">PD: D.1.1.01.08.1 Překlady keramické, Výkresy: D.1.1.01.03 </t>
  </si>
  <si>
    <t>"HSV 8" 2*1</t>
  </si>
  <si>
    <t>38</t>
  </si>
  <si>
    <t>317168131</t>
  </si>
  <si>
    <t>Překlad keramický vysoký v 23,8 cm dl 125 cm</t>
  </si>
  <si>
    <t>1009193246</t>
  </si>
  <si>
    <t>Překlady keramické vysoké osazené do maltového lože, šířky překladu 7 cm výšky 23,8 cm, délky 125 cm</t>
  </si>
  <si>
    <t>"HSV 6" 4*4</t>
  </si>
  <si>
    <t>39</t>
  </si>
  <si>
    <t>317168132</t>
  </si>
  <si>
    <t>Překlad keramický vysoký v 23,8 cm dl 150 cm</t>
  </si>
  <si>
    <t>1465780848</t>
  </si>
  <si>
    <t>Překlady keramické vysoké osazené do maltového lože, šířky překladu 7 cm výšky 23,8 cm, délky 150 cm</t>
  </si>
  <si>
    <t>"HSV 1" 7*4</t>
  </si>
  <si>
    <t>40</t>
  </si>
  <si>
    <t>317168133</t>
  </si>
  <si>
    <t>Překlad keramický vysoký v 23,8 cm dl 175 cm</t>
  </si>
  <si>
    <t>1454821588</t>
  </si>
  <si>
    <t>Překlady keramické vysoké osazené do maltového lože, šířky překladu 7 cm výšky 23,8 cm, délky 175 cm</t>
  </si>
  <si>
    <t>"HSV 2" 3*4</t>
  </si>
  <si>
    <t>41</t>
  </si>
  <si>
    <t>317168331</t>
  </si>
  <si>
    <t>Překlad keramický složený roletový pro zabudování rolety nebo žaluzie š 44 cm dl 125 cm</t>
  </si>
  <si>
    <t>-870653712</t>
  </si>
  <si>
    <t>Překlady keramické složené roletové určené pro zabudování rolet nebo žaluzií osazené do maltového lože, výšky překladu 23,8 cm pro tloušťku zdiva 44 cm, délky 125 cm</t>
  </si>
  <si>
    <t>"HSV 4" 4*1</t>
  </si>
  <si>
    <t>42</t>
  </si>
  <si>
    <t>317168336</t>
  </si>
  <si>
    <t>Překlad keramický složený roletový pro zabudování rolety nebo žaluzie š 44 cm dl 250 cm</t>
  </si>
  <si>
    <t>624994839</t>
  </si>
  <si>
    <t>Překlady keramické složené roletové určené pro zabudování rolet nebo žaluzií osazené do maltového lože, výšky překladu 23,8 cm pro tloušťku zdiva 44 cm, délky 250 cm</t>
  </si>
  <si>
    <t>"HSV 9" 1*1</t>
  </si>
  <si>
    <t>43</t>
  </si>
  <si>
    <t>317168337</t>
  </si>
  <si>
    <t>Překlad keramický složený roletový pro zabudování rolety nebo žaluzie š 44 cm dl 275 cm</t>
  </si>
  <si>
    <t>1437227207</t>
  </si>
  <si>
    <t>Překlady keramické složené roletové určené pro zabudování rolet nebo žaluzií osazené do maltového lože, výšky překladu 23,8 cm pro tloušťku zdiva 44 cm, délky 275 cm</t>
  </si>
  <si>
    <t>"HSV 3" 7*1</t>
  </si>
  <si>
    <t>44</t>
  </si>
  <si>
    <t>317168339</t>
  </si>
  <si>
    <t>Překlad keramický složený roletový pro zabudování rolety nebo žaluzie š 44 cm dl 325 cm</t>
  </si>
  <si>
    <t>718058083</t>
  </si>
  <si>
    <t>Překlady keramické složené roletové [určené pro zabudování rolet nebo žaluzií osazené do maltového lože, výšky překladu 23,8 cm pro tloušťku zdiva 44 cm, délky 325 cm</t>
  </si>
  <si>
    <t>"HSV 5" 1*1</t>
  </si>
  <si>
    <t>45</t>
  </si>
  <si>
    <t>331231118</t>
  </si>
  <si>
    <t>Zdivo pilířů z cihel dl 290 mm pevnosti P 15 na MC 15</t>
  </si>
  <si>
    <t>-960994563</t>
  </si>
  <si>
    <t>Pilíře volně stojící z cihel pálených čtyřhranné až osmihranné (průřezu čtverce, T nebo kříže) pravoúhlé pod omítku nebo režné, bez spárování z cihel plných dl. 290 mm P 7 až P 15 M I, na maltu MC-15</t>
  </si>
  <si>
    <t xml:space="preserve">Výkresy: D.1.1.01.03, D.1.1.01.07 </t>
  </si>
  <si>
    <t>2,6*0,3*0,3</t>
  </si>
  <si>
    <t>46</t>
  </si>
  <si>
    <t>342248142</t>
  </si>
  <si>
    <t>Příčky z cihel broušených tl 140 mm pevnosti P10 s lepenými žebry</t>
  </si>
  <si>
    <t>-1483930990</t>
  </si>
  <si>
    <t>Příčky jednoduché z cihel děrovaných spojených na pero a drážku broušených, lepených tenkovrstvou maltou, pevnost cihel P8, P10, tl. příčky 140 mm</t>
  </si>
  <si>
    <t>"1NP"3*(2,6+2,3*5+8,15+4,01+8,15+3,51+7,135+2,44*2+4,09)+5,1*5+2,65*(1,5+1,5+1,25+1,6+2,58+2,96)+4,4*4,7</t>
  </si>
  <si>
    <t>"odpočet otvorů" -(0,88*2,01+0,98*2,01*3+1,6*2,01*2+0,98*2,01*2+0,88*2,01*6)</t>
  </si>
  <si>
    <t>47</t>
  </si>
  <si>
    <t>342291121</t>
  </si>
  <si>
    <t>Ukotvení příček k cihelným konstrukcím plochými kotvami</t>
  </si>
  <si>
    <t>m</t>
  </si>
  <si>
    <t>-125145028</t>
  </si>
  <si>
    <t>Ukotvení příček plochými kotvami, do konstrukce cihelné</t>
  </si>
  <si>
    <t>3*23</t>
  </si>
  <si>
    <t>4,4*2</t>
  </si>
  <si>
    <t>48</t>
  </si>
  <si>
    <t>342291112</t>
  </si>
  <si>
    <t>Ukotvení příček montážní polyuretanovou pěnou tl příčky přes 100 mm</t>
  </si>
  <si>
    <t>-908590148</t>
  </si>
  <si>
    <t>Ukotvení příček polyuretanovou pěnou, tl. příčky přes 100 mm</t>
  </si>
  <si>
    <t>PD: D.1.1.01.01 Technická zpráva, Výkresy: D.1.1.01.03</t>
  </si>
  <si>
    <t>"1NP"2,6+2,3*5+8,15+4,01+8,15+3,51+7,135+2,44*2+4,09+5+1,5+1,5+1,25+1,6+2,58+2,96+4,4</t>
  </si>
  <si>
    <t>49</t>
  </si>
  <si>
    <t>346244353</t>
  </si>
  <si>
    <t>Obezdívka koupelnových van ploch rovných tl 75 mm z pórobetonových přesných příčkovek hladkých Ytong</t>
  </si>
  <si>
    <t>96253922</t>
  </si>
  <si>
    <t>Obezdívka koupelnových van ploch rovných z přesných pórobetonových tvárnic, na tenké maltové lože tl. 75 mm</t>
  </si>
  <si>
    <t>"obezdění vany vč. vytvoření odkládací plochy za vanou z tvárnic" 0,8*(2,3+4*0,85)+0,4*0,85+0,2*0,85</t>
  </si>
  <si>
    <t>50</t>
  </si>
  <si>
    <t>R0301</t>
  </si>
  <si>
    <t>Tepelná izolace mezi překlady v 24 cm z polystyrénu tl 140 mm</t>
  </si>
  <si>
    <t>1309858346</t>
  </si>
  <si>
    <t>Izolace tepelná mezi překlady z pěnového polystyrénu výšky 24 cm, tloušťky 140 mm</t>
  </si>
  <si>
    <t>"HSV 1" 7*1,5</t>
  </si>
  <si>
    <t>"HSV 2" 3*1,75</t>
  </si>
  <si>
    <t>51</t>
  </si>
  <si>
    <t>R0302</t>
  </si>
  <si>
    <t>Tepelná izolace mezi překlady v 24 cm z polystyrénu tl 60 mm</t>
  </si>
  <si>
    <t>-185994000</t>
  </si>
  <si>
    <t>Izolace tepelná mezi překlady z pěnového polystyrénu výšky 24 cm, tloušťky 60 mm</t>
  </si>
  <si>
    <t>"HSV 3" 7*2,75</t>
  </si>
  <si>
    <t>"HSV 4" 4*1,25</t>
  </si>
  <si>
    <t>"HSV 5" 1*3,25</t>
  </si>
  <si>
    <t>"HSV 9" 1*2,5</t>
  </si>
  <si>
    <t>Vodorovné konstrukce</t>
  </si>
  <si>
    <t>52</t>
  </si>
  <si>
    <t>R0401</t>
  </si>
  <si>
    <t>M+D stropní konstrukce - panely Spiroll tl. 250mm</t>
  </si>
  <si>
    <t>1168912305</t>
  </si>
  <si>
    <t>M+D stropní konstrukce - panely Spiroll tl. 250mm vč. ucpávek a zálivky (do každé spáry vložit zálivkovou výztuž o pr. 10mm)</t>
  </si>
  <si>
    <t>PD: D.1.1.02 Statika: 03 plán tvar 1NP, Výkresy: D.1.1.01,06</t>
  </si>
  <si>
    <t>"B1" 3*5,45*1,2</t>
  </si>
  <si>
    <t>"B2" 1*8,5*1,05</t>
  </si>
  <si>
    <t>"B3" 6*8,5*1,2</t>
  </si>
  <si>
    <t>"B4" 7*2,55*1,2</t>
  </si>
  <si>
    <t>"B5" 3*2,48*1,2</t>
  </si>
  <si>
    <t>"B6" 2,48*0,4</t>
  </si>
  <si>
    <t>"B7" 6*8*1,2</t>
  </si>
  <si>
    <t>"B8" 8*1,05</t>
  </si>
  <si>
    <t>"B9" 2*4,33*1,2</t>
  </si>
  <si>
    <t>"B10" 4,33*0,8</t>
  </si>
  <si>
    <t>53</t>
  </si>
  <si>
    <t>413321515</t>
  </si>
  <si>
    <t>Nosníky ze ŽB tř. C 20/25</t>
  </si>
  <si>
    <t>24021395</t>
  </si>
  <si>
    <t>Nosníky z betonu železového (bez výztuže) včetně stěnových i jeřábových drah, volných trámů, průvlaků, rámových příčlí, ztužidel, konzol, vodorovných táhel apod., tyčových konstrukcí tř. C 20/25</t>
  </si>
  <si>
    <t>PD:  D.1.1.01.01 Technická zpráva, Výkresy ARCH: D.1.1.01.03, D.1.1.01.04, D.1.1.01.06; Statika: D.1.1.02</t>
  </si>
  <si>
    <t>12,1*(0,3*0,25+0,25*0,18)</t>
  </si>
  <si>
    <t>54</t>
  </si>
  <si>
    <t>413351107</t>
  </si>
  <si>
    <t>Zřízení bednění nosníků bez podpěrné konstrukce</t>
  </si>
  <si>
    <t>1772769363</t>
  </si>
  <si>
    <t>Bednění nosníků včetně stěnových i jeřábových drah, volných trámů, průvlaků, rámových příčlí, ztužidel, konzol, vodorovných táhel apod., tyčových konstrukcí bez podpěrné konstrukce, neproměnného nebo proměnného průřezu tvaru zalomeného nebo půdorysně zakřiveného zřízení</t>
  </si>
  <si>
    <t>12,1*0,5*2+(0,3*0,25+0,25*0,18)*2+4,3*0,3</t>
  </si>
  <si>
    <t>55</t>
  </si>
  <si>
    <t>413351108</t>
  </si>
  <si>
    <t>Odstranění bednění nosníků bez podpěrné konstrukce</t>
  </si>
  <si>
    <t>438314719</t>
  </si>
  <si>
    <t>Bednění nosníků včetně stěnových i jeřábových drah, volných trámů, průvlaků, rámových příčlí, ztužidel, konzol, vodorovných táhel apod., tyčových konstrukcí bez podpěrné konstrukce, neproměnného nebo proměnného průřezu tvaru zalomeného nebo půdorysně zakřiveného odstranění</t>
  </si>
  <si>
    <t>56</t>
  </si>
  <si>
    <t>413351213</t>
  </si>
  <si>
    <t>Zřízení podpěrné konstrukce nosníků v do 4 m pro zatížení do 10 kPa</t>
  </si>
  <si>
    <t>886845015</t>
  </si>
  <si>
    <t>Podpěrná konstrukce nosníků a tyčových konstrukcí výšky do 4 m, se zesílením dna bednění, na výměru m2 půdorysu pro zatížení betonovou směsí a výztuží přes 5 do 10 kPa zřízení</t>
  </si>
  <si>
    <t>4,3*0,3</t>
  </si>
  <si>
    <t>57</t>
  </si>
  <si>
    <t>413351214</t>
  </si>
  <si>
    <t>Odstranění podpěrné konstrukce nosníků v do 4 m pro zatížení do 10 kPa</t>
  </si>
  <si>
    <t>-1504539695</t>
  </si>
  <si>
    <t>Podpěrná konstrukce nosníků a tyčových konstrukcí výšky do 4 m, se zesílením dna bednění, na výměru m2 půdorysu pro zatížení betonovou směsí a výztuží přes 5 do 10 kPa odstranění</t>
  </si>
  <si>
    <t>58</t>
  </si>
  <si>
    <t>413361821</t>
  </si>
  <si>
    <t>Výztuž nosníků, volných trámů nebo průvlaků volných trámů betonářskou ocelí 10 505</t>
  </si>
  <si>
    <t>2084112755</t>
  </si>
  <si>
    <t>Výztuž nosníků včetně stěnových i jeřábových drah, volných trámů, průvlaků, rámových příčlí, ztužidel, konzol, vodorovných táhel apod. tyčových konstrukcí lemujících nebo vyztužujících stropní a podobné střešní konstrukce z betonářské oceli 10 505 (R) nebo BSt 500</t>
  </si>
  <si>
    <t>0,2</t>
  </si>
  <si>
    <t>59</t>
  </si>
  <si>
    <t>417321414</t>
  </si>
  <si>
    <t>Ztužující pásy a věnce ze ŽB tř. C 20/25</t>
  </si>
  <si>
    <t>-727666018</t>
  </si>
  <si>
    <t>Ztužující pásy a věnce z betonu železového (bez výztuže) tř. C 20/25</t>
  </si>
  <si>
    <t>"V1" 77*(0,25*0,36+0,25*0,24)</t>
  </si>
  <si>
    <t>"V1a" 8,5*0,22*0,2</t>
  </si>
  <si>
    <t>"V2" 20*(0,25*0,36)</t>
  </si>
  <si>
    <t>"V3" 14*(0,25*0,3+0,22*0,25)</t>
  </si>
  <si>
    <t>"V4" 19*(0,25*0,3)</t>
  </si>
  <si>
    <t>"V6" 42*0,2*0,36</t>
  </si>
  <si>
    <t>"V7" 10*0,2*0,3</t>
  </si>
  <si>
    <t>"nabetonávka atika 60mm" 0,44*0,06*(5,64+3,65+3,05+8,01+8,45+3,65+3,15+4,09+13,55+2,6+20,6+4+2,16)</t>
  </si>
  <si>
    <t>"Konstrukční věnec pro příčky" 0,15*0,14* (5+4,7)+0,2*0,14*(5+4,7)</t>
  </si>
  <si>
    <t>60</t>
  </si>
  <si>
    <t>417351115</t>
  </si>
  <si>
    <t>Zřízení bednění ztužujících věnců</t>
  </si>
  <si>
    <t>691178346</t>
  </si>
  <si>
    <t>Bednění bočnic ztužujících pásů a věnců včetně vzpěr zřízení</t>
  </si>
  <si>
    <t>"V1" 75*(0,25+0,25)*2</t>
  </si>
  <si>
    <t>"V1a" 8,5*(0,22)*2</t>
  </si>
  <si>
    <t>"V2" 20*(0,25)*2</t>
  </si>
  <si>
    <t>"V3" 14*(0,25+0,25)*2</t>
  </si>
  <si>
    <t>"V4" 19*(0,25)*2</t>
  </si>
  <si>
    <t>"V6" 42*(0,2)*2</t>
  </si>
  <si>
    <t>"V7" 10*0,2*2</t>
  </si>
  <si>
    <t>"nabetonávka atika 60mm" 0,1*(5,64+3,65+3,05+8,01+8,45+3,65+3,15+4,09+13,55+2,6+20,6+4+2,16)*2</t>
  </si>
  <si>
    <t>"Konstrukční věnec pro příčky" 0,15*(5+4,7)*2+0,2*(5+4,7)*2</t>
  </si>
  <si>
    <t>61</t>
  </si>
  <si>
    <t>417351116</t>
  </si>
  <si>
    <t>Odstranění bednění ztužujících věnců</t>
  </si>
  <si>
    <t>-1966255272</t>
  </si>
  <si>
    <t>Bednění bočnic ztužujících pásů a věnců včetně vzpěr odstranění</t>
  </si>
  <si>
    <t>62</t>
  </si>
  <si>
    <t>417361821</t>
  </si>
  <si>
    <t>Výztuž ztužujících pásů a věnců betonářskou ocelí 10 505</t>
  </si>
  <si>
    <t>-1973746004</t>
  </si>
  <si>
    <t>Výztuž ztužujících pásů a věnců z betonářské oceli 10 505 (R) nebo BSt 500</t>
  </si>
  <si>
    <t>Výztuž věnce + průvlak</t>
  </si>
  <si>
    <t>1,58+0,35</t>
  </si>
  <si>
    <t>Konstrukční věnce</t>
  </si>
  <si>
    <t>0,07</t>
  </si>
  <si>
    <t>Úpravy povrchů, podlahy a osazování výplní</t>
  </si>
  <si>
    <t>63</t>
  </si>
  <si>
    <t>611131111</t>
  </si>
  <si>
    <t>Polymercementový spojovací můstek vnitřních stropů nanášený ručně</t>
  </si>
  <si>
    <t>-1579785575</t>
  </si>
  <si>
    <t>Podkladní a spojovací vrstva vnitřních omítaných ploch polymercementový spojovací můstek nanášený ručně stropů</t>
  </si>
  <si>
    <t>"Spiroll povrchová úprava - penetrace" 6,99+18,25+16,04+16,08+16,4+14,04+14,08</t>
  </si>
  <si>
    <t>64</t>
  </si>
  <si>
    <t>611142001</t>
  </si>
  <si>
    <t>Potažení vnitřních stropů sklovláknitým pletivem vtlačeným do tenkovrstvé hmoty</t>
  </si>
  <si>
    <t>-1513540167</t>
  </si>
  <si>
    <t>Potažení vnitřních ploch pletivem v ploše nebo pruzích, na plném podkladu sklovláknitým vtlačením do tmelu stropů</t>
  </si>
  <si>
    <t>65</t>
  </si>
  <si>
    <t>611311131</t>
  </si>
  <si>
    <t>Potažení vnitřních rovných stropů vápenným štukem tloušťky do 3 mm</t>
  </si>
  <si>
    <t>-2088373491</t>
  </si>
  <si>
    <t>Potažení vnitřních ploch štukem tloušťky do 3 mm vodorovných konstrukcí stropů rovných</t>
  </si>
  <si>
    <t>66</t>
  </si>
  <si>
    <t>612131101</t>
  </si>
  <si>
    <t>Cementový postřik vnitřních stěn nanášený celoplošně ručně</t>
  </si>
  <si>
    <t>1256158870</t>
  </si>
  <si>
    <t>Podkladní a spojovací vrstva vnitřních omítaných ploch cementový postřik nanášený ručně celoplošně stěn</t>
  </si>
  <si>
    <t>Omítka_vni_stena+Obklad</t>
  </si>
  <si>
    <t>67</t>
  </si>
  <si>
    <t>612321121</t>
  </si>
  <si>
    <t>Vápenocementová omítka hladká jednovrstvá vnitřních stěn nanášená ručně</t>
  </si>
  <si>
    <t>-394303565</t>
  </si>
  <si>
    <t>Omítka vápenocementová vnitřních ploch nanášená ručně jednovrstvá, tloušťky do 10 mm hladká svislých konstrukcí stěn</t>
  </si>
  <si>
    <t>68</t>
  </si>
  <si>
    <t>612321141</t>
  </si>
  <si>
    <t>Vápenocementová omítka štuková dvouvrstvá vnitřních stěn nanášená ručně</t>
  </si>
  <si>
    <t>-853675764</t>
  </si>
  <si>
    <t>Omítka vápenocementová vnitřních ploch nanášená ručně dvouvrstvá, tloušťky jádrové omítky do 10 mm a tloušťky štuku do 3 mm štuková svislých konstrukcí stěn</t>
  </si>
  <si>
    <t>"m.č. 101 - Zádveří" 2,5*(2*4,1+2*4,3)-1,5*1,25-1,45*2,22-2*0,98*2,01-2*0,88*2,01</t>
  </si>
  <si>
    <t>"m.č. 102 - Personál" 2,8*(2*3,04+2*2,3)-0,88*2,01-1,5*1,25</t>
  </si>
  <si>
    <t>"m.č. 103 - Komora" 2,6*(2*1,9+2*2,3)-1,1*0,5-0,98*2,01</t>
  </si>
  <si>
    <t>"m.č. 104 - WC" 2,6*(2*1,8+2*2,3)+0,17*0,9-1,1-0,5-0,98*2,01</t>
  </si>
  <si>
    <t>"m.č. 105 - Koupelna" 2,6*(2*4,9+2*2,3)+2*0,17*1,5+0,17*0,9-2*1,1*0,5-0,98*2,01</t>
  </si>
  <si>
    <t>"m.č. 106 - Pokoj" 2,8*(2*3,61+2*5,2)-2*2,3-0,98*2,01</t>
  </si>
  <si>
    <t>"m.č. 107 - Pokoj" 2,8*(2*4+2*4,01)-2*2,3-0,98*2,01</t>
  </si>
  <si>
    <t>"m.č. 108 - Pokoj" 2,8*(2*4,01+2*4,01)-2*2,3-0,98*2,01</t>
  </si>
  <si>
    <t>"m.č. 109 - Obývací pokoj + KK" 3,825*(8,41*2+5)+4,865*5+(4,865-3,825)*8,41*2/2-1*2,3-2,5*2,3-2*2,3-1*2,3-1,6*2,01</t>
  </si>
  <si>
    <t>"m.č. 110 - Chodba" 2,5*(2*12,06+2*1,5)-7*0,98*2,01-1,58*2,01</t>
  </si>
  <si>
    <t>"m.č. 111 - T.M." 2,5*(2*2,96+2*2,44)+0,17*1-0,88*2,01</t>
  </si>
  <si>
    <t>"m.č. 112 - WC" 2,6*(2*1,2+2*2,24)+0,17*1,2-0,88*2,01-1,1*0,5</t>
  </si>
  <si>
    <t>"m.č. 113 - Komora" 2,6*(2*2,495+2*2,44)-0,88*2,01</t>
  </si>
  <si>
    <t>"m.č. 114 - Koupelna" 2,6*(2*3,175+2*2,44)+0,17*0,9-0,88*2,01-2*1,1*0,5+0,2*1,8</t>
  </si>
  <si>
    <t>"m.č. 115 - Pokoj" 2,8*(2*4,09+2*4,01)-0,88*2,01-2*2,3</t>
  </si>
  <si>
    <t>"m.č. 116 - Obývací pokoj + KK" 3,825*(2*5,82+4,7)+4,4*4,7+(4,7-3,825)*5,82*2/2-1,6*2,01-2*1*2,3-2*2,3</t>
  </si>
  <si>
    <t>"m.č. 117 - Pokoj" 2,8*(2*4+2*3,51)-0,88*2,01-2*2,3</t>
  </si>
  <si>
    <t>"m.č. 118 - Pokoj" 2,8*(2*4,01+2*3,51)-0,88*2,01-2*2,3</t>
  </si>
  <si>
    <t>"m.č. 119 - Pokoj" 2,5*(2*12,15+2*2,45)-0,98*2,01-0,88*2,01*6-1,58*2,01</t>
  </si>
  <si>
    <t>"odpočet" -obklad</t>
  </si>
  <si>
    <t>Mezisoučet</t>
  </si>
  <si>
    <t>Ostění</t>
  </si>
  <si>
    <t>"m.č. 101 - Zádveří" 0,29*(1,5+2*1,25)+0,29*(1,45+2,22*2)</t>
  </si>
  <si>
    <t>"m.č. 102 - Personál" 0,29*(1,5+2*1,25)</t>
  </si>
  <si>
    <t>"m.č. 103 - Komora" 0,29*(1,5+2*0,5)</t>
  </si>
  <si>
    <t>"m.č. 104 - WC" 0,29*(1,5+2*0,5)</t>
  </si>
  <si>
    <t>"m.č. 105 - Koupelna" 2*0,29*(1,5+2*0,5)</t>
  </si>
  <si>
    <t>"m.č. 106 - Pokoj" 0,29*(2+2*2,3)</t>
  </si>
  <si>
    <t>"m.č. 107 - Pokoj" 0,29*(2+2*2,3)</t>
  </si>
  <si>
    <t>"m.č. 108 - Pokoj" 0,29*(2+2*2,3)</t>
  </si>
  <si>
    <t>"m.č. 109 - Obývací pokoj + KK" 0,29*(1+2*2,3+2,5+2*2,3+2+2*2,3+1+2*2,3)</t>
  </si>
  <si>
    <t>"m.č. 112 - WC" 0,29*(1,1+2*0,5)</t>
  </si>
  <si>
    <t>"m.č. 114 - Koupelna"2*0,29*(1,1+2*0,5)</t>
  </si>
  <si>
    <t>"m.č. 115 - Pokoj"0,29*(2+2*2,3)</t>
  </si>
  <si>
    <t>"m.č. 116 - Obývací pokoj + KK"0,29*2*(1+2*2,3)+0,29*(2+2*2,3)</t>
  </si>
  <si>
    <t>"m.č. 117 - Pokoj" 0,29*(2+2*2,3)</t>
  </si>
  <si>
    <t>"m.č. 118 - Pokoj" 0,29*(2+2*2,3)</t>
  </si>
  <si>
    <t>69</t>
  </si>
  <si>
    <t>612321191</t>
  </si>
  <si>
    <t>Příplatek k vápenocementové omítce vnitřních stěn za každých dalších 5 mm tloušťky ručně</t>
  </si>
  <si>
    <t>917812621</t>
  </si>
  <si>
    <t>Omítka vápenocementová vnitřních ploch nanášená ručně Příplatek k cenám za každých dalších i započatých 5 mm tloušťky omítky přes 10 mm stěn</t>
  </si>
  <si>
    <t>70</t>
  </si>
  <si>
    <t>619991001</t>
  </si>
  <si>
    <t>Zakrytí podlah fólií přilepenou lepící páskou</t>
  </si>
  <si>
    <t>1362499659</t>
  </si>
  <si>
    <t>Zakrytí vnitřních ploch před znečištěním včetně pozdějšího odkrytí podlah fólií přilepenou lepící páskou</t>
  </si>
  <si>
    <t>"dle tab. místností" 268,08</t>
  </si>
  <si>
    <t>71</t>
  </si>
  <si>
    <t>619991011</t>
  </si>
  <si>
    <t>Obalení konstrukcí a prvků fólií přilepenou lepící páskou</t>
  </si>
  <si>
    <t>-30071389</t>
  </si>
  <si>
    <t>Zakrytí vnitřních ploch před znečištěním včetně pozdějšího odkrytí konstrukcí a prvků obalením fólií a přelepením páskou</t>
  </si>
  <si>
    <t>"zakrytí vnějších výplní" 1,1*0,5*7+1,5*1,25*2+1,45*2,3+2*2,3*8+1*2,3*4+2,5*2,3</t>
  </si>
  <si>
    <t>72</t>
  </si>
  <si>
    <t>621131101</t>
  </si>
  <si>
    <t>Cementový postřik vnějších podhledů nanášený celoplošně ručně</t>
  </si>
  <si>
    <t>-11557926</t>
  </si>
  <si>
    <t>Podkladní a spojovací vrstva vnějších omítaných ploch cementový postřik nanášený ručně celoplošně podhledů</t>
  </si>
  <si>
    <t>73</t>
  </si>
  <si>
    <t>621321121</t>
  </si>
  <si>
    <t>Vápenocementová omítka hladká jednovrstvá vnějších podhledů nanášená ručně</t>
  </si>
  <si>
    <t>2066685373</t>
  </si>
  <si>
    <t>Omítka vápenocementová vnějších ploch nanášená ručně jednovrstvá, tloušťky do 15 mm hladká podhledů</t>
  </si>
  <si>
    <t>PD: D.1.1.01.01 Technická zpráva, Výkresy: D.1.1.01.03, D.1.1.01.07</t>
  </si>
  <si>
    <t>"Podhled" 4*2,6</t>
  </si>
  <si>
    <t>74</t>
  </si>
  <si>
    <t>621531011</t>
  </si>
  <si>
    <t>Tenkovrstvá silikonová zrnitá omítka tl. 1,5 mm včetně penetrace vnějších podhledů</t>
  </si>
  <si>
    <t>-1849426585</t>
  </si>
  <si>
    <t>Omítka tenkovrstvá silikonová vnějších ploch probarvená, včetně penetrace podkladu zrnitá, tloušťky 1,5 mm podhledů</t>
  </si>
  <si>
    <t>75</t>
  </si>
  <si>
    <t>622131101</t>
  </si>
  <si>
    <t>Cementový postřik vnějších stěn nanášený celoplošně ručně</t>
  </si>
  <si>
    <t>394059253</t>
  </si>
  <si>
    <t>Podkladní a spojovací vrstva vnějších omítaných ploch cementový postřik nanášený ručně celoplošně stěn</t>
  </si>
  <si>
    <t>76</t>
  </si>
  <si>
    <t>622142001</t>
  </si>
  <si>
    <t>Potažení vnějších stěn sklovláknitým pletivem vtlačeným do tenkovrstvé hmoty</t>
  </si>
  <si>
    <t>304818315</t>
  </si>
  <si>
    <t>Potažení vnějších ploch pletivem v ploše nebo pruzích, na plném podkladu sklovláknitým vtlačením do tmelu stěn</t>
  </si>
  <si>
    <t>Pod soklovou omítku</t>
  </si>
  <si>
    <t>PD: D.1.1.01.01 Technická zpráva, Výkresy: D.1.1.01.07</t>
  </si>
  <si>
    <t>"Pohled Jižní" 0,32*(3,65+8,45+8,45+3,15+3,87)</t>
  </si>
  <si>
    <t>"odpočet otvorů" -0,32*(2*3+1+2,5+2+1+3*2)</t>
  </si>
  <si>
    <t>"Pohled Severní (průměrná výška soklu 0,6m)" 0,6*34,58</t>
  </si>
  <si>
    <t>"Pohled Západní" 0,85*6+0,35*7,53</t>
  </si>
  <si>
    <t>"odpočet otvorů" -0,35*(1+2)</t>
  </si>
  <si>
    <t>"Pohled Východní" 0,32*13,53</t>
  </si>
  <si>
    <t>"odpočet otvorů" -0,32*(1,45+1)</t>
  </si>
  <si>
    <t>"Pohled Jižní" 0,32*0,2*9</t>
  </si>
  <si>
    <t>"Pohled Západní" 0,35*0,2*2</t>
  </si>
  <si>
    <t>"Pohled Východní" 0,32*0,2*2</t>
  </si>
  <si>
    <t>ŽB věnce</t>
  </si>
  <si>
    <t>"Izolace žb věnců"20*0,25+75*0,5+0,4*(10,167+10,88)*2</t>
  </si>
  <si>
    <t>77</t>
  </si>
  <si>
    <t>622143003</t>
  </si>
  <si>
    <t>Montáž omítkových plastových nebo pozinkovaných rohových profilů s tkaninou</t>
  </si>
  <si>
    <t>-963548592</t>
  </si>
  <si>
    <t>Montáž omítkových profilů plastových nebo pozinkovaných, upevněných vtlačením do podkladní vrstvy nebo přibitím rohových s tkaninou</t>
  </si>
  <si>
    <t>PD: D.1.1.01.01 Technická zpráva; výkresy: D.1.1.01.03, D.1.1.01.07</t>
  </si>
  <si>
    <t>"pohled jižní" 3,8*10+1</t>
  </si>
  <si>
    <t>"pohled severní" 3,8*4+4*4+2,5*4</t>
  </si>
  <si>
    <t>"pultová střecha" 2*1,8</t>
  </si>
  <si>
    <t>"výplně otvorů - bez profilu s okapničkou" 2*0,5*7+2*1,25*2+2*2,3+2*2,3*8+2*2,3*4+2*2,3</t>
  </si>
  <si>
    <t>78</t>
  </si>
  <si>
    <t>M</t>
  </si>
  <si>
    <t>590514840</t>
  </si>
  <si>
    <t>lišta rohová PVC 10/10 cm s tkaninou bal. 2,5 m</t>
  </si>
  <si>
    <t>1344736902</t>
  </si>
  <si>
    <t>160,2*1,05 'Přepočtené koeficientem množství</t>
  </si>
  <si>
    <t>79</t>
  </si>
  <si>
    <t>622143004</t>
  </si>
  <si>
    <t>Montáž omítkových samolepících začišťovacích profilů (APU lišt)</t>
  </si>
  <si>
    <t>1888461414</t>
  </si>
  <si>
    <t xml:space="preserve">Montáž omítkových profilů plastových nebo pozinkovaných, upevněných vtlačením do podkladní vrstvy nebo přibitím začišťovacích samolepících </t>
  </si>
  <si>
    <t>Profil okenní začišťovací</t>
  </si>
  <si>
    <t>2*0,5*7+2*1,25*2+2*2,3+2*2,3*8+2*2,3*4+2*2,3+1,1*7+1,5*2+1,45+2*8+1*4+2,5</t>
  </si>
  <si>
    <t>Profil okenní začišťovací - s okapničkou</t>
  </si>
  <si>
    <t>1,1*7+1,5*2+1,45+2*8+1*4+2,5</t>
  </si>
  <si>
    <t>Profil parapetní</t>
  </si>
  <si>
    <t>Profil parapetní - připojovací</t>
  </si>
  <si>
    <t>0,25*(7+3)*2</t>
  </si>
  <si>
    <t>80</t>
  </si>
  <si>
    <t>590514760</t>
  </si>
  <si>
    <t>profil okenní začišťovací s tkaninou - 9 mm/2,4 m</t>
  </si>
  <si>
    <t>-523408957</t>
  </si>
  <si>
    <t>profil okenní začišťovací se sklovláknitou armovací tkaninou 9 mm/2,4 m</t>
  </si>
  <si>
    <t>P</t>
  </si>
  <si>
    <t>Poznámka k položce:
délka 2,4 m, přesah tkaniny 100 mm</t>
  </si>
  <si>
    <t>111,05*1,05 'Přepočtené koeficientem množství</t>
  </si>
  <si>
    <t>81</t>
  </si>
  <si>
    <t>R59001</t>
  </si>
  <si>
    <t>profil okenní začišťovací s tkaninou - 9 mm/2,4 m - s okapničkou</t>
  </si>
  <si>
    <t>1716416127</t>
  </si>
  <si>
    <t>34,65*1,05 'Přepočtené koeficientem množství</t>
  </si>
  <si>
    <t>82</t>
  </si>
  <si>
    <t>590515120</t>
  </si>
  <si>
    <t>profil parapetní - Thermospoj LPE plast 2 m</t>
  </si>
  <si>
    <t>-217231077</t>
  </si>
  <si>
    <t>profil parapetní se sklovláknitou armovací tkaninou PVC 2 m</t>
  </si>
  <si>
    <t>11*1,05 'Přepočtené koeficientem množství</t>
  </si>
  <si>
    <t>83</t>
  </si>
  <si>
    <t>R59002</t>
  </si>
  <si>
    <t>připojovací profil - délka 2m pro napojení parapetu</t>
  </si>
  <si>
    <t>2096667285</t>
  </si>
  <si>
    <t>5*1,05 'Přepočtené koeficientem množství</t>
  </si>
  <si>
    <t>84</t>
  </si>
  <si>
    <t>622321121</t>
  </si>
  <si>
    <t>Vápenocementová omítka hladká jednovrstvá vnějších stěn nanášená ručně</t>
  </si>
  <si>
    <t>1764259332</t>
  </si>
  <si>
    <t>Omítka vápenocementová vnějších ploch nanášená ručně jednovrstvá, tloušťky do 15 mm hladká stěn</t>
  </si>
  <si>
    <t>"Pohled Jižní" 3,45*(3,65+8,45+8,45+3,15)+3,87*10,88</t>
  </si>
  <si>
    <t>"odpočet otvorů" -(2*2,3*3+1*2,3+2,5*2,3+2*2,3+1*2,3+3*2*2,3)</t>
  </si>
  <si>
    <t>"Pohled Severní" 3,45*34,58+1,73*10,88</t>
  </si>
  <si>
    <t>"odpočet otvorů" -(4*1,1*0,5+2*1,5*1,25+3*1,1*0,5)</t>
  </si>
  <si>
    <t>"Pohled Západní" 3,45*(6,08+3,05+4,4)+0,615*(4,4+0,44)/2+1*6,1+(1,73-1)*6,1/2</t>
  </si>
  <si>
    <t>"odpočet otvorů" -(1*2,3+2*2,3)</t>
  </si>
  <si>
    <t>"Pohled Východní" 3,45*(2,6+4,97+3,65+2,31)+0,36*(2,31+0,44)/2+0,745*8,18+(1,73-0,745)*8,18/2</t>
  </si>
  <si>
    <t>"odpočet otvorů" -(1,45*2,3+1*2,3)</t>
  </si>
  <si>
    <t>Špalety</t>
  </si>
  <si>
    <t>"Pohled Jižní" 0,2*(3*2+3*2*2,3+1+2*2,3+2,5+2*2,3+2+2*2,3+1+2*2,3+3*2+3*2*2,3)-0,32*0,2*9</t>
  </si>
  <si>
    <t>"Pohled Severní" 0,2*(4*1,1+4*2*0,5+2*1,5+2*2*1,25+3*1,1+3*2*0,5)</t>
  </si>
  <si>
    <t>"Pohled Západní" 0,2*(1+2*2,3+2+2*2,3)-0,35*0,2*2</t>
  </si>
  <si>
    <t>"Pohled Východní" 0,2*(1,45+2*2,3+1+2*2,3)-0,32*0,2*2</t>
  </si>
  <si>
    <t>85</t>
  </si>
  <si>
    <t>622511111</t>
  </si>
  <si>
    <t>Tenkovrstvá akrylátová mozaiková střednězrnná omítka včetně penetrace vnějších stěn</t>
  </si>
  <si>
    <t>68915878</t>
  </si>
  <si>
    <t>Omítka tenkovrstvá akrylátová vnějších ploch probarvená, včetně penetrace podkladu mozaiková střednězrnná stěn</t>
  </si>
  <si>
    <t>86</t>
  </si>
  <si>
    <t>622531011</t>
  </si>
  <si>
    <t>Tenkovrstvá silikonová zrnitá omítka tl. 1,5 mm včetně penetrace vnějších stěn</t>
  </si>
  <si>
    <t>1463417065</t>
  </si>
  <si>
    <t>Omítka tenkovrstvá silikonová vnějších ploch probarvená, včetně penetrace podkladu zrnitá, tloušťky 1,5 mm stěn</t>
  </si>
  <si>
    <t>87</t>
  </si>
  <si>
    <t>623131101</t>
  </si>
  <si>
    <t>Cementový postřik vnějších pilířů nebo sloupů nanášený celoplošně ručně</t>
  </si>
  <si>
    <t>2146451838</t>
  </si>
  <si>
    <t>Podkladní a spojovací vrstva vnějších omítaných ploch cementový postřik nanášený ručně celoplošně pilířů nebo sloupů</t>
  </si>
  <si>
    <t>88</t>
  </si>
  <si>
    <t>623321121</t>
  </si>
  <si>
    <t>Vápenocementová omítka hladká jednovrstvá vnějších pilířů nebo sloupů nanášená ručně</t>
  </si>
  <si>
    <t>1251925503</t>
  </si>
  <si>
    <t>Omítka vápenocementová vnějších ploch nanášená ručně jednovrstvá, tloušťky do 15 mm hladká pilířů nebo sloupů</t>
  </si>
  <si>
    <t>4*0,3*2,5</t>
  </si>
  <si>
    <t>89</t>
  </si>
  <si>
    <t>623531011</t>
  </si>
  <si>
    <t>Tenkovrstvá silikonová zrnitá omítka tl. 1,5 mm včetně penetrace vnějších pilířů nebo sloupů</t>
  </si>
  <si>
    <t>711749092</t>
  </si>
  <si>
    <t>Omítka tenkovrstvá silikonová vnějších ploch probarvená, včetně penetrace podkladu zrnitá, tloušťky 1,5 mm pilířů a sloupů</t>
  </si>
  <si>
    <t>90</t>
  </si>
  <si>
    <t>629991011</t>
  </si>
  <si>
    <t>Zakrytí výplní otvorů a svislých ploch fólií přilepenou lepící páskou</t>
  </si>
  <si>
    <t>1260405605</t>
  </si>
  <si>
    <t>Zakrytí vnějších ploch před znečištěním včetně pozdějšího odkrytí výplní otvorů a svislých ploch fólií přilepenou lepící páskou</t>
  </si>
  <si>
    <t>91</t>
  </si>
  <si>
    <t>629999011</t>
  </si>
  <si>
    <t>Příplatek k úpravám povrchů za provádění styku dvou barev nebo struktur na fasádě</t>
  </si>
  <si>
    <t>-109669039</t>
  </si>
  <si>
    <t>Příplatky k cenám úprav vnějších povrchů za zvýšenou pracnost při provádění styku dvou struktur na fasádě</t>
  </si>
  <si>
    <t>"přechod struktur sokl-stěna" 3,65+8,45+8,45+3,15+3,87+34,58+6+7,53+13,53+9*0,2+2*0,2+2*0,2</t>
  </si>
  <si>
    <t>"přechod barev"16</t>
  </si>
  <si>
    <t>92</t>
  </si>
  <si>
    <t>631311115</t>
  </si>
  <si>
    <t>Mazanina tl do 80 mm z betonu prostého bez zvýšených nároků na prostředí tř. C 20/25</t>
  </si>
  <si>
    <t>-1929636733</t>
  </si>
  <si>
    <t>Mazanina z betonu prostého bez zvýšených nároků na prostředí tl. přes 50 do 80 mm tř. C 20/25</t>
  </si>
  <si>
    <t>Skladba_P1*0,06+Skladba_P2*0,06+Skladba_P3*0,06</t>
  </si>
  <si>
    <t>93</t>
  </si>
  <si>
    <t>631319171</t>
  </si>
  <si>
    <t>Příplatek k mazanině tl do 80 mm za stržení povrchu spodní vrstvy před vložením výztuže</t>
  </si>
  <si>
    <t>1848869037</t>
  </si>
  <si>
    <t>Příplatek k cenám mazanin za stržení povrchu spodní vrstvy mazaniny latí před vložením výztuže nebo pletiva pro tl. obou vrstev mazaniny přes 50 do 80 mm</t>
  </si>
  <si>
    <t>94</t>
  </si>
  <si>
    <t>631362021</t>
  </si>
  <si>
    <t>Výztuž mazanin svařovanými sítěmi Kari</t>
  </si>
  <si>
    <t>505556113</t>
  </si>
  <si>
    <t>Výztuž mazanin ze svařovaných sítí z drátů typu KARI</t>
  </si>
  <si>
    <t>Skladba_P1*0,00333*1,15</t>
  </si>
  <si>
    <t>Skladba_P2*0,00333*1,15</t>
  </si>
  <si>
    <t>Skladba_P3*0,00333*1,15</t>
  </si>
  <si>
    <t>632481213</t>
  </si>
  <si>
    <t>Separační vrstva z PE fólie</t>
  </si>
  <si>
    <t>471044263</t>
  </si>
  <si>
    <t>Separační vrstva k oddělení podlahových vrstev z polyetylénové fólie</t>
  </si>
  <si>
    <t>Skladba_P1+Skladba_P2+Skladba_P3</t>
  </si>
  <si>
    <t>96</t>
  </si>
  <si>
    <t>634112113</t>
  </si>
  <si>
    <t>Obvodová dilatace podlahovým páskem v 80 mm mezi stěnou a samonivelačním potěrem</t>
  </si>
  <si>
    <t>440401594</t>
  </si>
  <si>
    <t>Obvodová dilatace mezi stěnou a samonivelačním potěrem podlahovým páskem výšky 80 mm</t>
  </si>
  <si>
    <t>Skladba P1</t>
  </si>
  <si>
    <t>"m.č. 101 - Zádveří" 2*4,3+2*4,1</t>
  </si>
  <si>
    <t>"m.č. 102 - Personál" 2*3,04+2*2,3</t>
  </si>
  <si>
    <t>"m.č. 103 - Komora" 2*1,9+2*2,3</t>
  </si>
  <si>
    <t>"m.č. 105 - WC" 2*2,3+2*1,8</t>
  </si>
  <si>
    <t>"m.č. 111 - T.M:" 2*2,96+2*2,44</t>
  </si>
  <si>
    <t>"m.č. 113 - Komora" 2*2,495+2*2,44</t>
  </si>
  <si>
    <t>"m.č. 112 - WC" 2*1,2+2*2,44</t>
  </si>
  <si>
    <t>Skladba P2</t>
  </si>
  <si>
    <t>"m.č. 105 - Koupelna" 2*4,9+2*2,32</t>
  </si>
  <si>
    <t>"m.č. 114 - Koupelna"2*3,175+2*2,44</t>
  </si>
  <si>
    <t>Skladba P3</t>
  </si>
  <si>
    <t>"m.č. 106 - Pokoj" 2*3,51+2*5,2</t>
  </si>
  <si>
    <t>"m.č. 107 - Pokoj" 2*4+2*4,01</t>
  </si>
  <si>
    <t>"m.č. 108 - Pokoj" 2*4,01+2*4,01</t>
  </si>
  <si>
    <t>"m.č. 109 - Obývajcí pokoj + kk"2*5+2*8,41</t>
  </si>
  <si>
    <t>"m.č. 110 - Chodba" 2*12,06+2*1,5</t>
  </si>
  <si>
    <t>"m.č. 115 - Pokoj" 2*4,01+2*4,09</t>
  </si>
  <si>
    <t>"m.č. 116 - Obývajcí pokoj + kk"2*4,7+2*5,82</t>
  </si>
  <si>
    <t>"m.č. 117 - Pokoj" 2*4+2*3,51</t>
  </si>
  <si>
    <t>"m.č. 118 - Pokoj" 2*4,01+2*3,51</t>
  </si>
  <si>
    <t>"m.č. 119 - Chodba" 2*12,15+2,45+1,51+0,94</t>
  </si>
  <si>
    <t>Ostatní konstrukce a práce, bourání</t>
  </si>
  <si>
    <t>97</t>
  </si>
  <si>
    <t>941111121</t>
  </si>
  <si>
    <t>Montáž lešení řadového trubkového lehkého s podlahami zatížení do 200 kg/m2 š do 1,2 m v do 10 m</t>
  </si>
  <si>
    <t>858107547</t>
  </si>
  <si>
    <t>Montáž lešení řadového trubkového lehkého pracovního s podlahami s provozním zatížením tř. 3 do 200 kg/m2 šířky tř. W09 přes 0,9 do 1,2 m, výšky do 10 m</t>
  </si>
  <si>
    <t>Lešení kolem objektu</t>
  </si>
  <si>
    <t>3,7*(34,58+2,16+1,2+4,97+2*1,2+3,65+1,2+2,31+1,2+34,58+4,4+1,2+3,05+1,2+6,08+1,2*2)</t>
  </si>
  <si>
    <t>98</t>
  </si>
  <si>
    <t>941111221</t>
  </si>
  <si>
    <t>Příplatek k lešení řadovému trubkovému lehkému s podlahami š 1,2 m v 10 m za první a ZKD den použití</t>
  </si>
  <si>
    <t>-782775641</t>
  </si>
  <si>
    <t>Montáž lešení řadového trubkového lehkého pracovního s podlahami s provozním zatížením tř. 3 do 200 kg/m2 Příplatek za první a každý další den použití lešení k ceně -1121</t>
  </si>
  <si>
    <t>394,346*30 'Přepočtené koeficientem množství</t>
  </si>
  <si>
    <t>99</t>
  </si>
  <si>
    <t>941111821</t>
  </si>
  <si>
    <t>Demontáž lešení řadového trubkového lehkého s podlahami zatížení do 200 kg/m2 š do 1,2 m v do 10 m</t>
  </si>
  <si>
    <t>-1955419031</t>
  </si>
  <si>
    <t>Demontáž lešení řadového trubkového lehkého pracovního s podlahami s provozním zatížením tř. 3 do 200 kg/m2 šířky tř. W09 přes 0,9 do 1,2 m, výšky do 10 m</t>
  </si>
  <si>
    <t>100</t>
  </si>
  <si>
    <t>949101111</t>
  </si>
  <si>
    <t>Lešení pomocné pro objekty pozemních staveb s lešeňovou podlahou v do 1,9 m zatížení do 150 kg/m2</t>
  </si>
  <si>
    <t>-1588840135</t>
  </si>
  <si>
    <t>Lešení pomocné pracovní pro objekty pozemních staveb pro zatížení do 150 kg/m2, o výšce lešeňové podlahy do 1,9 m</t>
  </si>
  <si>
    <t>198,68</t>
  </si>
  <si>
    <t>101</t>
  </si>
  <si>
    <t>949101112</t>
  </si>
  <si>
    <t>Lešení pomocné pro objekty pozemních staveb s lešeňovou podlahou v do 3,5 m zatížení do 150 kg/m2</t>
  </si>
  <si>
    <t>-1730298191</t>
  </si>
  <si>
    <t>Lešení pomocné pracovní pro objekty pozemních staveb pro zatížení do 150 kg/m2, o výšce lešeňové podlahy přes 1,9 do 3,5 m</t>
  </si>
  <si>
    <t>42,05+27,35</t>
  </si>
  <si>
    <t>102</t>
  </si>
  <si>
    <t>952901111</t>
  </si>
  <si>
    <t>Vyčištění budov bytové a občanské výstavby při výšce podlaží do 4 m</t>
  </si>
  <si>
    <t>754145023</t>
  </si>
  <si>
    <t>Vyčištění budov nebo objektů před předáním do užívání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předmětů, při světlé výšce podlaží do 4 m</t>
  </si>
  <si>
    <t>268,08-27,35-42,05</t>
  </si>
  <si>
    <t>103</t>
  </si>
  <si>
    <t>952901114</t>
  </si>
  <si>
    <t>Vyčištění budov bytové a občanské výstavby při výšce podlaží přes 4 m</t>
  </si>
  <si>
    <t>560093282</t>
  </si>
  <si>
    <t>Vyčištění budov nebo objektů před předáním do užívání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předmětů, při světlé výšce podlaží přes 4 m</t>
  </si>
  <si>
    <t>104</t>
  </si>
  <si>
    <t>R09O2a</t>
  </si>
  <si>
    <t>M+D přenosného hasicího přístroje včetně držáku na zeď a revize - práškový 34A</t>
  </si>
  <si>
    <t>-610037378</t>
  </si>
  <si>
    <t>D.1.1.01.09.5 Výpis ostatních výrobků</t>
  </si>
  <si>
    <t>"O2 práškový 34A" 4</t>
  </si>
  <si>
    <t>105</t>
  </si>
  <si>
    <t>R09O2b</t>
  </si>
  <si>
    <t>M+D přenosného hasicího přístroje včetně držáku na zeď a revize - vodní 34A</t>
  </si>
  <si>
    <t>-272369553</t>
  </si>
  <si>
    <t>"O2 vodní 34A" 1</t>
  </si>
  <si>
    <t>998</t>
  </si>
  <si>
    <t>Přesun hmot</t>
  </si>
  <si>
    <t>106</t>
  </si>
  <si>
    <t>998011001</t>
  </si>
  <si>
    <t>Přesun hmot pro budovy zděné v do 6 m</t>
  </si>
  <si>
    <t>-1398288235</t>
  </si>
  <si>
    <t>Přesun hmot pro budovy občanské výstavby, bydlení, výrobu a služby s nosnou svislou konstrukcí zděnou z cihel, tvárnic nebo kamene vodorovná dopravní vzdálenost do 100 m pro budovy výšky do 6 m</t>
  </si>
  <si>
    <t>PSV</t>
  </si>
  <si>
    <t>Práce a dodávky PSV</t>
  </si>
  <si>
    <t>711</t>
  </si>
  <si>
    <t>Izolace proti vodě, vlhkosti a plynům</t>
  </si>
  <si>
    <t>107</t>
  </si>
  <si>
    <t>711111001</t>
  </si>
  <si>
    <t>Provedení izolace proti zemní vlhkosti vodorovné za studena nátěrem penetračním</t>
  </si>
  <si>
    <t>-1662287080</t>
  </si>
  <si>
    <t>Provedení izolace proti zemní vlhkosti natěradly a tmely za studena na ploše vodorovné V nátěrem penetračním</t>
  </si>
  <si>
    <t>PD: D.1.1.01.01 Technická zpráva, Výkresy: D.1.1.01.02, D.1.1.01.06, D.1.1.01.07</t>
  </si>
  <si>
    <t>"odpočet z CAD modelu" 329,95</t>
  </si>
  <si>
    <t>108</t>
  </si>
  <si>
    <t>111631500</t>
  </si>
  <si>
    <t>lak asfaltový bal 9 kg</t>
  </si>
  <si>
    <t>-682081238</t>
  </si>
  <si>
    <t>lak asfaltový penetrační (MJ t) bal 9 kg</t>
  </si>
  <si>
    <t>Poznámka k položce:
Spotřeba 0,3-0,4kg/m2 dle povrchu, ředidlo technický benzín</t>
  </si>
  <si>
    <t>329,95*0,00037 'Přepočtené koeficientem množství</t>
  </si>
  <si>
    <t>109</t>
  </si>
  <si>
    <t>711112001</t>
  </si>
  <si>
    <t>Provedení izolace proti zemní vlhkosti svislé za studena nátěrem penetračním</t>
  </si>
  <si>
    <t>-625304528</t>
  </si>
  <si>
    <t>Provedení izolace proti zemní vlhkosti natěradly a tmely za studena na ploše svislé S nátěrem penetračním</t>
  </si>
  <si>
    <t>"průměrná výška 40cm" (34,58+13,53)*2*0,4-1,45*0,2</t>
  </si>
  <si>
    <t>110</t>
  </si>
  <si>
    <t>813368948</t>
  </si>
  <si>
    <t>38,198*0,00035 'Přepočtené koeficientem množství</t>
  </si>
  <si>
    <t>111</t>
  </si>
  <si>
    <t>711141559</t>
  </si>
  <si>
    <t>Provedení izolace proti zemní vlhkosti pásy přitavením vodorovné NAIP</t>
  </si>
  <si>
    <t>-1945829679</t>
  </si>
  <si>
    <t>Provedení izolace proti zemní vlhkosti pásy přitavením NAIP na ploše vodorovné V</t>
  </si>
  <si>
    <t>2*Izol_vod</t>
  </si>
  <si>
    <t>112</t>
  </si>
  <si>
    <t>628522540</t>
  </si>
  <si>
    <t>pás asfaltovaný modifikovaný SBS</t>
  </si>
  <si>
    <t>410552425</t>
  </si>
  <si>
    <t>pásy s modifikovaným asfaltem tl. 4,0 mm vložka polyesterové rouno minerální jemnozrnný posyp</t>
  </si>
  <si>
    <t>329,95*1,15 'Přepočtené koeficientem množství</t>
  </si>
  <si>
    <t>113</t>
  </si>
  <si>
    <t>628560000</t>
  </si>
  <si>
    <t>pás asfaltovaný modifikovaný SBS tl. 4mm s hliníkovou vložkou</t>
  </si>
  <si>
    <t>61051742</t>
  </si>
  <si>
    <t>pás asfaltovaný modifikovaný nosná vložka hliníková folie oboustraná mikrotenová folie</t>
  </si>
  <si>
    <t>114</t>
  </si>
  <si>
    <t>711142559</t>
  </si>
  <si>
    <t>Provedení izolace proti zemní vlhkosti pásy přitavením svislé NAIP</t>
  </si>
  <si>
    <t>1626785365</t>
  </si>
  <si>
    <t>Provedení izolace proti zemní vlhkosti pásy přitavením NAIP na ploše svislé S</t>
  </si>
  <si>
    <t>2*Izol_sv</t>
  </si>
  <si>
    <t>115</t>
  </si>
  <si>
    <t>67885281</t>
  </si>
  <si>
    <t>116</t>
  </si>
  <si>
    <t>2093667866</t>
  </si>
  <si>
    <t>117</t>
  </si>
  <si>
    <t>711161303</t>
  </si>
  <si>
    <t>Izolace proti zemní vlhkosti stěn foliemi nopovými pro běžné podmínky  tl. 0,4 mm šířky 1,5 m</t>
  </si>
  <si>
    <t>-549024480</t>
  </si>
  <si>
    <t>Izolace proti zemní vlhkosti nopovými foliemi základů nebo stěn pro běžné podmínky tloušťky 0,4 mm, šířky 1,5 m</t>
  </si>
  <si>
    <t>Poznámka k položce:
včetně zakončení plastovou lištou</t>
  </si>
  <si>
    <t>"úroveň -1,6" (0,95)*(8,1+6,12+0,5)</t>
  </si>
  <si>
    <t>"úroveň -1,5" (0,75)*(3,15+3,05+8,5+4,4+4,02+6,415)</t>
  </si>
  <si>
    <t>"úroveň -1,25" (0,55)*(6,88+2,3+2,62+6,645)</t>
  </si>
  <si>
    <t>"úroveň -1,05" (0,35)*(8,45+3,65+3,17+5,01+13,55)</t>
  </si>
  <si>
    <t>118</t>
  </si>
  <si>
    <t>998711201</t>
  </si>
  <si>
    <t>Přesun hmot procentní pro izolace proti vodě, vlhkosti a plynům v objektech v do 6 m</t>
  </si>
  <si>
    <t>%</t>
  </si>
  <si>
    <t>1590961769</t>
  </si>
  <si>
    <t>Přesun hmot pro izolace proti vodě, vlhkosti a plynům stanovený procentní sazbou (%) z ceny vodorovná dopravní vzdálenost do 50 m v objektech výšky do 6 m</t>
  </si>
  <si>
    <t>712</t>
  </si>
  <si>
    <t>Povlakové krytiny</t>
  </si>
  <si>
    <t>119</t>
  </si>
  <si>
    <t>R71201</t>
  </si>
  <si>
    <t>D+M mechanicky kotvené PVC střešní hydroizolace tl. 1,5mm s klasifikací Broof T3</t>
  </si>
  <si>
    <t>-2085050002</t>
  </si>
  <si>
    <t>Střešní plášť ploché střechy - zakončen střešní hydroizolační fólií z PVC tl. min 1,5 mm s výztužnou tkaninou v charakteristice BROOF T3</t>
  </si>
  <si>
    <t>PD: D.1.1.01.01 Technická zpráva, D.1.1.01.10 Výpis skladeb, Výkresy: D.1.1.01.04, D.1.1.01.05, D.1.1.01.06, D.1.1.01.07</t>
  </si>
  <si>
    <t>vodorovná izolace</t>
  </si>
  <si>
    <t>plocha střechy</t>
  </si>
  <si>
    <t>5,2*3,65+8,01*8,2+2,16*8,93+0,44*1,61+11,21*4,09+3,65*8,01</t>
  </si>
  <si>
    <t>atika</t>
  </si>
  <si>
    <t>0,44*(21,03+9,55+5,02+3,15+3,65+8,01+8,01+3,05+3,65+5,64)</t>
  </si>
  <si>
    <t>svislá izolace</t>
  </si>
  <si>
    <t>svislá plocha atiky</t>
  </si>
  <si>
    <t>0,69*(5,2+20,59+0,44+9,55+4,09+3,15+3,65+8,01+8,01+3,05+3,65)</t>
  </si>
  <si>
    <t>svislá plocha atiky - vytažení na pult. Střechu</t>
  </si>
  <si>
    <t>0,69*(6,09+8,93+8,18)</t>
  </si>
  <si>
    <t>Mezisoučet Střecha S1</t>
  </si>
  <si>
    <t>2,16*3,56</t>
  </si>
  <si>
    <t>0,44*(4,05+2,16)</t>
  </si>
  <si>
    <t>0,69*(3,56+2,16)</t>
  </si>
  <si>
    <t>0,69*1,95</t>
  </si>
  <si>
    <t>Mezisoučet Střecha S4</t>
  </si>
  <si>
    <t>120</t>
  </si>
  <si>
    <t>R712O22</t>
  </si>
  <si>
    <t>D+M těsnící PVC manžety O22 - manžeta pro prostup HI z PVC pro DN100</t>
  </si>
  <si>
    <t>1688835635</t>
  </si>
  <si>
    <t>PD: D.1.1.01.01 Technická zpráva, D.1.1.01.09.5 Výpis ostatních výrobků, Výkresy:  D.1.1.01.06</t>
  </si>
  <si>
    <t>"O22" 2</t>
  </si>
  <si>
    <t>121</t>
  </si>
  <si>
    <t>712331111</t>
  </si>
  <si>
    <t>Provedení povlakové krytiny střech do 10° podkladní vrstvy pásy na sucho samolepící</t>
  </si>
  <si>
    <t>782819793</t>
  </si>
  <si>
    <t>Provedení povlakové krytiny střech plochých do 10 st. pásy na sucho podkladní samolepící asfaltový pás</t>
  </si>
  <si>
    <t>"Parozábrana skladba S03,S04" 12,02*11,88</t>
  </si>
  <si>
    <t>122</t>
  </si>
  <si>
    <t>R62801</t>
  </si>
  <si>
    <t>Asfaltový pás s hliníkovou fólií</t>
  </si>
  <si>
    <t>-577993660</t>
  </si>
  <si>
    <t>podkladní pás asfaltový s hliníkovou fólií</t>
  </si>
  <si>
    <t>142,798*1,15 'Přepočtené koeficientem množství</t>
  </si>
  <si>
    <t>123</t>
  </si>
  <si>
    <t>712311101</t>
  </si>
  <si>
    <t>Provedení povlakové krytiny střech do 10° za studena lakem penetračním nebo asfaltovým</t>
  </si>
  <si>
    <t>-1178835023</t>
  </si>
  <si>
    <t>Provedení povlakové krytiny střech plochých do 10 st. natěradly a tmely za studena nátěrem lakem penetračním nebo asfaltovým</t>
  </si>
  <si>
    <t>"Asf. penetrace" Povlak_střecha+Povlak_střecha2</t>
  </si>
  <si>
    <t>124</t>
  </si>
  <si>
    <t>-1198564151</t>
  </si>
  <si>
    <t>187,435*0,0003 'Přepočtené koeficientem množství</t>
  </si>
  <si>
    <t>125</t>
  </si>
  <si>
    <t>712341559</t>
  </si>
  <si>
    <t>Provedení povlakové krytiny střech do 10° pásy NAIP přitavením v plné ploše</t>
  </si>
  <si>
    <t>1791112084</t>
  </si>
  <si>
    <t>Provedení povlakové krytiny střech plochých do 10 st. pásy přitavením NAIP v plné ploše</t>
  </si>
  <si>
    <t>"Pojistná HI" Povlak_střecha+Povlak_střecha2</t>
  </si>
  <si>
    <t>126</t>
  </si>
  <si>
    <t>628321340</t>
  </si>
  <si>
    <t>pás těžký asfaltovaný (V60S40)</t>
  </si>
  <si>
    <t>-1261095488</t>
  </si>
  <si>
    <t>pás těžký asfaltovaný V60 S40</t>
  </si>
  <si>
    <t>187,435*1,15 'Přepočtené koeficientem množství</t>
  </si>
  <si>
    <t>127</t>
  </si>
  <si>
    <t>712391171</t>
  </si>
  <si>
    <t>Provedení povlakové krytiny střech do 10° podkladní textilní vrstvy</t>
  </si>
  <si>
    <t>-1964673611</t>
  </si>
  <si>
    <t>Provedení povlakové krytiny střech plochých do 10 st. -ostatní práce provedení vrstvy textilní podkladní</t>
  </si>
  <si>
    <t>"Geotextilie" Povlak_střecha+Povlak_střecha2</t>
  </si>
  <si>
    <t>128</t>
  </si>
  <si>
    <t>693110730</t>
  </si>
  <si>
    <t>geoNetex S 300 šíře 500 cm, 300 g/m2</t>
  </si>
  <si>
    <t>1886261852</t>
  </si>
  <si>
    <t>geotextilie z polypropylenových vláken netkaná, šíře 500 cm, 300 g/m2</t>
  </si>
  <si>
    <t>129</t>
  </si>
  <si>
    <t>712998004</t>
  </si>
  <si>
    <t>Montáž atikového chrliče z PVC DN 110</t>
  </si>
  <si>
    <t>-87967589</t>
  </si>
  <si>
    <t>Provedení povlakové krytiny střech - ostatní práce montáž odvodňovacího prvku atikového chrliče z PVC na dešťovou vodu DN 110</t>
  </si>
  <si>
    <t>PD: D.1.1.01.09.5 Výpis ostatních výrobků</t>
  </si>
  <si>
    <t>"O3" 2</t>
  </si>
  <si>
    <t>130</t>
  </si>
  <si>
    <t>R28301</t>
  </si>
  <si>
    <t>Plastový chrlič s integrovanou manžetou z PVC, DN 110, délka 650 mm (pro plochou sřechu)</t>
  </si>
  <si>
    <t>-1391444400</t>
  </si>
  <si>
    <t>131</t>
  </si>
  <si>
    <t>712998106</t>
  </si>
  <si>
    <t>Montáž ochranného koše chrliče pro střechy s kačírkem nebo s jiným přitěžujícím souvrstvím</t>
  </si>
  <si>
    <t>-1319437870</t>
  </si>
  <si>
    <t>Provedení povlakové krytiny střech - ostatní práce montáž odvodňovacího prvku atikového chrliče z PVC na dešťovou vodu ochranného koše chrliče</t>
  </si>
  <si>
    <t>132</t>
  </si>
  <si>
    <t>R28302</t>
  </si>
  <si>
    <t>Nerezový koš z perforovaného plechu</t>
  </si>
  <si>
    <t>-973653957</t>
  </si>
  <si>
    <t>"O2" 2</t>
  </si>
  <si>
    <t>133</t>
  </si>
  <si>
    <t>998712201</t>
  </si>
  <si>
    <t>Přesun hmot procentní pro krytiny povlakové v objektech v do 6 m</t>
  </si>
  <si>
    <t>571862158</t>
  </si>
  <si>
    <t>Přesun hmot pro povlakové krytiny stanovený procentní sazbou (%) z ceny vodorovná dopravní vzdálenost do 50 m v objektech výšky do 6 m</t>
  </si>
  <si>
    <t>713</t>
  </si>
  <si>
    <t>Izolace tepelné</t>
  </si>
  <si>
    <t>134</t>
  </si>
  <si>
    <t>713121111</t>
  </si>
  <si>
    <t>Montáž izolace tepelné podlah volně kladenými rohožemi, pásy, dílci, deskami 1 vrstva</t>
  </si>
  <si>
    <t>-1344776905</t>
  </si>
  <si>
    <t>Montáž tepelné izolace podlah rohožemi, pásy, deskami, dílci, bloky (izolační materiál ve specifikaci) kladenými volně jednovrstvá</t>
  </si>
  <si>
    <t>135</t>
  </si>
  <si>
    <t>R28310</t>
  </si>
  <si>
    <t>deska z pěnového polystyrenu EPS 100 S 1000 x 500 x 130 mm</t>
  </si>
  <si>
    <t>1120170115</t>
  </si>
  <si>
    <t>deska z pěnového polystyrenu pro trvalé zatížení v tlaku (max. 2000 kg/m2) 1000 x 500 x 130 mm</t>
  </si>
  <si>
    <t>335,125715319283*1,02 'Přepočtené koeficientem množství</t>
  </si>
  <si>
    <t>136</t>
  </si>
  <si>
    <t>283723090</t>
  </si>
  <si>
    <t>deska z pěnového polystyrenu EPS 100 S 1000 x 500 x 100 mm</t>
  </si>
  <si>
    <t>-1374868738</t>
  </si>
  <si>
    <t>deska z pěnového polystyrenu pro trvalé zatížení v tlaku (max. 2000 kg/m2) 1000 x 500 x 100 mm</t>
  </si>
  <si>
    <t>26,139*1,02 'Přepočtené koeficientem množství</t>
  </si>
  <si>
    <t>137</t>
  </si>
  <si>
    <t>713131145</t>
  </si>
  <si>
    <t>Montáž izolace tepelné stěn a základů lepením bodově rohoží, pásů, dílců, desek</t>
  </si>
  <si>
    <t>1640969769</t>
  </si>
  <si>
    <t>Montáž tepelné izolace stěn rohožemi, pásy, deskami, dílci, bloky (izolační materiál ve specifikaci) lepením bodově</t>
  </si>
  <si>
    <t>"úroveň -1,6" (1,45)*(8,1+6,12+0,5)</t>
  </si>
  <si>
    <t>"úroveň -1,5" (1,25)*(3,15+3,05+8,5+4,4+4,02+6,415)</t>
  </si>
  <si>
    <t>"úroveň -1,25" (1,05)*(6,88+2,3+2,62+6,645)</t>
  </si>
  <si>
    <t>"úroveň -1,05" (0,85)*(8,45+3,65+3,17+5,01+13,55)</t>
  </si>
  <si>
    <t>138</t>
  </si>
  <si>
    <t>283764420</t>
  </si>
  <si>
    <t>deska z extrudovaného polystyrénu XPS 300 G 80 mm</t>
  </si>
  <si>
    <t>1669469739</t>
  </si>
  <si>
    <t>deska z polystyrénu XPS, hrana rovná a strukturovaný povrch tl 80 mm</t>
  </si>
  <si>
    <t>106,386*1,02 'Přepočtené koeficientem množství</t>
  </si>
  <si>
    <t>139</t>
  </si>
  <si>
    <t>454740974</t>
  </si>
  <si>
    <t>"Izolace žb věnců"77*0,5++8,5*0,2+20*0,25+42*0,2</t>
  </si>
  <si>
    <t>140</t>
  </si>
  <si>
    <t>283759360</t>
  </si>
  <si>
    <t>deska fasádní polystyrénová EPS 70 F 1000 x 500 x 80 mm</t>
  </si>
  <si>
    <t>-862130593</t>
  </si>
  <si>
    <t>53,6*1,02 'Přepočtené koeficientem množství</t>
  </si>
  <si>
    <t>141</t>
  </si>
  <si>
    <t>713141135</t>
  </si>
  <si>
    <t>Montáž izolace tepelné střech plochých lepené za studena bodově 1 vrstva rohoží, pásů, dílců, desek</t>
  </si>
  <si>
    <t>-577563254</t>
  </si>
  <si>
    <t>Montáž tepelné izolace střech plochých rohožemi, pásy, deskami, dílci, bloky (izolační materiál ve specifikaci) přilepenými za studena bodově, jednovrstvá</t>
  </si>
  <si>
    <t>Povlak_střecha+Povlak_střecha2</t>
  </si>
  <si>
    <t>142</t>
  </si>
  <si>
    <t>283723210</t>
  </si>
  <si>
    <t>deska z pěnového polystyrenu EPS 100 S 1000 x 500 x 200 mm</t>
  </si>
  <si>
    <t>-1855179916</t>
  </si>
  <si>
    <t>deska z pěnového polystyrenu pro trvalé zatížení v tlaku (max. 2000 kg/m2) 1000 x 500 x 200 mm</t>
  </si>
  <si>
    <t>187,435*1,02 'Přepočtené koeficientem množství</t>
  </si>
  <si>
    <t>143</t>
  </si>
  <si>
    <t>713141331</t>
  </si>
  <si>
    <t>Montáž izolace tepelné střech plochých lepené za studena zplna, spádová vrstva</t>
  </si>
  <si>
    <t>650261161</t>
  </si>
  <si>
    <t>Montáž tepelné izolace střech plochých spádovými klíny v ploše přilepenými za studena zplna</t>
  </si>
  <si>
    <t>144</t>
  </si>
  <si>
    <t>283761410</t>
  </si>
  <si>
    <t>klín spádový Standard 1000 x 1000 mm, EPS 100</t>
  </si>
  <si>
    <t>-1913278652</t>
  </si>
  <si>
    <t>klín izolační z pěnového polystyrenu EPS 100 spádový, 1000x1000 mm</t>
  </si>
  <si>
    <t>"tl. 20-275 - pr. tl. 165mm" (Povlak_střecha+Povlak_střecha2)*0,165</t>
  </si>
  <si>
    <t>30,927*1,02 'Přepočtené koeficientem množství</t>
  </si>
  <si>
    <t>145</t>
  </si>
  <si>
    <t>713151111</t>
  </si>
  <si>
    <t>Montáž izolace tepelné střech šikmých kladené volně mezi krokve rohoží, pásů, desek</t>
  </si>
  <si>
    <t>1414890527</t>
  </si>
  <si>
    <t>Montáž tepelné izolace střech šikmých rohožemi, pásy, deskami (izolační materiál ve specifikaci) kladenými volně mezi krokve</t>
  </si>
  <si>
    <t>Poznámka k položce:
 λ min. 0,039 W/(m.K) </t>
  </si>
  <si>
    <t>izolace mezi krokve v.140mm</t>
  </si>
  <si>
    <t>12,02*11,88*2</t>
  </si>
  <si>
    <t>146</t>
  </si>
  <si>
    <t>631508510</t>
  </si>
  <si>
    <t>pás tepelně izolační 140 mm 5000x1200 mm</t>
  </si>
  <si>
    <t>1712953914</t>
  </si>
  <si>
    <t>pás tepelně izolační pro izolace trámových stropů, podhledů a nepochůz.půd 140 mm 5000x1200 mm</t>
  </si>
  <si>
    <t>285,595*1,02 'Přepočtené koeficientem množství</t>
  </si>
  <si>
    <t>147</t>
  </si>
  <si>
    <t>R71301</t>
  </si>
  <si>
    <t>M+D izolace z čedičové vlny tl. 100mm</t>
  </si>
  <si>
    <t>1837285343</t>
  </si>
  <si>
    <t>pod spirolly -čedič vlna 100mm - Skladba S4</t>
  </si>
  <si>
    <t>10,422</t>
  </si>
  <si>
    <t>148</t>
  </si>
  <si>
    <t>R71302</t>
  </si>
  <si>
    <t>M+D izolace z čedičové vlny tl. 120+220mm</t>
  </si>
  <si>
    <t>1466403826</t>
  </si>
  <si>
    <t>obvod pultové střechy - izolace kolem vaznice</t>
  </si>
  <si>
    <t>0,18*(10,125*2+10,88*2)</t>
  </si>
  <si>
    <t>149</t>
  </si>
  <si>
    <t>R71303</t>
  </si>
  <si>
    <t>M+D izolace z čedičové vlny tl. 100+100mm</t>
  </si>
  <si>
    <t>865152857</t>
  </si>
  <si>
    <t>pultová střecha - izolace kolem vaznice - střední zeď</t>
  </si>
  <si>
    <t>0,18*10,125</t>
  </si>
  <si>
    <t>150</t>
  </si>
  <si>
    <t>998713201</t>
  </si>
  <si>
    <t>Přesun hmot procentní pro izolace tepelné v objektech v do 6 m</t>
  </si>
  <si>
    <t>-1914822864</t>
  </si>
  <si>
    <t>Přesun hmot pro izolace tepelné stanovený procentní sazbou (%) z ceny vodorovná dopravní vzdálenost do 50 m v objektech výšky do 6 m</t>
  </si>
  <si>
    <t>762</t>
  </si>
  <si>
    <t>Konstrukce tesařské</t>
  </si>
  <si>
    <t>151</t>
  </si>
  <si>
    <t>762081150</t>
  </si>
  <si>
    <t>Hoblování hraněného řeziva ve staveništní dílně</t>
  </si>
  <si>
    <t>-1854513419</t>
  </si>
  <si>
    <t>Práce společné pro tesařské konstrukce hoblování hraněného řeziva přímo na staveništi</t>
  </si>
  <si>
    <t>Přístřešek</t>
  </si>
  <si>
    <t>"Přístřešek krokve 100x140" (3,24*5+5,6*5)*0,1*0,14</t>
  </si>
  <si>
    <t>"Přístřešek krokve 100/120" (1,83*5+4,3*3+6,14*4+3,97*4+2,85*3+1,83*5)*0,11*0,12</t>
  </si>
  <si>
    <t>"Přístřešek vaznice 60/40" (3,9*3+2+2,1+2+3,9+5,695*2+2,68)*0,06*0,04</t>
  </si>
  <si>
    <t>"Přístřešek pásek 80/80" (2*0,5+2*0,5+2*0,5+2*1)*0,08*0,08</t>
  </si>
  <si>
    <t>"Přístřešek sloupky 120x120" 48*0,12*0,12</t>
  </si>
  <si>
    <t>"Přístřešek vaznice 120x180" (3,72+4,1+3,95)*0,12*0,18</t>
  </si>
  <si>
    <t>"Přístřešek vaznice 120x140" 2,1*2*0,12*0,14</t>
  </si>
  <si>
    <t>"Přístřešek vaznice 120x160" (2,32+5,85+2,72)*0,12*0,16</t>
  </si>
  <si>
    <t>"Viditelné trámy do pohledu" 0,12*0,18*(7*5+5*4,7)</t>
  </si>
  <si>
    <t>152</t>
  </si>
  <si>
    <t>762083121</t>
  </si>
  <si>
    <t>Impregnace řeziva proti dřevokaznému hmyzu, houbám a plísním máčením třída ohrožení 1 a 2</t>
  </si>
  <si>
    <t>124665121</t>
  </si>
  <si>
    <t>Práce společné pro tesařské konstrukce impregnace řeziva máčením proti dřevokaznému hmyzu, houbám a plísním, třída ohrožení 1 a 2 (dřevo v interiéru)</t>
  </si>
  <si>
    <t>"vaznice 120/220" 0,12*0,2*(5,25*3+5*6)</t>
  </si>
  <si>
    <t>"krokve 80/140" 16*12*0,08*0,14</t>
  </si>
  <si>
    <t>"krokve 100/140" 13*11,8*0,1*0,14</t>
  </si>
  <si>
    <t>"vaznice 120/180" 11,88*10*0,12*0,18</t>
  </si>
  <si>
    <t>153</t>
  </si>
  <si>
    <t>762083122</t>
  </si>
  <si>
    <t>Impregnace řeziva proti dřevokaznému hmyzu, houbám a plísním máčením třída ohrožení 3 a 4</t>
  </si>
  <si>
    <t>1409523219</t>
  </si>
  <si>
    <t>Práce společné pro tesařské konstrukce impregnace řeziva máčením proti dřevokaznému hmyzu, houbám a plísním, třída ohrožení 3 a 4 (dřevo v exteriéru)</t>
  </si>
  <si>
    <t>154</t>
  </si>
  <si>
    <t>762332131</t>
  </si>
  <si>
    <t>Montáž vázaných kcí krovů pravidelných z hraněného řeziva průřezové plochy do 120 cm2</t>
  </si>
  <si>
    <t>-1961505621</t>
  </si>
  <si>
    <t>Montáž vázaných konstrukcí krovů střech pultových, sedlových, valbových, stanových čtvercového nebo obdélníkového půdorysu, z řeziva hraněného průřezové plochy do 120 cm2</t>
  </si>
  <si>
    <t>Pultová střecha</t>
  </si>
  <si>
    <t>"krokve 80/140" 16*12</t>
  </si>
  <si>
    <t>155</t>
  </si>
  <si>
    <t>762332132</t>
  </si>
  <si>
    <t>Montáž vázaných kcí krovů pravidelných z hraněného řeziva průřezové plochy do 224 cm2</t>
  </si>
  <si>
    <t>-814251337</t>
  </si>
  <si>
    <t>Montáž vázaných konstrukcí krovů střech pultových, sedlových, valbových, stanových čtvercového nebo obdélníkového půdorysu, z řeziva hraněného průřezové plochy přes 120 do 224 cm2</t>
  </si>
  <si>
    <t>"krokve 100/140" 13*11,8</t>
  </si>
  <si>
    <t>"vaznice 120/180" 11,88*10</t>
  </si>
  <si>
    <t>156</t>
  </si>
  <si>
    <t>R60501</t>
  </si>
  <si>
    <t>hranol konstrukční KVH C24, smrkové nepohledové</t>
  </si>
  <si>
    <t>294729857</t>
  </si>
  <si>
    <t>157</t>
  </si>
  <si>
    <t>R60502</t>
  </si>
  <si>
    <t>hranol konstrukční KVH C24, smrkové pohledové</t>
  </si>
  <si>
    <t>1458911695</t>
  </si>
  <si>
    <t>"vaznice 120/180" 0,12*0,18*11,88*10</t>
  </si>
  <si>
    <t>158</t>
  </si>
  <si>
    <t>762341016</t>
  </si>
  <si>
    <t>Bednění střech rovných z desek OSB tl 22 mm na sraz šroubovaných na krokve</t>
  </si>
  <si>
    <t>1321585571</t>
  </si>
  <si>
    <t>Bednění a laťování bednění střech rovných sklonu do 60 st. s vyřezáním otvorů z dřevoštěpkových desek šroubovaných na krokve 22 mm na sraz, tloušťky desky</t>
  </si>
  <si>
    <t>"Skladba S03,04 - bednění šroubované na krokve po obvodu střechy" 0,33*(10,88+10,125)*2</t>
  </si>
  <si>
    <t>159</t>
  </si>
  <si>
    <t>762341017</t>
  </si>
  <si>
    <t>Bednění střech rovných z desek OSB tl 25 mm na sraz šroubovaných na krokve</t>
  </si>
  <si>
    <t>416185314</t>
  </si>
  <si>
    <t>Bednění a laťování bednění střech rovných sklonu do 60 st. s vyřezáním otvorů z dřevoštěpkových desek šroubovaných na krokve 25 mm na sraz, tloušťky desky</t>
  </si>
  <si>
    <t>"Skladba S03 - bednění šroubované na vaznice 120/200" 32</t>
  </si>
  <si>
    <t>160</t>
  </si>
  <si>
    <t>762341026</t>
  </si>
  <si>
    <t>Bednění střech rovných z desek OSB tl 22 mm na pero a drážku šroubovaných na krokve</t>
  </si>
  <si>
    <t>-504176217</t>
  </si>
  <si>
    <t>Bednění a laťování bednění střech rovných sklonu do 60 st. s vyřezáním otvorů z dřevoštěpkových desek šroubovaných na krokve 22 mm na pero a drážku, tloušťky desky</t>
  </si>
  <si>
    <t>D.1.1.01.01 Technická zpráva D.1.1.01.10 Výpis skladeb konstrukcí, Výkresy: D.1.1.01.05, D.1.1.01.07</t>
  </si>
  <si>
    <t xml:space="preserve">M+D bednění pro střešní skládanou plechovou krytinu </t>
  </si>
  <si>
    <t>12,02*11,88</t>
  </si>
  <si>
    <t>161</t>
  </si>
  <si>
    <t>762341260</t>
  </si>
  <si>
    <t>Montáž bednění střech rovných a šikmých sklonu do 60° z palubek</t>
  </si>
  <si>
    <t>-931549860</t>
  </si>
  <si>
    <t>Bednění a laťování montáž bednění střech rovných a šikmých sklonu do 60 st. s vyřezáním otvorů z palubek</t>
  </si>
  <si>
    <t>Skladba střechy S03,S04</t>
  </si>
  <si>
    <t>D.1.1.01.01 Technická zpráva D.1.1.01.10 Výpis skladeb konstrukcí, Výkresy: D.1.1.01.05, D.1.1.01.06</t>
  </si>
  <si>
    <t>162</t>
  </si>
  <si>
    <t>R61101</t>
  </si>
  <si>
    <t>palubky obkladové modřín profil C, kvalita A/B, sibiřský modřín, tl. 24mm š. cca 146mm vč. ochranného nátěru a případné impregnace proti dřevokaznému hmyzu, houbám a plísním (dřevo v exteriéru)</t>
  </si>
  <si>
    <t>-1424729610</t>
  </si>
  <si>
    <t>142,798*1,1 'Přepočtené koeficientem množství</t>
  </si>
  <si>
    <t>163</t>
  </si>
  <si>
    <t>762342441</t>
  </si>
  <si>
    <t>Montáž lišt trojúhelníkových nebo kontralatí na střechách sklonu do 60°</t>
  </si>
  <si>
    <t>-436393293</t>
  </si>
  <si>
    <t>Bednění a laťování montáž lišt trojúhelníkových nebo kontralatí</t>
  </si>
  <si>
    <t>"latě 60/40" (11,8*15)</t>
  </si>
  <si>
    <t>164</t>
  </si>
  <si>
    <t>605141130</t>
  </si>
  <si>
    <t>řezivo jehličnaté,střešní latě impregnované dl 2 - 3,5 m</t>
  </si>
  <si>
    <t>-624353688</t>
  </si>
  <si>
    <t>"latě 60/40" (11,8*15)*0,06*0,04</t>
  </si>
  <si>
    <t>165</t>
  </si>
  <si>
    <t>762395000</t>
  </si>
  <si>
    <t>Spojovací prostředky pro montáž krovu, bednění, laťování, světlíky, klíny</t>
  </si>
  <si>
    <t>-160022653</t>
  </si>
  <si>
    <t>Spojovací prostředky krovů, bednění a laťování, nadstřešních konstrukcí svory, prkna, hřebíky, pásová ocel, vruty</t>
  </si>
  <si>
    <t>13,863*0,022+32*0,025+142,7498*0,022+149,938*0,024+0,425</t>
  </si>
  <si>
    <t>166</t>
  </si>
  <si>
    <t>762713110</t>
  </si>
  <si>
    <t>Montáž prostorové vázané kce z hraněného řeziva průřezové plochy do 120 cm2</t>
  </si>
  <si>
    <t>-1473196492</t>
  </si>
  <si>
    <t>Montáž prostorových vázaných konstrukcí z řeziva hraněného nebo polohraněného průřezové plochy do 120 cm2</t>
  </si>
  <si>
    <t>"Přístřešek krokve 100/120" 1,83*5+4,3*3+6,14*4+3,97*4+2,85*3+1,83*5</t>
  </si>
  <si>
    <t>"Přístřešek vaznice 60/40" 3,9*3+2+2,1+2+3,9+5,695*2+2,68</t>
  </si>
  <si>
    <t>"Přístřešek pásek 80/80" 2*0,5+2*0,5+2*0,5+2*1</t>
  </si>
  <si>
    <t>167</t>
  </si>
  <si>
    <t>605120010</t>
  </si>
  <si>
    <t>řezivo jehličnaté hranol jakost I do 120 cm2</t>
  </si>
  <si>
    <t>1395393688</t>
  </si>
  <si>
    <t>168</t>
  </si>
  <si>
    <t>762713120</t>
  </si>
  <si>
    <t>Montáž prostorové vázané kce z hraněného řeziva průřezové plochy do 224 cm2</t>
  </si>
  <si>
    <t>-1280167593</t>
  </si>
  <si>
    <t>Montáž prostorových vázaných konstrukcí z řeziva hraněného nebo polohraněného průřezové plochy přes 120 do 224 cm2</t>
  </si>
  <si>
    <t>"Přístřešek krokve 100/140" 3,24*5+5,6*5</t>
  </si>
  <si>
    <t>"Přístřešek sloupky 120x120" 48</t>
  </si>
  <si>
    <t>"Přístřešek vaznice 120x180" 3,72+4,1+3,95</t>
  </si>
  <si>
    <t>"Přístřešek vaznice 120x140" 2,1*2</t>
  </si>
  <si>
    <t>"Přístřešek vaznice 120x160" 2,32+5,85+2,72</t>
  </si>
  <si>
    <t>169</t>
  </si>
  <si>
    <t>605120110</t>
  </si>
  <si>
    <t>řezivo jehličnaté hranol jakost I nad 120 cm2</t>
  </si>
  <si>
    <t>-1165719930</t>
  </si>
  <si>
    <t>170</t>
  </si>
  <si>
    <t>762795000</t>
  </si>
  <si>
    <t>Spojovací prostředky pro montáž prostorových vázaných kcí</t>
  </si>
  <si>
    <t>1583414315</t>
  </si>
  <si>
    <t>Spojovací prostředky prostorových vázaných konstrukcí hřebíky, svory, fixační prkna</t>
  </si>
  <si>
    <t>1,177+1,844</t>
  </si>
  <si>
    <t>171</t>
  </si>
  <si>
    <t>762822120</t>
  </si>
  <si>
    <t>Montáž stropního trámu z hraněného řeziva průřezové plochy do 288 cm2 s výměnami</t>
  </si>
  <si>
    <t>-2041289417</t>
  </si>
  <si>
    <t>Montáž stropních trámů z hraněného a polohraněného řeziva s trámovými výměnami, průřezové plochy přes 144 do 288 cm2</t>
  </si>
  <si>
    <t>PD: D.1.1.02 Statika: 03 plán tvar 1NP, Výkresy: D.1.1.01.03</t>
  </si>
  <si>
    <t>"vaznice 120/220" 5,25*3+5*6</t>
  </si>
  <si>
    <t>172</t>
  </si>
  <si>
    <t>-1721841844</t>
  </si>
  <si>
    <t>173</t>
  </si>
  <si>
    <t>762895000</t>
  </si>
  <si>
    <t>Spojovací prostředky pro montáž záklopu, stropnice a podbíjení</t>
  </si>
  <si>
    <t>-1119228136</t>
  </si>
  <si>
    <t>Spojovací prostředky záklopu stropů, stropnic, podbíjení hřebíky, svory</t>
  </si>
  <si>
    <t>1,098</t>
  </si>
  <si>
    <t>174</t>
  </si>
  <si>
    <t>R76201</t>
  </si>
  <si>
    <t>Kotvení vaznic k věncům šrouby M12 na chemický tmel</t>
  </si>
  <si>
    <t>848761191</t>
  </si>
  <si>
    <t>Kotvení vaznic k věncům šrouby 2xM12 na chemický tmel</t>
  </si>
  <si>
    <t>PD: D.1.1.02 Statika, Detail D1 (06 plán střechy), Výkresy: D.1.1.01,04</t>
  </si>
  <si>
    <t>175</t>
  </si>
  <si>
    <t>R76202</t>
  </si>
  <si>
    <t>D+M OSB desky tl. 22mm pro osazení prvku K14</t>
  </si>
  <si>
    <t>305177179</t>
  </si>
  <si>
    <t>D+M OSB desky tl. 22mm pro osazení prvku K14 vč. spoj. prostředků</t>
  </si>
  <si>
    <t>PD: detail 05 - pultová střecha</t>
  </si>
  <si>
    <t>24*0,25</t>
  </si>
  <si>
    <t>176</t>
  </si>
  <si>
    <t>R76203</t>
  </si>
  <si>
    <t>D+M ztužujících prvků - mezikus 100/180 a 100/140</t>
  </si>
  <si>
    <t>-1750299015</t>
  </si>
  <si>
    <t>D+M ztužujících prvků: Dodávka a montáž mezikus 100/180 - 1040mm a mezikusu 100/140 - 1060mm, sešroubování horního mezikusu ke spodnímu a přikotvení spodního mezikusu do žb věnce 2xM12</t>
  </si>
  <si>
    <t>177</t>
  </si>
  <si>
    <t>R762O19</t>
  </si>
  <si>
    <t>Tesařský třmen 120/160 vnější provedení, šrouby 2xM10 na chemický tmel - pro kotvení stropních trámů</t>
  </si>
  <si>
    <t>-189734291</t>
  </si>
  <si>
    <t>PD: D.1.1.01.09.5 Výpis ostatních výrobků, Výkresy: D.1.1.01.03, D.1.1.01.04, D.1.1.01.05</t>
  </si>
  <si>
    <t>"O19" 18</t>
  </si>
  <si>
    <t>178</t>
  </si>
  <si>
    <t>R762O20</t>
  </si>
  <si>
    <t>D+M kotevní patky pro dřevěný sloup pergoly, U deska s prolisem, šroubovací, min. únosnost na tah i tlak 17,5 kN</t>
  </si>
  <si>
    <t>854837146</t>
  </si>
  <si>
    <t>PD: D.1.1.01.09.5 Výpis ostatních výrobků, Výkresy: D.1.1.01.02, D.1.1.01.03</t>
  </si>
  <si>
    <t>"O20" 16</t>
  </si>
  <si>
    <t>179</t>
  </si>
  <si>
    <t>998762201</t>
  </si>
  <si>
    <t>Přesun hmot procentní pro kce tesařské v objektech v do 6 m</t>
  </si>
  <si>
    <t>-272101278</t>
  </si>
  <si>
    <t>Přesun hmot pro konstrukce tesařské stanovený procentní sazbou (%) z ceny vodorovná dopravní vzdálenost do 50 m v objektech výšky do 6 m</t>
  </si>
  <si>
    <t>763</t>
  </si>
  <si>
    <t>Konstrukce suché výstavby</t>
  </si>
  <si>
    <t>180</t>
  </si>
  <si>
    <t>763131411</t>
  </si>
  <si>
    <t>SDK podhled desky 1xA 12,5 bez TI dvouvrstvá spodní kce profil CD+UD</t>
  </si>
  <si>
    <t>-963571155</t>
  </si>
  <si>
    <t>Podhled ze sádrokartonových desek dvouvrstvá zavěšená spodní konstrukce z ocelových profilů CD, UD jednoduše opláštěná deskou standardní A, tl. 12,5 mm, bez TI</t>
  </si>
  <si>
    <t>PD:  D.1.1.01.01 Technická zpráva, Výkresy: D.1.1.01.03</t>
  </si>
  <si>
    <t>"m.č. 101" 15,85</t>
  </si>
  <si>
    <t>"m.č. 110" 18,09</t>
  </si>
  <si>
    <t>"m.č. 119" 19,85</t>
  </si>
  <si>
    <t>181</t>
  </si>
  <si>
    <t>763131451</t>
  </si>
  <si>
    <t>SDK podhled deska 1xH2 12,5 bez TI dvouvrstvá spodní kce profil CD+UD</t>
  </si>
  <si>
    <t>-2094102306</t>
  </si>
  <si>
    <t>Podhled ze sádrokartonových desek dvouvrstvá zavěšená spodní konstrukce z ocelových profilů CD, UD jednoduše opláštěná deskou impregnovanou H2, tl. 12,5 mm, bez TI</t>
  </si>
  <si>
    <t>"m.č. 103" 4,37</t>
  </si>
  <si>
    <t>"m.č. 104" 3,96</t>
  </si>
  <si>
    <t>"m.č. 105" 11,11</t>
  </si>
  <si>
    <t>"m.č. 111" 7,22</t>
  </si>
  <si>
    <t>"m.č. 112" 2,69</t>
  </si>
  <si>
    <t>"m.č. 113" 6,09</t>
  </si>
  <si>
    <t>"m.č. 114" 7,57</t>
  </si>
  <si>
    <t>182</t>
  </si>
  <si>
    <t>763131714</t>
  </si>
  <si>
    <t>SDK podhled základní penetrační nátěr</t>
  </si>
  <si>
    <t>-1110005433</t>
  </si>
  <si>
    <t>Podhled ze sádrokartonových desek ostatní práce a konstrukce na podhledech ze sádrokartonových desek základní penetrační nátěr</t>
  </si>
  <si>
    <t>SDK_podhled_A+SDK_podhled_H2</t>
  </si>
  <si>
    <t>183</t>
  </si>
  <si>
    <t>763164651</t>
  </si>
  <si>
    <t>SDK obklad kovových kcí tvaru U š přes 1,2 m desky 1xA 12,5</t>
  </si>
  <si>
    <t>1264063967</t>
  </si>
  <si>
    <t>Obklad ze sádrokartonových desek konstrukcí kovových včetně ochranných úhelníků ve tvaru U rozvinuté šíře přes 1,2 m, opláštěný deskou standardní A, tl. 12,5 mm</t>
  </si>
  <si>
    <t>"obklad digestoří" 4,8*2</t>
  </si>
  <si>
    <t>"opláštění vzt m.č.114" (0,25+0,4)*0,25</t>
  </si>
  <si>
    <t>184</t>
  </si>
  <si>
    <t>998763401</t>
  </si>
  <si>
    <t>Přesun hmot procentní pro sádrokartonové konstrukce v objektech v do 6 m</t>
  </si>
  <si>
    <t>-2068145961</t>
  </si>
  <si>
    <t>Přesun hmot pro konstrukce montované z desek stanovený procentní sazbou (%) z ceny vodorovná dopravní vzdálenost do 50 m v objektech výšky do 6 m</t>
  </si>
  <si>
    <t>764</t>
  </si>
  <si>
    <t>Konstrukce klempířské</t>
  </si>
  <si>
    <t>185</t>
  </si>
  <si>
    <t>R76401</t>
  </si>
  <si>
    <t>M+D střešní skládané plechové krytiny s dvojitou stojatou drážkou (vč. dodávky dopňkůí)</t>
  </si>
  <si>
    <t>-2126103810</t>
  </si>
  <si>
    <t>Střešní krytina je navržena ze šablon s dvojitou stojatou drážkou imitující skutečnou falcovanou krytinu, ze zinkovaného ocelového plechu s povrchovou úpravou na bázi polyuretanu tl. 0,5 mm. Vč. dodávky doplňků krytiny</t>
  </si>
  <si>
    <t>D.1.1.01.01 Technická zpráva D.1.1.01.10 Výpis skladeb kosntrukcí, Výkresy: D.1.1.01.05, D.1.1.01.07</t>
  </si>
  <si>
    <t>186</t>
  </si>
  <si>
    <t>R76402</t>
  </si>
  <si>
    <t>M+D dělící vrstvy pro střešní skládanou plechovou krytinu - dle výrobce krytiny</t>
  </si>
  <si>
    <t>342300604</t>
  </si>
  <si>
    <t>"plechová krytina" 12,02*11,88</t>
  </si>
  <si>
    <t>"zakrytí po obvodu " 0,33*(10,88+10,125)*2</t>
  </si>
  <si>
    <t>"podbití" 0,5*(10,88+10,125)*2</t>
  </si>
  <si>
    <t>187</t>
  </si>
  <si>
    <t>764212664</t>
  </si>
  <si>
    <t>Oplechování rovné okapové hrany z Pz s povrchovou úpravou rš 330 mm</t>
  </si>
  <si>
    <t>1404846014</t>
  </si>
  <si>
    <t>Oplechování střešních prvků z pozinkovaného plechu s povrchovou úpravou okapu okapovým plechem střechy rovné rš 330 mm</t>
  </si>
  <si>
    <t>D.1.1.01.09.4 Výpis klempířských výrobků, Výkresy: D.1.1.01.05, D.1.1.01.07</t>
  </si>
  <si>
    <t>"K14" 24</t>
  </si>
  <si>
    <t>188</t>
  </si>
  <si>
    <t>764213455</t>
  </si>
  <si>
    <t>Sněhový zachytávač krytiny z Pz plechu průběžný jednotrubkový</t>
  </si>
  <si>
    <t>-141590012</t>
  </si>
  <si>
    <t>Oplechování střešních prvků z pozinkovaného plechu sněhový zachytávač průbežný jednotrubkový</t>
  </si>
  <si>
    <t>"K20" 11,9</t>
  </si>
  <si>
    <t>189</t>
  </si>
  <si>
    <t>764215607</t>
  </si>
  <si>
    <t>Oplechování horních ploch a atik bez rohů z Pz plechu s povrch úpravou celoplošně lepené rš 670 mm</t>
  </si>
  <si>
    <t>-2121709754</t>
  </si>
  <si>
    <t>Oplechování horních ploch zdí a nadezdívek (atik) z pozinkovaného plechu s povrchovou úpravou celoplošně lepené rš 670 mm</t>
  </si>
  <si>
    <t>"K10" 79,1</t>
  </si>
  <si>
    <t>190</t>
  </si>
  <si>
    <t>764216643</t>
  </si>
  <si>
    <t>Oplechování rovných parapetů celoplošně lepené z Pz s povrchovou úpravou rš 250 mm</t>
  </si>
  <si>
    <t>1389975847</t>
  </si>
  <si>
    <t>Oplechování parapetů z pozinkovaného plechu s povrchovou úpravou rovných celoplošně lepené, bez rohů rš 250 mm</t>
  </si>
  <si>
    <t>D.1.1.01.09.4 Výpis klempířských výrobků, Výkresy: D.1.1.01.03, D.1.1.01.07</t>
  </si>
  <si>
    <t>"K01" 11</t>
  </si>
  <si>
    <t>191</t>
  </si>
  <si>
    <t>764511601</t>
  </si>
  <si>
    <t>Žlab podokapní půlkruhový z Pz s povrchovou úpravou rš 250 mm</t>
  </si>
  <si>
    <t>-1078322077</t>
  </si>
  <si>
    <t>Žlab podokapní z pozinkovaného plechu s povrchovou úpravou včetně háků a čel půlkruhový rš 250 mm</t>
  </si>
  <si>
    <t>"K06 vč. K07" 8,5</t>
  </si>
  <si>
    <t>192</t>
  </si>
  <si>
    <t>764511602</t>
  </si>
  <si>
    <t>Žlab podokapní půlkruhový z Pz s povrchovou úpravou rš 330 mm</t>
  </si>
  <si>
    <t>1002400121</t>
  </si>
  <si>
    <t>Žlab podokapní z pozinkovaného plechu s povrchovou úpravou včetně háků a čel půlkruhový rš 330 mm</t>
  </si>
  <si>
    <t>"K02 vč. K03" 19</t>
  </si>
  <si>
    <t>193</t>
  </si>
  <si>
    <t>764511641</t>
  </si>
  <si>
    <t>Kotlík oválný (trychtýřový) pro podokapní žlaby z Pz s povrchovou úpravou 250/87 mm</t>
  </si>
  <si>
    <t>-924078912</t>
  </si>
  <si>
    <t>Žlab podokapní z pozinkovaného plechu s povrchovou úpravou včetně háků a čel kotlík oválný (trychtýřový), rš žlabu/průměr svodu 250/87 mm</t>
  </si>
  <si>
    <t>"K08 vč. K09" 2+2</t>
  </si>
  <si>
    <t>194</t>
  </si>
  <si>
    <t>764511642</t>
  </si>
  <si>
    <t>Kotlík oválný (trychtýřový) pro podokapní žlaby z Pz s povrchovou úpravou 330/100 mm</t>
  </si>
  <si>
    <t>-1722509681</t>
  </si>
  <si>
    <t>Žlab podokapní z pozinkovaného plechu s povrchovou úpravou včetně háků a čel kotlík oválný (trychtýřový), rš žlabu/průměr svodu 330/100 mm</t>
  </si>
  <si>
    <t>"K04" 2</t>
  </si>
  <si>
    <t>195</t>
  </si>
  <si>
    <t>764518622</t>
  </si>
  <si>
    <t>Svody kruhové včetně objímek, kolen, odskoků z Pz s povrchovou úpravou průměru 100 mm</t>
  </si>
  <si>
    <t>1888107172</t>
  </si>
  <si>
    <t>Svod z pozinkovaného plechu s upraveným povrchem včetně objímek, kolen a odskoků kruhový, průměru 100 mm</t>
  </si>
  <si>
    <t>"K04 vč. K05" 11</t>
  </si>
  <si>
    <t>196</t>
  </si>
  <si>
    <t>764518621</t>
  </si>
  <si>
    <t>Svody kruhové včetně objímek, kolen, odskoků z Pz s povrchovou úpravou průměru 87 mm</t>
  </si>
  <si>
    <t>758557071</t>
  </si>
  <si>
    <t>Svod z pozinkovaného plechu s upraveným povrchem včetně objímek, kolen a odskoků kruhový, průměru 87 mm</t>
  </si>
  <si>
    <t>"K08 vč. K09" 10,1</t>
  </si>
  <si>
    <t>197</t>
  </si>
  <si>
    <t>R764K11</t>
  </si>
  <si>
    <t>Lemování rovných zdí střech z Pz s povrchovou úpravou rš 500 mm</t>
  </si>
  <si>
    <t>116854193</t>
  </si>
  <si>
    <t>Lemování zdí z pozinkovaného plechu s povrchovou úpravou boční nebo horní rovné, střech rš 500 mm</t>
  </si>
  <si>
    <t>D.1.1.01.09.4 Výpis klempířských výrobků, Výkresy: D.1.1.01.04, D.1.1.01.05</t>
  </si>
  <si>
    <t>"K11" 102</t>
  </si>
  <si>
    <t>198</t>
  </si>
  <si>
    <t>R764K12</t>
  </si>
  <si>
    <t>Kotvící lišta pro PVC střešní fólii z Pz s povrchovou úpravou rš 200 mm</t>
  </si>
  <si>
    <t>1223116455</t>
  </si>
  <si>
    <t>"K12" 26</t>
  </si>
  <si>
    <t>199</t>
  </si>
  <si>
    <t>R764K13</t>
  </si>
  <si>
    <t>Oplechování krycí lišta přechodové lišty "K16" z Pz s povrchovou úpravou rš 100 mm</t>
  </si>
  <si>
    <t>440945923</t>
  </si>
  <si>
    <t>"K13" 26</t>
  </si>
  <si>
    <t>200</t>
  </si>
  <si>
    <t>R764K15</t>
  </si>
  <si>
    <t xml:space="preserve">Oplechování přesahu pultové střechy u okapu - falcované z Pz s povrchovou úpravou </t>
  </si>
  <si>
    <t>-1373109319</t>
  </si>
  <si>
    <t>D.1.1.01.09.4 Výpis klempířských výrobků, Výkresy: D.1.1.01.04, D.1.1.01.05, D.1.1.01.07</t>
  </si>
  <si>
    <t>"K15" 37,5</t>
  </si>
  <si>
    <t>201</t>
  </si>
  <si>
    <t>R764K16</t>
  </si>
  <si>
    <t>1406759061</t>
  </si>
  <si>
    <t>"K16" 8,5</t>
  </si>
  <si>
    <t>202</t>
  </si>
  <si>
    <t>R764K17</t>
  </si>
  <si>
    <t xml:space="preserve">Oplechování zastřešní pergoly z Pz s povrchovou úpravou r.š. 230 mm </t>
  </si>
  <si>
    <t>-1456128112</t>
  </si>
  <si>
    <t>D.1.1.01.09.4 Výpis klempířských výrobků, Výkresy: D.1.1.01.03, D.1.1.01.04</t>
  </si>
  <si>
    <t>"K17" 24,5</t>
  </si>
  <si>
    <t>203</t>
  </si>
  <si>
    <t>R764K18</t>
  </si>
  <si>
    <t xml:space="preserve">Oplechování vaznice 120/180 pergoly z Pz s povrchovou úpravou r.š. 225 mm </t>
  </si>
  <si>
    <t>669779617</t>
  </si>
  <si>
    <t>"K18" 7,2</t>
  </si>
  <si>
    <t>204</t>
  </si>
  <si>
    <t>R764K19</t>
  </si>
  <si>
    <t xml:space="preserve">Oplechování krokve 80/100 pergoly z Pz s povrchovou úpravou r.š. 145 mm </t>
  </si>
  <si>
    <t>662689997</t>
  </si>
  <si>
    <t>"K19" 18</t>
  </si>
  <si>
    <t>205</t>
  </si>
  <si>
    <t>R764O23</t>
  </si>
  <si>
    <t>D+M těsnící manžety O23 - manžeta pro prostup v plechové krytině pro DN160</t>
  </si>
  <si>
    <t>2043257083</t>
  </si>
  <si>
    <t>"O23" 2</t>
  </si>
  <si>
    <t>206</t>
  </si>
  <si>
    <t>R764O24</t>
  </si>
  <si>
    <t>D+M těsnící manžety O24 - manžeta pro prostup v plechové krytině pro DN100</t>
  </si>
  <si>
    <t>355437414</t>
  </si>
  <si>
    <t>"O24" 1</t>
  </si>
  <si>
    <t>207</t>
  </si>
  <si>
    <t>998764201</t>
  </si>
  <si>
    <t>Přesun hmot procentní pro konstrukce klempířské v objektech v do 6 m</t>
  </si>
  <si>
    <t>-720352814</t>
  </si>
  <si>
    <t>Přesun hmot pro konstrukce klempířské stanovený procentní sazbou (%) z ceny vodorovná dopravní vzdálenost do 50 m v objektech výšky do 6 m</t>
  </si>
  <si>
    <t>765</t>
  </si>
  <si>
    <t>Krytina skládaná</t>
  </si>
  <si>
    <t>208</t>
  </si>
  <si>
    <t>765142021</t>
  </si>
  <si>
    <t>Montáž krytiny z polykarbonátových komůrkových desek rovných na dřevěnou konstrukci</t>
  </si>
  <si>
    <t>-690059391</t>
  </si>
  <si>
    <t>Montáž krytiny z polykarbonátových desek rovných komůrkových na dřevěnou konstrukci</t>
  </si>
  <si>
    <t>PD: D.1.1.01.09.5 Výpis ostatních výrobků, PD: D.1.1.01.03, D.1.1.01.04, D.1.1.01.05, D.1.1.01.07</t>
  </si>
  <si>
    <t>4,34*2+6,186*2,1+4,04*2,1+2,9*2+5,72*2,72+3,24*3,15</t>
  </si>
  <si>
    <t>209</t>
  </si>
  <si>
    <t>283187250</t>
  </si>
  <si>
    <t>deska polykarbonátová komůrková 3/16 - 20 čirá</t>
  </si>
  <si>
    <t>1550230599</t>
  </si>
  <si>
    <t>deska polykarbonátová komůrková 3/16 - 16 mm čirá</t>
  </si>
  <si>
    <t>61,719*1,1 'Přepočtené koeficientem množství</t>
  </si>
  <si>
    <t>210</t>
  </si>
  <si>
    <t>R283O4</t>
  </si>
  <si>
    <t xml:space="preserve">Hliníková krycí lišta s těsněním O4 vč. podložky s těsnící gumou, spodní mikropryže a konvovek </t>
  </si>
  <si>
    <t>-587996338</t>
  </si>
  <si>
    <t>"O4" 101</t>
  </si>
  <si>
    <t>211</t>
  </si>
  <si>
    <t>R283O5</t>
  </si>
  <si>
    <t>Ukončovací hliníkový U profil s okapničou O5 vč. těsnící uzavírací pásky</t>
  </si>
  <si>
    <t>1731766943</t>
  </si>
  <si>
    <t>"O5" 36</t>
  </si>
  <si>
    <t>212</t>
  </si>
  <si>
    <t>R283O6</t>
  </si>
  <si>
    <t>Ukončovací hliníkový U profi O6  vč. těsnící uzavírací pásky</t>
  </si>
  <si>
    <t>599333132</t>
  </si>
  <si>
    <t>"O6" 24,5</t>
  </si>
  <si>
    <t>213</t>
  </si>
  <si>
    <t>765191001</t>
  </si>
  <si>
    <t>Montáž pojistné hydroizolační fólie kladené ve sklonu do 20° lepením na bednění nebo izolaci</t>
  </si>
  <si>
    <t>570008914</t>
  </si>
  <si>
    <t>Montáž pojistné hydroizolační fólie kladené ve sklonu do 20 st. lepením (vodotěsné podstřeší) na bednění nebo tepelnou izolaci</t>
  </si>
  <si>
    <t>214</t>
  </si>
  <si>
    <t>283292760</t>
  </si>
  <si>
    <t>folie nehořlavá parotěsná 140 g/m2</t>
  </si>
  <si>
    <t>1563439726</t>
  </si>
  <si>
    <t>folie nehořlavá parotěsná pro interiér (reakce na oheň - třída E) 140 g/m2</t>
  </si>
  <si>
    <t>215</t>
  </si>
  <si>
    <t>998765201</t>
  </si>
  <si>
    <t>Přesun hmot procentní pro krytiny skládané v objektech v do 6 m</t>
  </si>
  <si>
    <t>-1012119098</t>
  </si>
  <si>
    <t>Přesun hmot pro krytiny skládané stanovený procentní sazbou (%) z ceny vodorovná dopravní vzdálenost do 50 m v objektech výšky do 6 m</t>
  </si>
  <si>
    <t>766</t>
  </si>
  <si>
    <t>Konstrukce truhlářské</t>
  </si>
  <si>
    <t>216</t>
  </si>
  <si>
    <t>R76601</t>
  </si>
  <si>
    <t>D+M kuchyňské linky č.m. 109 - spec. v PD</t>
  </si>
  <si>
    <t>-267176770</t>
  </si>
  <si>
    <t>PD: D.1.1.01.14 Kuchyňská linka č.m.109</t>
  </si>
  <si>
    <t>217</t>
  </si>
  <si>
    <t>549141020</t>
  </si>
  <si>
    <t>kování bezpečnostní Rostex, knoflík-klika R 802 /O Cr</t>
  </si>
  <si>
    <t>771133610</t>
  </si>
  <si>
    <t>kování dveřní bezpečnostní, knoflík-klika R 802 /O Cr</t>
  </si>
  <si>
    <t>218</t>
  </si>
  <si>
    <t>R76602</t>
  </si>
  <si>
    <t>D+M kuchyňské linky č.m. 116 - spec. v PD</t>
  </si>
  <si>
    <t>-478982368</t>
  </si>
  <si>
    <t>PD: D.1.1.01.15 Kuchyňská linka č.m.116</t>
  </si>
  <si>
    <t>219</t>
  </si>
  <si>
    <t>R766D01</t>
  </si>
  <si>
    <t>D+M plastových dveří D01 1,45x2,3 vč. rámu, kování - specifikace v PD</t>
  </si>
  <si>
    <t>-451657490</t>
  </si>
  <si>
    <t>PD: D.1.01.09.2 Výpis dveří, Výkresy: D.1.1.01.03, D.1.1.01.07</t>
  </si>
  <si>
    <t>220</t>
  </si>
  <si>
    <t>R766D02a</t>
  </si>
  <si>
    <t>D+M dřevěných dveří D02a 0,9x1,97 vč. obložkové zárubně, kování - specifikace v PD</t>
  </si>
  <si>
    <t>-371037104</t>
  </si>
  <si>
    <t>PD: D.1.01.09.2 Výpis dveří, Výkresy: D.1.1.01.03</t>
  </si>
  <si>
    <t>221</t>
  </si>
  <si>
    <t>R766D02b</t>
  </si>
  <si>
    <t>D+M dřevěných dveří D02b 0,9x1,97 vč. obložkové zárubně, kování - specifikace v PD</t>
  </si>
  <si>
    <t>-1815502612</t>
  </si>
  <si>
    <t>222</t>
  </si>
  <si>
    <t>R766D03</t>
  </si>
  <si>
    <t>D+M dřevěných dveří D03 0,8x1,97 vč. obložkové zárubně, kování - specifikace v PD</t>
  </si>
  <si>
    <t>2095997153</t>
  </si>
  <si>
    <t>223</t>
  </si>
  <si>
    <t>R766D04</t>
  </si>
  <si>
    <t>D+M dřevěných dveří D04 0,8x1,97 vč. obložkové zárubně, kování - specifikace v PD</t>
  </si>
  <si>
    <t>978067398</t>
  </si>
  <si>
    <t>224</t>
  </si>
  <si>
    <t>R766D05a</t>
  </si>
  <si>
    <t>D+M dřevěných dveří D05a 0,9x1,97 vč. obložkové zárubně, kování - specifikace v PD</t>
  </si>
  <si>
    <t>1494571052</t>
  </si>
  <si>
    <t>225</t>
  </si>
  <si>
    <t>R766D05b</t>
  </si>
  <si>
    <t>D+M dřevěných dveří D05b 0,9x1,97 vč. obložkové zárubně, kování - specifikace v PD</t>
  </si>
  <si>
    <t>1581715110</t>
  </si>
  <si>
    <t>226</t>
  </si>
  <si>
    <t>R766D06</t>
  </si>
  <si>
    <t>D+M dřevěných dveří D06 0,9x1,97 vč. obložkové zárubně, kování - specifikace v PD</t>
  </si>
  <si>
    <t>-224014985</t>
  </si>
  <si>
    <t>227</t>
  </si>
  <si>
    <t>R766D07</t>
  </si>
  <si>
    <t>D+M dřevěných dveří D07 1,5x1,97 vč. obložkové zárubně, kování - specifikace v PD</t>
  </si>
  <si>
    <t>-92807999</t>
  </si>
  <si>
    <t>228</t>
  </si>
  <si>
    <t>R766D08</t>
  </si>
  <si>
    <t>D+M dřevěných dveří D08 1,5x1,97 vč. obložkové zárubně, kování - specifikace v PD</t>
  </si>
  <si>
    <t>-809134325</t>
  </si>
  <si>
    <t>229</t>
  </si>
  <si>
    <t>R766D09a</t>
  </si>
  <si>
    <t>D+M dřevěných dveří D09a 0,8x1,97 vč. obložkové zárubně, kování - specifikace v PD</t>
  </si>
  <si>
    <t>940339582</t>
  </si>
  <si>
    <t>230</t>
  </si>
  <si>
    <t>R766D09b</t>
  </si>
  <si>
    <t>D+M dřevěných dveří D09b 0,8x1,97 vč. obložkové zárubně, kování - specifikace v PD</t>
  </si>
  <si>
    <t>1000396152</t>
  </si>
  <si>
    <t>231</t>
  </si>
  <si>
    <t>R766D10</t>
  </si>
  <si>
    <t>D+M dřevěných dveří D10 0,8x1,97 vč. obložkové zárubně, kování - specifikace v PD</t>
  </si>
  <si>
    <t>813385316</t>
  </si>
  <si>
    <t>232</t>
  </si>
  <si>
    <t>R766GK</t>
  </si>
  <si>
    <t>D+M Generálního klíče</t>
  </si>
  <si>
    <t>kpl</t>
  </si>
  <si>
    <t>319793936</t>
  </si>
  <si>
    <t>D+M generálního klíče - systém klíčů vč. generálního klíče pro dveře K1-K12 K1,K4,K10,K11,K12 - 1klíč -2 kusy K2,K4,K10,K11,K12 - 1klíč -2 kusy K3,K4,K10,K11,K12- 1klíč -2 kusy K6,K5,K10,K11 - 1klíč -2 kusy K7,K5,K10,K11 - 1klíč -2 kusy K8,K5,K10,K11 - 1klíč -2 kusy K1-K12 - 1klíč -8 kusů</t>
  </si>
  <si>
    <t>D.1.1.01.09.2 Výpis dveří</t>
  </si>
  <si>
    <t>233</t>
  </si>
  <si>
    <t>R766O01</t>
  </si>
  <si>
    <t>D+M plastového okna O01 1,1x0,5m vč. vnitřního parapetu specifikace v PD</t>
  </si>
  <si>
    <t>22977204</t>
  </si>
  <si>
    <t>PD: D.1.1.01.09.1 Výpis oken, Výkresy: D.1.1.01.03 Výpis oken, D.1.1.01.03, D.1.1.01.07</t>
  </si>
  <si>
    <t>234</t>
  </si>
  <si>
    <t>R766O02</t>
  </si>
  <si>
    <t>D+M plastového okna O02 1,5x1,25m vč. vnitřního parapetu specifikace v PD</t>
  </si>
  <si>
    <t>-93897665</t>
  </si>
  <si>
    <t>235</t>
  </si>
  <si>
    <t>R766O03a</t>
  </si>
  <si>
    <t>D+M plastové sestavy O03a 2x2,3m specifikace v PD</t>
  </si>
  <si>
    <t>581180873</t>
  </si>
  <si>
    <t>236</t>
  </si>
  <si>
    <t>R766O03b</t>
  </si>
  <si>
    <t>D+M plastové sestavy O03b 2x2,3m specifikace v PD</t>
  </si>
  <si>
    <t>1544539206</t>
  </si>
  <si>
    <t>237</t>
  </si>
  <si>
    <t>R766O03c</t>
  </si>
  <si>
    <t>D+M plastového okna O03c 2x2,3m specifikace v PD</t>
  </si>
  <si>
    <t>-1648794763</t>
  </si>
  <si>
    <t>238</t>
  </si>
  <si>
    <t>R766O03d</t>
  </si>
  <si>
    <t>D+M plastové sestavy O03d 2x2,3m specifikace v PD</t>
  </si>
  <si>
    <t>363718038</t>
  </si>
  <si>
    <t>239</t>
  </si>
  <si>
    <t>R766O04</t>
  </si>
  <si>
    <t>D+M plastového okna O04 1x2,3m specifikace v PD</t>
  </si>
  <si>
    <t>-1716613849</t>
  </si>
  <si>
    <t>240</t>
  </si>
  <si>
    <t>R766O05</t>
  </si>
  <si>
    <t>D+M plastového okna O05 2,5x2,3 m specifikace v PD</t>
  </si>
  <si>
    <t>2109172157</t>
  </si>
  <si>
    <t>241</t>
  </si>
  <si>
    <t>R766O21</t>
  </si>
  <si>
    <t>Dřevěné půdní schody O21</t>
  </si>
  <si>
    <t>228131626</t>
  </si>
  <si>
    <t>Dřevěné půdní schody O21 - spodní poklop obostranně bílý, zaklapávací uzávěr s ovládací tyčí pro rozměr stavebního otvoru cca 700x1400mm (stavební otvor přizpůsobit dle požadavků konkrétního výrobce)</t>
  </si>
  <si>
    <t>PD: D.1.1.01.09.05 Výpis ostatních výrobků</t>
  </si>
  <si>
    <t>"O21" 1</t>
  </si>
  <si>
    <t>242</t>
  </si>
  <si>
    <t>998766201</t>
  </si>
  <si>
    <t>Přesun hmot procentní pro konstrukce truhlářské v objektech v do 6 m</t>
  </si>
  <si>
    <t>-1948665418</t>
  </si>
  <si>
    <t>Přesun hmot pro konstrukce truhlářské stanovený procentní sazbou (%) z ceny vodorovná dopravní vzdálenost do 50 m v objektech výšky do 6 m</t>
  </si>
  <si>
    <t>76601</t>
  </si>
  <si>
    <t>Vybavení kuchyňských linek</t>
  </si>
  <si>
    <t>243</t>
  </si>
  <si>
    <t>R766K01</t>
  </si>
  <si>
    <t>Digestoř K01 - spec. v PD</t>
  </si>
  <si>
    <t>-2040044902</t>
  </si>
  <si>
    <t>Digestoř K01 - spec. v PD KOMÍNOVÁ DIGESTOŘ, VÝKON MIN. 800 m3/hod, OVLÁDÁNÍ ELEKTRONICÉ, 4 STUPNĚ, OSVĚTLENÍ, ZPĚTNÁ KLAPKA, MAX. HLUČNOST CCA 59 dBA</t>
  </si>
  <si>
    <t xml:space="preserve">Poznámka k položce:
</t>
  </si>
  <si>
    <t>PD: INT.09 Výpis vybavení kuchyňské linky, výkresy:D.1.1.01.14, D.1.1.01.15</t>
  </si>
  <si>
    <t>244</t>
  </si>
  <si>
    <t>R766K01b</t>
  </si>
  <si>
    <t xml:space="preserve">Digestoř K01 - příplatek za instalaci ovládání  digestoře na zeď </t>
  </si>
  <si>
    <t>-885853794</t>
  </si>
  <si>
    <t xml:space="preserve">Digestoř K01 - příplatek za instalaci ovládání digestoře na zeď </t>
  </si>
  <si>
    <t>245</t>
  </si>
  <si>
    <t>R766K02</t>
  </si>
  <si>
    <t>Dřez s baterií K02- spec. v PD</t>
  </si>
  <si>
    <t>1828503671</t>
  </si>
  <si>
    <t>Dřez s baterií K02- spec. v PD NEREZOVÝ DŘEZ S ODKAPOVOU PLOCHOU VPRAVO, OTOČNÝ SÍŤKOVÝ VENTIL S PŘEPADEM, SIFON S KRYTEM A S ODBOČKOU NA MYČKU, OTVOR PRO BATERII, NEREZOVÁ STOJÁNKOVÁ DŘEZOVÁ BATERIE S OTOČNÝM RAMÍNKEM A SPRŠKOU</t>
  </si>
  <si>
    <t>246</t>
  </si>
  <si>
    <t>R766K03</t>
  </si>
  <si>
    <t>Myčka K03 - spec. v PD</t>
  </si>
  <si>
    <t>372470367</t>
  </si>
  <si>
    <t>Myčka K03 - spec. v PD VESTAVNÁ MYČKA, ENERG. TŘÍDA MIN A++, MIN. 5 MYCÍCH PROGRAMŮ, 12 JÍDELNÍCH SAD, JEDNODUCHÉ OVLÁDÁNÍ, NE DOTYKOVÉ, PŘEDNÍ PANEL</t>
  </si>
  <si>
    <t>247</t>
  </si>
  <si>
    <t>R766K04</t>
  </si>
  <si>
    <t>Varná deska K04 - spec. v PD</t>
  </si>
  <si>
    <t>1650312513</t>
  </si>
  <si>
    <t>Varná deska K04 - spec. v PD INDUKČNÍ VARNÁ DESKA, 4 INDUKČNÍ VARNÉ ZÓNY, FCE BEZPEČNOSTNÍHO VYPNUTÍ, JEDNODUCHÉ OVLÁDÁNÍ, PŘEDNOSTNĚ NE DOTYKOVÉ</t>
  </si>
  <si>
    <t>248</t>
  </si>
  <si>
    <t>R766K05</t>
  </si>
  <si>
    <t>Vestavná trouba K05 - spec. v PD</t>
  </si>
  <si>
    <t>1845149582</t>
  </si>
  <si>
    <t>Vestavná trouba K05 - spec. v PD Vestavná, elektrická, třída min. A++, objem 74l, fce: akustický signál, trvání, konec, minutka, čas, způsoby ohřevu: spodní ohřev, ventilátor s grilem (infrapečení), ventilátor s grilem (infrapečení)+spodní ohřev, kruhové těleso+ventilátor, gril, světlo</t>
  </si>
  <si>
    <t>249</t>
  </si>
  <si>
    <t>R766K06</t>
  </si>
  <si>
    <t>Vestavná lednička s mrazákem K06 - spec. v PD</t>
  </si>
  <si>
    <t>2031337272</t>
  </si>
  <si>
    <t>Vestavná lednička s mrazákem K06 - spec. v PD VESTAVNÁ LEDNIČKA S MRAZÁKEM DOLE, ENERG. TŘÍDA MIN. A++, VÝŠKA CCA 177 cm, OBJEM CHLADNIČKY CCA 209 L, OBJEM MRAZÁKU CCA 63L, LED OSVĚTLENÍ, 1 KOMPRESOR</t>
  </si>
  <si>
    <t>250</t>
  </si>
  <si>
    <t>R766K07</t>
  </si>
  <si>
    <t>Závěsný drátěný program K07 - spec. v PD</t>
  </si>
  <si>
    <t>1331735324</t>
  </si>
  <si>
    <t>Závěsný drátěný program K07 - spec. v PD DRÁTĚNÝ PROGRAM ZÁVĚSNÝ, 1 X MADLO, ÚCHYTY, OTEVŘENÝ HÁČEK CCA 15 KS, ZÁVĚSNÝ KOŠÍK</t>
  </si>
  <si>
    <t>251</t>
  </si>
  <si>
    <t>R766K08</t>
  </si>
  <si>
    <t>Závěsný drátěný program K08 - spec. v PD</t>
  </si>
  <si>
    <t>206425365</t>
  </si>
  <si>
    <t>Závěsný drátěný program K08 - spec. v PD DRÁTĚNÝ PROGRAM ZÁVĚSNÝ, 1 X MADLO, ÚCHYTY, OTEVŘENÝ HÁČEK CCA 15 KS, 1 KS ZÁVĚSNÝ POLICE JEDNOSTUPŇOVÁ S KOŘENKAMI 6 KS</t>
  </si>
  <si>
    <t>252</t>
  </si>
  <si>
    <t>R766K09</t>
  </si>
  <si>
    <t>Systém nádob pro tířdění odpadu K09 - spec. v PD</t>
  </si>
  <si>
    <t>38706025</t>
  </si>
  <si>
    <t>Systém nádob pro tířdění odpadu K09 - spec. v PD SYSTÉM NÁDOB PRO TŘÍDĚNÍ ODPADU PRO SKŘÍŇKU Š. 600 mm, 2 X NÁDOBA CCA 30 L, 1 X VÍKO, PLAST</t>
  </si>
  <si>
    <t>76602</t>
  </si>
  <si>
    <t>Vybavení a nábytek</t>
  </si>
  <si>
    <t>253</t>
  </si>
  <si>
    <t>R766SN02</t>
  </si>
  <si>
    <t>Sklopné sedátko do sprchy SN02 - spec. v PD</t>
  </si>
  <si>
    <t>555571165</t>
  </si>
  <si>
    <t>Sklopné sedátko do sprchy SN02 - spec. v PD NEREZOVÝ RÁM, PLASTOVÉ</t>
  </si>
  <si>
    <t>PD: D.1.1.01.13 Výpis nábytku, výkresy:D.1.1.01.03</t>
  </si>
  <si>
    <t>254</t>
  </si>
  <si>
    <t>R766SN04</t>
  </si>
  <si>
    <t>Umyvadlo se skříňkou SN04 - spec. v PD</t>
  </si>
  <si>
    <t>-304621844</t>
  </si>
  <si>
    <t>Umyvadlo se skříňkou SN04 - spec. v PD KERANICKÉ UMYVADLO S PÁKOVOU STOJÁNKOVOU BATERIÍ, ZÁPACHOVÁ UZÁVĚRKA UMYVADLOVÁ, ROHOVÝ VENTIL S FLEXI HADIČKOU, SKŘÍŇKA POD UMYVADLO ZÁVĚSNÁ MIN. 250 mm NAD PODLAHOU, 2 ZÁSUVKY S TICHÝM DOVÍRÁNÍM, KOVOVÁ MADLA, LAMINO</t>
  </si>
  <si>
    <t>255</t>
  </si>
  <si>
    <t>R766SN11</t>
  </si>
  <si>
    <t>Háček na oděvy SN11 - spec. v PD</t>
  </si>
  <si>
    <t>1874092524</t>
  </si>
  <si>
    <t>Háček na oděvy SN11 - spec. v PD NÁSTĚNNÝ VĚŠÁK, CCA 2 KS HÁČKŮ V SESTAVĚ, MATERIÁL: KOV/LAMINO/MASIV</t>
  </si>
  <si>
    <t>256</t>
  </si>
  <si>
    <t>R766SN12</t>
  </si>
  <si>
    <t>Vodorovné madlo SN12 - spec. v PD</t>
  </si>
  <si>
    <t>2081821771</t>
  </si>
  <si>
    <t>Vodorovné madlo SN12 - spec. v PD NEREZOVÉ MADLO VODOROVNÉ, Š. 800 mm</t>
  </si>
  <si>
    <t>257</t>
  </si>
  <si>
    <t>R766SN14</t>
  </si>
  <si>
    <t>Zrcadlo SN14 - spec. v PD</t>
  </si>
  <si>
    <t>1824838964</t>
  </si>
  <si>
    <t>Zrcadlo SN14 - spec. v PD ZRCADLO BEZ RÁMU</t>
  </si>
  <si>
    <t>258</t>
  </si>
  <si>
    <t>R766SN15</t>
  </si>
  <si>
    <t>Držák s dávkovačem tekutého mýdla SN15 - spec. v PD</t>
  </si>
  <si>
    <t>-913618890</t>
  </si>
  <si>
    <t>Držák s dávkovačem tekutého mýdla SN15 - spec. v PD NÁSTĚNNÝ DRŽÁK CHROM, KERAMICKÁ NÁDOBKA</t>
  </si>
  <si>
    <t>259</t>
  </si>
  <si>
    <t>R766SN16</t>
  </si>
  <si>
    <t>Držák toaletního papíru SN16 - spec. v PD</t>
  </si>
  <si>
    <t>-830052618</t>
  </si>
  <si>
    <t>Držák toaletního papíru SN16 - spec. v PD DRŽÁK TOALETNÍHO PAPÍRU CHROM, S KLAPKOU</t>
  </si>
  <si>
    <t>260</t>
  </si>
  <si>
    <t>R766SN17</t>
  </si>
  <si>
    <t>Sprchová zástěna SN17- spec. v PD</t>
  </si>
  <si>
    <t>1332948358</t>
  </si>
  <si>
    <t>Sprchová zástěna SN17- spec. v PD ROHOVÁ SPRCHOVÁ ZÁVĚSNÁ ZÁSTĚNA, OTEVÍRAVÉ DVEŘE/SKLÁDACÍ KE STĚNĚ, S TĚSNĚNÍM POMOCÍ 2 TĚSNÍCÍCH PLOCH, SAMOZVEDACÍ PANTY, MLÉČNÉ SKLO S POVRCHOVOU ÚPRAVOU PROTI NEČISTOTÁM, BEZBARIÉROVÝ PRAH</t>
  </si>
  <si>
    <t>261</t>
  </si>
  <si>
    <t>R766SN18</t>
  </si>
  <si>
    <t>WC štětka SN18- spec. v PD</t>
  </si>
  <si>
    <t>-1520796604</t>
  </si>
  <si>
    <t>WC štětka SN18 - spec. v PD ZÁVĚSNÁ WC ŠTĚTKA, NÁDOBKA KERAMICKÁ, CHROM, VYMĚNITELNÝ KARTÁČ DO CHROMOVÉ RUKOJETI</t>
  </si>
  <si>
    <t>262</t>
  </si>
  <si>
    <t>R766SN19</t>
  </si>
  <si>
    <t>Svislé madlo SN19- spec. v PD</t>
  </si>
  <si>
    <t>670039616</t>
  </si>
  <si>
    <t>Svislé madlo SN19- spec. v PD NEREZOVÉ MADLO SVISLÉ, Š. CCA 600 mm</t>
  </si>
  <si>
    <t>263</t>
  </si>
  <si>
    <t>R766SN20</t>
  </si>
  <si>
    <t>Vodorovné madlo SN20- spec. v PD</t>
  </si>
  <si>
    <t>214429034</t>
  </si>
  <si>
    <t>Vodorovné madlo SN20- spec. v PD NEREZOVÉ MADLO VODOROVNÉ, Š. CCA 600 mm</t>
  </si>
  <si>
    <t>264</t>
  </si>
  <si>
    <t>R766SN21</t>
  </si>
  <si>
    <t>Vodorovné madlo SN21- spec. v PD</t>
  </si>
  <si>
    <t>-420017053</t>
  </si>
  <si>
    <t>Vodorovné madlo SN21- spec. v PD NEREZOVÉ MADLO VODOROVNÉ, Š. CCA 1200 mm</t>
  </si>
  <si>
    <t>265</t>
  </si>
  <si>
    <t>R766SN22</t>
  </si>
  <si>
    <t>Madlo nástěnné sklopné SN22 - spec. v PD</t>
  </si>
  <si>
    <t>-1917058620</t>
  </si>
  <si>
    <t>Madlo nástěnné sklopné SN22 - spec. v PD NEREZOVÉ SKLOPNÉ MADLO, DÉLKA CCA 800 mm</t>
  </si>
  <si>
    <t>266</t>
  </si>
  <si>
    <t>R766SN23</t>
  </si>
  <si>
    <t>Madlo nástěnné sklopné SN23 - spec. v PD</t>
  </si>
  <si>
    <t>1957257930</t>
  </si>
  <si>
    <t>Madlo nástěnné sklopné SN23 - spec. v PD NEREZOVÉ SKLOPNÉ MADLO, DÉLKA CCA 800 mm, S DRŽÁKEM TOALETNÍHO PAPÍRU</t>
  </si>
  <si>
    <t>267</t>
  </si>
  <si>
    <t>R766SN24</t>
  </si>
  <si>
    <t>Vodorovné madlo SN24 - spec. v PD</t>
  </si>
  <si>
    <t>-2004051724</t>
  </si>
  <si>
    <t>Vodorovné madlo SN24 - spec. v PD NEREZOVÉ MADLO VODOROVNÉ, Š. CCA 700 mm, NOSNOST MIN. 150 kg</t>
  </si>
  <si>
    <t>268</t>
  </si>
  <si>
    <t>R766SN25</t>
  </si>
  <si>
    <t>Vodorovné madlo SN25 - spec. v PD</t>
  </si>
  <si>
    <t>-180312049</t>
  </si>
  <si>
    <t>Vodorovné madlo SN25 - spec. v PD NEREZOVÉ MADLO VODOROVNÉ, NOSNOST MIN. 150 kg, Š. CCA 800 mm, INSTALACE NA VNĚJŠÍ OKNO, ROZMĚRY MADLA NUTNO PŘIZPŮSOBIT ROZMĚRŮM RÁMU KŘÍDLA</t>
  </si>
  <si>
    <t>269</t>
  </si>
  <si>
    <t>R766SN26</t>
  </si>
  <si>
    <t>Vodorovné madlo SN26 - spec. v PD</t>
  </si>
  <si>
    <t>551409384</t>
  </si>
  <si>
    <t xml:space="preserve">Vodorovné madlo SN26 - spec. v PD NEREZOVÉ MADLO VODOROVNÉ, NOSNOST MIN. 150 kg, Š. CCA 900 mm, INSTALACE NA VNĚJŠÍ OKNO, ROZMĚRY MADLA NUTNO PŘIZPŮSOBIT ROZMĚRŮM RÁMU KŘÍDLA </t>
  </si>
  <si>
    <t>767</t>
  </si>
  <si>
    <t>Konstrukce zámečnické</t>
  </si>
  <si>
    <t>270</t>
  </si>
  <si>
    <t>R767Z1</t>
  </si>
  <si>
    <t>D+M prvku Z1 - kotvení vaznice pergoly k ŽB věnci</t>
  </si>
  <si>
    <t>625177034</t>
  </si>
  <si>
    <t>D+M prvku Z1 - kotvení krokve pergoly k ŽB věnci - detail kotvení D1 viz část statiky D.1.1.02.3</t>
  </si>
  <si>
    <t>PD: D.1.1.02 Statika, D.1.1.01.10 Výpis zámečnických konstrukcí</t>
  </si>
  <si>
    <t>271</t>
  </si>
  <si>
    <t>R767Z2</t>
  </si>
  <si>
    <t xml:space="preserve">D+M prvku Z2 -kotvení vaznicepergoly k ŽB věnci </t>
  </si>
  <si>
    <t>-253903064</t>
  </si>
  <si>
    <t>D+M prvku Z2 - kotvení krokve pergoly k ŽB věnci - detail kotvení D2 viz část statiky D.1.1.02.3</t>
  </si>
  <si>
    <t>272</t>
  </si>
  <si>
    <t>R767Z3</t>
  </si>
  <si>
    <t>D+M prvku Z3 - kotvení krokve pergoly k ŽB věnci</t>
  </si>
  <si>
    <t>-1350416555</t>
  </si>
  <si>
    <t>D+M prvku Z3 - kotvení krokve pergoly k ŽB věnci - detail kotvení D3 viz část statiky D.1.1.02.3</t>
  </si>
  <si>
    <t>273</t>
  </si>
  <si>
    <t>R767Z4</t>
  </si>
  <si>
    <t>D+M prvku Z4 - kotvení vaznice pergoly k ŽB věnci U160</t>
  </si>
  <si>
    <t>880111505</t>
  </si>
  <si>
    <t>D+M prvku Z4 - kotvení vaznice pergoly k ŽB věnci - detail kotvení D3 viz část statiky D.1.1.02.3</t>
  </si>
  <si>
    <t>274</t>
  </si>
  <si>
    <t>R767O01</t>
  </si>
  <si>
    <t>D+M vstupní čistící venkovní rohože (vana z polymerbetonu, hliníkový rám, mřížkový rošt oka 30X30) - rozměr 500x1000mm</t>
  </si>
  <si>
    <t>738255199</t>
  </si>
  <si>
    <t>275</t>
  </si>
  <si>
    <t>R767O07</t>
  </si>
  <si>
    <t>D+M Hliníkové větrací mřížky proti hmyzu O7</t>
  </si>
  <si>
    <t>-913747511</t>
  </si>
  <si>
    <t>"O7" 24</t>
  </si>
  <si>
    <t>276</t>
  </si>
  <si>
    <t>R767O08</t>
  </si>
  <si>
    <t>D+M zádržného systému proti pádu ze střech O8  - bližší spec. v PD</t>
  </si>
  <si>
    <t>-599726095</t>
  </si>
  <si>
    <t>D+M zádržného systému proti pádu ze střech O8 - 14 ks kotev - 57, 5 bm montážního lana - 3 bm 6mm nerez lana</t>
  </si>
  <si>
    <t>277</t>
  </si>
  <si>
    <t>R767O09</t>
  </si>
  <si>
    <t>D+M zádržného systému proti pádu ze střech O9  - bližší spec. v PD</t>
  </si>
  <si>
    <t>-1555254</t>
  </si>
  <si>
    <t xml:space="preserve">D+M zádržného systému proti pádu ze střech O9 - 4 ks kotev - 24 bm montážního lana </t>
  </si>
  <si>
    <t>278</t>
  </si>
  <si>
    <t>R767O10</t>
  </si>
  <si>
    <t>D+M exteriérové žaluze hliníkové 2x2,3m O10 - spec v PD</t>
  </si>
  <si>
    <t>-8149760</t>
  </si>
  <si>
    <t>D+M exteriérové žaluzie hliníkové 2x2,3m O10 - spec v PD</t>
  </si>
  <si>
    <t>PD: D.1.1.01.09.5 Výpis ostatních výrobků, Výkresy: D.1.1.01.03, D.1.1.01.07</t>
  </si>
  <si>
    <t>"O10" 8</t>
  </si>
  <si>
    <t>279</t>
  </si>
  <si>
    <t>R767O11</t>
  </si>
  <si>
    <t>D+M exteriérové žaluze hliníkové 1x2,3m O11 - spec v PD</t>
  </si>
  <si>
    <t>136234857</t>
  </si>
  <si>
    <t>D+M exteriérové žaluzie hliníkové 1x2,3m O11 - spec v PD</t>
  </si>
  <si>
    <t>"O11" 4</t>
  </si>
  <si>
    <t>280</t>
  </si>
  <si>
    <t>R767O12</t>
  </si>
  <si>
    <t>D+M exteriérové žaluze hliníkové 2,5x2,3m O12 - spec v PD</t>
  </si>
  <si>
    <t>-1706487394</t>
  </si>
  <si>
    <t>D+M exteriérové žaluzie hliníkové 2,5x2,3m O12 - spec v PD</t>
  </si>
  <si>
    <t>"O12" 1</t>
  </si>
  <si>
    <t>281</t>
  </si>
  <si>
    <t>R767O13</t>
  </si>
  <si>
    <t>D+M sendvičového podomítkového kastlíku O13 - spec v PD</t>
  </si>
  <si>
    <t>-1485935649</t>
  </si>
  <si>
    <t>"O13" 8</t>
  </si>
  <si>
    <t>282</t>
  </si>
  <si>
    <t>R767O14</t>
  </si>
  <si>
    <t>D+M sendvičového podomítkového kastlíku O14 - spec v PD</t>
  </si>
  <si>
    <t>-8528294</t>
  </si>
  <si>
    <t>"O14" 4</t>
  </si>
  <si>
    <t>283</t>
  </si>
  <si>
    <t>R767O15</t>
  </si>
  <si>
    <t>D+M sendvičového podomítkového kastlíku O15 - spec v PD</t>
  </si>
  <si>
    <t>-1369907971</t>
  </si>
  <si>
    <t>"O15" 1</t>
  </si>
  <si>
    <t>284</t>
  </si>
  <si>
    <t>998767201</t>
  </si>
  <si>
    <t>Přesun hmot procentní pro zámečnické konstrukce v objektech v do 6 m</t>
  </si>
  <si>
    <t>1828542834</t>
  </si>
  <si>
    <t>Přesun hmot pro zámečnické konstrukce stanovený procentní sazbou (%) z ceny vodorovná dopravní vzdálenost do 50 m v objektech výšky do 6 m</t>
  </si>
  <si>
    <t>771</t>
  </si>
  <si>
    <t>Podlahy z dlaždic</t>
  </si>
  <si>
    <t>285</t>
  </si>
  <si>
    <t>771474113</t>
  </si>
  <si>
    <t>Montáž soklíků z dlaždic keramických rovných flexibilní lepidlo v do 120 mm</t>
  </si>
  <si>
    <t>559760481</t>
  </si>
  <si>
    <t>Montáž soklíků z dlaždic keramických lepených flexibilním lepidlem rovných výšky přes 90 do 120 mm</t>
  </si>
  <si>
    <t>"m.č. 101 - Zádveří" 2*4,3+2*4,1-0,88*2-0,98*2-1,45</t>
  </si>
  <si>
    <t>"m.č. 102 - Personál" 2*3,04+2*2,3-0,88</t>
  </si>
  <si>
    <t>"m.č. 103 - Komora" 2*1,9+2*2,3-0,98</t>
  </si>
  <si>
    <t>"m.č. 111 - T.M:" 2*2,96+2*2,44-0,98</t>
  </si>
  <si>
    <t>"m.č. 113 - Komora" 2*2,495+2*2,44-0,88</t>
  </si>
  <si>
    <t>286</t>
  </si>
  <si>
    <t>R59703</t>
  </si>
  <si>
    <t>soklová lišta v. 100mm - spec v PD</t>
  </si>
  <si>
    <t>319234951</t>
  </si>
  <si>
    <t>soklová lišta v. 100mm</t>
  </si>
  <si>
    <t>47,66*1,1 'Přepočtené koeficientem množství</t>
  </si>
  <si>
    <t>287</t>
  </si>
  <si>
    <t>771574113</t>
  </si>
  <si>
    <t>Montáž podlah keramických režných hladkých lepených flexibilním lepidlem do 12 ks/m2</t>
  </si>
  <si>
    <t>-1321641286</t>
  </si>
  <si>
    <t>Montáž podlah z dlaždic keramických lepených flexibilním lepidlem režných nebo glazovaných hladkých přes 9 do 12 ks/ m2</t>
  </si>
  <si>
    <t>Poznámka k položce:
v koutech těsnící provazce</t>
  </si>
  <si>
    <t>"m.č. 101 - Zádveří" 4,3*2,3+1,8*3,15+0,3*0,88+0,14*0,88</t>
  </si>
  <si>
    <t>"m.č. 102 - Personál" 3,04*2,3</t>
  </si>
  <si>
    <t>"m.č. 103 - Komora" 1,9*2,3+0,3*0,98</t>
  </si>
  <si>
    <t>"m.č. 104 - WC" (1,8*2,3)-0,2*0,9+0,98*0,3</t>
  </si>
  <si>
    <t>"m.č. 105 - Koupelna" 4,9*2,3-0,2*0,9+0,98*0,3</t>
  </si>
  <si>
    <t>"m.č. 111 - T.M:" 2,96*2,44</t>
  </si>
  <si>
    <t>"m.č. 112 - WC" 1,2*2,24+0,14*0,88</t>
  </si>
  <si>
    <t>"m.č. 113 - Komora" 2,495*2,44+0,88*0,14</t>
  </si>
  <si>
    <t>"m.č. 114 - Koupelna"3,175*2,44-0,2*0,9+0,88*0,14</t>
  </si>
  <si>
    <t>288</t>
  </si>
  <si>
    <t>R59702</t>
  </si>
  <si>
    <t>keramická dlažba 300x300mm - spec v PD</t>
  </si>
  <si>
    <t>2095024862</t>
  </si>
  <si>
    <t>keramický obklad 300x300mm</t>
  </si>
  <si>
    <t>67,175*1,1 'Přepočtené koeficientem množství</t>
  </si>
  <si>
    <t>289</t>
  </si>
  <si>
    <t>771591111</t>
  </si>
  <si>
    <t>Podlahy penetrace podkladu</t>
  </si>
  <si>
    <t>838448748</t>
  </si>
  <si>
    <t>Podlahy - ostatní práce penetrace podkladu</t>
  </si>
  <si>
    <t>290</t>
  </si>
  <si>
    <t>R77101</t>
  </si>
  <si>
    <t>D+ M hydroizolační nátěr</t>
  </si>
  <si>
    <t>1586332657</t>
  </si>
  <si>
    <t>Jednosložkový dvouvrstvý nátěr. Tloušťka vrstvy dle doporučení výrobce min. 1 kg/m2 suchého nátěru. Počáteční tahová přídržnou min. 0,5 MPa, průsak tlakovou vodou (150 kPa) 0 mm, Schopnost přemostění trhliny za standardních podmínek min. 0,75 mm. Nátěr včetně bandáží, rohů a doplňků.</t>
  </si>
  <si>
    <t>291</t>
  </si>
  <si>
    <t>R77103</t>
  </si>
  <si>
    <t>D+M ukončovací nerezové lišty</t>
  </si>
  <si>
    <t>-166497174</t>
  </si>
  <si>
    <t xml:space="preserve">Lišta ukončovací oblá nerez, tl dle obkladu </t>
  </si>
  <si>
    <t>292</t>
  </si>
  <si>
    <t>998771201</t>
  </si>
  <si>
    <t>Přesun hmot procentní pro podlahy z dlaždic v objektech v do 6 m</t>
  </si>
  <si>
    <t>-2104772762</t>
  </si>
  <si>
    <t>Přesun hmot pro podlahy z dlaždic stanovený procentní sazbou (%) z ceny vodorovná dopravní vzdálenost do 50 m v objektech výšky do 6 m</t>
  </si>
  <si>
    <t>776</t>
  </si>
  <si>
    <t>Podlahy povlakové</t>
  </si>
  <si>
    <t>293</t>
  </si>
  <si>
    <t>776111112</t>
  </si>
  <si>
    <t>Broušení betonového podkladu povlakových podlah</t>
  </si>
  <si>
    <t>-1703928073</t>
  </si>
  <si>
    <t>Příprava podkladu broušení podlah nového podkladu betonového</t>
  </si>
  <si>
    <t>294</t>
  </si>
  <si>
    <t>776111311</t>
  </si>
  <si>
    <t>Vysátí podkladu povlakových podlah</t>
  </si>
  <si>
    <t>-1748770180</t>
  </si>
  <si>
    <t>Příprava podkladu vysátí podlah</t>
  </si>
  <si>
    <t>295</t>
  </si>
  <si>
    <t>776121111</t>
  </si>
  <si>
    <t>Vodou ředitelná penetrace savého podkladu povlakových podlah ředěná v poměru 1:3</t>
  </si>
  <si>
    <t>1403769102</t>
  </si>
  <si>
    <t>Příprava podkladu penetrace vodou ředitelná na savý podklad (válečkováním) ředěná v poměru 1:3 podlah</t>
  </si>
  <si>
    <t>296</t>
  </si>
  <si>
    <t>776141112</t>
  </si>
  <si>
    <t>Vyrovnání podkladu povlakových podlah stěrkou pevnosti 20 MPa tl 5 mm</t>
  </si>
  <si>
    <t>1058024389</t>
  </si>
  <si>
    <t>Příprava podkladu vyrovnání samonivelační stěrkou podlah min.pevnosti 20 MPa, tloušťky přes 3 do 5 mm</t>
  </si>
  <si>
    <t>297</t>
  </si>
  <si>
    <t>776231111</t>
  </si>
  <si>
    <t>Lepení lamel a čtverců z vinylu standardním lepidlem</t>
  </si>
  <si>
    <t>-858352817</t>
  </si>
  <si>
    <t>Montáž podlahovin z vinylu lepením lamel nebo čtverců standardním lepidlem</t>
  </si>
  <si>
    <t>"m.č. 106 - Pokoj" 3,51*5,2+0,2*2</t>
  </si>
  <si>
    <t>"m.č. 107 - Pokoj" 4*4,01+0,2*2</t>
  </si>
  <si>
    <t>"m.č. 108 - Pokoj" 4,01*4,01+0,2*2</t>
  </si>
  <si>
    <t>"m.č. 109 - Ovývajcí pokoj + kk"5*8,41+0,2*(1+2+1+2,5)</t>
  </si>
  <si>
    <t>"m.č. 110 - Chodba" 12,06*1,5+0,14*0,98*4+0,14*1,58</t>
  </si>
  <si>
    <t>"m.č. 115 - Pokoj" 4,01*4,09+0,2*2</t>
  </si>
  <si>
    <t>"m.č. 116 - Obývací pokoj + kk"4,7*5,82+0,2*(1+1+2)</t>
  </si>
  <si>
    <t>"m.č. 117 - Pokoj" 4*3,51+0,2*2</t>
  </si>
  <si>
    <t>"m.č. 118 - Pokoj" 4,01*3,51+0,2*2</t>
  </si>
  <si>
    <t>"m.č. 119 - Chodba" 12,15*1,51+0,94*1,6+0,14*0,98+0,14*0,88*3+0,14*1,58</t>
  </si>
  <si>
    <t>298</t>
  </si>
  <si>
    <t>284110510</t>
  </si>
  <si>
    <t>díl. vinylové tl.2,5 mm,nášl.vrstva 0,55 mm,úpr.PUR, tř.zátěže 33,otlak 0,05mm,protiskluz. R10,tř.otěru T,Bfl S1,bez ftalátů</t>
  </si>
  <si>
    <t>1475198898</t>
  </si>
  <si>
    <t>díl. vinylové tl.2,5 mm,nášlap.vrstva 0,55 mm,úpr.PUR, tř.zátěže 33,otlak 0,05mm,protiskluz. R10,tř.otěru T,Bfl S1,bez ftalátů</t>
  </si>
  <si>
    <t>208,231*1,1 'Přepočtené koeficientem množství</t>
  </si>
  <si>
    <t>299</t>
  </si>
  <si>
    <t>776411111</t>
  </si>
  <si>
    <t>Montáž obvodových soklíků výšky do 80 mm</t>
  </si>
  <si>
    <t>-970149615</t>
  </si>
  <si>
    <t>Montáž soklíků lepením obvodových, výšky do 80 mm</t>
  </si>
  <si>
    <t>"m.č. 106 - Pokoj" 2*3,51+2*5,2-0,98</t>
  </si>
  <si>
    <t>"m.č. 107 - Pokoj" 2*4+2*4,01-0,98</t>
  </si>
  <si>
    <t>"m.č. 108 - Pokoj" 2*4,01+2*4,01-0,98</t>
  </si>
  <si>
    <t>"m.č. 109 - Obývajcí pokoj + kk"2*5+2*8,41-1,6</t>
  </si>
  <si>
    <t>"m.č. 110 - Chodba" 2*12,06+2*1,5-7*0,98-1,6</t>
  </si>
  <si>
    <t>"m.č. 115 - Pokoj" 2*4,01+2*4,09-0,88</t>
  </si>
  <si>
    <t>"m.č. 116 - Obývajcí pokoj + kk"2*4,7+2*5,82-1,6</t>
  </si>
  <si>
    <t>"m.č. 117 - Pokoj" 2*4+2*3,51-0,88</t>
  </si>
  <si>
    <t>"m.č. 118 - Pokoj" 2*4,01+2*3,51-0,88</t>
  </si>
  <si>
    <t>"m.č. 119 - Chodba" 2*12,15+2,45+1,51+0,94-0,98-0,88*3-1,6</t>
  </si>
  <si>
    <t>300</t>
  </si>
  <si>
    <t>R28307</t>
  </si>
  <si>
    <t>Soklik vinylový výšky 50mm v dekoru podlahy včetně tvarovek rohů a koncovek</t>
  </si>
  <si>
    <t>-1818412833</t>
  </si>
  <si>
    <t>Soklík vinylový výšky 50mm v dekoru podlahy včetně tvarovek rohů koncovek a lišty - spec v PD</t>
  </si>
  <si>
    <t>177,46*1,02 'Přepočtené koeficientem množství</t>
  </si>
  <si>
    <t>301</t>
  </si>
  <si>
    <t>776421311</t>
  </si>
  <si>
    <t>Montáž přechodových samolepících lišt</t>
  </si>
  <si>
    <t>-1687392940</t>
  </si>
  <si>
    <t>Montáž lišt přechodových samolepících</t>
  </si>
  <si>
    <t>"M.č. 110" 4*0,9</t>
  </si>
  <si>
    <t>"M.č. 119" 0,9+4*0,8</t>
  </si>
  <si>
    <t>302</t>
  </si>
  <si>
    <t>590541000</t>
  </si>
  <si>
    <t>profil přechodový Schlüter-RENO-AV, hliník, AVT 80 B20, (8 x 20 x 2500mm)</t>
  </si>
  <si>
    <t>623144305</t>
  </si>
  <si>
    <t>profil přechodový s pohyblivým ramenem podlahový hliník, (8 x 20 x 2500mm)</t>
  </si>
  <si>
    <t>7,7*1,02 'Přepočtené koeficientem množství</t>
  </si>
  <si>
    <t>303</t>
  </si>
  <si>
    <t>998776201</t>
  </si>
  <si>
    <t>Přesun hmot procentní pro podlahy povlakové v objektech v do 6 m</t>
  </si>
  <si>
    <t>-2105438978</t>
  </si>
  <si>
    <t>Přesun hmot pro podlahy povlakové stanovený procentní sazbou (%) z ceny vodorovná dopravní vzdálenost do 50 m v objektech výšky do 6 m</t>
  </si>
  <si>
    <t>781</t>
  </si>
  <si>
    <t>Dokončovací práce - obklady</t>
  </si>
  <si>
    <t>304</t>
  </si>
  <si>
    <t>781474112</t>
  </si>
  <si>
    <t>Montáž obkladů vnitřních keramických hladkých do 12 ks/m2 lepených flexibilním lepidlem</t>
  </si>
  <si>
    <t>258481309</t>
  </si>
  <si>
    <t>Montáž obkladů vnitřních stěn z dlaždic keramických lepených flexibilním lepidlem režných nebo glazovaných hladkých přes 6 do 12 ks/m2</t>
  </si>
  <si>
    <t>Poznámka k položce:
Spárovací hmota s obsahem biocidů typu CG2WA.</t>
  </si>
  <si>
    <t>"m.č. 104 - WC" 2,1*(1,8*2+2,3*2)+0,17*0,9-(0,98*2,01)-1,1*(2,1-1,8)</t>
  </si>
  <si>
    <t>"m.č. 105 - Koupelna" 2,1*(2*4,9+2*2,3)+0,17*1,5*2+0,17*0,9-(0,98*2,01)-2*1,1*(2,1-1,8)</t>
  </si>
  <si>
    <t>"m.č. 111 - T.M." 1,5*(0,7+1+0,17)+0,17*1</t>
  </si>
  <si>
    <t>"m.č. 112 - WC" 2,1*(1,2*2+2,24*2)+0,2*1,2-(0,88*2,01)-1,1*(2,1-1,8)</t>
  </si>
  <si>
    <t>"m.č. 114 - Koupelna" 2,1*(2*3,175+2*2,44)+0,17*0,9-(0,98*2,01)-2*1,1*(2,1-1,8)</t>
  </si>
  <si>
    <t>"m.č. 109,116 - Obývajcí pokoj + KK" 13,5</t>
  </si>
  <si>
    <t>305</t>
  </si>
  <si>
    <t>R59701</t>
  </si>
  <si>
    <t>keramický obklad 300x600mm - spec v PD</t>
  </si>
  <si>
    <t>1039451487</t>
  </si>
  <si>
    <t>keramický obklad 300x600mm</t>
  </si>
  <si>
    <t>Poznámka k položce:
matné reliéfní s přeglazovanou hranou rozměr cca 300/600 mm tl. min. 6,5 mm</t>
  </si>
  <si>
    <t>93,516*1,05 'Přepočtené koeficientem množství</t>
  </si>
  <si>
    <t>306</t>
  </si>
  <si>
    <t>781479191</t>
  </si>
  <si>
    <t>Příplatek k montáži obkladů vnitřních keramických hladkých za plochu do 10 m2</t>
  </si>
  <si>
    <t>-1697207090</t>
  </si>
  <si>
    <t>Montáž obkladů vnitřních stěn z dlaždic keramických Příplatek k cenám za plochu do 10 m2 jednotlivě</t>
  </si>
  <si>
    <t>"m.č. 109,116 - Obývajcí pokoj + KK" 11,7</t>
  </si>
  <si>
    <t>307</t>
  </si>
  <si>
    <t>R78101</t>
  </si>
  <si>
    <t>564683233</t>
  </si>
  <si>
    <t>"m.č. 105 - Koupelna" 2,1*(2*1,9+2*1,85+2*2,3)+0,3*1,1-1,1*(2,1-1,8)</t>
  </si>
  <si>
    <t>"m.č. 114 - Koupelna" 2,1*(2*1,9)+0,3*1,1-1,1*(2,1-1,8)</t>
  </si>
  <si>
    <t>308</t>
  </si>
  <si>
    <t>R78102</t>
  </si>
  <si>
    <t>-2098403524</t>
  </si>
  <si>
    <t>"m.č. 104 - WC" 2*0,3+2*2,3+2*1,8+2*2,01+0,98-0,98</t>
  </si>
  <si>
    <t>"m.č. 105 - Koupelna"4*0,3+2*4,9+2*2,3++2*2,01+0,98-0,98</t>
  </si>
  <si>
    <t>"m.č. 111 - T.M." 0,7</t>
  </si>
  <si>
    <t>"m.č. 112 - WC" 2*0,3+2*2,24+2*1,2+0,88+2*2,01-0,88</t>
  </si>
  <si>
    <t>"m.č. 114 - Koupelna"4*0,3+2*3,175+2*2,44+0,9+2*2,01</t>
  </si>
  <si>
    <t>309</t>
  </si>
  <si>
    <t>R78103</t>
  </si>
  <si>
    <t>D+M nerezové lišty pro vnitřní rohy</t>
  </si>
  <si>
    <t>-2100535020</t>
  </si>
  <si>
    <t>D+M nerezové lišty pro vnitřní rohy, tl dle obkladu</t>
  </si>
  <si>
    <t>"m.č. 104 - WC" 2,1*3+1,5+0,6+2*1,5+0,9</t>
  </si>
  <si>
    <t>"m.č. 105 - Koupelna" 2,1*4+0,9+0,17+1,5</t>
  </si>
  <si>
    <t>"m.č. 111 - T.M." 1+0,17+1,5*2</t>
  </si>
  <si>
    <t>"m.č. 112 - WC" 2,1*2+2*1,5+2*0,6+1,2</t>
  </si>
  <si>
    <t>"m.č. 114 - Koupelna"2,1*3+1,5+0,6+1,5+0,17+0,9</t>
  </si>
  <si>
    <t>310</t>
  </si>
  <si>
    <t>R78104</t>
  </si>
  <si>
    <t>D+M nerezové lišty pro vnější rohy</t>
  </si>
  <si>
    <t>-2005142430</t>
  </si>
  <si>
    <t>D+M nerezové lišty pro vnější rohy, tl dle obkladu</t>
  </si>
  <si>
    <t>"m.č. 104 - WC" 1,5+0,9+0,17</t>
  </si>
  <si>
    <t>"m.č. 105 - Koupelna"2*1,5+0,9+2*0,17</t>
  </si>
  <si>
    <t>"m.č. 111 T.M." 1+0,17+1,5</t>
  </si>
  <si>
    <t>"m.č. 112 WC" 1,2</t>
  </si>
  <si>
    <t>"m.č. 114 - Koupelna"1,5+0,17+0,9</t>
  </si>
  <si>
    <t>311</t>
  </si>
  <si>
    <t>998781201</t>
  </si>
  <si>
    <t>Přesun hmot procentní pro obklady keramické v objektech v do 6 m</t>
  </si>
  <si>
    <t>-107376126</t>
  </si>
  <si>
    <t>Přesun hmot pro obklady keramické stanovený procentní sazbou (%) z ceny vodorovná dopravní vzdálenost do 50 m v objektech výšky do 6 m</t>
  </si>
  <si>
    <t>783</t>
  </si>
  <si>
    <t>Dokončovací práce - nátěry</t>
  </si>
  <si>
    <t>312</t>
  </si>
  <si>
    <t>783201201</t>
  </si>
  <si>
    <t>Obroušení tesařských konstrukcí před provedením nátěru</t>
  </si>
  <si>
    <t>678247687</t>
  </si>
  <si>
    <t>Příprava podkladu tesařských konstrukcí před provedením nátěru broušení</t>
  </si>
  <si>
    <t>"Přístřešek krokve 100x140" (3,24*5+5,6*5)*0,1*2+(3,24*5+5,6*5)*0,14*2+10*0,1*0,14*2</t>
  </si>
  <si>
    <t>"Přístřešek krokve 100/120" (1,83*5+4,3*3+6,14*4+3,97*4+2,85*3+1,83*5)*0,1*2+(1,83*5+4,3*3+6,14*4+3,97*4+2,85*3+1,83*5)*0,12*2+0,1*0,12*2*25</t>
  </si>
  <si>
    <t>"Přístřešek vaznice 60/40" (3,9*3+2+2,1+2+3,9+5,695*2+2,68)*0,06*2+(3,9*3+2+2,1+2+3,9+5,695*2+2,68)*0,04*2+10*0,06*0,04*2</t>
  </si>
  <si>
    <t>"Přístřešek pásek 80/80" (2*0,5+2*0,5+2*0,5+2*1)*0,08*4+8*0,08*0,08*2</t>
  </si>
  <si>
    <t>"Přístřešek sloupky 120x120" 48*0,12*4+0,12*0,12*16*2</t>
  </si>
  <si>
    <t>"Přístřešek vaznice 120x180" (3,72+4,1+3,95)*0,12*2+(3,72+4,1+3,95)*0,18*2+3*0,12*0,18*2</t>
  </si>
  <si>
    <t>"Přístřešek vaznice 120x140" (2,1*2)*0,12*2+(2,1*2)*0,14*2+0,12*0,14*2*2</t>
  </si>
  <si>
    <t>"Přístřešek vaznice 120x160" (2,32+5,85+2,72)*0,12*2+(2,32+5,85+2,72)*0,16*2+0,12*0,16*3*2</t>
  </si>
  <si>
    <t>"Viditelné trámy do pohledu" 0,12*(7*5+5*4,7)+2*0,18*(7*5+5*4,7)</t>
  </si>
  <si>
    <t>313</t>
  </si>
  <si>
    <t>783201401</t>
  </si>
  <si>
    <t>Ometení tesařských konstrukcí před provedením nátěru</t>
  </si>
  <si>
    <t>49099498</t>
  </si>
  <si>
    <t>Příprava podkladu tesařských konstrukcí před provedením nátěru ometení</t>
  </si>
  <si>
    <t>314</t>
  </si>
  <si>
    <t>783214101</t>
  </si>
  <si>
    <t>Základní jednonásobný syntetický nátěr tesařských konstrukcí</t>
  </si>
  <si>
    <t>2139299033</t>
  </si>
  <si>
    <t>Základní nátěr tesařských konstrukcí jednonásobný syntetický</t>
  </si>
  <si>
    <t>315</t>
  </si>
  <si>
    <t>783217101</t>
  </si>
  <si>
    <t>Krycí jednonásobný syntetický nátěr tesařských konstrukcí</t>
  </si>
  <si>
    <t>-198725957</t>
  </si>
  <si>
    <t>Krycí nátěr tesařských konstrukcí jednonásobný syntetický</t>
  </si>
  <si>
    <t>316</t>
  </si>
  <si>
    <t>783218111</t>
  </si>
  <si>
    <t>Lazurovací dvojnásobný syntetický nátěr tesařských konstrukcí</t>
  </si>
  <si>
    <t>-1440188896</t>
  </si>
  <si>
    <t>Lazurovací nátěr tesařských konstrukcí dvojnásobný syntetický</t>
  </si>
  <si>
    <t>784</t>
  </si>
  <si>
    <t>Dokončovací práce - malby a tapety</t>
  </si>
  <si>
    <t>317</t>
  </si>
  <si>
    <t>784111001</t>
  </si>
  <si>
    <t>Oprášení (ometení ) podkladu v místnostech výšky do 3,80 m</t>
  </si>
  <si>
    <t>-1212964469</t>
  </si>
  <si>
    <t>Oprášení (ometení) podkladu v místnostech výšky do 3,80 m</t>
  </si>
  <si>
    <t>318</t>
  </si>
  <si>
    <t>784111003</t>
  </si>
  <si>
    <t>Oprášení (ometení ) podkladu v místnostech výšky do 5,00 m</t>
  </si>
  <si>
    <t>1686857609</t>
  </si>
  <si>
    <t>Oprášení (ometení) podkladu v místnostech výšky přes 3,80 do 5,00 m</t>
  </si>
  <si>
    <t>319</t>
  </si>
  <si>
    <t>784171101</t>
  </si>
  <si>
    <t>Zakrytí vnitřních podlah včetně pozdějšího odkrytí</t>
  </si>
  <si>
    <t>-357476134</t>
  </si>
  <si>
    <t>Zakrytí nemalovaných ploch (materiál ve specifikaci) včetně pozdějšího odkrytí podlah</t>
  </si>
  <si>
    <t>268,08</t>
  </si>
  <si>
    <t>320</t>
  </si>
  <si>
    <t>581248440</t>
  </si>
  <si>
    <t>fólie pro malířské potřeby zakrývací, PG 4021-20, 25µ,  4 x 5 m</t>
  </si>
  <si>
    <t>534678433</t>
  </si>
  <si>
    <t>fólie pro malířské potřeby zakrývací,  25µ,  4 x 5 m</t>
  </si>
  <si>
    <t>268,08*1,05 'Přepočtené koeficientem množství</t>
  </si>
  <si>
    <t>321</t>
  </si>
  <si>
    <t>784181121</t>
  </si>
  <si>
    <t>Hloubková jednonásobná penetrace podkladu v místnostech výšky do 3,80 m</t>
  </si>
  <si>
    <t>1961416912</t>
  </si>
  <si>
    <t>Penetrace podkladu jednonásobná hloubková v místnostech výšky do 3,80 m</t>
  </si>
  <si>
    <t>322</t>
  </si>
  <si>
    <t>784181123</t>
  </si>
  <si>
    <t>Hloubková jednonásobná penetrace podkladu v místnostech výšky do 5,00 m</t>
  </si>
  <si>
    <t>158365453</t>
  </si>
  <si>
    <t>Penetrace podkladu jednonásobná hloubková v místnostech výšky přes 3,80 do 5,00 m</t>
  </si>
  <si>
    <t>323</t>
  </si>
  <si>
    <t>784221101</t>
  </si>
  <si>
    <t>Dvojnásobné bílé malby  ze směsí za sucha dobře otěruvzdorných v místnostech do 3,80 m</t>
  </si>
  <si>
    <t>367509232</t>
  </si>
  <si>
    <t>Malby z malířských směsí otěruvzdorných za sucha dvojnásobné, bílé za sucha otěruvzdorné dobře v místnostech výšky do 3,80 m</t>
  </si>
  <si>
    <t>Omítka_vni_stena+Omítka_spiroll+Sdk_podhled_A+SDK_podhled_H2-Malby_2</t>
  </si>
  <si>
    <t>324</t>
  </si>
  <si>
    <t>784221103</t>
  </si>
  <si>
    <t>Dvojnásobné bílé malby  ze směsí za sucha dobře otěruvzdorných v místnostech do 5,00 m</t>
  </si>
  <si>
    <t>149660973</t>
  </si>
  <si>
    <t>Malby z malířských směsí otěruvzdorných za sucha dvojnásobné, bílé za sucha otěruvzdorné dobře v místnostech výšky přes 3,80 do 5,00 m</t>
  </si>
  <si>
    <t>325</t>
  </si>
  <si>
    <t>784221141</t>
  </si>
  <si>
    <t>Příplatek k cenám 2x maleb za sucha otěruvzdorných za barevnou malbu tónovanou tónovacími přípravky</t>
  </si>
  <si>
    <t>1878753297</t>
  </si>
  <si>
    <t>Malby z malířských směsí otěruvzdorných za sucha Příplatek k cenám dvojnásobných maleb za provádění barevné malby tónované tónovacími přípravky</t>
  </si>
  <si>
    <t>Malby+Malby_2</t>
  </si>
  <si>
    <t>D.1.1.04 - Zařízení pro vytápění staveb, VZT</t>
  </si>
  <si>
    <t xml:space="preserve">    002 - Vzduchotechnika - Ostatní příslušenství</t>
  </si>
  <si>
    <t xml:space="preserve">    731 - Ústřední vytápění - kotelny</t>
  </si>
  <si>
    <t xml:space="preserve">    732 - Ústřední vytápění - strojovny</t>
  </si>
  <si>
    <t xml:space="preserve">    733 - Ústřední vytápění - rozvodné potrubí</t>
  </si>
  <si>
    <t xml:space="preserve">    734 - Ústřední topení, armatury</t>
  </si>
  <si>
    <t xml:space="preserve">    735 - Ústřední vytápění - otopná tělesa</t>
  </si>
  <si>
    <t>002</t>
  </si>
  <si>
    <t>Vzduchotechnika - Ostatní příslušenství</t>
  </si>
  <si>
    <t>V001</t>
  </si>
  <si>
    <t>Nástěnný ventilátor se zpětnou klapkou s montáží na stěnu a s doběhem ( ?p= 15 Pa, V=50 m3/h, 13W, 230V)</t>
  </si>
  <si>
    <t>V002</t>
  </si>
  <si>
    <t>Nástěnný ventilátor se zpětnou klapkou s montáží na stěnu a s doběhem ( ?p= 20 Pa, V=150 m3/h, 20W, 230V)</t>
  </si>
  <si>
    <t>V003</t>
  </si>
  <si>
    <t>Protidešťová žaluzie pr. 100 mm</t>
  </si>
  <si>
    <t>sada</t>
  </si>
  <si>
    <t>V004</t>
  </si>
  <si>
    <t>Protidešťová žaluzie pr. 125 mm</t>
  </si>
  <si>
    <t>V005</t>
  </si>
  <si>
    <t xml:space="preserve">Potrubí kruhové pozinkované průměr 100 mm vč. typové potrubní tvarovky - ohybu 90°   </t>
  </si>
  <si>
    <t xml:space="preserve">Potrubí kruhové pozinkované průměr 100 mm vč. typové potrubní tvarovky - ohybu 90°   
</t>
  </si>
  <si>
    <t>V006</t>
  </si>
  <si>
    <t xml:space="preserve">Potrubí kruhové pozinkované průměr 125 mm   </t>
  </si>
  <si>
    <t>V007</t>
  </si>
  <si>
    <t>Izolace tepelná z minerální vaty o tl. 40 mm s AL polepem</t>
  </si>
  <si>
    <t>V008</t>
  </si>
  <si>
    <t>Zpětná klapka pr. 160 mm</t>
  </si>
  <si>
    <t>V009</t>
  </si>
  <si>
    <t>Protidešťová stříška průměr 160mm</t>
  </si>
  <si>
    <t>V010</t>
  </si>
  <si>
    <t>Zaslepení připojovacího potrubí průměr 160 mm vč. montáže</t>
  </si>
  <si>
    <t>V011</t>
  </si>
  <si>
    <t xml:space="preserve">Potrubí kruhové pozinkované průměr 160 mm   </t>
  </si>
  <si>
    <t>V012</t>
  </si>
  <si>
    <t>Izolace tepelná z minerální vaty o tl. 60 mm s AL polepem</t>
  </si>
  <si>
    <t>V013</t>
  </si>
  <si>
    <t>Izolace tepelná z minerální vaty o tl. 60 mm ve venkovním provedení (tj. do plechu)</t>
  </si>
  <si>
    <t>V014</t>
  </si>
  <si>
    <t>Přesun hmot vnitrostaveništní</t>
  </si>
  <si>
    <t>V015</t>
  </si>
  <si>
    <t>Příplatek k přesunu hmot  za zvětšený přesun do 500 m</t>
  </si>
  <si>
    <t>V016</t>
  </si>
  <si>
    <t>Zprovoznění zařízení a uvedení do provozu</t>
  </si>
  <si>
    <t>V017</t>
  </si>
  <si>
    <t>Dopravní a režijní náklady</t>
  </si>
  <si>
    <t>V018</t>
  </si>
  <si>
    <t>Spojovací, těsnící, závěsový a montážní materiál</t>
  </si>
  <si>
    <t>713463131</t>
  </si>
  <si>
    <t>Montáž izolace tepelné potrubí potrubními pouzdry bez úpravy slepenými 1x tl izolace do 25 mm</t>
  </si>
  <si>
    <t xml:space="preserve">163,8+67,6+11,7+54,6   </t>
  </si>
  <si>
    <t>283771010</t>
  </si>
  <si>
    <t>izolace potrubí návleková z pěněného polyethylenu 18 x 9 mm</t>
  </si>
  <si>
    <t>283771040</t>
  </si>
  <si>
    <t>izolace potrubí návleková z pěněného polyethylenu 22 x 13 mm</t>
  </si>
  <si>
    <t xml:space="preserve">52 * 1,3   </t>
  </si>
  <si>
    <t>283770450</t>
  </si>
  <si>
    <t>izolace potrubí návleková z pěněného polyethylenu 22 x 20 mm</t>
  </si>
  <si>
    <t>283771120</t>
  </si>
  <si>
    <t>izolace potrubí návleková z pěněného polyethylenu 28 x 13 mm</t>
  </si>
  <si>
    <t xml:space="preserve">42 * 1,3   </t>
  </si>
  <si>
    <t>283771300</t>
  </si>
  <si>
    <t>spona na návlekovou izolaci</t>
  </si>
  <si>
    <t>283771350</t>
  </si>
  <si>
    <t>páska samolepící na návlekovou izolaci po 20 m</t>
  </si>
  <si>
    <t>998713101</t>
  </si>
  <si>
    <t>Přesun hmot tonážní pro izolace tepelné v objektech v do 6 m</t>
  </si>
  <si>
    <t>998713193</t>
  </si>
  <si>
    <t>Příplatek k přesunu hmot tonážní 713 za zvětšený přesun do 500 m</t>
  </si>
  <si>
    <t>731</t>
  </si>
  <si>
    <t>Ústřední vytápění - kotelny</t>
  </si>
  <si>
    <t>731242142</t>
  </si>
  <si>
    <t>Montáž kotle ocelového nástěnného na plyn kondenzačního provedení turbo do 28 kW s ohřevem TeV vč. připojení na straně kondenzátu a na straně plynu</t>
  </si>
  <si>
    <t>731XK101</t>
  </si>
  <si>
    <t>Montáž odkouření nástěnného kotle</t>
  </si>
  <si>
    <t>731XK102</t>
  </si>
  <si>
    <t>Tlaková a provozní zkouška odkouření</t>
  </si>
  <si>
    <t>731XK103</t>
  </si>
  <si>
    <t>Montáž regulace vč. seřízení a použitého materiálu</t>
  </si>
  <si>
    <t>731XK104</t>
  </si>
  <si>
    <t>Uvedení do provozu plynového kotle vč.vstupní revize kotle a spalinových cest</t>
  </si>
  <si>
    <t xml:space="preserve">Uvedení do provozu plynového kotle vč. vstupní revize kotle a spalinových cest </t>
  </si>
  <si>
    <t>731XKOT01</t>
  </si>
  <si>
    <t>Nástěnný plynový kondenzační kotel Q=19kW - 6,5-19,0kW se zásobníkem pro ohřev TeV 150l a čidlem venkovní teploty pro ekvitermní regulaci</t>
  </si>
  <si>
    <t>Poznámka k položce:
Topné plochy z nerezové ušlechtilé oceli, modulovaný válcový hořák, ventilátor spalovacího vzduchu s regulovatelnými otáčkami, digitální regulace kotlového okruhu.
Roční provozní účinnot kotle při teplotním spádu 50°C/30°C je 108%, normovaná účinnosti při teplotním spádu 80°C/60°C je 97,5%</t>
  </si>
  <si>
    <t>731XKOT02</t>
  </si>
  <si>
    <t>Stavební koncentrický systém odtahu spalin a přívodu spalovacího vzduchu - průchodka střechou DN60/100</t>
  </si>
  <si>
    <t>731XKOT03</t>
  </si>
  <si>
    <t>Stavební koncentrický systém odtahu spalin a přívodu spalovacího vzduchu - nadstřešní prodloužení délky 0,5m DN60/100</t>
  </si>
  <si>
    <t>731XKOT04</t>
  </si>
  <si>
    <t>Stavební koncentrický systém odtahu spalin a přívodu spalovacího vzduchu - revizní kus přímý DN60/100</t>
  </si>
  <si>
    <t>731XKOT05</t>
  </si>
  <si>
    <t>Stavební koncentrický systém odtahu spalin a přívodu spalovacího vzduchu - trubka 1,0m dlouhá DN60/100</t>
  </si>
  <si>
    <t>731XKOT06</t>
  </si>
  <si>
    <t>Stavební koncentrický systém odtahu spalin a přívodu spalovacího vzduchu - upevňovací třmen</t>
  </si>
  <si>
    <t>731XKOT07</t>
  </si>
  <si>
    <t>Stavební koncentrický systém odtahu spalin a přívodu spalovacího vzduchu - koleno 90°</t>
  </si>
  <si>
    <t>733PX103</t>
  </si>
  <si>
    <t>Protipožární pěna těsnění prostupů požárních dělících konstrukcí</t>
  </si>
  <si>
    <t>998731101</t>
  </si>
  <si>
    <t>Přesun hmot pro kotelny v objektech v do 6 m</t>
  </si>
  <si>
    <t>998731193</t>
  </si>
  <si>
    <t>Příplatek k přesunu hmot 731 za zvětšený přesun do 500 m</t>
  </si>
  <si>
    <t>732</t>
  </si>
  <si>
    <t>Ústřední vytápění - strojovny</t>
  </si>
  <si>
    <t>732331612</t>
  </si>
  <si>
    <t>Nádoba tlaková expanzní s membránou závitové připojení PN 0,6 o objemu 18 litrů</t>
  </si>
  <si>
    <t>998732101</t>
  </si>
  <si>
    <t>Přesun hmot tonážní pro strojovny v objektech v do 6 m</t>
  </si>
  <si>
    <t>998732193</t>
  </si>
  <si>
    <t>Příplatek k přesunu hmot tonážní 732 za zvětšený přesun do 500 m</t>
  </si>
  <si>
    <t>733</t>
  </si>
  <si>
    <t>Ústřední vytápění - rozvodné potrubí</t>
  </si>
  <si>
    <t>733222104</t>
  </si>
  <si>
    <t>Potrubí měděné polotvrdé spojované měkkým pájením D 22x1</t>
  </si>
  <si>
    <t>733224224</t>
  </si>
  <si>
    <t>Příplatek k potrubí měděnému za zhotovení přípojky z trubek měděných D 22x1</t>
  </si>
  <si>
    <t>733291101</t>
  </si>
  <si>
    <t>Zkouška těsnosti potrubí měděné do D 35x1,5</t>
  </si>
  <si>
    <t>733322201</t>
  </si>
  <si>
    <t>Potrubí plastové z PE-X spojované kovovou objímkou D 17x2</t>
  </si>
  <si>
    <t>733322202</t>
  </si>
  <si>
    <t>Potrubí plastové z PE-X spojované kovovou objímkou D 20x2</t>
  </si>
  <si>
    <t>733322203</t>
  </si>
  <si>
    <t>Potrubí plastové z PE-X spojované kovovou objímkou D 25x2,3</t>
  </si>
  <si>
    <t>733391101</t>
  </si>
  <si>
    <t>Zkouška těsnosti potrubí plastové do D 32x3,0</t>
  </si>
  <si>
    <t>733PX101</t>
  </si>
  <si>
    <t>Topná zkouška, dilatační zkouška a uvedení systému do provozu</t>
  </si>
  <si>
    <t>h</t>
  </si>
  <si>
    <t>733PX102</t>
  </si>
  <si>
    <t>Stavební přípomoci a ostatní pomocné práce</t>
  </si>
  <si>
    <t>998733101</t>
  </si>
  <si>
    <t>Přesun hmot tonážní pro rozvody potrubí v objektech v do 6 m</t>
  </si>
  <si>
    <t>998733193</t>
  </si>
  <si>
    <t>Příplatek k přesunu hmot tonážní 733 za zvětšený přesun do 500 m</t>
  </si>
  <si>
    <t>734</t>
  </si>
  <si>
    <t>Ústřední topení, armatury</t>
  </si>
  <si>
    <t>734211120</t>
  </si>
  <si>
    <t>Ventil závitový odvzdušňovací G 1/2 PN 14 do 120°C automatický</t>
  </si>
  <si>
    <t>734291123</t>
  </si>
  <si>
    <t>Kohout plnící a vypouštěcí G 1/2 PN 10 do 110°C závitový</t>
  </si>
  <si>
    <t>734291243</t>
  </si>
  <si>
    <t>Filtr závitový přímý G 3/4 PN 16 do 130°C s vnitřními závity</t>
  </si>
  <si>
    <t>734292773</t>
  </si>
  <si>
    <t>Kohout kulový přímý G 3/4 PN 42 do 185°C plnoprůtokový s koulí DADO vnitřní závit</t>
  </si>
  <si>
    <t>734ARX101</t>
  </si>
  <si>
    <t>H šroubení uzavírací s vypouštěním pro otopná tělesa se spodním připojením 1/2" rohové</t>
  </si>
  <si>
    <t>734ARX102</t>
  </si>
  <si>
    <t>Svěrné šroubení pro plastové trubky PE-Xa 17*2</t>
  </si>
  <si>
    <t>734ARX103</t>
  </si>
  <si>
    <t>Termostatická hlavice otopných těles s regulačním rozsahem 6°C - 28°C</t>
  </si>
  <si>
    <t>734ARX0101</t>
  </si>
  <si>
    <t>Radiátorový ventil termostatický pro koupelnová tělesa 1/2" rohový s přednastavením</t>
  </si>
  <si>
    <t>ARX104</t>
  </si>
  <si>
    <t>Radiátorové šroubení uzavírací a regulační pro koupelnová tělesa 1/2" rohové s vypouštěním</t>
  </si>
  <si>
    <t>734ENX101</t>
  </si>
  <si>
    <t>Kulový kohout se zajištěním a vypouštěním pro expanzní nádoby 3/4"</t>
  </si>
  <si>
    <t>551212150b</t>
  </si>
  <si>
    <t>Omezovač teploty vratné teplonosné látky podlahového vytápění 1/2" pro regulaci výkonu podle omezované teploty vratné teplonosné látky ventilem s hlavicí, součástí dodávky je montážní skříň</t>
  </si>
  <si>
    <t>734ARX0202</t>
  </si>
  <si>
    <t>Dvoucestný zónový ventil s připojovacím šroubením 3/4"</t>
  </si>
  <si>
    <t>734ARX0203</t>
  </si>
  <si>
    <t>Termoelektrická hlavice k ovládání zónového ventilu, bez proudu zavřena 230V</t>
  </si>
  <si>
    <t>734ARX0204</t>
  </si>
  <si>
    <t>Prostorový termostat s týdenním režimem vytápění digitální pro dva okruhy</t>
  </si>
  <si>
    <t>734ARX0205</t>
  </si>
  <si>
    <t>Montáž a uvedení do provozu autonomní regulace pro pravou a levou sekci vč. použitého materiálu</t>
  </si>
  <si>
    <t>Ultrazvukový měřič spotřeby tepla Qp = 0,6m3/h L=110mm G 3/4" vč. montáže a teplotních čidel</t>
  </si>
  <si>
    <t>734ARX0206</t>
  </si>
  <si>
    <t>Ultrazvukový měřič spotřeby tepla Qp = 1,5m3/h L=110mm G 3/4" vč. montáže a teplotních čidel</t>
  </si>
  <si>
    <t>998734101</t>
  </si>
  <si>
    <t>Přesun hmot tonážní pro armatury v objektech v do 6 m</t>
  </si>
  <si>
    <t>998734193</t>
  </si>
  <si>
    <t>Příplatek k přesunu hmot tonážní 734 za zvětšený přesun do 500 m</t>
  </si>
  <si>
    <t>735</t>
  </si>
  <si>
    <t>Ústřední vytápění - otopná tělesa</t>
  </si>
  <si>
    <t>735000912</t>
  </si>
  <si>
    <t>Vyregulování ventilu nebo kohoutu dvojregulačního s termostatickým ovládáním a regulačního šroubení</t>
  </si>
  <si>
    <t xml:space="preserve">5+11+2   </t>
  </si>
  <si>
    <t>735159210</t>
  </si>
  <si>
    <t>Montáž otopných těles panelových dvouřadých délky do 1140 mm vč. uchycení</t>
  </si>
  <si>
    <t>735159310</t>
  </si>
  <si>
    <t>Montáž otopných těles panelových třířadých délky do 1140 mm vč. uchycení</t>
  </si>
  <si>
    <t xml:space="preserve">3+2+4+1+1   </t>
  </si>
  <si>
    <t>735XOT010</t>
  </si>
  <si>
    <t>ocelové deskové těleso s pravým spodním připojením, zabzdovaným vnitřním propojovacím rozvodem, ventilovou vložkou, profilovanou čelní plochou typ21 V600 L400 mm</t>
  </si>
  <si>
    <t>735XOT011</t>
  </si>
  <si>
    <t>ocelové deskové těleso s pravým spodním připojením, zabzdovaným vnitřním propojovacím rozvodem, ventilovou vložkou, profilovanou čelní plochou typ21 V600 L600 mm</t>
  </si>
  <si>
    <t>735XOT012</t>
  </si>
  <si>
    <t>ocelové deskové těleso s pravým spodním připojením, zabzdovaným vnitřním propojovacím rozvodem, ventilovou vložkou, profilovanou čelní plochou typ33 V900 L400 mm</t>
  </si>
  <si>
    <t>735XOT013</t>
  </si>
  <si>
    <t>ocelové deskové těleso s pravým spodním připojením, zabzdovaným vnitřním propojovacím rozvodem, ventilovou vložkou, profilovanou čelní plochou typ33 V900 L500 mm</t>
  </si>
  <si>
    <t>735XOT014</t>
  </si>
  <si>
    <t>ocelové deskové těleso s pravým spodním připojením, zabzdovaným vnitřním propojovacím rozvodem, ventilovou vložkou, profilovanou čelní plochou typ33 V900 L600 mm</t>
  </si>
  <si>
    <t>735XOT015</t>
  </si>
  <si>
    <t>ocelové deskové těleso s pravým spodním připojením, zabzdovaným vnitřním propojovacím rozvodem, ventilovou vložkou, profilovanou čelní plochou typ33 V500 L700 mm</t>
  </si>
  <si>
    <t>735XOT016</t>
  </si>
  <si>
    <t>ocelové deskové těleso s pravým spodním připojením, zabzdovaným vnitřním propojovacím rozvodem, ventilovou vložkou, profilovanou čelní plochou typ33 V900 L800 mm</t>
  </si>
  <si>
    <t>735164522</t>
  </si>
  <si>
    <t>Montáž otopného tělesa trubkového na stěny výšky tělesa přes 1340 mm vč. uchycení</t>
  </si>
  <si>
    <t>735XOT0100</t>
  </si>
  <si>
    <t>otopné těleso trubkové koupelnové se spodním středovým připojením V1820 Š750 a zvětšenou výhřevnou plochou</t>
  </si>
  <si>
    <t>735XOT0101</t>
  </si>
  <si>
    <t>Elektrické topné těleso s integrovaným regulátorem teploty pro koupelnové těleso šířky 750 - Qel=800W / 230V</t>
  </si>
  <si>
    <t>735XOT0200</t>
  </si>
  <si>
    <t>poměrový měřič spotřeby tepla - rozdělovač topných nákladů digitální s displejem - dodávka a montáž</t>
  </si>
  <si>
    <t>735191905</t>
  </si>
  <si>
    <t>Odvzdušnění otopných těles</t>
  </si>
  <si>
    <t>735191910</t>
  </si>
  <si>
    <t>Napuštění vody do otopných těles</t>
  </si>
  <si>
    <t>R73501</t>
  </si>
  <si>
    <t>Podlahové vytápění systémová deska s výstupky a roztečí 50mm vč. kročejové izolace se spodní izolací, celková výška desky 50mm</t>
  </si>
  <si>
    <t>735511019</t>
  </si>
  <si>
    <t>Podlahové vytápění potrubí rozvodné PE-X spojované kovovou objímkou D 17x2</t>
  </si>
  <si>
    <t xml:space="preserve">83+60   </t>
  </si>
  <si>
    <t>735511062</t>
  </si>
  <si>
    <t>Podlahové vytápění okrajový izolační pruh dodávka a montáž</t>
  </si>
  <si>
    <t>735511063</t>
  </si>
  <si>
    <t>Podlahové vytápění průchod dilatační spárou dodávka a montáž</t>
  </si>
  <si>
    <t>998735101</t>
  </si>
  <si>
    <t>Přesun hmot tonážní pro otopná tělesa v objektech v do 6 m</t>
  </si>
  <si>
    <t>998735193</t>
  </si>
  <si>
    <t>Příplatek k přesunu hmot tonážní 735 za zvětšený přesun do 500 m</t>
  </si>
  <si>
    <t>36,04</t>
  </si>
  <si>
    <t>D.1.1.05 - Zdravotně technické instalace</t>
  </si>
  <si>
    <t xml:space="preserve">    9 - Ostatní konstrukce a práce-bourání</t>
  </si>
  <si>
    <t xml:space="preserve">    721 - Zdravotechnika - vnitřní kanalizace</t>
  </si>
  <si>
    <t xml:space="preserve">    722 - Zdravotechnika - vnitřní vodovod</t>
  </si>
  <si>
    <t xml:space="preserve">    724 - Zdravotechnika - strojní vybavení</t>
  </si>
  <si>
    <t xml:space="preserve">    725 - Zdravotechnika - zařizovací předměty</t>
  </si>
  <si>
    <t xml:space="preserve">    726 - Zdravotechnika - předstěnové instalace</t>
  </si>
  <si>
    <t>132201201</t>
  </si>
  <si>
    <t>Hloubení rýh š do 2000 mm v hornině tř. 3 objemu do 100 m3</t>
  </si>
  <si>
    <t xml:space="preserve">((15+38+28+4)*0,8*1,0) "ležatá kanalizace   </t>
  </si>
  <si>
    <t xml:space="preserve">Součet   </t>
  </si>
  <si>
    <t>132212209</t>
  </si>
  <si>
    <t>Příplatek za lepivost u hloubení rýh š do 2000 mm ručním nebo pneum nářadím v hornině tř. 3</t>
  </si>
  <si>
    <t xml:space="preserve">0,5*68,00   </t>
  </si>
  <si>
    <t>161101101</t>
  </si>
  <si>
    <t>Svislé přemístění výkopku z horniny tř. 1 až 4 hl výkopu do 2,5 m</t>
  </si>
  <si>
    <t>162601102</t>
  </si>
  <si>
    <t>Vodorovné přemístění do 5000 m výkopku/sypaniny z horniny tř. 1 až 4</t>
  </si>
  <si>
    <t xml:space="preserve">6,800 "lože   </t>
  </si>
  <si>
    <t xml:space="preserve">28,135 "obsypy   </t>
  </si>
  <si>
    <t xml:space="preserve">0,013*(15+38+28+4) "potrubí   </t>
  </si>
  <si>
    <t>-1962252549</t>
  </si>
  <si>
    <t>1070710674</t>
  </si>
  <si>
    <t>36,04*9 'Přepočtené koeficientem množství</t>
  </si>
  <si>
    <t xml:space="preserve">1,8*36,040   </t>
  </si>
  <si>
    <t xml:space="preserve">68,000 "výkopky   </t>
  </si>
  <si>
    <t xml:space="preserve">-36,040 "vodorovný přesun   </t>
  </si>
  <si>
    <t>175101101</t>
  </si>
  <si>
    <t>Obsypání potrubí bez prohození sypaniny z hornin tř. 1 až 4 uloženým do 3 m od kraje výkopu</t>
  </si>
  <si>
    <t xml:space="preserve">((15+38+28+4)*0,8*0,43)-(0,013*(15+38+28+4)) "ležatá kanalizace   </t>
  </si>
  <si>
    <t>583313400</t>
  </si>
  <si>
    <t>kamenivo těžené drobné frakce 0-4 pr.</t>
  </si>
  <si>
    <t xml:space="preserve">1,89*28,135   </t>
  </si>
  <si>
    <t>451572111</t>
  </si>
  <si>
    <t>Lože pod potrubí otevřený výkop z kameniva drobného těženého</t>
  </si>
  <si>
    <t>Ostatní konstrukce a práce-bourání</t>
  </si>
  <si>
    <t>R-9709001</t>
  </si>
  <si>
    <t>Stavební výpomoce, pomocné zednické práce, vrtání ptostupů, drážky, montážní práce</t>
  </si>
  <si>
    <t>hod</t>
  </si>
  <si>
    <t xml:space="preserve">308+215+366+15+32+27+33+33+33+27+132+187 "izolace potrubí   </t>
  </si>
  <si>
    <t>izolace potrubí z pěněného PE 22 x 13 mm</t>
  </si>
  <si>
    <t>izolace potrubí z pěněného PE 28 x 13 mm</t>
  </si>
  <si>
    <t xml:space="preserve">105/2 "potrubí ve stěnách, předstěnách, podlahách   </t>
  </si>
  <si>
    <t>283770520</t>
  </si>
  <si>
    <t>izolace potrubí z pěněného PE 32 x 13 mm</t>
  </si>
  <si>
    <t xml:space="preserve">12 "potrubí ve stěnách, předstěnách, podlahách   </t>
  </si>
  <si>
    <t>283770800</t>
  </si>
  <si>
    <t>izolace potrubí z pěněného PE 114 x 25 mm</t>
  </si>
  <si>
    <t xml:space="preserve">11 "dešťová kanalizace   </t>
  </si>
  <si>
    <t>283770490</t>
  </si>
  <si>
    <t>izolace potrubí z pěněného PE 28 x 25 mm</t>
  </si>
  <si>
    <t>izolace potrubí z pěněného PE 22 x 20 mm</t>
  </si>
  <si>
    <t xml:space="preserve">79/2 "potrubí ve stěnách, předstěnách, podlahách   </t>
  </si>
  <si>
    <t>998713103</t>
  </si>
  <si>
    <t>Přesun hmot tonážní tonážní pro izolace tepelné v objektech v do 24 m</t>
  </si>
  <si>
    <t>721</t>
  </si>
  <si>
    <t>Zdravotechnika - vnitřní kanalizace</t>
  </si>
  <si>
    <t>721173401</t>
  </si>
  <si>
    <t>Potrubí kanalizační plastové svodné systém KG DN 100</t>
  </si>
  <si>
    <t xml:space="preserve">15 "ležatá kanalizace   </t>
  </si>
  <si>
    <t>721173402</t>
  </si>
  <si>
    <t>Potrubí kanalizační plastové svodné systém KG DN 125</t>
  </si>
  <si>
    <t>721173403</t>
  </si>
  <si>
    <t>Potrubí kanalizační plastové svodné systém KG DN 150</t>
  </si>
  <si>
    <t xml:space="preserve">4 "ležatá kanalizace   </t>
  </si>
  <si>
    <t>721174024</t>
  </si>
  <si>
    <t>Potrubí kanalizační z PP odpadní systém HT DN 70</t>
  </si>
  <si>
    <t>721174025</t>
  </si>
  <si>
    <t>Potrubí kanalizační z PP odpadní systém HT DN 100</t>
  </si>
  <si>
    <t xml:space="preserve">9 "odpadní kanalizace   </t>
  </si>
  <si>
    <t>721174055</t>
  </si>
  <si>
    <t>Potrubí kanalizační z PP dešťové systém HT DN 100</t>
  </si>
  <si>
    <t>721174042</t>
  </si>
  <si>
    <t>Potrubí kanalizační z PP připojovací systém HT DN 40</t>
  </si>
  <si>
    <t xml:space="preserve">4 "připojovací kanalizace   </t>
  </si>
  <si>
    <t>721174043</t>
  </si>
  <si>
    <t>Potrubí kanalizační z PP připojovací systém HT DN 50</t>
  </si>
  <si>
    <t>721174044</t>
  </si>
  <si>
    <t>Potrubí kanalizační z PP připojovací systém HT DN 70</t>
  </si>
  <si>
    <t xml:space="preserve">3 "připojovací kanalizace   </t>
  </si>
  <si>
    <t>721174045</t>
  </si>
  <si>
    <t>Potrubí kanalizační z PP připojovací systém HT DN 100</t>
  </si>
  <si>
    <t>286156020</t>
  </si>
  <si>
    <t>čistící tvarovka HTRE, DN 75</t>
  </si>
  <si>
    <t>Poznámka k položce:
OSMA, kód výrobku: 18210</t>
  </si>
  <si>
    <t xml:space="preserve">2 "čistící tvarovka   </t>
  </si>
  <si>
    <t>286156030</t>
  </si>
  <si>
    <t>čistící tvarovka HTRE, DN 100</t>
  </si>
  <si>
    <t>Poznámka k položce:
OSMA, kód výrobku: 18310</t>
  </si>
  <si>
    <t>721194104</t>
  </si>
  <si>
    <t>Vyvedení a upevnění odpadních výpustek DN 40</t>
  </si>
  <si>
    <t xml:space="preserve">1+1+1+1+1 "výpustky DN 40   </t>
  </si>
  <si>
    <t>721194105</t>
  </si>
  <si>
    <t>Vyvedení a upevnění odpadních výpustek DN 50</t>
  </si>
  <si>
    <t>721194109</t>
  </si>
  <si>
    <t>Vyvedení a upevnění odpadních výpustek DN 100</t>
  </si>
  <si>
    <t xml:space="preserve">3+1+1+2 "výpustky DN 100   </t>
  </si>
  <si>
    <t>721211421</t>
  </si>
  <si>
    <t>Vpusť podlahová se svislým odtokem DN 50/75/110 mřížka nerez 115x115, suchá klapka proti zápachu</t>
  </si>
  <si>
    <t>721233112</t>
  </si>
  <si>
    <t>Střešní vtok polypropylen PP pro ploché střechy svislý odtok DN 110 s el. ohřevem</t>
  </si>
  <si>
    <t xml:space="preserve">2 "střešní vtok   </t>
  </si>
  <si>
    <t>721226511</t>
  </si>
  <si>
    <t>Zápachová uzávěrka podomítková pro pračku a myčku DN 40 s přívodem vody 1/2"</t>
  </si>
  <si>
    <t>72122653R</t>
  </si>
  <si>
    <t>Zápachová uzávěrka plastová pro odvod kondenzátu s přídavnou mech. uzávěrkou a čistící vložkou</t>
  </si>
  <si>
    <t xml:space="preserve">10 "odvod kondenzátu   </t>
  </si>
  <si>
    <t>72122654R</t>
  </si>
  <si>
    <t>Nálevka pro odvod kondenzátu se zápachovou uzávěrkou s přídavným uzávěrem pro suchý stav</t>
  </si>
  <si>
    <t>721273152</t>
  </si>
  <si>
    <t>Hlavice ventilační polypropylen PP DN 75</t>
  </si>
  <si>
    <t xml:space="preserve">2 "větrací potrubí   </t>
  </si>
  <si>
    <t>721290123</t>
  </si>
  <si>
    <t>Zkouška těsnosti potrubí kanalizace kouřem do DN 300</t>
  </si>
  <si>
    <t>721290112</t>
  </si>
  <si>
    <t>Zkouška těsnosti potrubí kanalizace vodou do DN 200</t>
  </si>
  <si>
    <t xml:space="preserve">15+38+28+4 "svodná kanalizace   </t>
  </si>
  <si>
    <t>998721103</t>
  </si>
  <si>
    <t>Přesun hmot tonážní pro vnitřní kanalizace v objektech v do 24 m</t>
  </si>
  <si>
    <t>722</t>
  </si>
  <si>
    <t>Zdravotechnika - vnitřní vodovod</t>
  </si>
  <si>
    <t>722171934</t>
  </si>
  <si>
    <t>Potrubí plastové napojení na potrubí vodovodní přípojky D do 32 mm</t>
  </si>
  <si>
    <t>722174022</t>
  </si>
  <si>
    <t>Potrubí vodovodní plastové PPR svar polyfuze PN 20 D 20 x 3,4 mm</t>
  </si>
  <si>
    <t xml:space="preserve">79 "připojovací ve stěnách, předstěnách   </t>
  </si>
  <si>
    <t>722174023</t>
  </si>
  <si>
    <t>Potrubí vodovodní plastové PPR svar polyfuze PN 20 D 25 x 4,2 mm</t>
  </si>
  <si>
    <t>722174024</t>
  </si>
  <si>
    <t>Potrubí vodovodní plastové PPR svar polyfuze PN 20 D 32 x5,4 mm</t>
  </si>
  <si>
    <t xml:space="preserve">12 "připojovací ve stěnách, předstěnách, podlahách   </t>
  </si>
  <si>
    <t>286151510</t>
  </si>
  <si>
    <t>tvarovky PPR pro vnitřní rozvod tlakové</t>
  </si>
  <si>
    <t xml:space="preserve">(79+15+12)/2 "fitinky, tvarovky   </t>
  </si>
  <si>
    <t>722220152</t>
  </si>
  <si>
    <t>Nástěnka závitová plastová PPR PN 20 DN 20 x G 1/2</t>
  </si>
  <si>
    <t>722220161</t>
  </si>
  <si>
    <t>Nástěnný komplet plastový PPR PN 20 DN 20 x G 1/2</t>
  </si>
  <si>
    <t>soubor</t>
  </si>
  <si>
    <t xml:space="preserve">1+1+1+1+1+1+1+1+2 "nástěnky baterie   </t>
  </si>
  <si>
    <t>722224115</t>
  </si>
  <si>
    <t>Kohout plnicí nebo vypouštěcí G 1/2 PN 10 s jedním závitem</t>
  </si>
  <si>
    <t>722229101</t>
  </si>
  <si>
    <t>Montáž vodovodních armatur s jedním závitem G 1/2 ostatní typ</t>
  </si>
  <si>
    <t xml:space="preserve">13+7+3   </t>
  </si>
  <si>
    <t>551119920</t>
  </si>
  <si>
    <t>ventil rohový s filtrem 1/2" x 3/8"</t>
  </si>
  <si>
    <t>551101611</t>
  </si>
  <si>
    <t>pračkový ventil 3/4" se zpětnou armaturou</t>
  </si>
  <si>
    <t xml:space="preserve">2+2+2+1   </t>
  </si>
  <si>
    <t>551220010</t>
  </si>
  <si>
    <t>ventil mrazuvzdorný DN 15 mm pro venkovní použití ( pro tl. obvodové zdi 150 - 650 mm )</t>
  </si>
  <si>
    <t>722231072</t>
  </si>
  <si>
    <t>Ventil zpětný G 1/2 PN 10 do 110°C se dvěma závity</t>
  </si>
  <si>
    <t xml:space="preserve">1 "strojovna   </t>
  </si>
  <si>
    <t>722231074</t>
  </si>
  <si>
    <t>Ventil zpětný G 1 PN 10 do 110°C se dvěma závity</t>
  </si>
  <si>
    <t>722234263</t>
  </si>
  <si>
    <t>Filtr mosazný G 1/2 PN 16 do 120°C s 2x vnitřním závitem</t>
  </si>
  <si>
    <t>722231142</t>
  </si>
  <si>
    <t>Ventil závitový pojistný rohový G 3/4</t>
  </si>
  <si>
    <t>722232043</t>
  </si>
  <si>
    <t>Kohout kulový přímý G 1/2 PN 42 do 185°C vnitřní závit</t>
  </si>
  <si>
    <t xml:space="preserve">2 "uzávěr odbočka   </t>
  </si>
  <si>
    <t>722232062</t>
  </si>
  <si>
    <t>Kohout kulový přímý G 3/4 PN 42 do 185°C vnitřní závit s vypouštěním</t>
  </si>
  <si>
    <t>722232063</t>
  </si>
  <si>
    <t>Kohout kulový přímý G 1 PN 42 do 185°C vnitřní závit s vypouštěním</t>
  </si>
  <si>
    <t xml:space="preserve">1 "uzávěr odbočka   </t>
  </si>
  <si>
    <t>pc.722023</t>
  </si>
  <si>
    <t>Napojení zásobníku Tev 3x</t>
  </si>
  <si>
    <t>722262221</t>
  </si>
  <si>
    <t>Vodoměr závitový jednovtokový suchoběžný do 40 °C G 1/2 x 80 mm Qn 1,5 m3/s horizontální</t>
  </si>
  <si>
    <t xml:space="preserve">2 "podružné měření   </t>
  </si>
  <si>
    <t>722263201</t>
  </si>
  <si>
    <t>Vodoměr závitový jednovtokový suchoběžný do 100 °C G 1/2 x 80 mm Qn 1,5 m3/s horizontální</t>
  </si>
  <si>
    <t>722290229</t>
  </si>
  <si>
    <t>Zkouška těsnosti vodovodního potrubí závitového do DN 100</t>
  </si>
  <si>
    <t xml:space="preserve">79+105+12 "potrubí ve stěnách, předstěnách, podlahách   </t>
  </si>
  <si>
    <t>722290234</t>
  </si>
  <si>
    <t>Proplach a dezinfekce vodovodního potrubí do DN 80</t>
  </si>
  <si>
    <t>998722103</t>
  </si>
  <si>
    <t>Přesun hmot tonážní tonážní pro vnitřní vodovod v objektech v do 24 m</t>
  </si>
  <si>
    <t>724</t>
  </si>
  <si>
    <t>Zdravotechnika - strojní vybavení</t>
  </si>
  <si>
    <t>732421212</t>
  </si>
  <si>
    <t>Čerpadlo teplovodní mokroběžné závitové cirkulační DN 20 výtlak do 4,0 m průtok 2,20 m3/h pro TUV</t>
  </si>
  <si>
    <t>722239102</t>
  </si>
  <si>
    <t>Montáž armatur vodovodních se dvěma závity G 3/4</t>
  </si>
  <si>
    <t>484880700</t>
  </si>
  <si>
    <t>směšovač trojcestný termostatický DN 20</t>
  </si>
  <si>
    <t>724234106</t>
  </si>
  <si>
    <t>Nádoba tlaková objemu 12 l s pryžovým vakem vertikálním</t>
  </si>
  <si>
    <t>734411103</t>
  </si>
  <si>
    <t>Teploměr technický s pevným stonkem a jímkou zadní připojení průměr 63 mm délky 100 mm</t>
  </si>
  <si>
    <t>734421112</t>
  </si>
  <si>
    <t>Tlakoměr s pevným stonkem a zpětnou klapkou tlak 0-16 bar průměr 63 mm zadní připojení</t>
  </si>
  <si>
    <t>998724103</t>
  </si>
  <si>
    <t>Přesun hmot tonážní pro strojní vybavení v objektech v do 24 m</t>
  </si>
  <si>
    <t>725</t>
  </si>
  <si>
    <t>Zdravotechnika - zařizovací předměty</t>
  </si>
  <si>
    <t>725112022</t>
  </si>
  <si>
    <t>Klozet keramický závěsný na nosné stěny s hlubokým splachováním odpad vodorovný</t>
  </si>
  <si>
    <t>725112023</t>
  </si>
  <si>
    <t>Klozet keramický závěsný prodloužený pro imobilní na nosné stěny s hlubokým splachováním odpad vodorovný</t>
  </si>
  <si>
    <t>551673819</t>
  </si>
  <si>
    <t>bidetovací sedátko klozetové duroplastové s poklopem, ocelové úchyty</t>
  </si>
  <si>
    <t>551673839</t>
  </si>
  <si>
    <t>bidetovací sedátko klozetové duroplastové bez poklopu, ocelové úchyty</t>
  </si>
  <si>
    <t>Poznámka k položce:
- k mísám závěsným handicap</t>
  </si>
  <si>
    <t>725211603</t>
  </si>
  <si>
    <t>Umyvadlo keramické připevněné na stěnu šrouby bílé bez krytu na sifon 600 mm</t>
  </si>
  <si>
    <t>725211643</t>
  </si>
  <si>
    <t>Umyvadlo keramické připevněné na stěnu šrouby bílé s odkládacími plochami  850 mm</t>
  </si>
  <si>
    <t>Umyvadlo keramické připevněné na stěnu šrouby bílé s odkládacími plochami 850 mm</t>
  </si>
  <si>
    <t>725211681</t>
  </si>
  <si>
    <t>Umyvadlo keramické zdravotní připevněné na stěnu šrouby bílé 640 mm</t>
  </si>
  <si>
    <t>Poznámka k položce:
- podomítková zápachová uzávěrka</t>
  </si>
  <si>
    <t>721212110</t>
  </si>
  <si>
    <t>Odtokový sprchový žlab délky 600 mm s krycím roštem a zápachovou uzávěrkou</t>
  </si>
  <si>
    <t>725222169</t>
  </si>
  <si>
    <t>Vana bez armatur výtokových akrylátová se zápachovou uzávěrkou tvarovaná 1800x800 mm - pro tělesně postižené</t>
  </si>
  <si>
    <t>718853122</t>
  </si>
  <si>
    <t>Vany bez výtokových armatur akrylátové se zápachovou uzávěrkou tvarované 1800x800 mm - pro tělesně postižené</t>
  </si>
  <si>
    <t>725331111</t>
  </si>
  <si>
    <t>Výlevka bez výtokových armatur keramická závěsná se sklopnou plastovou mřížkou 425 mm</t>
  </si>
  <si>
    <t>725821312</t>
  </si>
  <si>
    <t>Baterie dřezové nástěnné pákové s otáčivým kulatým ústím a délkou ramínka 300 mm</t>
  </si>
  <si>
    <t>725821328</t>
  </si>
  <si>
    <t>Baterie dřezové stojánkové pákové s vytahovací sprškou</t>
  </si>
  <si>
    <t>725822611</t>
  </si>
  <si>
    <t>Baterie umyvadlové stojánkové pákové bez výpusti</t>
  </si>
  <si>
    <t>725822613</t>
  </si>
  <si>
    <t>Baterie umyvadlové stojánkové pákové bez výpusti, lékařská prodloužená páka</t>
  </si>
  <si>
    <t>725831315</t>
  </si>
  <si>
    <t>Baterie vanová nástěnná s termostatickým ventilem a přepínačem a ručním sprchovým setem, délka hadice 120cm</t>
  </si>
  <si>
    <t>725841356</t>
  </si>
  <si>
    <t>Baterie sprchové nástěnná s termostatickým ventilem a ručním sprchovým setem, délka hadice 120cm</t>
  </si>
  <si>
    <t>725851305</t>
  </si>
  <si>
    <t>Ventil odpadní dřezový bez přepadu G 6/4</t>
  </si>
  <si>
    <t>725851325</t>
  </si>
  <si>
    <t>Ventil odpadní umyvadlový bez přepadu G 5/4</t>
  </si>
  <si>
    <t>725861102</t>
  </si>
  <si>
    <t>Zápachová uzávěrka pro umyvadla DN 40</t>
  </si>
  <si>
    <t>725861312</t>
  </si>
  <si>
    <t>Zápachová uzávěrka pro umyvadlo DN 40 podomítková</t>
  </si>
  <si>
    <t>725862103</t>
  </si>
  <si>
    <t>Zápachová uzávěrka pro dřezy DN 40/50</t>
  </si>
  <si>
    <t>725980123</t>
  </si>
  <si>
    <t>Dvířka 30/30</t>
  </si>
  <si>
    <t>998725103</t>
  </si>
  <si>
    <t>Přesun hmot tonážní pro zařizovací předměty v objektech v do 24 m</t>
  </si>
  <si>
    <t>726</t>
  </si>
  <si>
    <t>Zdravotechnika - předstěnové instalace</t>
  </si>
  <si>
    <t>726111031</t>
  </si>
  <si>
    <t>Instalační předstěna - klozet s ovládáním zepředu v 1080 mm závěsný do masivní zděné kce</t>
  </si>
  <si>
    <t>726111035</t>
  </si>
  <si>
    <t>Instalační předstěna - klozet pro tělesně postěžené s ovládáním zepředu v 1120 mm závěsný do masivní zděné kce</t>
  </si>
  <si>
    <t>552818000</t>
  </si>
  <si>
    <t>tlačítko pneumatické pro oddálené ovládání WC zepředu , dvě vody, bílé 24,6 x 16,4 cm</t>
  </si>
  <si>
    <t>Poznámka k položce:
- oddálené ovládání splachování pouze pro WC pro imobilní</t>
  </si>
  <si>
    <t>552817920</t>
  </si>
  <si>
    <t>tlačítko pro ovládání WC zepředu, chrom, Stop splachování, 24,6 x 16,4 cm</t>
  </si>
  <si>
    <t>726191001</t>
  </si>
  <si>
    <t>Zvukoizolační souprava pro klozet a bidet</t>
  </si>
  <si>
    <t>726191002</t>
  </si>
  <si>
    <t>Souprava pro předstěnovou montáž</t>
  </si>
  <si>
    <t>D.1.1.06 - Silnoproudá elektroinstalace, bleskosvod</t>
  </si>
  <si>
    <t>D1 - Specifikace rozváděčů dle  výkresového schématu</t>
  </si>
  <si>
    <t>D2 - Instalační krabice včetně montáže a podružného materiálu</t>
  </si>
  <si>
    <t>D3 - Ohebné instalační trubky</t>
  </si>
  <si>
    <t xml:space="preserve">    D4 - Ukončení kabelů</t>
  </si>
  <si>
    <t>D5 - Instalační přístroje pod omítku, vypínače a zásuvky,signalizace,pohybová čidla doběhová relé KOMPLET</t>
  </si>
  <si>
    <t>D6 - Kabely samozhášivé s dvojItou izolací PVC včetně uložení, prořezu,</t>
  </si>
  <si>
    <t>D7 - Svítidla včetně zdrojů a montáže</t>
  </si>
  <si>
    <t>D8 - Uzemňovací vedení včetně montážních prací a ukončení</t>
  </si>
  <si>
    <t>D9 - Bleskosvod materiál komletní včetně montáže</t>
  </si>
  <si>
    <t>D10 - Hodinové zúčtovací sazby</t>
  </si>
  <si>
    <t>D1</t>
  </si>
  <si>
    <t>Specifikace rozváděčů dle  výkresového schématu</t>
  </si>
  <si>
    <t>Pol82</t>
  </si>
  <si>
    <t>Rozváděč RD</t>
  </si>
  <si>
    <t>ks</t>
  </si>
  <si>
    <t>Poznámka k položce:
Rozváděč RD, rozměr skříně dle výkresu, počty přístrojů dle výkresu,  jističe 10kA, char. B aC, chrániče  30mA, přepěťová ochrana II.stupeň.</t>
  </si>
  <si>
    <t>Pol83</t>
  </si>
  <si>
    <t>ER-Elektroměrový rozváděč v  pilíři .</t>
  </si>
  <si>
    <t>ER-Elektroměrový rozváděč v pilíři .</t>
  </si>
  <si>
    <t>Poznámka k položce:
Rozváděč ER, rozměr skříně dle výkresu, počty přístrojů dle výkresu,  jističe 10kA, char. B aC, chrániče  30mA, přepěťová ochrana II.stupeň.</t>
  </si>
  <si>
    <t>Pol84</t>
  </si>
  <si>
    <t>Montáž rozváděče</t>
  </si>
  <si>
    <t>Poznámka k položce:
Osazení do niky ve zdi.</t>
  </si>
  <si>
    <t>D2</t>
  </si>
  <si>
    <t>Instalační krabice včetně montáže a podružného materiálu</t>
  </si>
  <si>
    <t>Pol85</t>
  </si>
  <si>
    <t>Krabice rozbočná 68mm    pod omítku</t>
  </si>
  <si>
    <t>Krabice rozbočná 68mm pod omítku</t>
  </si>
  <si>
    <t>Poznámka k položce:
Krabice rozbočná 68mm  pod omítku a do sádrokartonu včetně montáže, prořezu a podružného materiálu,svorek</t>
  </si>
  <si>
    <t>D3</t>
  </si>
  <si>
    <t>Ohebné instalační trubky</t>
  </si>
  <si>
    <t>Pol86</t>
  </si>
  <si>
    <t>TOY - průměr 29mm</t>
  </si>
  <si>
    <t>Pol87</t>
  </si>
  <si>
    <t>TOY - průměr 50 mm.</t>
  </si>
  <si>
    <t>D4</t>
  </si>
  <si>
    <t>Ukončení kabelů</t>
  </si>
  <si>
    <t>Pol88</t>
  </si>
  <si>
    <t>Ukončení kabelů v rozváděči</t>
  </si>
  <si>
    <t>86+18</t>
  </si>
  <si>
    <t>Pol100</t>
  </si>
  <si>
    <t>Ukončení kabelů a zapojení zařízení dodávaných ostatními profesemi.</t>
  </si>
  <si>
    <t>D5</t>
  </si>
  <si>
    <t>Instalační přístroje pod omítku, vypínače a zásuvky,signalizace,pohybová čidla doběhová relé KOMPLET</t>
  </si>
  <si>
    <t>Pol89</t>
  </si>
  <si>
    <t>Spínač 1pólový, řazení 1, 10A, 230V</t>
  </si>
  <si>
    <t>Pol90</t>
  </si>
  <si>
    <t>Tlačítko jednopolové řazení  1/0, 10A, 230V</t>
  </si>
  <si>
    <t>Tlačítko jednopolové řazení 1/0, 10A, 230V</t>
  </si>
  <si>
    <t>Pol91</t>
  </si>
  <si>
    <t>Spínač atřídavý řazení  6, 10A, 230V</t>
  </si>
  <si>
    <t>Spínač atřídavý řazení 6, 10A, 230V</t>
  </si>
  <si>
    <t>Pol92</t>
  </si>
  <si>
    <t>Žaluziový ovladač jednopolový.1+1 s blokováním zapuštěný</t>
  </si>
  <si>
    <t>Pol93</t>
  </si>
  <si>
    <t>Sporáková kombinace se signálkou  pod omítku 25A</t>
  </si>
  <si>
    <t>Sporáková kombinace se signálkou pod omítku 25A</t>
  </si>
  <si>
    <t>Pol94</t>
  </si>
  <si>
    <t>Spínač jednopolový  řaz. 1. IP 44 pod omítku</t>
  </si>
  <si>
    <t>Spínač jednopolový řaz. 1. IP 44 pod omítku</t>
  </si>
  <si>
    <t>Pol95</t>
  </si>
  <si>
    <t>Zásuvka jednopolová 16A,230V, s ochrannými clonkami, pod omítku</t>
  </si>
  <si>
    <t>Pol96</t>
  </si>
  <si>
    <t>Zásuvka jednopolová 16A,230V, s ochrannými clonkami, pod omítku včetně přepěťové ochrany</t>
  </si>
  <si>
    <t>Pol97</t>
  </si>
  <si>
    <t>Zásuvka IP 44, pro venkovní provedení s víčkem, bílá</t>
  </si>
  <si>
    <t>Pol98</t>
  </si>
  <si>
    <t>Sada pro nozovou signalizaci. Tahové signání tlačítko,bučák, transformátor, kontrolní modul s alarmem.</t>
  </si>
  <si>
    <t>Pol99</t>
  </si>
  <si>
    <t>Pohybový a doběhový spínač pro ventilátory</t>
  </si>
  <si>
    <t>D6</t>
  </si>
  <si>
    <t>Kabely samozhášivé s dvojItou izolací PVC včetně uložení, prořezu,</t>
  </si>
  <si>
    <t>Pol101</t>
  </si>
  <si>
    <t>CYKY O2x1,5</t>
  </si>
  <si>
    <t>Poznámka k položce:
Cu jádro kulaté plné tř.1,izolace žíly z PVC,  plášť z PVC ,včetně montáže omítku, ukončení a prořezu</t>
  </si>
  <si>
    <t>Pol102</t>
  </si>
  <si>
    <t>CYKY O3x1,5</t>
  </si>
  <si>
    <t>Pol103</t>
  </si>
  <si>
    <t>CYKY O4x1,5</t>
  </si>
  <si>
    <t>Pol104</t>
  </si>
  <si>
    <t>CYKY J3x1,5</t>
  </si>
  <si>
    <t>Pol105</t>
  </si>
  <si>
    <t>CYKY J5x2,5</t>
  </si>
  <si>
    <t>Pol106</t>
  </si>
  <si>
    <t>CYKY J3x2,5</t>
  </si>
  <si>
    <t>Pol107</t>
  </si>
  <si>
    <t>CYKY J4x10</t>
  </si>
  <si>
    <t>Poznámka k položce:
Cu jádro kulaté plné tř.1,izolace žíly z PVC,  plášť z PVC ,včetně montáže, ukončení a prořezu</t>
  </si>
  <si>
    <t>D7</t>
  </si>
  <si>
    <t>Svítidla včetně zdrojů a montáže</t>
  </si>
  <si>
    <t>Pol108</t>
  </si>
  <si>
    <t>SV01 Svítidlo stropní 500 LED ,IP20, 36W/2700 teplé bílé světlo</t>
  </si>
  <si>
    <t>Poznámka k položce:
Včetně montáže</t>
  </si>
  <si>
    <t>Pol109</t>
  </si>
  <si>
    <t>SV02 Svítidlo vestavné  LED 24/1800 lm teplé bílé světlo IP54, kulaté,plast,hliník</t>
  </si>
  <si>
    <t>SV02 Svítidlo vestavné LED 24/1800 lm teplé bílé světlo IP54, kulaté,plast,hliník</t>
  </si>
  <si>
    <t>Pol110</t>
  </si>
  <si>
    <t>N1-svítidlo s nouzovým zdrojem 8W,840, PIKTOGRAN JEDNOSTRANNÝ PRO DOČASNÉ SVÍCENÍ, OSAZENÍ NA STĚNU IP 44</t>
  </si>
  <si>
    <t>Pol111</t>
  </si>
  <si>
    <t>N2-svítidlo s nouzovým zdrojem 8W,840, PIKTOGRAN JEDNOSTRANNÝ PRO DOČASNÉ A TRVALÉ SVÍCENÍ, OSAZENÍ NA STĚNU IP 44</t>
  </si>
  <si>
    <t>Pol112</t>
  </si>
  <si>
    <t>SV03 pásek LED vestavěný do kuchyňské linky 10W teplé bílé světlo včetně napáječů, montáž provede dodavatel kuch linky...</t>
  </si>
  <si>
    <t>SV03 pásek LED nákupní délky 6m a 7m vestavěný do kuchyňské linky 10W teplé bílé světlo včetně napáječů, montáž provede dodavatel kuch linky. Skutečná délka bude upravena dle dodavatele pásek dělitelný po cca 100 mm</t>
  </si>
  <si>
    <t>Pol113</t>
  </si>
  <si>
    <t>SV04 -svítidlo závěsné nad stolem kombinace dřeva a kovu. Kruhového půdorysu, půlkulaté . Zdroj led 10 W do objímky E27</t>
  </si>
  <si>
    <t>Pol114</t>
  </si>
  <si>
    <t>SV05 -svítidlo závěsné nad stolem kombinace dřeva a kovu. Kruhového půdorysu, půlkulaté . Zdroj led 8 W do objímky E27</t>
  </si>
  <si>
    <t>Pol116</t>
  </si>
  <si>
    <t>SV07 -svítidlo reflektorové  led 5W/2700L,230V,IP20 teple bílé světlo montáž na dřevěné krovní trámy</t>
  </si>
  <si>
    <t>SV07 -svítidlo reflektorové led 5W/2700L,230V,IP20 teple bílé světlo montáž na dřevěné krovní trámy</t>
  </si>
  <si>
    <t>Pol117</t>
  </si>
  <si>
    <t>SV08 -svítidlo nástěnné nad zrcadlo korpus tvořený kovovou základnou a ramenem šířka 35 cm lin.zářivka T5/8W/230V,IP44dvojitá izolace, kov,sklo leštěný chrom.</t>
  </si>
  <si>
    <t>Pol118</t>
  </si>
  <si>
    <t>SV09 -vnitřní nastěnné svítidlo interiérové keramické se sklem prosvětlení nahoru dolů</t>
  </si>
  <si>
    <t>Pol120</t>
  </si>
  <si>
    <t>SV11 -venkovní svítidlo led 2x5W,3000K,720lm materiál hliník sklo IP44</t>
  </si>
  <si>
    <t>Pol121</t>
  </si>
  <si>
    <t>SV12 -venkovní svítidlo led 10W,3000K,720lm,IP44 kovová bílá montůra a sklo s mikrovlnným senzorem</t>
  </si>
  <si>
    <t>D8</t>
  </si>
  <si>
    <t>Uzemňovací vedení včetně montážních prací a ukončení</t>
  </si>
  <si>
    <t>Pol122</t>
  </si>
  <si>
    <t>Vodič jednožilový CY 4 žlutozelený</t>
  </si>
  <si>
    <t>Poznámka k položce:
Vodič jednožilový CY 4 žlutozelený, Cu jádro kulaté plné tř.1,izolace žíly z PVC,  ,včetně montáže, ukončení a prořezu</t>
  </si>
  <si>
    <t>Pol123</t>
  </si>
  <si>
    <t>Vodič jednožilový CY 6 žlutozelený</t>
  </si>
  <si>
    <t>Poznámka k položce:
Vodič jednožilový CY 6 žlutozelený, Cu jádro kulaté plné tř.1,izolace žíly z PVC,  ,včetně montáže, ukončení a prořezu</t>
  </si>
  <si>
    <t>Pol124</t>
  </si>
  <si>
    <t>Vodič jednožilový CY 10 žlutozelený</t>
  </si>
  <si>
    <t>Poznámka k položce:
Vodič jednožilový CY 10 žlutozelený, Cu jádro kulaté plné tř.1,izolace žíly z PVC,  ,včetně montáže, ukončení a prořezu</t>
  </si>
  <si>
    <t>Pol125</t>
  </si>
  <si>
    <t>Vodič jednožilový CY 16 žlutozelený</t>
  </si>
  <si>
    <t>Poznámka k položce:
Vodič jednožilový CY 16 žlutozelený, Cu jádro kulaté plné tř.1,izolace žíly z PVC,  ,včetně montáže, ukončení a prořezu</t>
  </si>
  <si>
    <t>D9</t>
  </si>
  <si>
    <t>Bleskosvod materiál komletní včetně montáže</t>
  </si>
  <si>
    <t>Pol126</t>
  </si>
  <si>
    <t>Jímací tyč 1,5m,</t>
  </si>
  <si>
    <t>Pol127</t>
  </si>
  <si>
    <t>Stojan pro jímací tyč velikost  PB9</t>
  </si>
  <si>
    <t>Stojan pro jímací tyč velikost PB9</t>
  </si>
  <si>
    <t>Pol128</t>
  </si>
  <si>
    <t>Svorka k jímací tyči SJ</t>
  </si>
  <si>
    <t>Pol129</t>
  </si>
  <si>
    <t>Podpěra na ploché střechy</t>
  </si>
  <si>
    <t>Pol130</t>
  </si>
  <si>
    <t>Podpěra vedení do zateplení s vnitřním závitem M8</t>
  </si>
  <si>
    <t>Pol131</t>
  </si>
  <si>
    <t>Hmoždinky do zateplení - 100mm</t>
  </si>
  <si>
    <t>Pol132</t>
  </si>
  <si>
    <t>Vrut M8x13, 73mm pro podpěry s vnitřním závitem</t>
  </si>
  <si>
    <t>Pol133</t>
  </si>
  <si>
    <t>Drát AlMgSi d=8mm, měkký</t>
  </si>
  <si>
    <t>Pol134</t>
  </si>
  <si>
    <t>Drát FeZn d=10mm</t>
  </si>
  <si>
    <t>Pol135</t>
  </si>
  <si>
    <t>Pásek FeZn 30/4</t>
  </si>
  <si>
    <t>Pol136</t>
  </si>
  <si>
    <t>Svorka připojovací SP</t>
  </si>
  <si>
    <t>Pol137</t>
  </si>
  <si>
    <t>Svorka univerzální SU</t>
  </si>
  <si>
    <t>Pol138</t>
  </si>
  <si>
    <t>Svorka zkušební SZ</t>
  </si>
  <si>
    <t>Pol139</t>
  </si>
  <si>
    <t>Svorka okapová SO</t>
  </si>
  <si>
    <t>Pol140</t>
  </si>
  <si>
    <t>Svorka drát-pásek SR03</t>
  </si>
  <si>
    <t>Pol141</t>
  </si>
  <si>
    <t>Svorka pásek-pásek SR02</t>
  </si>
  <si>
    <t>Pol142</t>
  </si>
  <si>
    <t>Držák ochranného úhelníku</t>
  </si>
  <si>
    <t>Pol143</t>
  </si>
  <si>
    <t>Ochranný úhelník</t>
  </si>
  <si>
    <t>Pol144</t>
  </si>
  <si>
    <t>Štítek pro očíslování svodu</t>
  </si>
  <si>
    <t>D10</t>
  </si>
  <si>
    <t>Hodinové zúčtovací sazby</t>
  </si>
  <si>
    <t>Pol145</t>
  </si>
  <si>
    <t>Revizní technik, výchozí revize</t>
  </si>
  <si>
    <t>Poznámka k položce:
Provedení výchozí revize, měření odporu, impedancí, sepsání revizní zprávy</t>
  </si>
  <si>
    <t>Pol146</t>
  </si>
  <si>
    <t>Pol147</t>
  </si>
  <si>
    <t>Koordinační spolupráce dodavatelů</t>
  </si>
  <si>
    <t>Poznámka k položce:
Koordinace dodavatelských profesí při realizaci stavby</t>
  </si>
  <si>
    <t>D.1.1.07 - Slaboproudá elektroinstalace</t>
  </si>
  <si>
    <t>D1 - Domácí telefon</t>
  </si>
  <si>
    <t>D2 - Kabelláž</t>
  </si>
  <si>
    <t>D3 - Sestava -PC vedení + pevné telefoní linky</t>
  </si>
  <si>
    <t>D4 - TECHNOLOGIE STA+SAT</t>
  </si>
  <si>
    <t>D5 - Hodinové zúčtovací sazby</t>
  </si>
  <si>
    <t>Domácí telefon</t>
  </si>
  <si>
    <t>Pol148</t>
  </si>
  <si>
    <t>Sestava domácího videotelefonu pro tři  jednotky .  Napájení všech jednotek z centrálního zdroje, tři displeje s  úhlopříčkou 18cm a venkovním tablem  antivandal s odolnou kamerou pro dva účastníky</t>
  </si>
  <si>
    <t>Sestava domácího videotelefonu pro tři jednotky . Napájení všech jednotek z centrálního zdroje, tři displeje s úhlopříčkou 18cm a venkovním tablem antivandal s odolnou kamerou pro dva účastníky</t>
  </si>
  <si>
    <t>Kabelláž</t>
  </si>
  <si>
    <t>Pol149</t>
  </si>
  <si>
    <t>kabel JY(ST)Y 5x2x0,8 nebo UTP dle vybraného zařízení</t>
  </si>
  <si>
    <t>Sestava -PC vedení + pevné telefoní linky</t>
  </si>
  <si>
    <t>Pol150</t>
  </si>
  <si>
    <t>Zásuvka RJ 45 VČETNĚ KRABICE</t>
  </si>
  <si>
    <t>Pol151</t>
  </si>
  <si>
    <t>Kabelové rozvody UTP</t>
  </si>
  <si>
    <t>Pol152</t>
  </si>
  <si>
    <t>DÍLENSKÁ DOKUMENTACE</t>
  </si>
  <si>
    <t>Pol153</t>
  </si>
  <si>
    <t>TRUBKA OHEBNA INSTALAČNÍ  D 13-29</t>
  </si>
  <si>
    <t>TRUBKA OHEBNA INSTALAČNÍ D 13-29</t>
  </si>
  <si>
    <t>TECHNOLOGIE STA+SAT</t>
  </si>
  <si>
    <t>Pol154</t>
  </si>
  <si>
    <t>Antény-pozemní příjem+satelit</t>
  </si>
  <si>
    <t>Pol155</t>
  </si>
  <si>
    <t>zesilovače, rozbočovače</t>
  </si>
  <si>
    <t>Pol156</t>
  </si>
  <si>
    <t>účastnické zásuvky</t>
  </si>
  <si>
    <t>Pol157</t>
  </si>
  <si>
    <t>kabelové rozvody KOAXIÁLNÍ KABEL</t>
  </si>
  <si>
    <t>Pol158</t>
  </si>
  <si>
    <t>uvedení do provozu</t>
  </si>
  <si>
    <t>Pol159</t>
  </si>
  <si>
    <t>AT - Anténní stožár s držákem</t>
  </si>
  <si>
    <t>Pol160</t>
  </si>
  <si>
    <t>KRABICE PRISTROJOVA</t>
  </si>
  <si>
    <t>Pol161</t>
  </si>
  <si>
    <t>KRABICE ODBOCNA S VICKEM  BEZ SVORKOVNICE pod omítku a dutých stěn</t>
  </si>
  <si>
    <t>KRABICE ODBOCNA S VICKEM BEZ SVORKOVNICE pod omítku a dutých stěn</t>
  </si>
  <si>
    <t>Pol162</t>
  </si>
  <si>
    <t>Revizni technik</t>
  </si>
  <si>
    <t>Pol163</t>
  </si>
  <si>
    <t>Spoluprace s reviz.technikem</t>
  </si>
  <si>
    <t>Pol164</t>
  </si>
  <si>
    <t>Pol165</t>
  </si>
  <si>
    <t>Zednické přípomoce-sekání</t>
  </si>
  <si>
    <t>Odkopávky</t>
  </si>
  <si>
    <t>2,04</t>
  </si>
  <si>
    <t>13,6</t>
  </si>
  <si>
    <t>Násyp</t>
  </si>
  <si>
    <t>D.2.1 - Komunikace a zpevněné plochy</t>
  </si>
  <si>
    <t>IO03 - Okapový chodníček</t>
  </si>
  <si>
    <t>122202201</t>
  </si>
  <si>
    <t>Odkopávky a prokopávky nezapažené pro silnice objemu do 100 m3 v hornině tř. 3</t>
  </si>
  <si>
    <t>CS ÚRS 2016 02</t>
  </si>
  <si>
    <t>-1387173912</t>
  </si>
  <si>
    <t>Odkopávky a prokopávky nezapažené pro silnice s přemístěním výkopku v příčných profilech na vzdálenost do 15 m nebo s naložením na dopravní prostředek v hornině tř. 3 do 100 m3</t>
  </si>
  <si>
    <t>D.2.1 Komunikace</t>
  </si>
  <si>
    <t>IO03*0,15</t>
  </si>
  <si>
    <t>142065561</t>
  </si>
  <si>
    <t>Násyp*2</t>
  </si>
  <si>
    <t>167101101</t>
  </si>
  <si>
    <t>Nakládání výkopku z hornin tř. 1 až 4 do 100 m3</t>
  </si>
  <si>
    <t>-1988690062</t>
  </si>
  <si>
    <t>Nakládání, skládání a překládání neulehlého výkopku nebo sypaniny nakládání, množství do 100 m3, z hornin tř. 1 až 4</t>
  </si>
  <si>
    <t>171101104</t>
  </si>
  <si>
    <t>Uložení sypaniny z hornin soudržných do násypů zhutněných do 102 % PS</t>
  </si>
  <si>
    <t>675764494</t>
  </si>
  <si>
    <t>Uložení sypaniny do násypů s rozprostřením sypaniny ve vrstvách a s hrubým urovnáním zhutněných s uzavřením povrchu násypu z hornin soudržných s předepsanou mírou zhutnění v procentech výsledků zkoušek Proctor-Standard (dále jen PS) přes 100 do 102 % PS</t>
  </si>
  <si>
    <t>Uložení sypaniny v rámci terénních úprav</t>
  </si>
  <si>
    <t>181951102</t>
  </si>
  <si>
    <t>Úprava pláně v hornině tř. 1 až 4 se zhutněním</t>
  </si>
  <si>
    <t>260283131</t>
  </si>
  <si>
    <t>Úprava pláně vyrovnáním výškových rozdílů v hornině tř. 1 až 4 se zhutněním</t>
  </si>
  <si>
    <t>213141111</t>
  </si>
  <si>
    <t>Zřízení vrstvy z geotextilie v rovině nebo ve sklonu do 1:5 š do 3 m</t>
  </si>
  <si>
    <t>280725069</t>
  </si>
  <si>
    <t>Zřízení vrstvy z geotextilie filtrační, separační, odvodňovací, ochranné, výztužné nebo protierozní v rovině nebo ve sklonu do 1:5, šířky do 3 m</t>
  </si>
  <si>
    <t>Geotextilie vč. vytažení nad terén</t>
  </si>
  <si>
    <t>IO03*1,1</t>
  </si>
  <si>
    <t>693110620</t>
  </si>
  <si>
    <t>geotextilie netkaná, 300 g/m2, šíře 200 cm</t>
  </si>
  <si>
    <t>2048446409</t>
  </si>
  <si>
    <t>geotextilie z polyesterových vláken netkaná, 300 g/m2, šíře 200 cm</t>
  </si>
  <si>
    <t>Poznámka k položce:
geoNETEX M 300, Plošná hmotnost: 300 g/m2, Pevnost v tahu (podélně/příčně): 3,0/2,5 kN/m, Statické protržení (CBR): 400 N, Funkce: F, F+S  Šířka: 2 m, Délka nábalu: 50 m</t>
  </si>
  <si>
    <t>14,96*1,1 'Přepočtené koeficientem množství</t>
  </si>
  <si>
    <t>637121112</t>
  </si>
  <si>
    <t>Okapový chodník z kačírku tl 150 mm s udusáním</t>
  </si>
  <si>
    <t>-1650464555</t>
  </si>
  <si>
    <t>Okapový chodník z kameniva s udusáním a urovnáním povrchu z kačírku tl. 150 mm</t>
  </si>
  <si>
    <t>D.2.1 Komunikace a zpevněné plochy</t>
  </si>
  <si>
    <t>(6,15+21,05)*0,5</t>
  </si>
  <si>
    <t>916231112</t>
  </si>
  <si>
    <t>Osazení chodníkového obrubníku betonového ležatého bez boční opěry do lože z betonu prostého</t>
  </si>
  <si>
    <t>-1125720196</t>
  </si>
  <si>
    <t>Osazení chodníkového obrubníku betonového se zřízením lože, s vyplněním a zatřením spár cementovou maltou ležatého bez boční opěry, do lože z betonu prostého tř. C 12/15</t>
  </si>
  <si>
    <t>Část obrubníku započtena v IO02a a IO02b</t>
  </si>
  <si>
    <t>6,15+21,05</t>
  </si>
  <si>
    <t>R59203</t>
  </si>
  <si>
    <t>Obrubník ABO 9-20 1000x50x200mm</t>
  </si>
  <si>
    <t>791939483</t>
  </si>
  <si>
    <t>998225111</t>
  </si>
  <si>
    <t>Přesun hmot pro pozemní komunikace s krytem z kamene, monolitickým betonovým nebo živičným</t>
  </si>
  <si>
    <t>-1354107693</t>
  </si>
  <si>
    <t>Přesun hmot pro komunikace s krytem z kameniva, monolitickým betonovým nebo živičným dopravní vzdálenost do 200 m jakékoliv délky objektu</t>
  </si>
  <si>
    <t>32,515</t>
  </si>
  <si>
    <t>D.2.2 - Kanalizace a vodovod</t>
  </si>
  <si>
    <t>TI01 - Vodovod</t>
  </si>
  <si>
    <t xml:space="preserve">    8 - Trubní vedení</t>
  </si>
  <si>
    <t xml:space="preserve">    99 - Přesun hmot</t>
  </si>
  <si>
    <t>131201201</t>
  </si>
  <si>
    <t>Hloubení jam zapažených v hornině tř. 3 objemu do 100 m3</t>
  </si>
  <si>
    <t xml:space="preserve">(3,5*3,5*1,8) "VDM šachta   </t>
  </si>
  <si>
    <t>131201209</t>
  </si>
  <si>
    <t>Příplatek za lepivost u hloubení jam zapažených v hornině tř. 3</t>
  </si>
  <si>
    <t xml:space="preserve">0,5*22,05 "výkop jam   </t>
  </si>
  <si>
    <t xml:space="preserve">(35,0*0,8*1,3) "vodovod   </t>
  </si>
  <si>
    <t xml:space="preserve">0,5*36,40 "výkop rýh   </t>
  </si>
  <si>
    <t>151101101</t>
  </si>
  <si>
    <t>Zřízení příložného pažení a rozepření stěn rýh hl do 2 m</t>
  </si>
  <si>
    <t xml:space="preserve">(2*35,0*1,3) "vodovod   </t>
  </si>
  <si>
    <t xml:space="preserve">(2*(3,5+3,5)*1,8) "VDM šachta   </t>
  </si>
  <si>
    <t>151101111</t>
  </si>
  <si>
    <t>Odstranění příložného pažení a rozepření stěn rýh hl do 2 m</t>
  </si>
  <si>
    <t>151101301</t>
  </si>
  <si>
    <t>Zřízení rozepření stěn při pažení příložném hl do 4 m</t>
  </si>
  <si>
    <t xml:space="preserve">22,05 "hloubené vykopávky jam   </t>
  </si>
  <si>
    <t>151101311</t>
  </si>
  <si>
    <t>Odstranění rozepření stěn při pažení příložném hl do 4 m</t>
  </si>
  <si>
    <t xml:space="preserve">22,05+36,40 "hloubené vykopávky   </t>
  </si>
  <si>
    <t xml:space="preserve">0,324+2,800 "lože   </t>
  </si>
  <si>
    <t xml:space="preserve">0,486 "desky   </t>
  </si>
  <si>
    <t xml:space="preserve">9,240+17,015 "obsypy   </t>
  </si>
  <si>
    <t xml:space="preserve">2,65 "objekty   </t>
  </si>
  <si>
    <t>-118897187</t>
  </si>
  <si>
    <t>32,515*9 'Přepočtené koeficientem množství</t>
  </si>
  <si>
    <t xml:space="preserve">1,8*32,515   </t>
  </si>
  <si>
    <t xml:space="preserve">22,050+36,400 "výkopy   </t>
  </si>
  <si>
    <t xml:space="preserve">-32,515 "vodorovný přesun   </t>
  </si>
  <si>
    <t xml:space="preserve">(35,0*0,8*0,33) "vodovod   </t>
  </si>
  <si>
    <t xml:space="preserve">1,89*9,240   </t>
  </si>
  <si>
    <t>583/01</t>
  </si>
  <si>
    <t>vyhledávací vodič CYKY 4mm</t>
  </si>
  <si>
    <t>583/02</t>
  </si>
  <si>
    <t>ochranná folie</t>
  </si>
  <si>
    <t xml:space="preserve">1,03*(35,0) "vodovod   </t>
  </si>
  <si>
    <t>175101201</t>
  </si>
  <si>
    <t>Obsypání objektů bez prohození sypaniny z hornin tř. 1 až 4 uloženým do 30 m od kraje objektu</t>
  </si>
  <si>
    <t xml:space="preserve">(3,5*3,5*1,5)-1,36 "VDM šachta   </t>
  </si>
  <si>
    <t>583336740</t>
  </si>
  <si>
    <t>kamenivo těžené hrubé frakce 16-32</t>
  </si>
  <si>
    <t xml:space="preserve">1,7*17,015   </t>
  </si>
  <si>
    <t>451541111</t>
  </si>
  <si>
    <t>Lože pod potrubí otevřený výkop ze štěrkodrtě</t>
  </si>
  <si>
    <t xml:space="preserve">(35,0*0,8*0,10) "vodovod   </t>
  </si>
  <si>
    <t>452321131</t>
  </si>
  <si>
    <t>Podkladní desky ze ŽB tř. C 12/15 otevřený výkop</t>
  </si>
  <si>
    <t xml:space="preserve">(1,8*1,8*0,15) "VDM šachta   </t>
  </si>
  <si>
    <t>452351101</t>
  </si>
  <si>
    <t>Bednění podkladních desek nebo bloků nebo sedlového lože otevřený výkop</t>
  </si>
  <si>
    <t xml:space="preserve">(2*(1,8+1,8)*0,15) "VDM šachta   </t>
  </si>
  <si>
    <t>452368211</t>
  </si>
  <si>
    <t>Výztuž podkladních desek nebo bloků nebo pražců otevřený výkop ze svařovaných sítí Kari</t>
  </si>
  <si>
    <t xml:space="preserve">0,00526*(1,8*1,8) "VDM šachta   </t>
  </si>
  <si>
    <t>Trubní vedení</t>
  </si>
  <si>
    <t>871161121</t>
  </si>
  <si>
    <t>Montáž potrubí z trubek z tlakového polyetylénu otevřený výkop svařovaných vnější průměr 32 mm</t>
  </si>
  <si>
    <t xml:space="preserve">35,0 "vodovodní přípojka   </t>
  </si>
  <si>
    <t>286131100</t>
  </si>
  <si>
    <t>potrubí vodovodní PE100 PN16 SDR11 6 m, 100 m, 32 x 3,0 mm</t>
  </si>
  <si>
    <t xml:space="preserve">1,015*35,0   </t>
  </si>
  <si>
    <t>pc.871006</t>
  </si>
  <si>
    <t>Plastové flexibilní ochranné potrubí D 63 mm ( pro vodovodní potrubí )</t>
  </si>
  <si>
    <t>879171111</t>
  </si>
  <si>
    <t>Montáž vodovodní přípojky na potrubí DN 32</t>
  </si>
  <si>
    <t>891173111</t>
  </si>
  <si>
    <t>Montáž vodovodního ventilu hlavního pro přípojky DN 32</t>
  </si>
  <si>
    <t>630003203216</t>
  </si>
  <si>
    <t>TVAROVKA ISO SPOJKA DN 32-32</t>
  </si>
  <si>
    <t>892000012</t>
  </si>
  <si>
    <t>Zaměření trasy potrubí</t>
  </si>
  <si>
    <t>892233111</t>
  </si>
  <si>
    <t>Proplach a desinfekce vodovodního potrubí DN od 40 do 70</t>
  </si>
  <si>
    <t xml:space="preserve">35,0 "pitná voda   </t>
  </si>
  <si>
    <t>892241111</t>
  </si>
  <si>
    <t>Tlaková zkouška vodou potrubí do 80</t>
  </si>
  <si>
    <t>893811263</t>
  </si>
  <si>
    <t>Osazení vodoměrné šachty kruhové z PP obetonované pro statické zatížení průměru do 1,2 m hl do 1,6 m</t>
  </si>
  <si>
    <t>562305640</t>
  </si>
  <si>
    <t>šachta vodoměrná kruhová typ VŠK5 - včetně výztuhy 1,2/1,5 m</t>
  </si>
  <si>
    <t>899101111</t>
  </si>
  <si>
    <t>Osazení poklopů litinových nebo ocelových včetně rámů hmotnosti do 50 kg</t>
  </si>
  <si>
    <t>552431110</t>
  </si>
  <si>
    <t>poklop těžký s rámem litinový 600x600 C250 prov. B, sešroubovaný</t>
  </si>
  <si>
    <t>R0801</t>
  </si>
  <si>
    <t>Provedení revize stávajícího hydrantu</t>
  </si>
  <si>
    <t>-1699956778</t>
  </si>
  <si>
    <t>998276101</t>
  </si>
  <si>
    <t>Přesun hmot pro trubní vedení z trub z plastických hmot otevřený výkop</t>
  </si>
  <si>
    <t>722270102</t>
  </si>
  <si>
    <t>Sestava vodoměrová závitová G 1</t>
  </si>
  <si>
    <t>24,48</t>
  </si>
  <si>
    <t>TI02 - Splašková kanalizace</t>
  </si>
  <si>
    <t xml:space="preserve">    5 - Komunikace</t>
  </si>
  <si>
    <t>113106123</t>
  </si>
  <si>
    <t>Rozebrání dlažeb komunikací pro pěší ze zámkových dlaždic</t>
  </si>
  <si>
    <t xml:space="preserve">(1,0*2,0) "splašková kanalizace   </t>
  </si>
  <si>
    <t>113154123</t>
  </si>
  <si>
    <t>Frézování živičného krytu tl 50 mm pruh š 1 m pl do 500 m2 bez překážek v trase</t>
  </si>
  <si>
    <t xml:space="preserve">(1,0*4,0) "splašková kanalizace   </t>
  </si>
  <si>
    <t>113107122</t>
  </si>
  <si>
    <t>Odstranění podkladu pl do 50 m2 z kameniva drceného tl 200 mm</t>
  </si>
  <si>
    <t xml:space="preserve">2,0+4,0 "splašková kanalizace   </t>
  </si>
  <si>
    <t>113107131</t>
  </si>
  <si>
    <t>Odstranění podkladu nebo krytu pl do 50 m2 z betonu prostého tl 150 mm</t>
  </si>
  <si>
    <t>113107141</t>
  </si>
  <si>
    <t>Odstranění podkladu pl do 50 m2 živičných tl 50 mm</t>
  </si>
  <si>
    <t>119001421</t>
  </si>
  <si>
    <t>Dočasné zajištění kabelů a kabelových tratí ze 3 volně ložených kabelů</t>
  </si>
  <si>
    <t xml:space="preserve">5*1,0 "práce v místě křížení sítí   </t>
  </si>
  <si>
    <t>132201202</t>
  </si>
  <si>
    <t>Hloubení rýh š do 2000 mm v hornině tř. 3 objemu do 1000 m3</t>
  </si>
  <si>
    <t xml:space="preserve">0,5*51,00 "výkop rýh   </t>
  </si>
  <si>
    <t>120001101</t>
  </si>
  <si>
    <t>Příplatek za ztížení vykopávky v blízkosti podzemního vedení</t>
  </si>
  <si>
    <t xml:space="preserve">5,0*1,0*1,5 "splašková kanalizace   </t>
  </si>
  <si>
    <t xml:space="preserve">(2*34,0*1,5) "splašková kanalizace   </t>
  </si>
  <si>
    <t xml:space="preserve">51,00 "hloubené vykopávky   </t>
  </si>
  <si>
    <t xml:space="preserve">4,080 "lože   </t>
  </si>
  <si>
    <t xml:space="preserve">19,380 "obsypy   </t>
  </si>
  <si>
    <t xml:space="preserve">(34,0)*0,03 "potrubí   </t>
  </si>
  <si>
    <t>-106190079</t>
  </si>
  <si>
    <t>24,48*9 'Přepočtené koeficientem množství</t>
  </si>
  <si>
    <t xml:space="preserve">51,000 "hloubené vykopávky   </t>
  </si>
  <si>
    <t xml:space="preserve">-24,480 "vodorovný přesun   </t>
  </si>
  <si>
    <t xml:space="preserve">(34,0*1,2*0,5)-((34,0)*0,03) "splašková kanalizace   </t>
  </si>
  <si>
    <t xml:space="preserve">1,89*19,38   </t>
  </si>
  <si>
    <t>Komunikace</t>
  </si>
  <si>
    <t>564851111</t>
  </si>
  <si>
    <t>Podklad ze štěrkodrtě ŠD tl 150 mm</t>
  </si>
  <si>
    <t xml:space="preserve">(6,0) "splašková kanalizace   </t>
  </si>
  <si>
    <t>567114111</t>
  </si>
  <si>
    <t>Podklad z podkladového betonu tř. PB I (C 20/25) tl 100 mm</t>
  </si>
  <si>
    <t>567122114</t>
  </si>
  <si>
    <t>Podklad z kameniva zpevněného cementem KSC I tl 150 mm</t>
  </si>
  <si>
    <t>565165111</t>
  </si>
  <si>
    <t>Asfaltový beton vrstva podkladní ACP 16 (obalované kamenivo OKS) tl 80 mm š do 3 m</t>
  </si>
  <si>
    <t>577144131</t>
  </si>
  <si>
    <t>Asfaltový beton vrstva obrusná ACO 11 (ABS) tř. I tl 50 mm š do 3 m z modifikovaného asfaltu</t>
  </si>
  <si>
    <t>577166111</t>
  </si>
  <si>
    <t>Asfaltový beton vrstva ložní ACL 22 (ABVH) tl 70 mm š do 3 m z nemodifikovaného asfaltu</t>
  </si>
  <si>
    <t>573211111</t>
  </si>
  <si>
    <t>Postřik živičný spojovací z asfaltu v množství do 0,70 kg/m2</t>
  </si>
  <si>
    <t>596211110</t>
  </si>
  <si>
    <t>Kladení zámkové dlažby komunikací pro pěší tl 60 mm skupiny A pl do 50 m2</t>
  </si>
  <si>
    <t>592450380</t>
  </si>
  <si>
    <t>dlažba zámková H-PROFIL 20x16,5x6 cm přírodní</t>
  </si>
  <si>
    <t>748893281</t>
  </si>
  <si>
    <t>dlažba zámková profilová základní 20x16,5x6 cm přírodní</t>
  </si>
  <si>
    <t>871353121</t>
  </si>
  <si>
    <t>Montáž potrubí z kanalizačních trub z PVC otevřený výkop sklon do 20 % DN 200</t>
  </si>
  <si>
    <t xml:space="preserve">(34,0) "splašková kanalizace   </t>
  </si>
  <si>
    <t>286112670</t>
  </si>
  <si>
    <t>trubka KGEM s hrdlem 200X5,9X5M SN8KOEX,PVC</t>
  </si>
  <si>
    <t xml:space="preserve">1,015*(35,0/5)   </t>
  </si>
  <si>
    <t>892001500</t>
  </si>
  <si>
    <t>Napojení na stávající kanalizaci do DN 500 mm - napojení do šachty, úprava potrubí, úprava dna šachty</t>
  </si>
  <si>
    <t>Poznámka k položce:
- napojení vnitřního svodu splaškové kanalizace</t>
  </si>
  <si>
    <t>894812218</t>
  </si>
  <si>
    <t>Revizní a čistící šachta z PP šachtové dno DN 425/200 pravý a levý přítok</t>
  </si>
  <si>
    <t xml:space="preserve">2 "splašková kanalizace   </t>
  </si>
  <si>
    <t>894812232</t>
  </si>
  <si>
    <t>Revizní a čistící šachta z PP DN 500 šachtová roura korugovaná bez hrdla světlé hloubky 2000 mm</t>
  </si>
  <si>
    <t>894812241</t>
  </si>
  <si>
    <t>Revizní a čistící šachta z PP DN 425 šachtová roura teleskopická světlé hloubky 375 mm</t>
  </si>
  <si>
    <t>894812249</t>
  </si>
  <si>
    <t>Příplatek k rourám revizní a čistící šachty z PP DN 500 za uříznutí šachtové roury</t>
  </si>
  <si>
    <t>894812262</t>
  </si>
  <si>
    <t>Revizní a čistící šachta z PP DN 500 poklop litinový plný do teleskopické trubky pro zatížení  40 t</t>
  </si>
  <si>
    <t>Revizní a čistící šachta z PP DN 500 poklop litinový plný do teleskopické trubky pro zatížení 40 t</t>
  </si>
  <si>
    <t>892011000</t>
  </si>
  <si>
    <t>Podchycení svodu vnitřní kanalizace</t>
  </si>
  <si>
    <t xml:space="preserve">2 "napoiení vnitřní kanalizace   </t>
  </si>
  <si>
    <t>892221111</t>
  </si>
  <si>
    <t>Zkouška těsnosti kanalizačního potrubí</t>
  </si>
  <si>
    <t>919735111</t>
  </si>
  <si>
    <t>Řezání stávajícího živičného krytu hl do 50 mm</t>
  </si>
  <si>
    <t xml:space="preserve">2*(1,0+4,0) "splašková kanalizace   </t>
  </si>
  <si>
    <t>919010-R</t>
  </si>
  <si>
    <t>Zalití spár flexibilní zálivkou</t>
  </si>
  <si>
    <t>919731121</t>
  </si>
  <si>
    <t>Zarovnání styčné plochy podkladu nebo krytu živičného tl do 50 mm</t>
  </si>
  <si>
    <t>997221571</t>
  </si>
  <si>
    <t>Vodorovná doprava vybouraných hmot do 1 km</t>
  </si>
  <si>
    <t>997221579</t>
  </si>
  <si>
    <t>Příplatek ZKD 1 km u vodorovné dopravy vybouraných hmot</t>
  </si>
  <si>
    <t>5,31*20 'Přepočtené koeficientem množství</t>
  </si>
  <si>
    <t>997221845</t>
  </si>
  <si>
    <t>Poplatek za uložení odpadu z asfaltových povrchů na skládce (skládkovné)</t>
  </si>
  <si>
    <t>94,928</t>
  </si>
  <si>
    <t>TI03 - Dešťová kanalizace</t>
  </si>
  <si>
    <t>131201202</t>
  </si>
  <si>
    <t>Hloubení jam zapažených v hornině tř. 3 objemu do 1000 m3</t>
  </si>
  <si>
    <t xml:space="preserve">(14,0*4,4*1,4) "vsakovací galerie   </t>
  </si>
  <si>
    <t xml:space="preserve">0,5*86,24 "výkop jam   </t>
  </si>
  <si>
    <t xml:space="preserve">(57,0*0,8*0,9) "dešťová kanalizace   </t>
  </si>
  <si>
    <t xml:space="preserve">0,5*41,04 "výkop rýh   </t>
  </si>
  <si>
    <t xml:space="preserve">(2*32,0*0,9) "dešťová kanalizace   </t>
  </si>
  <si>
    <t xml:space="preserve">(2*(14,0+2,4)*1,4) "vsakovací galerie   </t>
  </si>
  <si>
    <t xml:space="preserve">86,24 "hloubené vykopávky jam   </t>
  </si>
  <si>
    <t xml:space="preserve">86,24+41,040 "hloubené vykopávky   </t>
  </si>
  <si>
    <t xml:space="preserve">9,240+4,560 "lože   </t>
  </si>
  <si>
    <t xml:space="preserve">18,468+34,592 "obsypy   </t>
  </si>
  <si>
    <t xml:space="preserve">(57,0*0,02) "potrubí   </t>
  </si>
  <si>
    <t xml:space="preserve">(12,0*4,4*0,51) "objekty   </t>
  </si>
  <si>
    <t>-451849451</t>
  </si>
  <si>
    <t>odvoz</t>
  </si>
  <si>
    <t>94,928*9 'Přepočtené koeficientem množství</t>
  </si>
  <si>
    <t xml:space="preserve">86,240+41,040 "hloubené vykopávky   </t>
  </si>
  <si>
    <t xml:space="preserve">-94,928 "vodorovný přesun   </t>
  </si>
  <si>
    <t xml:space="preserve">(57,0*0,8*0,43)-(57,0*0,020) "dešťová kanalizace   </t>
  </si>
  <si>
    <t xml:space="preserve">1,89*18,468   </t>
  </si>
  <si>
    <t xml:space="preserve">1,7*34,592   </t>
  </si>
  <si>
    <t>211971121R</t>
  </si>
  <si>
    <t>Zřízení opláštění vsakovacích ploch geotextilií v rýze nebo zářezu sklonu přes 1 : 2,5 š do 2,5 m</t>
  </si>
  <si>
    <t>Poznámka k položce:
- opláštění plochy vsakovací drenáže</t>
  </si>
  <si>
    <t>693660510</t>
  </si>
  <si>
    <t>textilie GEOFILTEX 63 63/20 200 g/m2 do š 8,8 m</t>
  </si>
  <si>
    <t xml:space="preserve">1,2*38,082   </t>
  </si>
  <si>
    <t>583336880</t>
  </si>
  <si>
    <t>kamenivo těžené hrubé frakce 32-63</t>
  </si>
  <si>
    <t xml:space="preserve">(14,0*4,4*0,15) "vsakovací galerie   </t>
  </si>
  <si>
    <t xml:space="preserve">(57,0*0,8*0,1) "dešťová kanalizace   </t>
  </si>
  <si>
    <t>871273121</t>
  </si>
  <si>
    <t>Montáž kanalizačního potrubí z PVC těsněné gumovým kroužkem otevřený výkop sklon do 20 % DN 125</t>
  </si>
  <si>
    <t xml:space="preserve">57,0 "dešťová kanalizace   </t>
  </si>
  <si>
    <t>286112370</t>
  </si>
  <si>
    <t>trubka KGEM s hrdlem 125X3,2X5M SN4KOEX,PVC</t>
  </si>
  <si>
    <t xml:space="preserve">1,015*(57,0/5)   </t>
  </si>
  <si>
    <t xml:space="preserve">(57,0) "dešťová kanalizace   </t>
  </si>
  <si>
    <t xml:space="preserve">(57,0) "splašková kanalizace   </t>
  </si>
  <si>
    <t>R-879200</t>
  </si>
  <si>
    <t>ízení vsakovací galerie včetně montáže</t>
  </si>
  <si>
    <t>komplet</t>
  </si>
  <si>
    <t>Zřízení vsakovací galerie včetně montáže</t>
  </si>
  <si>
    <t xml:space="preserve">1 "vsakovací galerie   </t>
  </si>
  <si>
    <t>pc.802111R</t>
  </si>
  <si>
    <t>vsakovací tunel</t>
  </si>
  <si>
    <t xml:space="preserve">vsakovací tunel </t>
  </si>
  <si>
    <t>pc.802112R</t>
  </si>
  <si>
    <t>zakončení vsakovacích tunelů - balení 2 ks</t>
  </si>
  <si>
    <t>pc.802115</t>
  </si>
  <si>
    <t>odvětrávací nástavec s větrací hlavicí</t>
  </si>
  <si>
    <t>R-8796051</t>
  </si>
  <si>
    <t>Podzemní filtrační šachta plastová nast.hl. 570-1050 mm s pochůzným poklopem - dodávka a montáž</t>
  </si>
  <si>
    <t>721242115</t>
  </si>
  <si>
    <t>Lapač střešních splavenin z PP se zápachovou klapkou a lapacím košem DN 110</t>
  </si>
  <si>
    <t>D.2.3 - Plynovod</t>
  </si>
  <si>
    <t>D.2.3.01 - Plynová zařízení</t>
  </si>
  <si>
    <t xml:space="preserve">    723 - Zdravotechnika - vnitřní plynovod</t>
  </si>
  <si>
    <t>970900100</t>
  </si>
  <si>
    <t>723</t>
  </si>
  <si>
    <t>Zdravotechnika - vnitřní plynovod</t>
  </si>
  <si>
    <t>723111202</t>
  </si>
  <si>
    <t>Potrubí ocelové závitové černé bezešvé svařované běžné DN 15</t>
  </si>
  <si>
    <t xml:space="preserve">2 "plynovod   </t>
  </si>
  <si>
    <t>723111204</t>
  </si>
  <si>
    <t>Potrubí ocelové závitové černé bezešvé svařované běžné DN 25</t>
  </si>
  <si>
    <t>723150311</t>
  </si>
  <si>
    <t>Potrubí ocelové hladké černé Bralen DN25 izolovaná</t>
  </si>
  <si>
    <t>723100101</t>
  </si>
  <si>
    <t>Upevňovací materiál pro plynovodní potrubí</t>
  </si>
  <si>
    <t>723190102</t>
  </si>
  <si>
    <t>Přípojka plynovodní nerezová hadice G1/2 F x G1/2 M délky od 25 do 50 cm spojovaná na závit</t>
  </si>
  <si>
    <t xml:space="preserve">1 "napojení kotle   </t>
  </si>
  <si>
    <t>723190251</t>
  </si>
  <si>
    <t>Výpustky plynovodní vedení a upevnění DN 15 s nástěnkou</t>
  </si>
  <si>
    <t>723208090</t>
  </si>
  <si>
    <t>Chránička - trubka ocelová bezešvá D57 tl 2,9mm hladká kruhová 11353</t>
  </si>
  <si>
    <t xml:space="preserve">1 "chránička   </t>
  </si>
  <si>
    <t>723221304</t>
  </si>
  <si>
    <t>Ventil vzorkovací rohový G 1/2 PN 5 s vnitřním závitem</t>
  </si>
  <si>
    <t>723230102</t>
  </si>
  <si>
    <t>Kulový uzávěr přímý PN 5 G 1/2 FF s protipožární armaturou a 2x vnitřním závitem</t>
  </si>
  <si>
    <t>723231162</t>
  </si>
  <si>
    <t>Kohout kulový přímý G 1/2 PN 42 do 185°C plnoprůtokový s koulí DADO vnitřní závit těžká řada</t>
  </si>
  <si>
    <t>723290001</t>
  </si>
  <si>
    <t>Napojení na venkovní potrubí plynovodní přípojky</t>
  </si>
  <si>
    <t xml:space="preserve">1 "napojení na přívod plynu   </t>
  </si>
  <si>
    <t>783425411</t>
  </si>
  <si>
    <t>Nátěry syntetické potrubí do DN 50 barva dražší lesklý povrch 1x antikorozní, 1x základní, 1x email</t>
  </si>
  <si>
    <t>720290226</t>
  </si>
  <si>
    <t>Tlaková zkouška plynovodního potrubí do DN 50, včetně revize a revizní knihy</t>
  </si>
  <si>
    <t>998723102</t>
  </si>
  <si>
    <t>Přesun hmot pro vnitřní plynovod v objektech v do 12 m</t>
  </si>
  <si>
    <t>14,978</t>
  </si>
  <si>
    <t>D.2.3.02 - Plynovodní přípojka TI05</t>
  </si>
  <si>
    <t>Rozebrání dlažeb a dílců komunikací pro pěší, vozovek a ploch s přemístěním hmot na skládku na vzdálenost do 3 m nebo s naložením na dopravní prostředek komunikací pro pěší s ložem z kameniva nebo živice a s výplní spár ze zámkové dlažby</t>
  </si>
  <si>
    <t xml:space="preserve">(2,0*0,8) "plynovod   </t>
  </si>
  <si>
    <t xml:space="preserve">(2,0*0,8) "plynovod rušený   </t>
  </si>
  <si>
    <t>Odstranění podkladů nebo krytů s přemístěním hmot na skládku na vzdálenost do 3 m nebo s naložením na dopravní prostředek v ploše jednotlivě do 50 m2 živičných, o tl. vrstvy do 50 mm</t>
  </si>
  <si>
    <t xml:space="preserve">(1*0,8+1,5*1,5) "plynovod   </t>
  </si>
  <si>
    <t xml:space="preserve">(1*0,8+1,5*1,5) "plynovod rušený   </t>
  </si>
  <si>
    <t>Frézování živičného podkladu nebo krytu s naložením na dopravní prostředek plochy do 500 m2 bez překážek v trase pruhu šířky přes 0,5 m do 1 m, tloušťky vrstvy 50 mm</t>
  </si>
  <si>
    <t>Odstranění podkladů nebo krytů s přemístěním hmot na skládku na vzdálenost do 3 m nebo s naložením na dopravní prostředek v ploše jednotlivě do 50 m2 z kameniva hrubého drceného, o tl. vrstvy přes 100 do 200 mm</t>
  </si>
  <si>
    <t xml:space="preserve">1,6+3,05 "plynovod   </t>
  </si>
  <si>
    <t xml:space="preserve">1,6+3,05 "plynovod rušený   </t>
  </si>
  <si>
    <t>Odstranění podkladu pl do 50 m2 z betonu prostého tl 150 mm</t>
  </si>
  <si>
    <t>Odstranění podkladů nebo krytů s přemístěním hmot na skládku na vzdálenost do 3 m nebo s naložením na dopravní prostředek v ploše jednotlivě do 50 m2 z betonu prostého, o tl. vrstvy přes 100 do 150 mm</t>
  </si>
  <si>
    <t>Dočasné zajištění podzemního potrubí nebo vedení ve výkopišti ve stavu i poloze , ve kterých byla na začátku zemních prací a to s podepřením, vzepřením nebo vyvěšením, příp. s ochranným bedněním, se zřízením a odstraněním za jišťovací konstrukce, s opotřebením hmot kabelů a kabelových tratí z volně ložených kabelů a to do 3 kabelů</t>
  </si>
  <si>
    <t xml:space="preserve">4,0 "práce v místě křížení sítí   </t>
  </si>
  <si>
    <t>Příplatek k cenám vykopávek za ztížení vykopávky v blízkosti podzemního vedení nebo výbušnin v horninách jakékoliv třídy</t>
  </si>
  <si>
    <t>Hloubení zapažených jam a zářezů s urovnáním dna do předepsaného profilu a spádu v hornině tř. 3 do 100 m3</t>
  </si>
  <si>
    <t xml:space="preserve">(1,5*1,5*1,5) "plynovod   </t>
  </si>
  <si>
    <t xml:space="preserve">(1,5*1,5*1,5) "plynovod rušený   </t>
  </si>
  <si>
    <t>Hloubení zapažených jam a zářezů s urovnáním dna do předepsaného profilu a spádu Příplatek k cenám za lepivost horniny tř. 3</t>
  </si>
  <si>
    <t xml:space="preserve">0,5*6,75 "výkop jam   </t>
  </si>
  <si>
    <t xml:space="preserve">(5,0+29,0)*0,8*1,2 "plynovod   </t>
  </si>
  <si>
    <t xml:space="preserve">(3,0)*0,8*1,2 "plynovod rušený   </t>
  </si>
  <si>
    <t>Hloubení zapažených i nezapažených rýh šířky přes 600 do 2 000 mm ručním nebo pneumatickým nářadím s urovnáním dna do předepsaného profilu a spádu v horninách tř. 3 Příplatek k cenám za lepivost horniny tř. 3</t>
  </si>
  <si>
    <t xml:space="preserve">0,5*35,52 "výkop rýh   </t>
  </si>
  <si>
    <t>Zřízení pažení a rozepření stěn rýh pro podzemní vedení pro všechny šířky rýhy příložné pro jakoukoliv mezerovitost, hloubky do 2 m</t>
  </si>
  <si>
    <t xml:space="preserve">(2*(5,0+29,0)*0,8*1,2) "plynovod   </t>
  </si>
  <si>
    <t xml:space="preserve">(2*3,0*1,2) "plynovod rušený   </t>
  </si>
  <si>
    <t xml:space="preserve">(2*(1,5+1,5)*1,5) "plynovod   </t>
  </si>
  <si>
    <t xml:space="preserve">(2*(1,5+1,5)*1,5) "plynovod rušený   </t>
  </si>
  <si>
    <t>Odstranění pažení a rozepření stěn rýh pro podzemní vedení s uložením materiálu na vzdálenost do 3 m od kraje výkopu příložné, hloubky do 2 m</t>
  </si>
  <si>
    <t>Svislé přemístění výkopku bez naložení do dopravní nádoby avšak s vyprázdněním dopravní nádoby na hromadu nebo do dopravního prostředku z horniny tř. 1 až 4, při hloubce výkopu přes 1 do 2,5 m</t>
  </si>
  <si>
    <t xml:space="preserve">6,750+35,520 "hloubené vykopávky   </t>
  </si>
  <si>
    <t xml:space="preserve">3,410 "lože   </t>
  </si>
  <si>
    <t xml:space="preserve">11,568 "obsypy   </t>
  </si>
  <si>
    <t>-1085226985</t>
  </si>
  <si>
    <t>14,978*9 'Přepočtené koeficientem množství</t>
  </si>
  <si>
    <t>171201202</t>
  </si>
  <si>
    <t xml:space="preserve">1,8*14,978   </t>
  </si>
  <si>
    <t xml:space="preserve">-14,978 "vodorovný přesun   </t>
  </si>
  <si>
    <t>Obsyp potrubí bez prohození sypaniny z hornin tř. 1 až 4 uloženým do 3 m od kraje výkopu</t>
  </si>
  <si>
    <t xml:space="preserve">(5,0+29,0)*0,8*0,33 "plynovod   </t>
  </si>
  <si>
    <t xml:space="preserve">(3,0)*0,8*0,33 "plynovod rušený   </t>
  </si>
  <si>
    <t xml:space="preserve">1,5*1,5*0,40 "plynovod   </t>
  </si>
  <si>
    <t xml:space="preserve">1,5*1,5*0,40 "plynovod rušený   </t>
  </si>
  <si>
    <t>kamenivo těžené drobné prané (Bratčice) frakce 0-4 pr.</t>
  </si>
  <si>
    <t>kamenivo těžené drobné prané frakce 0-4 pr.</t>
  </si>
  <si>
    <t xml:space="preserve">1,89*11,568   </t>
  </si>
  <si>
    <t xml:space="preserve">1,25*(5,0+29,0) "plynovod   </t>
  </si>
  <si>
    <t xml:space="preserve">1,03*(5,0+29,0) "plynovod   </t>
  </si>
  <si>
    <t>Lože pod potrubí, stoky a drobné objekty v otevřeném výkopu z kameniva drobného těženého 0 až 4 mm</t>
  </si>
  <si>
    <t xml:space="preserve">(5,0+29,0)*0,8*0,1 "plynovod   </t>
  </si>
  <si>
    <t xml:space="preserve">(3,0)*0,8*0,1 "plynovod rušený   </t>
  </si>
  <si>
    <t xml:space="preserve">(1,5*1,5)*0,1 "plynovod   </t>
  </si>
  <si>
    <t xml:space="preserve">(1,5*1,5)*0,1 "plynovod rušený   </t>
  </si>
  <si>
    <t>564861111</t>
  </si>
  <si>
    <t>Podklad ze štěrkodrtě ŠD tl 200 mm</t>
  </si>
  <si>
    <t>Podklad ze štěrkodrti ŠD s rozprostřením a zhutněním, po zhutnění tl. 200 mm</t>
  </si>
  <si>
    <t xml:space="preserve">3,2+6,1 "plynovod   </t>
  </si>
  <si>
    <t>Podklad ze směsi stmelené cementem SC C 20/25 (PB I) tl 100 mm</t>
  </si>
  <si>
    <t>Podklad ze směsi stmelené cementem SC bez dilatačních spár, s rozprostřením a zhutněním SC C 20/25 (PB I), po zhutnění tl. 100 mm</t>
  </si>
  <si>
    <t>Podklad ze směsi stmelené cementem SC C 8/10 (KSC I) tl 150 mm</t>
  </si>
  <si>
    <t>Podklad ze směsi stmelené cementem SC bez dilatačních spár, s rozprostřením a zhutněním SC C 8/10 (KSC I), po zhutnění tl. 150 mm</t>
  </si>
  <si>
    <t>Asfaltový beton vrstva podkladní ACP 16 (obalované kamenivo střednězrnné - OKS) s rozprostřením a zhutněním v pruhu šířky do 3 m, po zhutnění tl. 80 mm</t>
  </si>
  <si>
    <t xml:space="preserve">6,1 "plynovod   </t>
  </si>
  <si>
    <t>573231111</t>
  </si>
  <si>
    <t>Postřik živičný spojovací ze silniční emulze v množství 0,70 kg/m2</t>
  </si>
  <si>
    <t>Postřik spojovací PS bez posypu kamenivem ze silniční emulze, v množství 0,70 kg/m2</t>
  </si>
  <si>
    <t>Asfaltový beton vrstva obrusná ACO 11 (ABS) s rozprostřením a se zhutněním z modifikovaného asfaltu v pruhu šířky do 3 m, po zhutnění tl. 50 mm</t>
  </si>
  <si>
    <t>Asfaltový beton vrstva ložní ACL 22 (ABVH) s rozprostřením a zhutněním z nemodifikovaného asfaltu v pruhu šířky do 3 m, po zhutnění tl. 70 mm</t>
  </si>
  <si>
    <t>R-580101</t>
  </si>
  <si>
    <t>Pružná zálivka spáry</t>
  </si>
  <si>
    <t>Kladení dlažby z betonových zámkových dlaždic komunikací pro pěší s ložem z kameniva těženého nebo drceného tl. do 40 mm, s vyplněním spár s dvojitým hutněním, vibrováním a se smetením přebytečného materiálu na krajnici tl. 60 mm skupiny A, pro plochy do 50 m2</t>
  </si>
  <si>
    <t xml:space="preserve">3,2 "plynovod   </t>
  </si>
  <si>
    <t>-434692225</t>
  </si>
  <si>
    <t xml:space="preserve">5,0+29,0 "plynovod   </t>
  </si>
  <si>
    <t>286139110</t>
  </si>
  <si>
    <t>potrubí plynovodní PE 100 SDR 11,6-0,4 MPa , návin 100 m, tyče 6m, 32 x 3,0 mm</t>
  </si>
  <si>
    <t xml:space="preserve">1,015*5   </t>
  </si>
  <si>
    <t>286139210</t>
  </si>
  <si>
    <t>potrubí plynovodní ROBUST PIPE z PE 100+, SDR 11, 32 x 3,0 mm</t>
  </si>
  <si>
    <t>potrubí plynovodní z PE 100+ opláštěné vrstvou z pěnového PE, SDR 11, 32 x 3,0 mm</t>
  </si>
  <si>
    <t>286139640</t>
  </si>
  <si>
    <t>trubka ochranná pro plyn PEHD 90 x 3,5 mm</t>
  </si>
  <si>
    <t>Poznámka k položce:
Černé se žlutými pruhy</t>
  </si>
  <si>
    <t xml:space="preserve">3,0 "ochranná trubka   </t>
  </si>
  <si>
    <t>141435220</t>
  </si>
  <si>
    <t>trubka ocelová bezešvá závitová bez závitu 11353.1 Js 5/4 pvc/asfalt. (OP)</t>
  </si>
  <si>
    <t xml:space="preserve">2,0 "plynovod   </t>
  </si>
  <si>
    <t>877171121</t>
  </si>
  <si>
    <t>Montáž elektrotvarovek na potrubí z trubek z tlakového PE otevřený výkop vnější průměr 32 mm</t>
  </si>
  <si>
    <t>pc.8027902</t>
  </si>
  <si>
    <t>PE100 SDR11 - kulový kohout D 32 mm s integrovanou přechodkou PE-ocel</t>
  </si>
  <si>
    <t>877181121</t>
  </si>
  <si>
    <t>Montáž elektrotvarovek na potrubí z trubek z tlakového PE otevřený výkop vnější průměr 63 mm</t>
  </si>
  <si>
    <t>pc.800754</t>
  </si>
  <si>
    <t>elektrotvarovka PE100 SDR11 - navrtávací T-kus s prodl. hrdlem a objímkou D 32 mm</t>
  </si>
  <si>
    <t>pc.800761</t>
  </si>
  <si>
    <t>elektrotvarovka PE100 SDR11 - koleno 90° D 32 mm</t>
  </si>
  <si>
    <t>R-8200101</t>
  </si>
  <si>
    <t>Napojení na stávající potrubí STL plynovodu PE D 50 mm</t>
  </si>
  <si>
    <t>R-823900</t>
  </si>
  <si>
    <t>Přechodka lPE/ocel D 32/25 mm (dodávka a montáž)</t>
  </si>
  <si>
    <t>R-823910</t>
  </si>
  <si>
    <t>Vybavení HUP - regulátor tlaku B6, 2x uzávěr 1", rozpěry ( dodávka a montáž )</t>
  </si>
  <si>
    <t>R-823912</t>
  </si>
  <si>
    <t>Montáž plynoměrů PS-2, PS-6</t>
  </si>
  <si>
    <t>388222690</t>
  </si>
  <si>
    <t>plynoměr membránový nízkotlaký BK se šroubením G4, PN 0,05 MPa, rozteč 100</t>
  </si>
  <si>
    <t>plynoměr membránový nízkotlaký se šroubením Qmax 6 m3/h, PN 0,05 MPa, rozteč 100</t>
  </si>
  <si>
    <t xml:space="preserve">5,0+29,0+2,0 "plynovod   </t>
  </si>
  <si>
    <t>R-890225</t>
  </si>
  <si>
    <t>Uvedení rozvodu do provozu</t>
  </si>
  <si>
    <t>R-890226</t>
  </si>
  <si>
    <t>Řezání stávajícího živičného krytu nebo podkladu hloubky do 50 mm</t>
  </si>
  <si>
    <t xml:space="preserve">(2*(3,0+0,8)+2*(1,5+1,5)) "plynovod   </t>
  </si>
  <si>
    <t xml:space="preserve">(2*(1,0+0,8)+2*(1,5+1,5)) "plynovod rušený   </t>
  </si>
  <si>
    <t>Zarovnání styčné plochy podkladu nebo krytu podél vybourané části komunikace nebo zpevněné plochy živičné tl. do 50 mm</t>
  </si>
  <si>
    <t>Vodorovná doprava vybouraných hmot bez naložení, ale se složením a s hrubým urovnáním na vzdálenost do 1 km</t>
  </si>
  <si>
    <t>Vodorovná doprava vybouraných hmot bez naložení, ale se složením a s hrubým urovnáním na vzdálenost Příplatek k ceně za každý další i započatý 1 km přes 1 km</t>
  </si>
  <si>
    <t>7,93*18 'Přepočtené koeficientem množství</t>
  </si>
  <si>
    <t>Poplatek za uložení stavebního odpadu na skládce (skládkovné) z asfaltových povrchů</t>
  </si>
  <si>
    <t>Přesun hmot pro trubní vedení hloubené z trub z plastických hmot nebo sklolaminátových pro vodovody nebo kanalizace v otevřeném výkopu dopravní vzdálenost do 15 m</t>
  </si>
  <si>
    <t>D.2.4 - Podzemní vedení elektro</t>
  </si>
  <si>
    <t>D1 - Rozváděče</t>
  </si>
  <si>
    <t>D2 - Kabely samozhášivé s dvojitou izolací PVC, včetně montáže</t>
  </si>
  <si>
    <t>D3 - Výkopové práce</t>
  </si>
  <si>
    <t>D4 - Hodinové zúčtovací sazby</t>
  </si>
  <si>
    <t>Rozváděče</t>
  </si>
  <si>
    <t>Pol166</t>
  </si>
  <si>
    <t>Elektroměrový rozváděč typový pro zazdění do pilíře pro jeden elektroměr včetně osazení a zapojení.</t>
  </si>
  <si>
    <t>Kabely samozhášivé s dvojitou izolací PVC, včetně montáže</t>
  </si>
  <si>
    <t>Pol167</t>
  </si>
  <si>
    <t>CYKY 4B x 10</t>
  </si>
  <si>
    <t>Pol168</t>
  </si>
  <si>
    <t>Ukončení  kabelů  v rozváděčích</t>
  </si>
  <si>
    <t>Ukončení kabelů v rozváděčích</t>
  </si>
  <si>
    <t>Výkopové práce</t>
  </si>
  <si>
    <t>Pol169</t>
  </si>
  <si>
    <t>VÝKOP A ZÁHOZ RÝHY ŠÍŘE 30 cm A HLOBKY 80 cm</t>
  </si>
  <si>
    <t>Pol170</t>
  </si>
  <si>
    <t>POLOŽENÍ VÝSTRAŽNÉ FOLIE včetně folie a kabelového lože.</t>
  </si>
  <si>
    <t>Pol171</t>
  </si>
  <si>
    <t>VYTYČENÍ KABELOVÉ TRASY A OSTATNÍCH PODZEMNÍCH SÍTÍ</t>
  </si>
  <si>
    <t>Pol172</t>
  </si>
  <si>
    <t>CHRÁNIČKY PRO ULOŽENÍ PO VOZOVKOU</t>
  </si>
  <si>
    <t>Pol173</t>
  </si>
  <si>
    <t>Těsnění prostupů do objektů</t>
  </si>
  <si>
    <t>Pol174</t>
  </si>
  <si>
    <t>Revizní technik,</t>
  </si>
  <si>
    <t>Pol175</t>
  </si>
  <si>
    <t>Spolupráce s revizním technikem</t>
  </si>
  <si>
    <t>Pol176</t>
  </si>
  <si>
    <t>Stavební přípomoce</t>
  </si>
  <si>
    <t>D.2.5 - Podzemní sdělovací vedení</t>
  </si>
  <si>
    <t>D1 - Kabely zemní sdělovací stíněné, včetně montáže pro tel.přípojku a dom.tel.</t>
  </si>
  <si>
    <t>D2 - Výkopové práce</t>
  </si>
  <si>
    <t>D3 - Hodinové zúčtovací sazby</t>
  </si>
  <si>
    <t>Kabely zemní sdělovací stíněné, včetně montáže pro tel.přípojku a dom.tel.</t>
  </si>
  <si>
    <t>Pol177</t>
  </si>
  <si>
    <t>TCEKPFLE 3x4x0.8</t>
  </si>
  <si>
    <t>Pol178</t>
  </si>
  <si>
    <t>Chránička korungovaná TOI 23</t>
  </si>
  <si>
    <t>Pol179</t>
  </si>
  <si>
    <t>Přípojková skříň MRK 10 pod omítku</t>
  </si>
  <si>
    <t>Pol180</t>
  </si>
  <si>
    <t>Pol181</t>
  </si>
  <si>
    <t>Spolupráce s technikem telefonní společnosti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</si>
  <si>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</si>
  <si>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</si>
  <si>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</si>
  <si>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</si>
  <si>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>VRN1</t>
  </si>
  <si>
    <t>Průzkumné, geodetické a projektové práce</t>
  </si>
  <si>
    <t>011303000</t>
  </si>
  <si>
    <t>Archeologická činnost bez rozlišení - archeologická příprava</t>
  </si>
  <si>
    <t>1024</t>
  </si>
  <si>
    <t>2079055040</t>
  </si>
  <si>
    <t>Průzkumné, geodetické a projektové práce průzkumné práce archeologická činnost bez rozlišení - archeologická příprava</t>
  </si>
  <si>
    <t>012002000</t>
  </si>
  <si>
    <t>Geodetické práce</t>
  </si>
  <si>
    <t>-373568613</t>
  </si>
  <si>
    <t>Hlavní tituly průvodních činností a nákladů průzkumné, geodetické a projektové práce geodetické práce</t>
  </si>
  <si>
    <t xml:space="preserve">Poznámka k položce:
práce při provádění stavby, po výstavbě, zaměření prováděných přípojek, vypracování geometrických plánů
</t>
  </si>
  <si>
    <t>013244000</t>
  </si>
  <si>
    <t>Dokumentace pro provádění stavby - vypracování dílenské dokumentace</t>
  </si>
  <si>
    <t>2064651307</t>
  </si>
  <si>
    <t>Průzkumné, geodetické a projektové práce projektové práce dokumentace stavby (výkresová a textová) pro provádění stavby - vypracování dílenské dokumentace</t>
  </si>
  <si>
    <t>VRN3</t>
  </si>
  <si>
    <t>Zařízení staveniště</t>
  </si>
  <si>
    <t>030001000</t>
  </si>
  <si>
    <t>84067144</t>
  </si>
  <si>
    <t>Základní rozdělení průvodních činností a nákladů zařízení staveniště</t>
  </si>
  <si>
    <t xml:space="preserve">Poznámka k položce:
V ceně zařízení staveniště:
- případné terénní úpravy pro zařízení staveniště
- náklady na provizorní připojení staveniště (elektro, inženýrské sítě...), příp. vybudování provizorních komunikací, d+m staveništního rozvaděče
- náklady na stavební buňky a sklady
- náklady na oplocení staveniště (min. v=1,8m)
- náklady na provoz a údržbu staveniště
- dopravní značení, informační tabule
- osvětlení staveniště
- zrušení a rozebrání zařízení staveniště
- úprava terénu </t>
  </si>
  <si>
    <t>VRN4</t>
  </si>
  <si>
    <t>Inženýrská činnost</t>
  </si>
  <si>
    <t>049103000</t>
  </si>
  <si>
    <t>Inženýrská činnost - náklady vzniklé v souvislosti s realizací stavby</t>
  </si>
  <si>
    <t>-425553187</t>
  </si>
  <si>
    <t>Inženýrská činnost inženýrská činnost ostatní náklady vzniklé v souvislosti s realizací stavby</t>
  </si>
  <si>
    <t>Ornice</t>
  </si>
  <si>
    <t>ornice</t>
  </si>
  <si>
    <t>185,34</t>
  </si>
  <si>
    <t>B - Vedlejší aktivity projektu</t>
  </si>
  <si>
    <t>DO - Demolice</t>
  </si>
  <si>
    <t>Úroveň 4:</t>
  </si>
  <si>
    <t>01 - Rodinný dům s garáží</t>
  </si>
  <si>
    <t xml:space="preserve">    997 - Přesun sutě</t>
  </si>
  <si>
    <t>113107162</t>
  </si>
  <si>
    <t>Odstranění podkladu pl přes 50 do 200 m2 z kameniva drceného tl 200 mm</t>
  </si>
  <si>
    <t>Odstranění podkladů nebo krytů s přemístěním hmot na skládku na vzdálenost do 20 m nebo s naložením na dopravní prostředek v ploše jednotlivě přes 50 m2 do 200 m2 z kameniva hrubého drceného, o tl. vrstvy přes 100 do 200 mm</t>
  </si>
  <si>
    <t>PD: C.1. Situační výkres, D.1.1 Technická zpráva, D.1.2 Půdorys 1.NP, Řez A-A</t>
  </si>
  <si>
    <t>(11*10+3,3*6,8)*0,2</t>
  </si>
  <si>
    <t>PD: C.1. Situační výkres, D.3.1 Technická zpráva, D.2.2 Půdorys 1.NP, Řez B-B</t>
  </si>
  <si>
    <t>0,4*1*(2*10+2*10,4)+0,4*1*(2*3,3+2*6,2)</t>
  </si>
  <si>
    <t>R0101</t>
  </si>
  <si>
    <t>Zásyp vhodným hutnitelným materiálem</t>
  </si>
  <si>
    <t>1756814324</t>
  </si>
  <si>
    <t>R0901</t>
  </si>
  <si>
    <t>Odpojení sítí od objektu</t>
  </si>
  <si>
    <t>Odpojení inženýrských sítí od objektu (vč. ukočení vedení, zaslepení přípojek)</t>
  </si>
  <si>
    <t>981011415</t>
  </si>
  <si>
    <t>Demolice budov zděných na MC nebo z betonu podíl konstrukcí do 30 % postupným rozebíráním</t>
  </si>
  <si>
    <t>Demolice budov postupným rozebíráním z cihel, kamene, tvárnic na maltu cementovou nebo z betonu prostého s podílem konstrukcí přes 25 do 30 %</t>
  </si>
  <si>
    <t>Objekt RD</t>
  </si>
  <si>
    <t>12*10*3+4,8*5*11+12*0,9*1+(11+4,7+4,7+2,8+2,8)*0,6*1+12*0,7+(2,6+2,6+5,6)*0,4*1</t>
  </si>
  <si>
    <t>3,3*6,8*2,7+0,4*1*(2*3,3+2*6,2)</t>
  </si>
  <si>
    <t>997</t>
  </si>
  <si>
    <t>Přesun sutě</t>
  </si>
  <si>
    <t>997006512</t>
  </si>
  <si>
    <t>Vodorovné doprava suti s naložením a složením na skládku do 1 km</t>
  </si>
  <si>
    <t>Vodorovná doprava suti na skládku s naložením na dopravní prostředek a složením přes 100 m do 1 km</t>
  </si>
  <si>
    <t>997006519</t>
  </si>
  <si>
    <t>Příplatek k vodorovnému přemístění suti na skládku ZKD 1 km přes 1 km</t>
  </si>
  <si>
    <t>Vodorovná doprava suti na skládku s naložením na dopravní prostředek a složením Příplatek k ceně za každý další i započatý 1 km</t>
  </si>
  <si>
    <t>427,775*18 'Přepočtené koeficientem množství</t>
  </si>
  <si>
    <t>997006551</t>
  </si>
  <si>
    <t>Hrubé urovnání suti na skládce bez zhutnění</t>
  </si>
  <si>
    <t>997013801</t>
  </si>
  <si>
    <t>Poplatek za uložení stavebního betonového odpadu na skládce (skládkovné)</t>
  </si>
  <si>
    <t>132907191</t>
  </si>
  <si>
    <t>Poplatek za uložení stavebního odpadu na skládce (skládkovné) betonového</t>
  </si>
  <si>
    <t>997013802</t>
  </si>
  <si>
    <t>Poplatek za uložení stavebního železobetonového odpadu na skládce (skládkovné)</t>
  </si>
  <si>
    <t>-1943637577</t>
  </si>
  <si>
    <t>Poplatek za uložení stavebního odpadu na skládce (skládkovné) železobetonového</t>
  </si>
  <si>
    <t>R99701</t>
  </si>
  <si>
    <t>Poplatek za uložení stavebního odpadu kovového (skládkovné)</t>
  </si>
  <si>
    <t>1212339725</t>
  </si>
  <si>
    <t>997013811</t>
  </si>
  <si>
    <t>Poplatek za uložení stavebního dřevěného odpadu na skládce (skládkovné)</t>
  </si>
  <si>
    <t>-1019072186</t>
  </si>
  <si>
    <t>Poplatek za uložení stavebního odpadu na skládce (skládkovné) dřevěného</t>
  </si>
  <si>
    <t>997013814</t>
  </si>
  <si>
    <t>Poplatek za uložení stavebního odpadu z izolačních hmot na skládce (skládkovné)</t>
  </si>
  <si>
    <t>Poplatek za uložení stavebního odpadu na skládce (skládkovné) z izolačních materiálů</t>
  </si>
  <si>
    <t>997013821</t>
  </si>
  <si>
    <t>Poplatek za uložení stavebního odpadu s azbestem na skládce (skládkovné)</t>
  </si>
  <si>
    <t>Poplatek za uložení stavebního odpadu na skládce (skládkovné) s azbestem</t>
  </si>
  <si>
    <t>997013831</t>
  </si>
  <si>
    <t>Poplatek za uložení stavebního směsného odpadu na skládce (skládkovné)</t>
  </si>
  <si>
    <t>Poplatek za uložení stavebního odpadu na skládce (skládkovné) směsného</t>
  </si>
  <si>
    <t>997221855</t>
  </si>
  <si>
    <t>Poplatek za uložení odpadu z kameniva na skládce (skládkovné)</t>
  </si>
  <si>
    <t>Poplatek za uložení stavebního odpadu na skládce (skládkovné) z kameniva</t>
  </si>
  <si>
    <t>712300832</t>
  </si>
  <si>
    <t>Odstranění povlakové krytiny střech do 10° dvouvrstvé</t>
  </si>
  <si>
    <t>Odstranění ze střech plochých do 10 st. krytiny povlakové dvouvrstvé</t>
  </si>
  <si>
    <t>3,3*6,8</t>
  </si>
  <si>
    <t>R76501</t>
  </si>
  <si>
    <t>Demontáž vláknocementové skládané krytiny s příměsí azbestu</t>
  </si>
  <si>
    <t>7*12*2</t>
  </si>
  <si>
    <t>159,605</t>
  </si>
  <si>
    <t>02 - Dílna</t>
  </si>
  <si>
    <t>PD: C.1. Situační výkres, D.2.1 Technická zpráva, D.2.2 Půdorys 1.NP, Řez B-B</t>
  </si>
  <si>
    <t>(9,35*6,67+8,2*4)*0,2</t>
  </si>
  <si>
    <t>0,4*1*8,2*2+0,4*1*(9,35*2+6,2*2)</t>
  </si>
  <si>
    <t>981011112</t>
  </si>
  <si>
    <t>Demolice budov dřevěných ostatních oboustranně obitých nebo omítnutých postupným rozebíráním</t>
  </si>
  <si>
    <t>Demolice budov postupným rozebíráním dřevěných ostatních, oboustranně obitých, případně omítnutých</t>
  </si>
  <si>
    <t>Objekt skladu</t>
  </si>
  <si>
    <t>8,2*4*3+0,764*4+ 8,2*4,6*0,2+0,4*1*8,2*2</t>
  </si>
  <si>
    <t>981011413</t>
  </si>
  <si>
    <t>Demolice budov zděných na MC nebo z betonu podíl konstrukcí do 20 % postupným rozebíráním</t>
  </si>
  <si>
    <t>Demolice budov postupným rozebíráním z cihel, kamene, tvárnic na maltu cementovou nebo z betonu prostého s podílem konstrukcí přes 15 do 20 %</t>
  </si>
  <si>
    <t>Objekt dílny</t>
  </si>
  <si>
    <t>9,35*6,67*2,8+(0,96)*6,67+6,67*9,35*0,2+0,4*1*(9,35*2+6,2*2)</t>
  </si>
  <si>
    <t>Odpojení sítí</t>
  </si>
  <si>
    <t>108,363*18 'Přepočtené koeficientem množství</t>
  </si>
  <si>
    <t>1083702420</t>
  </si>
  <si>
    <t>-1721632907</t>
  </si>
  <si>
    <t>-1471717885</t>
  </si>
  <si>
    <t>934430206</t>
  </si>
  <si>
    <t>712400832</t>
  </si>
  <si>
    <t>Odstranění povlakové krytiny střech do 30° dvouvrstvé</t>
  </si>
  <si>
    <t>Odstranění ze střech šikmých přes 10 st. do 30 st. krytiny povlakové dvouvrstvé</t>
  </si>
  <si>
    <t>"objekt dílny"6,67*9,35</t>
  </si>
  <si>
    <t>"objekt sklad"  4,5*8,2</t>
  </si>
  <si>
    <t>27,3</t>
  </si>
  <si>
    <t>03 - Dřevěná kůlna</t>
  </si>
  <si>
    <t>PD: C.1. Situační výkres, D.3.1 Technická zpráva, D.3.2 Půdorys 1.NP, Řez C-C</t>
  </si>
  <si>
    <t>7*0,3*0,3*0,9</t>
  </si>
  <si>
    <t>965042241</t>
  </si>
  <si>
    <t>Bourání podkladů pod dlažby nebo mazanin betonových nebo z litého asfaltu tl přes 100 mm pl pře 4 m2</t>
  </si>
  <si>
    <t>313191302</t>
  </si>
  <si>
    <t>Bourání mazanin betonových nebo z litého asfaltu tl. přes 100 mm, plochy přes 4 m2</t>
  </si>
  <si>
    <t>4*2,25*0,15</t>
  </si>
  <si>
    <t>981011111</t>
  </si>
  <si>
    <t>Demolice budov dřevěných jednostranně obitých postupným rozebíráním</t>
  </si>
  <si>
    <t>Demolice budov postupným rozebíráním dřevěných lehkých jednostranně obitých</t>
  </si>
  <si>
    <t>Nadzemní část</t>
  </si>
  <si>
    <t>(4*2,55)*1,991+(4*2,55)*(2,331-1,968)+0,2*2,972*4</t>
  </si>
  <si>
    <t>Základ - předpoklad</t>
  </si>
  <si>
    <t>0,3*0,3*0,9*7</t>
  </si>
  <si>
    <t>4,14*18 'Přepočtené koeficientem množství</t>
  </si>
  <si>
    <t>-1224611656</t>
  </si>
  <si>
    <t>-613967792</t>
  </si>
  <si>
    <t>2,972*4</t>
  </si>
  <si>
    <t>r</t>
  </si>
  <si>
    <t>12,66</t>
  </si>
  <si>
    <t>04 - Zpevněná plocha - betonová plocha</t>
  </si>
  <si>
    <t>PD: C.1. Situační výkres</t>
  </si>
  <si>
    <t>12,66*0,25</t>
  </si>
  <si>
    <t>997221551</t>
  </si>
  <si>
    <t>Vodorovná doprava suti ze sypkých materiálů do 1 km</t>
  </si>
  <si>
    <t>Vodorovná doprava suti bez naložení, ale se složením a s hrubým urovnáním ze sypkých materiálů, na vzdálenost do 1 km</t>
  </si>
  <si>
    <t>"Kamenivo" 3,671</t>
  </si>
  <si>
    <t>997221559</t>
  </si>
  <si>
    <t>Příplatek ZKD 1 km u vodorovné dopravy suti ze sypkých materiálů</t>
  </si>
  <si>
    <t>Vodorovná doprava suti bez naložení, ale se složením a s hrubým urovnáním Příplatek k ceně za každý další i započatý 1 km přes 1 km</t>
  </si>
  <si>
    <t>Suť_syp</t>
  </si>
  <si>
    <t>3,671</t>
  </si>
  <si>
    <t>3,671*18 'Přepočtené koeficientem množství</t>
  </si>
  <si>
    <t>997221561</t>
  </si>
  <si>
    <t>Vodorovná doprava suti z kusových materiálů do 1 km</t>
  </si>
  <si>
    <t>Vodorovná doprava suti bez naložení, ale se složením a s hrubým urovnáním z kusových materiálů, na vzdálenost do 1 km</t>
  </si>
  <si>
    <t>"Beton" 4,115</t>
  </si>
  <si>
    <t>997221569</t>
  </si>
  <si>
    <t>Příplatek ZKD 1 km u vodorovné dopravy suti z kusových materiálů</t>
  </si>
  <si>
    <t>4,115</t>
  </si>
  <si>
    <t>4,115*18 'Přepočtené koeficientem množství</t>
  </si>
  <si>
    <t>997221611</t>
  </si>
  <si>
    <t>Nakládání suti na dopravní prostředky pro vodorovnou dopravu</t>
  </si>
  <si>
    <t>Nakládání na dopravní prostředky pro vodorovnou dopravu suti</t>
  </si>
  <si>
    <t>997221815</t>
  </si>
  <si>
    <t>Poplatek za uložení betonového odpadu na skládce (skládkovné)</t>
  </si>
  <si>
    <t>orn</t>
  </si>
  <si>
    <t>40,43</t>
  </si>
  <si>
    <t>05 - Zpevněná plocha - betonová dlažba</t>
  </si>
  <si>
    <t>113106121</t>
  </si>
  <si>
    <t>Rozebrání dlažeb komunikací pro pěší z betonových nebo kamenných dlaždic</t>
  </si>
  <si>
    <t>Rozebrání dlažeb a dílců komunikací pro pěší, vozovek a ploch s přemístěním hmot na skládku na vzdálenost do 3 m nebo s naložením na dopravní prostředek komunikací pro pěší s ložem z kameniva nebo živice a s výplní spár z betonových nebo kameninových dlaždic, desek nebo tvarovek</t>
  </si>
  <si>
    <t>40,43*0,25</t>
  </si>
  <si>
    <t>"Kamenivo" 11,725</t>
  </si>
  <si>
    <t>11,725</t>
  </si>
  <si>
    <t>11,725*18 'Přepočtené koeficientem množství</t>
  </si>
  <si>
    <t>"Beton" 10,31</t>
  </si>
  <si>
    <t>10,31</t>
  </si>
  <si>
    <t>10,31*18 'Přepočtené koeficientem množství</t>
  </si>
  <si>
    <t>DO06</t>
  </si>
  <si>
    <t>DO07</t>
  </si>
  <si>
    <t>DO01-07, 09 - Demolice DO01-07,09</t>
  </si>
  <si>
    <t>112101101</t>
  </si>
  <si>
    <t>Kácení stromů listnatých D kmene do 300 mm</t>
  </si>
  <si>
    <t>1319530853</t>
  </si>
  <si>
    <t>Kácení stromů s odřezáním kmene a s odvětvením listnatých, průměru kmene přes 100 do 300 mm</t>
  </si>
  <si>
    <t>C.2 Koordinační situační výkres</t>
  </si>
  <si>
    <t>"DO06" 16</t>
  </si>
  <si>
    <t>112101124</t>
  </si>
  <si>
    <t>Kácení stromů jehličnatých D kmene do 900 mm</t>
  </si>
  <si>
    <t>1217142368</t>
  </si>
  <si>
    <t>Kácení stromů s odřezáním kmene a s odvětvením jehličnatých bez odkornění, kmene průměru přes 700 do 900 mm</t>
  </si>
  <si>
    <t>"DO07" 1</t>
  </si>
  <si>
    <t>112201101</t>
  </si>
  <si>
    <t>Odstranění pařezů D do 300 mm</t>
  </si>
  <si>
    <t>1991810745</t>
  </si>
  <si>
    <t>Odstranění pařezů s jejich vykopáním, vytrháním nebo odstřelením, s přesekáním kořenů průměru přes 100 do 300 mm</t>
  </si>
  <si>
    <t>112201104</t>
  </si>
  <si>
    <t>Odstranění pařezů D do 900 mm</t>
  </si>
  <si>
    <t>-1891393546</t>
  </si>
  <si>
    <t>Odstranění pařezů s jejich vykopáním, vytrháním nebo odstřelením, s přesekáním kořenů průměru přes 700 do 900 mm</t>
  </si>
  <si>
    <t>Odvoz a likvidace pokácených dřevin</t>
  </si>
  <si>
    <t>-2082506947</t>
  </si>
  <si>
    <t>961055111</t>
  </si>
  <si>
    <t>Bourání základů ze ŽB</t>
  </si>
  <si>
    <t>1977938552</t>
  </si>
  <si>
    <t>Bourání základů z betonu železového</t>
  </si>
  <si>
    <t>C.2. Koordinační situační výkres</t>
  </si>
  <si>
    <t>"DO03" 2,35</t>
  </si>
  <si>
    <t>"DO04" 0,5</t>
  </si>
  <si>
    <t>962033111</t>
  </si>
  <si>
    <t>Bourání zdiva z tvárnic ztraceného bednění včetně výplně z betonu do 1 m3</t>
  </si>
  <si>
    <t>-249793272</t>
  </si>
  <si>
    <t>Bourání zdiva nadzákladového z tvárnic ztraceného bednění včetně výplně z betonu a výztuže objemu do 1 m3</t>
  </si>
  <si>
    <t>"DO02" 1,315</t>
  </si>
  <si>
    <t>966071711</t>
  </si>
  <si>
    <t>Bourání sloupků a vzpěr plotových ocelových do 2,5 m zabetonovaných</t>
  </si>
  <si>
    <t>-556560140</t>
  </si>
  <si>
    <t>Bourání plotových sloupků a vzpěr ocelových trubkových nebo profilovaných výšky do 2,50 m zabetonovaných</t>
  </si>
  <si>
    <t>"sloupky DO01" 56</t>
  </si>
  <si>
    <t>966071822</t>
  </si>
  <si>
    <t>Rozebrání oplocení z drátěného pletiva se čtvercovými oky výšky do 2,0 m</t>
  </si>
  <si>
    <t>670187003</t>
  </si>
  <si>
    <t>Rozebrání oplocení z pletiva drátěného se čtvercovými oky, výšky přes 1,6 do 2,0 m</t>
  </si>
  <si>
    <t>"DO01" 110,9-58,6</t>
  </si>
  <si>
    <t>966073811</t>
  </si>
  <si>
    <t>Rozebrání vrat a vrátek k oplocení plochy do 6 m2</t>
  </si>
  <si>
    <t>-592592567</t>
  </si>
  <si>
    <t>Rozebrání vrat a vrátek k oplocení plochy jednotlivě přes 2 do 6 m2</t>
  </si>
  <si>
    <t>"DO02" 1</t>
  </si>
  <si>
    <t>Vyčištění jímky vč. zasypání se zhutněním (pro zásyp použit výkopek z mezideponie)</t>
  </si>
  <si>
    <t>1425309093</t>
  </si>
  <si>
    <t>R96101</t>
  </si>
  <si>
    <t>Bourání zdiva z tvárnic - ozdobné plotové tvárnice vč. stříšky</t>
  </si>
  <si>
    <t>649464633</t>
  </si>
  <si>
    <t>Bourání zdiva z tvárnic - ozdobné plotové tvárnice vč. demontáže zakrytí tvárnic délky 9,1m</t>
  </si>
  <si>
    <t>C.02 Koordinační situační výkres</t>
  </si>
  <si>
    <t>"DO05" 9,1*1,75</t>
  </si>
  <si>
    <t>997013111</t>
  </si>
  <si>
    <t>Vnitrostaveništní doprava suti a vybouraných hmot pro budovy v do 6 m s použitím mechanizace</t>
  </si>
  <si>
    <t>-1418726678</t>
  </si>
  <si>
    <t>Vnitrostaveništní doprava suti a vybouraných hmot vodorovně do 50 m svisle s použitím mechanizace pro budovy a haly výšky do 6 m</t>
  </si>
  <si>
    <t>997013501</t>
  </si>
  <si>
    <t>Odvoz suti a vybouraných hmot na skládku nebo meziskládku do 1 km se složením</t>
  </si>
  <si>
    <t>-425895432</t>
  </si>
  <si>
    <t>Odvoz suti a vybouraných hmot na skládku nebo meziskládku se složením, na vzdálenost do 1 km</t>
  </si>
  <si>
    <t>21,987*18 'Přepočtené koeficientem množství</t>
  </si>
  <si>
    <t>997013509</t>
  </si>
  <si>
    <t>Příplatek k odvozu suti a vybouraných hmot na skládku ZKD 1 km přes 1 km</t>
  </si>
  <si>
    <t>-669358595</t>
  </si>
  <si>
    <t>Odvoz suti a vybouraných hmot na skládku nebo meziskládku se složením, na vzdálenost Příplatek k ceně za každý další i započatý 1 km přes 1 km</t>
  </si>
  <si>
    <t>731084843</t>
  </si>
  <si>
    <t>805549502</t>
  </si>
  <si>
    <t>-1855142844</t>
  </si>
  <si>
    <t>998231311</t>
  </si>
  <si>
    <t>Přesun hmot pro sadovnické a krajinářské úpravy vodorovně do 5000 m</t>
  </si>
  <si>
    <t>-324673787</t>
  </si>
  <si>
    <t>Přesun hmot pro sadovnické a krajinářské úpravy - strojně dopravní vzdálenost do 5000 m</t>
  </si>
  <si>
    <t>764002841</t>
  </si>
  <si>
    <t>Demontáž oplechování horních ploch zdí a nadezdívek do suti</t>
  </si>
  <si>
    <t>-88856465</t>
  </si>
  <si>
    <t>Demontáž klempířských konstrukcí oplechování horních ploch zdí a nadezdívek do suti</t>
  </si>
  <si>
    <t>"DO02" 3</t>
  </si>
  <si>
    <t>DO08 - Elektro nadzemní NN do 1kV</t>
  </si>
  <si>
    <t>M - Práce a dodávky M</t>
  </si>
  <si>
    <t xml:space="preserve">    21-M - Elektromontáže</t>
  </si>
  <si>
    <t>Práce a dodávky M</t>
  </si>
  <si>
    <t>21-M</t>
  </si>
  <si>
    <t>Elektromontáže</t>
  </si>
  <si>
    <t>R2101</t>
  </si>
  <si>
    <t>Demontáž elektro nadzemní NN do 1kV</t>
  </si>
  <si>
    <t>-342875787</t>
  </si>
  <si>
    <t xml:space="preserve">Demontáž elektro nadzemní NN do 1kV - inženýrská činnost, ukončení </t>
  </si>
  <si>
    <t>DO10 - Přípojka plynovod</t>
  </si>
  <si>
    <t xml:space="preserve">    23-M - Montáže potrubí</t>
  </si>
  <si>
    <t>23-M</t>
  </si>
  <si>
    <t>Montáže potrubí</t>
  </si>
  <si>
    <t>R2301</t>
  </si>
  <si>
    <t>Demontáž přípojky plynovodu (vč. zemních prací)  vč. odvozu a likvidace materiálu z přípojky</t>
  </si>
  <si>
    <t>1341312905</t>
  </si>
  <si>
    <t>Demontáž přípojky plynovodu (vč. zemních prací) vč. odvozu a likvidace materiálu z přípojky, odpojení a zaslepení plynovodu, inženýrské činnosti</t>
  </si>
  <si>
    <t>2,5</t>
  </si>
  <si>
    <t>4,68</t>
  </si>
  <si>
    <t>58,4</t>
  </si>
  <si>
    <t>0,9</t>
  </si>
  <si>
    <t>59,4</t>
  </si>
  <si>
    <t>6,24</t>
  </si>
  <si>
    <t>SDK_podhled</t>
  </si>
  <si>
    <t>50,64</t>
  </si>
  <si>
    <t>Střecha</t>
  </si>
  <si>
    <t>67,5</t>
  </si>
  <si>
    <t>59,165</t>
  </si>
  <si>
    <t>SO02 - Garáž</t>
  </si>
  <si>
    <t>4,48</t>
  </si>
  <si>
    <t>D.1.2.01 - Architektonicko stavební řešení</t>
  </si>
  <si>
    <t>2,4</t>
  </si>
  <si>
    <t>Silikon</t>
  </si>
  <si>
    <t>74,933</t>
  </si>
  <si>
    <t>Marmolit</t>
  </si>
  <si>
    <t>12,01</t>
  </si>
  <si>
    <t>14,6</t>
  </si>
  <si>
    <t>0,648</t>
  </si>
  <si>
    <t>9,748</t>
  </si>
  <si>
    <t>ZP_odkopávka</t>
  </si>
  <si>
    <t>8,1</t>
  </si>
  <si>
    <t>15,198</t>
  </si>
  <si>
    <t>109,805</t>
  </si>
  <si>
    <t>89,64</t>
  </si>
  <si>
    <t xml:space="preserve">    777 - Podlahy lité</t>
  </si>
  <si>
    <t>-1185866455</t>
  </si>
  <si>
    <t>"ornice SO02" (8*10)*0,15</t>
  </si>
  <si>
    <t>122201101</t>
  </si>
  <si>
    <t>Odkopávky a prokopávky nezapažené v hornině tř. 3 objem do 100 m3</t>
  </si>
  <si>
    <t>1994241515</t>
  </si>
  <si>
    <t>Odkopávky a prokopávky nezapažené s přehozením výkopku na vzdálenost do 3 m nebo s naložením na dopravní prostředek v hornině tř. 3 do 100 m3</t>
  </si>
  <si>
    <t>"vypočteno z CAD modelu" 8,1</t>
  </si>
  <si>
    <t>122201109</t>
  </si>
  <si>
    <t>Příplatek za lepivost u odkopávek v hornině tř. 1 až 3</t>
  </si>
  <si>
    <t>1233241764</t>
  </si>
  <si>
    <t>Odkopávky a prokopávky nezapažené s přehozením výkopku na vzdálenost do 3 m nebo s naložením na dopravní prostředek v hornině tř. 3 Příplatek k cenám za lepivost horniny tř. 3</t>
  </si>
  <si>
    <t>1522454742</t>
  </si>
  <si>
    <t>PD: C.2 Koordinační situace, D.1.1.01.01 Technická zpráva, Výkresy: D.1.2.01.02, 1.2.1.01.06</t>
  </si>
  <si>
    <t>"úroveň -0,6" 0,5*1*(2*9+2*5,6)</t>
  </si>
  <si>
    <t>-1573875256</t>
  </si>
  <si>
    <t>-2039068979</t>
  </si>
  <si>
    <t>PD: C.2 Koordinační situace, Výkresy: D.1.2.01.02</t>
  </si>
  <si>
    <t>"úroveň -0,74" 0,6*0,6*0,9*2</t>
  </si>
  <si>
    <t>-386393360</t>
  </si>
  <si>
    <t>-2049428123</t>
  </si>
  <si>
    <t>"Zemina pro zpětný Zásyp - uložení ornice v rámci položky sejmutí ornice" Zásyp</t>
  </si>
  <si>
    <t>1737816326</t>
  </si>
  <si>
    <t>ZP_ornice+ZP_odkopávka+ZP_šachta-ZP_zásyp</t>
  </si>
  <si>
    <t>1447420639</t>
  </si>
  <si>
    <t>9,748*9 'Přepočtené koeficientem množství</t>
  </si>
  <si>
    <t>1140609584</t>
  </si>
  <si>
    <t>Nakládání, skládání a překládání neulehlého výkopku nebo sypaniny nakládání, množství přes 100 m3, z hornin tř. 1 až 4</t>
  </si>
  <si>
    <t>"Zemina pro zpětný Zásyp" ZP_zásyp</t>
  </si>
  <si>
    <t>-1500597143</t>
  </si>
  <si>
    <t>-533944392</t>
  </si>
  <si>
    <t>-1064050114</t>
  </si>
  <si>
    <t>PD: C.2 Koordinační situace</t>
  </si>
  <si>
    <t>"výpočet z CAD modelu"5</t>
  </si>
  <si>
    <t>-113588739</t>
  </si>
  <si>
    <t>"Úprava v rámci pozemku"40</t>
  </si>
  <si>
    <t>-2113184746</t>
  </si>
  <si>
    <t>"Podsyp pod základovou desku"8*5,6</t>
  </si>
  <si>
    <t>-1689975118</t>
  </si>
  <si>
    <t>PD:  D.1.2.01.01 Technická zpráva, Výkresy ARCH: D.1.2.01.06</t>
  </si>
  <si>
    <t>0,15*8*5,6</t>
  </si>
  <si>
    <t>851536676</t>
  </si>
  <si>
    <t>PD:  D.1.2.01.01 Technická zpráva, Výkresy ARCH: D.1.2.01.02, D.2.1.01.06; Statika: D.1.1.02</t>
  </si>
  <si>
    <t>0,05*8*5,6</t>
  </si>
  <si>
    <t>Základové desky ze ŽB bez zvýšených nároků na prostředí tř. C 30/37 - hlazená deska</t>
  </si>
  <si>
    <t>1985480678</t>
  </si>
  <si>
    <t>PD:  D.1.2.01.01 Technická zpráva, Výkresy ARCH: D.1.2.01.02, D.1.2.01.06; Statika: D.1.1.02</t>
  </si>
  <si>
    <t>0,15*9*6,6</t>
  </si>
  <si>
    <t>R0202</t>
  </si>
  <si>
    <t>Příplatek za vytvoření zkosených prahů na základové desce</t>
  </si>
  <si>
    <t>317856704</t>
  </si>
  <si>
    <t>PD:  D.1.2.01.01 Technická zpráva, Výkresy ARCH: D.1.2.01.03, D.1.2.01.06; Statika: D.1.1.02</t>
  </si>
  <si>
    <t>-1232306074</t>
  </si>
  <si>
    <t>0,15*(2*9+2*6,6)</t>
  </si>
  <si>
    <t>1446226564</t>
  </si>
  <si>
    <t>1286846908</t>
  </si>
  <si>
    <t>0,835+0,050</t>
  </si>
  <si>
    <t>274322511</t>
  </si>
  <si>
    <t>Základové pasy ze ŽB se zvýšenými nároky na prostředí tř. C 25/30</t>
  </si>
  <si>
    <t>-1012052687</t>
  </si>
  <si>
    <t>Základy z betonu železového (bez výztuže) pasy z betonu se zvýšenými nároky na prostředí tř. C 25/30</t>
  </si>
  <si>
    <t>Poznámka k položce:
C25/30 XC4, XF1</t>
  </si>
  <si>
    <t>266317215</t>
  </si>
  <si>
    <t>"úroveň -0,6" 1*(2*8+2*5,6+2*6,6+2*9)</t>
  </si>
  <si>
    <t>1527569529</t>
  </si>
  <si>
    <t>-493759765</t>
  </si>
  <si>
    <t>0,169</t>
  </si>
  <si>
    <t>-1282744002</t>
  </si>
  <si>
    <t>"úroveň -0,74" 0,45*0,45*0,9*2</t>
  </si>
  <si>
    <t>934159103</t>
  </si>
  <si>
    <t>"úroveň -0,74" 0,25*0,45*4*2</t>
  </si>
  <si>
    <t>-1140562397</t>
  </si>
  <si>
    <t>-256041746</t>
  </si>
  <si>
    <t>PD:  D.1.2.01.01 Technická zpráva, Výkresy ARCH: D.1.2.01.03</t>
  </si>
  <si>
    <t>"obvodové zdivo 1NP + štíty "2,5*(2*6,6+2*8,4)+1,5*6,6/2*2</t>
  </si>
  <si>
    <t>"odpočet otvorů" -(2*1,2*0,75+1,04*2,25+1,04*2,3+2*2,85*2,3)</t>
  </si>
  <si>
    <t>-253832372</t>
  </si>
  <si>
    <t>PD: D.1.2.01.08 Výpis překlady keramické, Výkresy: D.1.2.01.03</t>
  </si>
  <si>
    <t>"HSV 1" 4*4</t>
  </si>
  <si>
    <t>317168138</t>
  </si>
  <si>
    <t>Překlad keramický vysoký v 23,8 cm dl 300 cm</t>
  </si>
  <si>
    <t>973522583</t>
  </si>
  <si>
    <t>Překlady keramické vysoké osazené do maltového lože, šířky překladu 7 cm výšky 23,8 cm, délky 300 cm</t>
  </si>
  <si>
    <t>"HSV 2" 2*4</t>
  </si>
  <si>
    <t>417321515</t>
  </si>
  <si>
    <t>Ztužující pásy a věnce ze ŽB tř. C 25/30</t>
  </si>
  <si>
    <t>-1306098269</t>
  </si>
  <si>
    <t>Ztužující pásy a věnce z betonu železového (bez výztuže) tř. C 25/30</t>
  </si>
  <si>
    <t>PD:  D.1.2.01.01 Technická zpráva, Výkresy ARCH: D.1.2.01.03, D.1.1.01.06; Statika: D.1.1.02</t>
  </si>
  <si>
    <t>"obvodový věnec" 30*0,2*0,3</t>
  </si>
  <si>
    <t>-2023777347</t>
  </si>
  <si>
    <t>0,25*(2*6,6+2*8,4+2*6+2*9)</t>
  </si>
  <si>
    <t>-1415333191</t>
  </si>
  <si>
    <t>-825680103</t>
  </si>
  <si>
    <t>0,53-0,169</t>
  </si>
  <si>
    <t>1905977028</t>
  </si>
  <si>
    <t>958529985</t>
  </si>
  <si>
    <t>Vnitřní omítka</t>
  </si>
  <si>
    <t>2,65*(2*6+2*8,4)</t>
  </si>
  <si>
    <t>0,15*(1,2+2*0,75+1,2+2*0,75+1,04+2*2,3+1,04+2*2,25)</t>
  </si>
  <si>
    <t>1313412065</t>
  </si>
  <si>
    <t>-316280417</t>
  </si>
  <si>
    <t>"dle tab. místností" 50,64</t>
  </si>
  <si>
    <t>-561173249</t>
  </si>
  <si>
    <t>"zakrytí vnějších výplní" 1,04*2,25+1,2*0,75*2+2*2,85*2,3+1,04*2,3</t>
  </si>
  <si>
    <t>1679984613</t>
  </si>
  <si>
    <t>Silikon+Marmolit</t>
  </si>
  <si>
    <t>-1869020282</t>
  </si>
  <si>
    <t>PD: D.1.2.01.01 Technická zpráva; výkresy: D.1.2.01.07</t>
  </si>
  <si>
    <t>3,2*4</t>
  </si>
  <si>
    <t>"výplně otvorů - bez profilu s okapničkou" 2,85+2*2,3+2,85+2*2,3+2*2,3*2+0,75*2*2</t>
  </si>
  <si>
    <t>1627258343</t>
  </si>
  <si>
    <t>39,9*1,05 'Přepočtené koeficientem množství</t>
  </si>
  <si>
    <t>1198537925</t>
  </si>
  <si>
    <t>2*0,75*2+2*2,25*2</t>
  </si>
  <si>
    <t>1,2*2+1,04*2</t>
  </si>
  <si>
    <t>2*1,2</t>
  </si>
  <si>
    <t>0,25*(2)*2</t>
  </si>
  <si>
    <t>profil okenní začišťovací s tkaninou 9 mm/2,4 m</t>
  </si>
  <si>
    <t>950964464</t>
  </si>
  <si>
    <t>12*1,05 'Přepočtené koeficientem množství</t>
  </si>
  <si>
    <t>1822321802</t>
  </si>
  <si>
    <t>4,48*1,05 'Přepočtené koeficientem množství</t>
  </si>
  <si>
    <t>profil parapetní  plast 2 m</t>
  </si>
  <si>
    <t>-160652127</t>
  </si>
  <si>
    <t>2,4*1,05 'Přepočtené koeficientem množství</t>
  </si>
  <si>
    <t>1883432838</t>
  </si>
  <si>
    <t>1*1,05 'Přepočtené koeficientem množství</t>
  </si>
  <si>
    <t>1262571958</t>
  </si>
  <si>
    <t>PD: D.1.2.01.01 Technická zpráva, Výkresy: D.1.2.01.07</t>
  </si>
  <si>
    <t>Silikonová omítka</t>
  </si>
  <si>
    <t>(2,6*6,6+1,28*6,6/2)*2+2,6*9*2</t>
  </si>
  <si>
    <t>"odpočet otvorů" -(2*1,2*0,75+1,04*2,25+1,04*1,8+2*2,35*2,3)</t>
  </si>
  <si>
    <t>Silikonová omítka - špalety</t>
  </si>
  <si>
    <t>0,15*(1,04+2*2,25)+2*0,15*(1,2+2*0,75)+0,15*(1,04+2*2,3)-0,5*0,15*4</t>
  </si>
  <si>
    <t>Marmolit omítka</t>
  </si>
  <si>
    <t>0,5*(6,6+9)*2-0,5*2*1,04-0,5*2*2,85</t>
  </si>
  <si>
    <t>Marmolit špalety</t>
  </si>
  <si>
    <t>0,5*0,15*4</t>
  </si>
  <si>
    <t>-602517594</t>
  </si>
  <si>
    <t>-280312019</t>
  </si>
  <si>
    <t>-771929577</t>
  </si>
  <si>
    <t>1227688291</t>
  </si>
  <si>
    <t>3*(9+1,2*2)+4,2*6,6*2</t>
  </si>
  <si>
    <t>-325769253</t>
  </si>
  <si>
    <t>89,64*20 'Přepočtené koeficientem množství</t>
  </si>
  <si>
    <t>-164289979</t>
  </si>
  <si>
    <t>1894729231</t>
  </si>
  <si>
    <t>1628053262</t>
  </si>
  <si>
    <t>R09O1</t>
  </si>
  <si>
    <t>M+D přenosného hasicího přístroje včetně držáku na zeď a revize - práškový 183B</t>
  </si>
  <si>
    <t>1719561424</t>
  </si>
  <si>
    <t>D.1.2.01.09.4 Výpis ostatních výrobků</t>
  </si>
  <si>
    <t>"O1 Práškový 183B" 1</t>
  </si>
  <si>
    <t>-2074836429</t>
  </si>
  <si>
    <t>1133423771</t>
  </si>
  <si>
    <t>PD: D.1.2.01.01 Technická zpráva, Výkresy: D.1.2.01.02, D.1.2.01.06</t>
  </si>
  <si>
    <t>"odpočet z CAD modelu" 9*6,6</t>
  </si>
  <si>
    <t>-327009923</t>
  </si>
  <si>
    <t>59,4*0,00037 'Přepočtené koeficientem množství</t>
  </si>
  <si>
    <t>-706424922</t>
  </si>
  <si>
    <t>0,2*(9+6,6)*2</t>
  </si>
  <si>
    <t>-1174140629</t>
  </si>
  <si>
    <t>6,24*0,00037 'Přepočtené koeficientem množství</t>
  </si>
  <si>
    <t>-370237870</t>
  </si>
  <si>
    <t xml:space="preserve">pás asfaltovaný modifikovaný SBS </t>
  </si>
  <si>
    <t>2024779415</t>
  </si>
  <si>
    <t>59,4*1,15 'Přepočtené koeficientem množství</t>
  </si>
  <si>
    <t>1801174475</t>
  </si>
  <si>
    <t>477181435</t>
  </si>
  <si>
    <t>-1150652284</t>
  </si>
  <si>
    <t>6,24*1,15 'Přepočtené koeficientem množství</t>
  </si>
  <si>
    <t>-1250476859</t>
  </si>
  <si>
    <t>-634417076</t>
  </si>
  <si>
    <t>1672292677</t>
  </si>
  <si>
    <t>"Přístřešek krokve 80/140" 8*2,7*0,08*0,14</t>
  </si>
  <si>
    <t>"Přístřešek vaznice 60/40" 2*4,7*0,06*0,04</t>
  </si>
  <si>
    <t>"Přístřešek sloupky 120x120" 6*0,12*0,12</t>
  </si>
  <si>
    <t>"Přístřešek vaznice 120x160" (5,6+5,75)*0,12*0,16</t>
  </si>
  <si>
    <t>-95498092</t>
  </si>
  <si>
    <t>1921526336</t>
  </si>
  <si>
    <t>"Bednění šroubované na krokve po obvodu střechy" 0,15*(2*9)</t>
  </si>
  <si>
    <t>523723682</t>
  </si>
  <si>
    <t>Výkresy: D.1.2.01.04, D.1.2.01.05, D.1.2.01.07</t>
  </si>
  <si>
    <t>-901486606</t>
  </si>
  <si>
    <t>D.1.2.01.01 Technická zpráva, Výkresy: D.1.1.01.04, D.1.1.01.05</t>
  </si>
  <si>
    <t>0,176*9*2</t>
  </si>
  <si>
    <t>1929998900</t>
  </si>
  <si>
    <t>3,168*1,1 'Přepočtené koeficientem množství</t>
  </si>
  <si>
    <t>1483945371</t>
  </si>
  <si>
    <t>22*3,75</t>
  </si>
  <si>
    <t>-2062611680</t>
  </si>
  <si>
    <t>22*3,75*0,06*0,04</t>
  </si>
  <si>
    <t>0,198*1,1 'Přepočtené koeficientem množství</t>
  </si>
  <si>
    <t>908649645</t>
  </si>
  <si>
    <t>2,7*0,022+67,5*0,0255+3,326*0,024+0,218</t>
  </si>
  <si>
    <t>-1910062052</t>
  </si>
  <si>
    <t>"Přístřešek krokve 80/140" 8*2,7</t>
  </si>
  <si>
    <t>"Přístřešek vaznice 60/40" 2*4,7</t>
  </si>
  <si>
    <t>1741339741</t>
  </si>
  <si>
    <t>-1308657821</t>
  </si>
  <si>
    <t>"Přístřešek sloupky 120x120" 6</t>
  </si>
  <si>
    <t>"Přístřešek vaznice 120x160" 5,6+5,75</t>
  </si>
  <si>
    <t>1737299156</t>
  </si>
  <si>
    <t>-239378717</t>
  </si>
  <si>
    <t>0,265+0,304</t>
  </si>
  <si>
    <t>M+D příhradových vazníků vč. impregnace a dodávky PE folie</t>
  </si>
  <si>
    <t>-1430635880</t>
  </si>
  <si>
    <t>M+D příhradových vazníků vč. impregnace a dodávky PE folie - podrobný popis v PD</t>
  </si>
  <si>
    <t>PD: D.1.2.01.01 Technická zpráva, D.1.2.01.04 Půdorys krov</t>
  </si>
  <si>
    <t>D+M OSB desky tl. 22mm pro osazení prvku K06</t>
  </si>
  <si>
    <t>-708158749</t>
  </si>
  <si>
    <t>D+M OSB desky tl. 22mm pro osazení prvku K06 vč. spoj. prostředků</t>
  </si>
  <si>
    <t>0,277*9*2</t>
  </si>
  <si>
    <t>R76210</t>
  </si>
  <si>
    <t xml:space="preserve">M+D obkladu nosné kce z cementrotřískových desek </t>
  </si>
  <si>
    <t>-1865075620</t>
  </si>
  <si>
    <t>M+D obkladu nosné kce z cementrotřískových desek vč. spoj. prostředků</t>
  </si>
  <si>
    <t>"přechod přístřešku mezi garáží a RD" 2*1</t>
  </si>
  <si>
    <t>R762O5</t>
  </si>
  <si>
    <t>Tesařský třmen 120/140 vnější provedení, šrouby 4xM10 na chemický tmel - pro kotvení vaznice pergoly k ŽB věnci</t>
  </si>
  <si>
    <t>-236913125</t>
  </si>
  <si>
    <t>PD: D.1.2.01.09.4 Výpis ostatních výrobků, Výkresy: D.1.2.01.03, D.1.2.01.04</t>
  </si>
  <si>
    <t>"O5" 2</t>
  </si>
  <si>
    <t>R762O6</t>
  </si>
  <si>
    <t>-1440271718</t>
  </si>
  <si>
    <t>PD: D.1.2.01.09.4 Výpis ostatních výrobků, Výkresy: D.1.2.01.02, D.1.2.01.03</t>
  </si>
  <si>
    <t>"O6" 2</t>
  </si>
  <si>
    <t>-460590848</t>
  </si>
  <si>
    <t>763131431</t>
  </si>
  <si>
    <t>SDK podhled deska 1xDF 12,5 bez TI dvouvrstvá spodní kce profil CD+UD</t>
  </si>
  <si>
    <t>-508247570</t>
  </si>
  <si>
    <t>Podhled ze sádrokartonových desek dvouvrstvá zavěšená spodní konstrukce z ocelových profilů CD, UD jednoduše opláštěná deskou protipožární DF, tl. 12,5 mm, bez TI</t>
  </si>
  <si>
    <t>-1366528583</t>
  </si>
  <si>
    <t>-1266819703</t>
  </si>
  <si>
    <t>364613326</t>
  </si>
  <si>
    <t>3,75*9*2</t>
  </si>
  <si>
    <t>-650401381</t>
  </si>
  <si>
    <t>"plechová krytina" střecha</t>
  </si>
  <si>
    <t>319006785</t>
  </si>
  <si>
    <t>PD: D.1.2.01.01. Technická zpráva, D.1.2.01.09.3 Výpis klempříských výrobků</t>
  </si>
  <si>
    <t>"K06" 36</t>
  </si>
  <si>
    <t>-1535342242</t>
  </si>
  <si>
    <t>"K09" 18</t>
  </si>
  <si>
    <t>-58288927</t>
  </si>
  <si>
    <t>"K01" 2,5</t>
  </si>
  <si>
    <t>2133492051</t>
  </si>
  <si>
    <t>"K02 vč. K03" 18</t>
  </si>
  <si>
    <t>-90374920</t>
  </si>
  <si>
    <t>-1362526738</t>
  </si>
  <si>
    <t>"K04 vč K05" 6</t>
  </si>
  <si>
    <t>R764K07</t>
  </si>
  <si>
    <t>Oplechování hrana okraje střechy z PZ plechu s povrch úpravou - r.š. 260</t>
  </si>
  <si>
    <t>747037772</t>
  </si>
  <si>
    <t>"K07" 15,1</t>
  </si>
  <si>
    <t>R764K08</t>
  </si>
  <si>
    <t>Oplechování hřeben střechy z PZ plechu s povrch úpravou r.š. cca 1155mm</t>
  </si>
  <si>
    <t>-119578097</t>
  </si>
  <si>
    <t>Oplechování hřeben střechy z PZ plechu s povrch úpravou</t>
  </si>
  <si>
    <t>"K08" 9*1,155</t>
  </si>
  <si>
    <t>R764K10</t>
  </si>
  <si>
    <t>-1818485093</t>
  </si>
  <si>
    <t>"K10" 3</t>
  </si>
  <si>
    <t>-14600023</t>
  </si>
  <si>
    <t>-1573396648</t>
  </si>
  <si>
    <t>PD: D.1.2.01.09.4 Výpis ostatních výrobků, PD: D.1.1.01.04, D.1.1.01.05, D.1.1.01.07</t>
  </si>
  <si>
    <t>2,7*4,807</t>
  </si>
  <si>
    <t>-2089660250</t>
  </si>
  <si>
    <t>12,979*1,1 'Přepočtené koeficientem množství</t>
  </si>
  <si>
    <t>R283O7</t>
  </si>
  <si>
    <t xml:space="preserve">Hliníková krycí lišta s těsněním O7 vč. podložky s těsnící gumou, spodní mikropryže a koncovek </t>
  </si>
  <si>
    <t>1644352100</t>
  </si>
  <si>
    <t>Hliníková krycí lišta s těsněním O7 vč. podložky s těsnící gumou, spodní mikropryže a koncovek</t>
  </si>
  <si>
    <t>PD: D.1.2.01.09.4 Výpis ostatních výrobků</t>
  </si>
  <si>
    <t>"O7" 22</t>
  </si>
  <si>
    <t>R283O8</t>
  </si>
  <si>
    <t>Ukončovací hliníkový U profil s okapničou O8 vč. těsnící uzavírací pásky</t>
  </si>
  <si>
    <t>1886266672</t>
  </si>
  <si>
    <t>"O8" 12,5</t>
  </si>
  <si>
    <t>Ukončovací hliníkový U profil O9 vč. těsnící uzavírací pásky</t>
  </si>
  <si>
    <t>-1186607213</t>
  </si>
  <si>
    <t>"O9" 3</t>
  </si>
  <si>
    <t>-2092416513</t>
  </si>
  <si>
    <t>504762246</t>
  </si>
  <si>
    <t>67,5*1,1 'Přepočtené koeficientem množství</t>
  </si>
  <si>
    <t>1424736142</t>
  </si>
  <si>
    <t>333876884</t>
  </si>
  <si>
    <t>D+M generálního klíče - systém klíčů vč. generálního klíče pro dveře K13, 14 K13, K14 - 1 klíč - 8 kusů</t>
  </si>
  <si>
    <t>D+M plastového okna O01 1,2x0,75m vč. vnitřního parapetu specifikace v PD</t>
  </si>
  <si>
    <t>-1109892265</t>
  </si>
  <si>
    <t>PD: D.1.2.01.09.1 Výpis oken, Výkresy: D.1.2.01.03 Výpis oken, D.1.3.01.03, D.1.2.01.07</t>
  </si>
  <si>
    <t>-631931755</t>
  </si>
  <si>
    <t>R767D11</t>
  </si>
  <si>
    <t>D+M hliníkových dveří D11 1,04x2,25m vč. rámu, kování - specifikace v PD</t>
  </si>
  <si>
    <t>24481040</t>
  </si>
  <si>
    <t>PD: D.1.02.09.2 Výpis dveří, Výkresy: D.1.2.01.03</t>
  </si>
  <si>
    <t>R767D12</t>
  </si>
  <si>
    <t>D+M hliníkových dveří D12 1,04x2,25m vč. rámu, kování - specifikace v PD</t>
  </si>
  <si>
    <t>-1194658006</t>
  </si>
  <si>
    <t>R767D13</t>
  </si>
  <si>
    <t>M+D garážových sekčních vrat 2,85x2,3m D13 - spec v PD</t>
  </si>
  <si>
    <t>1443344787</t>
  </si>
  <si>
    <t>R767O02</t>
  </si>
  <si>
    <t>D+M Hliníkové větrací mřížky proti hmyzu 07</t>
  </si>
  <si>
    <t>1462762582</t>
  </si>
  <si>
    <t>D+M Hliníkové větrací mřížky proti hmyzu O2</t>
  </si>
  <si>
    <t>"O2" 18</t>
  </si>
  <si>
    <t>R767O03</t>
  </si>
  <si>
    <t>D+M zádržného systému proti pádu ze střech O3 - bližší spec. v PD</t>
  </si>
  <si>
    <t>5848447</t>
  </si>
  <si>
    <t>D+M zádržného systému proti pádu ze střech O3 - 5 ks kotev</t>
  </si>
  <si>
    <t>R767O04</t>
  </si>
  <si>
    <t xml:space="preserve">Hliníkový žebřík O4 - 3dílný, délka rozloženého žebříku 8,6 m </t>
  </si>
  <si>
    <t>799122667</t>
  </si>
  <si>
    <t>Dodávka hliníkového žebříku - 3dílný, délka rozloženého žebříku 8,6 m - vč. 2ks držáku na žebřík na stěnu</t>
  </si>
  <si>
    <t xml:space="preserve">D+M nerezové větrací mřížky pro DN 100 se síťkou, regulací a kruhovým nástavcem </t>
  </si>
  <si>
    <t>-291139779</t>
  </si>
  <si>
    <t>D+M nerezové větrací mřížky pro DN 100 se síťkou, regulací a kruhovým nástavcem</t>
  </si>
  <si>
    <t>"O10" 2</t>
  </si>
  <si>
    <t>-155017109</t>
  </si>
  <si>
    <t>777</t>
  </si>
  <si>
    <t>Podlahy lité</t>
  </si>
  <si>
    <t>R77701</t>
  </si>
  <si>
    <t>Epoxidový nátěr podlahy pro parkovací plochy vč. penetrace,  napojení stěn a vytažení nátěru na stěny (výška soklu 100mm)</t>
  </si>
  <si>
    <t>1190758996</t>
  </si>
  <si>
    <t>Epoxidový nátěr podlahy pro parkovací plochy vč. penetrace, napojení stěn a vytažení nátěru na stěny (výška soklu 100mm)</t>
  </si>
  <si>
    <t>PD:  D.1.2.01.01 Technická zpráva, D.1.2.01.10 Výpis skladeb konstrukcí Výkresy ARCH: D.1.2.01.03</t>
  </si>
  <si>
    <t>6*8,4+0,2*2,85*2+0,2*1*2</t>
  </si>
  <si>
    <t>998777201</t>
  </si>
  <si>
    <t>Přesun hmot procentní pro podlahy lité v objektech v do 6 m</t>
  </si>
  <si>
    <t>2136805513</t>
  </si>
  <si>
    <t>Přesun hmot pro podlahy lité stanovený procentní sazbou (%) z ceny vodorovná dopravní vzdálenost do 50 m v objektech výšky do 6 m</t>
  </si>
  <si>
    <t>20389177</t>
  </si>
  <si>
    <t>"Přístřešek krokve 80/140" 8*2,7*0,08*2+8*2,7*0,14*2+0,08*0,14*2</t>
  </si>
  <si>
    <t>"Přístřešek vaznice 60/40" 2*4,7*0,06+2*4,7*0,04+0,04*0,06*2</t>
  </si>
  <si>
    <t>"Přístřešek sloupky 120x120" 6*0,12+6*0,12+2*0,12*0,12</t>
  </si>
  <si>
    <t>"Přístřešek vaznice 120x160" 2*5,75*0,12+2*5,75*0,16+2*0,12*0,16</t>
  </si>
  <si>
    <t>1183695122</t>
  </si>
  <si>
    <t>-1205999692</t>
  </si>
  <si>
    <t>1819603715</t>
  </si>
  <si>
    <t>74563195</t>
  </si>
  <si>
    <t>1573168698</t>
  </si>
  <si>
    <t>-897004601</t>
  </si>
  <si>
    <t>fólie pro malířské potřeby zakrývací 25µ,  4 x 5 m</t>
  </si>
  <si>
    <t>64857008</t>
  </si>
  <si>
    <t>50*1,05 'Přepočtené koeficientem množství</t>
  </si>
  <si>
    <t>-123808834</t>
  </si>
  <si>
    <t>1502439210</t>
  </si>
  <si>
    <t>Omítka_vni_stena+SDK_podhled</t>
  </si>
  <si>
    <t>D.1.2.04 - Silnoproudá elektroinstalace, bleskosvod</t>
  </si>
  <si>
    <t>D1 - Instalační krabice včetně montáže a podružného materiálu</t>
  </si>
  <si>
    <t>D2 - Ohebné instalační trubky</t>
  </si>
  <si>
    <t>D3 - Instalační přístroje pod omítku, vypínače a zásuvky,signalizace,pohybová čidla doběhová relé KOMPLET</t>
  </si>
  <si>
    <t>D4 - Kabely samozhášivé s dvojItou izolací PVC včetně uložení, prořezu,</t>
  </si>
  <si>
    <t>D5 - Svítidla včetně zdrojů a montáže</t>
  </si>
  <si>
    <t>D6 - Bleskosvod materiál komletní včetně montáže</t>
  </si>
  <si>
    <t>D7 - Hodinové zúčtovací sazby</t>
  </si>
  <si>
    <t>Pol182</t>
  </si>
  <si>
    <t>Zásuvka jednopolová 16A,230V, pod omítku</t>
  </si>
  <si>
    <t>Pol183</t>
  </si>
  <si>
    <t>SV12 - venkovní svítidlo led 10W,3000K,720lm,IP44 kovová bílá montůra a sklo s mikrovlnným senzorem</t>
  </si>
  <si>
    <t>Pol184</t>
  </si>
  <si>
    <t>SV13 - svítidlo led 10W,3000K,720lm,IP44 kovová bílá montůra a sklo s mikrovlnným senzorem</t>
  </si>
  <si>
    <t>Pol185</t>
  </si>
  <si>
    <t>Dem_krytina</t>
  </si>
  <si>
    <t>azbest</t>
  </si>
  <si>
    <t>38,632</t>
  </si>
  <si>
    <t>56,545</t>
  </si>
  <si>
    <t>Fasáda</t>
  </si>
  <si>
    <t>SO03 - Stávající zahradní domek</t>
  </si>
  <si>
    <t>D.1.3.01 - Stávající zahradní domek</t>
  </si>
  <si>
    <t>952618061</t>
  </si>
  <si>
    <t>2,5*(2*5,087+2*1,2+2*5,022)</t>
  </si>
  <si>
    <t>1862142189</t>
  </si>
  <si>
    <t>56,545*10 'Přepočtené koeficientem množství</t>
  </si>
  <si>
    <t>222581309</t>
  </si>
  <si>
    <t>2011286713</t>
  </si>
  <si>
    <t>13,61+3,12+3,09</t>
  </si>
  <si>
    <t>-1420596466</t>
  </si>
  <si>
    <t>D.1.3.01.05.2 Výpis ostatních výrobků</t>
  </si>
  <si>
    <t>"O1 práškový 34A" 1</t>
  </si>
  <si>
    <t>-1308169166</t>
  </si>
  <si>
    <t>-1814341541</t>
  </si>
  <si>
    <t>997013511</t>
  </si>
  <si>
    <t>Odvoz suti a vybouraných hmot z meziskládky na skládku do 1 km s naložením a se složením</t>
  </si>
  <si>
    <t>1073234715</t>
  </si>
  <si>
    <t>Odvoz suti a vybouraných hmot z meziskládky na skládku s naložením a se složením, na vzdálenost do 1 km</t>
  </si>
  <si>
    <t>1,364*18 'Přepočtené koeficientem množství</t>
  </si>
  <si>
    <t>1111438501</t>
  </si>
  <si>
    <t>0,579</t>
  </si>
  <si>
    <t>1994064347</t>
  </si>
  <si>
    <t>Dem_krytina*0,018</t>
  </si>
  <si>
    <t>-1655092652</t>
  </si>
  <si>
    <t>0,089</t>
  </si>
  <si>
    <t>762341811</t>
  </si>
  <si>
    <t>Demontáž bednění střech z prken</t>
  </si>
  <si>
    <t>1977843974</t>
  </si>
  <si>
    <t>Demontáž bednění a laťování bednění střech rovných, obloukových, sklonu do 60 st. se všemi nadstřešními konstrukcemi z prken hrubých, hoblovaných tl. do 32 mm</t>
  </si>
  <si>
    <t>R76204</t>
  </si>
  <si>
    <t>M+D bednění pro střešní skládanou plechovou krytinu - dle výrobce krytiny</t>
  </si>
  <si>
    <t>-365570621</t>
  </si>
  <si>
    <t>-1490352009</t>
  </si>
  <si>
    <t>"latě 60/40" 5,292*9*2</t>
  </si>
  <si>
    <t>1075378810</t>
  </si>
  <si>
    <t>"latě 60/40" 5,292*9*2*0,06*0,04</t>
  </si>
  <si>
    <t>-476782080</t>
  </si>
  <si>
    <t>0,229</t>
  </si>
  <si>
    <t>-215065447</t>
  </si>
  <si>
    <t>764002812</t>
  </si>
  <si>
    <t>Demontáž okapového plechu do suti v krytině skládané</t>
  </si>
  <si>
    <t>1553639484</t>
  </si>
  <si>
    <t>Demontáž klempířských konstrukcí okapového plechu do suti, v krytině skládané</t>
  </si>
  <si>
    <t>764004801</t>
  </si>
  <si>
    <t>Demontáž podokapního žlabu do suti</t>
  </si>
  <si>
    <t>-1087540524</t>
  </si>
  <si>
    <t>Demontáž klempířských konstrukcí žlabu podokapního do suti</t>
  </si>
  <si>
    <t>764004861</t>
  </si>
  <si>
    <t>Demontáž svodu do suti</t>
  </si>
  <si>
    <t>1834993746</t>
  </si>
  <si>
    <t>Demontáž klempířských konstrukcí svodu do suti</t>
  </si>
  <si>
    <t>-2131299592</t>
  </si>
  <si>
    <t>PD: D.1.3.01.01 Technická zpráva, Výkresy: D.1.3.01.03, D.1.3.01.04</t>
  </si>
  <si>
    <t>3,65*5,292*2</t>
  </si>
  <si>
    <t>1545017538</t>
  </si>
  <si>
    <t>-2139954018</t>
  </si>
  <si>
    <t>D.1.3.01.05.01 Výpis klempířských výrobků, Výkresy: D.1.3.01.03, D.1.3.01.04</t>
  </si>
  <si>
    <t>"K05" 21</t>
  </si>
  <si>
    <t>-2116580430</t>
  </si>
  <si>
    <t>"K07" 10,6</t>
  </si>
  <si>
    <t>552984893</t>
  </si>
  <si>
    <t>"K01 vč. K02" 11</t>
  </si>
  <si>
    <t>247740648</t>
  </si>
  <si>
    <t>"K01" 2</t>
  </si>
  <si>
    <t>-372203474</t>
  </si>
  <si>
    <t>"K03 vč. K04" 6</t>
  </si>
  <si>
    <t>R764K06</t>
  </si>
  <si>
    <t>-1472602334</t>
  </si>
  <si>
    <t>"K06" 16</t>
  </si>
  <si>
    <t>1835733798</t>
  </si>
  <si>
    <t>"K08" 5,3*1,155</t>
  </si>
  <si>
    <t>-1694484187</t>
  </si>
  <si>
    <t>R76506</t>
  </si>
  <si>
    <t>Demontáž  krytiny s příměsí azbestu vč dopravy a uložení na skládku (bez poplatku za skládku)</t>
  </si>
  <si>
    <t>1524455642</t>
  </si>
  <si>
    <t>Demontáž krytiny s příměsí azbestu vč dopravy a uložení na skládku - bližší popis v TZ</t>
  </si>
  <si>
    <t>"Demontáž střešního pláště" 3,65*5,292*2</t>
  </si>
  <si>
    <t>765131891</t>
  </si>
  <si>
    <t>Příplatek za sklon přes 30° k cenám demontáže vlnité vláknocementové krytiny</t>
  </si>
  <si>
    <t>-1597030479</t>
  </si>
  <si>
    <t>Demontáž vláknocementové krytiny vlnité Příplatek k cenám za sklon přes 30 st. demontáže krytiny</t>
  </si>
  <si>
    <t>-268896176</t>
  </si>
  <si>
    <t>M+D nové cylindrické vložky vč. bezpečnostního kování do stáv. dveří</t>
  </si>
  <si>
    <t>-8601057</t>
  </si>
  <si>
    <t>-1709918100</t>
  </si>
  <si>
    <t>-1049300431</t>
  </si>
  <si>
    <t>783206801</t>
  </si>
  <si>
    <t>Odstranění nátěrů z tesařských konstrukcí obroušením</t>
  </si>
  <si>
    <t>-1084721335</t>
  </si>
  <si>
    <t>783213121</t>
  </si>
  <si>
    <t>Napouštěcí dvojnásobný syntetický fungicidní nátěr tesařských konstrukcí zabudovaných do konstrukce</t>
  </si>
  <si>
    <t>-72474684</t>
  </si>
  <si>
    <t>Napouštěcí nátěr tesařských konstrukcí zabudovaných do konstrukce proti dřevokazným houbám, hmyzu a plísním dvojnásobný syntetický</t>
  </si>
  <si>
    <t>285913489</t>
  </si>
  <si>
    <t>-1769705119</t>
  </si>
  <si>
    <t>1576840146</t>
  </si>
  <si>
    <t>783232111</t>
  </si>
  <si>
    <t>Lokální tmelení tesařských konstrukcí do 30% plochy epoxidovým tmelem</t>
  </si>
  <si>
    <t>-1250329449</t>
  </si>
  <si>
    <t>Tmelení tesařských konstrukcí lokální, včetně přebroušení tmelených míst rozsahu přes 10 do 30% plochy, tmelem epoxidovým</t>
  </si>
  <si>
    <t>D.1.3.04 - Silnoproudá elektroinstalace, Bleskosvod</t>
  </si>
  <si>
    <t>Pol186</t>
  </si>
  <si>
    <t>Spínač  řazení  1, 10A, 230V</t>
  </si>
  <si>
    <t>Spínač řazení 1, 10A, 230V</t>
  </si>
  <si>
    <t>Pol187</t>
  </si>
  <si>
    <t>Pol188</t>
  </si>
  <si>
    <t>Oploceni</t>
  </si>
  <si>
    <t>135,82</t>
  </si>
  <si>
    <t>244,476</t>
  </si>
  <si>
    <t>71,306</t>
  </si>
  <si>
    <t>67,91</t>
  </si>
  <si>
    <t>78,097</t>
  </si>
  <si>
    <t>ZP_násyp</t>
  </si>
  <si>
    <t>SO04 - Drátěné oplocení</t>
  </si>
  <si>
    <t>1634642351</t>
  </si>
  <si>
    <t>C.2 Koordinační situace, D.1.4.01.1, D.1.4.01.2, D.1.4.01.3, D.1.4.01.4</t>
  </si>
  <si>
    <t>Oploceni*0,5*0,1</t>
  </si>
  <si>
    <t>1043933993</t>
  </si>
  <si>
    <t>Oploceni*1,05*0,5</t>
  </si>
  <si>
    <t>-2145912008</t>
  </si>
  <si>
    <t>1540639751</t>
  </si>
  <si>
    <t>"Zemina pro zpětný Zásyp - uložení ornice v rámci položky sejmutí ornice" ZP_násyp</t>
  </si>
  <si>
    <t>"Zpětné zásypy" ZP_násyp+ZP_ornice_rozp*0,1</t>
  </si>
  <si>
    <t>-180216626</t>
  </si>
  <si>
    <t>171101102</t>
  </si>
  <si>
    <t>Uložení sypaniny z hornin soudržných do násypů zhutněných na 96 % PS</t>
  </si>
  <si>
    <t>-255741589</t>
  </si>
  <si>
    <t>Uložení sypaniny do násypů s rozprostřením sypaniny ve vrstvách a s hrubým urovnáním zhutněných s uzavřením povrchu násypu z hornin soudržných s předepsanou mírou zhutnění v procentech výsledků zkoušek Proctor-Standard (dále jen PS) na 96 % PS</t>
  </si>
  <si>
    <t>"Vykopaná zemina bude použita pro násypy a vyrovnání terénu kolem plotu" ZP_rýha</t>
  </si>
  <si>
    <t>-658589914</t>
  </si>
  <si>
    <t>"Úprava v rámci pozemku" 67,91</t>
  </si>
  <si>
    <t>1491185758</t>
  </si>
  <si>
    <t>Oploceni*0,05*0,5</t>
  </si>
  <si>
    <t>415383598</t>
  </si>
  <si>
    <t>Základy z betonu železového (bez výztuže) pasy z betonu bez zvýšených nároků na prostředí tř. C 20/25</t>
  </si>
  <si>
    <t>Oploceni*0,5*0,9</t>
  </si>
  <si>
    <t>-1203042095</t>
  </si>
  <si>
    <t>Oploceni*0,9*2</t>
  </si>
  <si>
    <t>535986688</t>
  </si>
  <si>
    <t>-1896777748</t>
  </si>
  <si>
    <t>Oploceni*0,0047</t>
  </si>
  <si>
    <t>348401120</t>
  </si>
  <si>
    <t>Osazení oplocení ze strojového pletiva s napínacími dráty výšky do 1,6 m do 15° sklonu svahu</t>
  </si>
  <si>
    <t>1338765016</t>
  </si>
  <si>
    <t>Osazení oplocení ze strojového pletiva s napínacími dráty do 15 st. sklonu svahu, výšky do 1,6 m</t>
  </si>
  <si>
    <t>313275120</t>
  </si>
  <si>
    <t>pletivo PVC se čtvercovými oky 55 mm/2,5mm, 150 cm</t>
  </si>
  <si>
    <t>1070394005</t>
  </si>
  <si>
    <t>pletivo drátěné plastifikované se čtvercovými oky 55 mm/2,5 mm, 150 cm</t>
  </si>
  <si>
    <t>Osazování sloupků a vzpěr plotových ocelových v 2,60 m pro zabetování do ztrac. bednění</t>
  </si>
  <si>
    <t>-657260938</t>
  </si>
  <si>
    <t>553422530</t>
  </si>
  <si>
    <t>sloupek plotový průběžný pozinkovaný a komaxitový 2100/38x1,5 mm</t>
  </si>
  <si>
    <t>626089983</t>
  </si>
  <si>
    <t>55+1</t>
  </si>
  <si>
    <t>553422700</t>
  </si>
  <si>
    <t>vzpěra plotová 38x1,5 mm včetně krytky s uchem, 1500 mm</t>
  </si>
  <si>
    <t>-1266015377</t>
  </si>
  <si>
    <t>M+D zákrytových desek s hladkými pohledovými stranami a okapničkami na spodní straně</t>
  </si>
  <si>
    <t>-448791262</t>
  </si>
  <si>
    <t>M+D zákrytových desek s hladkými pohledovými stranami a okapničkami na spodní straně - šířka 300mm</t>
  </si>
  <si>
    <t>Plotová zeď tl 200 mm ze zdících tvarovek  s hladkými pohledovými stranami a fazetami na každé hraně výrobku - barva karamelová, vč. vyztužení</t>
  </si>
  <si>
    <t>-2023337149</t>
  </si>
  <si>
    <t>Plotová zeď tl 200 mm ze zdících tvarovek s hladkými pohledovými stranami a fazetami na každé hraně výrobku - barva karamelová (výztuž započtena v zákl. pasech), beton výplň C 25/30, výztuž dle norem pro ztracené bednění</t>
  </si>
  <si>
    <t>Oploceni*0,4</t>
  </si>
  <si>
    <t>998232110</t>
  </si>
  <si>
    <t>Přesun hmot pro oplocení zděné z cihel nebo tvárnic v do 3 m</t>
  </si>
  <si>
    <t>-254984417</t>
  </si>
  <si>
    <t>Přesun hmot pro oplocení se svislou nosnou konstrukcí zděnou z cihel, tvárnic, bloků, popř. kovovou nebo dřevěnou vodorovná dopravní vzdálenost do 50 m, pro oplocení výšky do 3 m</t>
  </si>
  <si>
    <t>711161302</t>
  </si>
  <si>
    <t>Izolace proti zemní vlhkosti stěn foliemi nopovými pro běžné podmínky tl. 0,4 mm šířky 1,0 m</t>
  </si>
  <si>
    <t>-499106206</t>
  </si>
  <si>
    <t>Izolace proti zemní vlhkosti nopovými foliemi základů nebo stěn pro běžné podmínky tloušťky 0,4 mm, šířky 1,0 m</t>
  </si>
  <si>
    <t>C.2 Koordinační situace, D.1.4.01.1, D.1.4.01.3</t>
  </si>
  <si>
    <t>R71101</t>
  </si>
  <si>
    <t>M+D izolace proti vodě - SBS asfaltový pás mezi tvárnice ze ztraceného bednění</t>
  </si>
  <si>
    <t>1438696946</t>
  </si>
  <si>
    <t>Oploceni*0,25</t>
  </si>
  <si>
    <t>1611886585</t>
  </si>
  <si>
    <t>3,772</t>
  </si>
  <si>
    <t>3,97</t>
  </si>
  <si>
    <t>4,169</t>
  </si>
  <si>
    <t>17,1</t>
  </si>
  <si>
    <t>SO05 - Zděné oplocení</t>
  </si>
  <si>
    <t>-1897172695</t>
  </si>
  <si>
    <t>C.2 Koordinační situace, D.1.5.01.1, D.1.5.01.2, D.1.5.01.3, D.1.5.01.4, D.1.5.01.5</t>
  </si>
  <si>
    <t>(4,5+4,6)*0,4*0,1+1,65*0,2*0,1</t>
  </si>
  <si>
    <t>-641356291</t>
  </si>
  <si>
    <t>(4,5+4,6)*0,4*0,95+0,2*1,65*0,95</t>
  </si>
  <si>
    <t>445985691</t>
  </si>
  <si>
    <t>-1918434028</t>
  </si>
  <si>
    <t>405220622</t>
  </si>
  <si>
    <t>392700022</t>
  </si>
  <si>
    <t>1506224403</t>
  </si>
  <si>
    <t>"Úprava v rámci pozemku" 3,97</t>
  </si>
  <si>
    <t>-944653142</t>
  </si>
  <si>
    <t>(4,5+4,6)*0,4*0,05+0,2*1,65*0,05</t>
  </si>
  <si>
    <t>-158091289</t>
  </si>
  <si>
    <t>(4,5+4,6)*0,4*0,9+0,2*1,65*0,9</t>
  </si>
  <si>
    <t>-1948324671</t>
  </si>
  <si>
    <t>(1,45+1,75+4,5)*0,9*2+1,4*0,9*2+0,2*0,9*4</t>
  </si>
  <si>
    <t>-1116351985</t>
  </si>
  <si>
    <t>-986075166</t>
  </si>
  <si>
    <t>(4,5+4,6)*0,0047</t>
  </si>
  <si>
    <t>348101110</t>
  </si>
  <si>
    <t>Osazení vrat a vrátek k oplocení na sloupky zděné nebo betonové plochy do 2 m2</t>
  </si>
  <si>
    <t>1847462268</t>
  </si>
  <si>
    <t>Montáž vrat a vrátek k oplocení na sloupky zděné nebo betonové, plochy jednotlivě do 2 m2</t>
  </si>
  <si>
    <t>R55501</t>
  </si>
  <si>
    <t>Kovová branka - spec v PD 1,25*1,5m</t>
  </si>
  <si>
    <t>-851188384</t>
  </si>
  <si>
    <t>Kovová branka - spec v PD 1,25*1,6m vč. příslušenství (kování a fab)</t>
  </si>
  <si>
    <t>M+D zákrytových desek s hladkými pohledovými stranami a okapničkami na spodní straně - šířka 500mm</t>
  </si>
  <si>
    <t>-1384167867</t>
  </si>
  <si>
    <t>"Pilíř" 1,4</t>
  </si>
  <si>
    <t>M+D zákrytových desek s hladkými pohledovými stranami a okapničkami na spodní straně - šířka 400mm</t>
  </si>
  <si>
    <t>772563778</t>
  </si>
  <si>
    <t>"Sloupky a podezdívka" 0,4*3+1,05+0,4+0,32+1,915</t>
  </si>
  <si>
    <t>16716894</t>
  </si>
  <si>
    <t>Plotová zeď tl 200 mm ze zdících tvarovek s hladkými pohledovými stranami a fazetami na každé hraně výrobku - barva karamelová (výztuž započtena v zákl. pasech), beton výplň C 25/30, výztuž dle norem pro ztracené bednění - min. v každem rohu sloupku profil 12mm</t>
  </si>
  <si>
    <t>"SO05A" 1,915*0,4+3*(1,8*0,4)</t>
  </si>
  <si>
    <t>"SO05B" 0,36*1,8+0,4*1,05+1,675*0,4*1,8+2*(1,4*1,8)-1*0,5</t>
  </si>
  <si>
    <t>R0303b</t>
  </si>
  <si>
    <t>Přípravy niky pro HUP</t>
  </si>
  <si>
    <t>2146558267</t>
  </si>
  <si>
    <t>Přípravy niky pro HUP - zabednění otvoru, úprava zdících tvarovek</t>
  </si>
  <si>
    <t>R0304</t>
  </si>
  <si>
    <t>M+D kovaných plotových dílců - spec. v PD</t>
  </si>
  <si>
    <t>2058384775</t>
  </si>
  <si>
    <t>M+D kovaných plotových dílců v. 1,2m - spec. v PD</t>
  </si>
  <si>
    <t>1,915+1,05</t>
  </si>
  <si>
    <t>R0305</t>
  </si>
  <si>
    <t>M+D nerezové schánky na dopisy</t>
  </si>
  <si>
    <t>1393807461</t>
  </si>
  <si>
    <t>"SO05b" 1</t>
  </si>
  <si>
    <t>497189262</t>
  </si>
  <si>
    <t>1224421297</t>
  </si>
  <si>
    <t>6,5</t>
  </si>
  <si>
    <t>260349193</t>
  </si>
  <si>
    <t>12,069</t>
  </si>
  <si>
    <t>d</t>
  </si>
  <si>
    <t>27,43</t>
  </si>
  <si>
    <t>IO01 - Parkovací plocha</t>
  </si>
  <si>
    <t xml:space="preserve">    5 - Komunikace pozemní</t>
  </si>
  <si>
    <t>1081244154</t>
  </si>
  <si>
    <t>IO01*0,44</t>
  </si>
  <si>
    <t>1600948728</t>
  </si>
  <si>
    <t>-1790437362</t>
  </si>
  <si>
    <t>12,069*9 'Přepočtené koeficientem množství</t>
  </si>
  <si>
    <t>-856269058</t>
  </si>
  <si>
    <t>-81743243</t>
  </si>
  <si>
    <t>199132169</t>
  </si>
  <si>
    <t>Komunikace pozemní</t>
  </si>
  <si>
    <t>-1730707153</t>
  </si>
  <si>
    <t>567132111</t>
  </si>
  <si>
    <t>Podklad ze směsi stmelené cementem SC C 8/10 (KSC I) tl 160 mm</t>
  </si>
  <si>
    <t>-1637060365</t>
  </si>
  <si>
    <t>Podklad ze směsi stmelené cementem SC bez dilatačních spár, s rozprostřením a zhutněním SC C 8/10 (KSC I), po zhutnění tl. 160 mm</t>
  </si>
  <si>
    <t>596212213</t>
  </si>
  <si>
    <t>Kladení zámkové dlažby pozemních komunikací tl 80 mm skupiny A pl přes 300 m2</t>
  </si>
  <si>
    <t>-457095985</t>
  </si>
  <si>
    <t>Kladení dlažby z betonových zámkových dlaždic pozemních komunikací s ložem z kameniva těženého nebo drceného tl. do 50 mm, s vyplněním spár, s dvojitým hutněním vibrováním a se smetením přebytečného materiálu na krajnici tl. 80 mm skupiny A, pro plochy přes 300 m2</t>
  </si>
  <si>
    <t>592450070</t>
  </si>
  <si>
    <t>dlažba zámková H-PROFIL 20x16,5x8 cm přírodní</t>
  </si>
  <si>
    <t>591384804</t>
  </si>
  <si>
    <t>dlažba zámková profilová pro komunikace 20x16,5x8 cm přírodní</t>
  </si>
  <si>
    <t>Poznámka k položce:
spotřeba: 36 kus/m2</t>
  </si>
  <si>
    <t>27,43*1,03 'Přepočtené koeficientem množství</t>
  </si>
  <si>
    <t>935113111</t>
  </si>
  <si>
    <t>Osazení odvodňovacího polymerbetonového žlabu s krycím roštem šířky do 200 mm</t>
  </si>
  <si>
    <t>-2007667255</t>
  </si>
  <si>
    <t>Osazení odvodňovacího žlabu s krycím roštem polymerbetonového šířky do 200 mm</t>
  </si>
  <si>
    <t>3,9</t>
  </si>
  <si>
    <t>592270000</t>
  </si>
  <si>
    <t>žlab odvodňovací,polymerbeton 100 x 13 x 15,5 x 16 cm</t>
  </si>
  <si>
    <t>-652172908</t>
  </si>
  <si>
    <t>žlab odvodňovací polymerbetonový se spádem dna 0,5%, 1000x130x155/160 mm</t>
  </si>
  <si>
    <t>592270250</t>
  </si>
  <si>
    <t>vpust žlabová krátký tvar, H355, těsný odtok DN100  50 x 13 x 35,5 cm</t>
  </si>
  <si>
    <t>-338724279</t>
  </si>
  <si>
    <t>vpust žlabová krátký tvar odvodňovací H=355mm těsný odtok DN100  50 x 13 x 35,5 cm</t>
  </si>
  <si>
    <t>592270270</t>
  </si>
  <si>
    <t>čelo plné na začátek a konec žlabu</t>
  </si>
  <si>
    <t>1881340343</t>
  </si>
  <si>
    <t>čelo plné na začátek a konec odvodňovacího žlabu polymerický beton všechny stavební výšky</t>
  </si>
  <si>
    <t>R59201</t>
  </si>
  <si>
    <t>litinový rošt D400</t>
  </si>
  <si>
    <t>998223011</t>
  </si>
  <si>
    <t>Přesun hmot pro pozemní komunikace s krytem dlážděným</t>
  </si>
  <si>
    <t>1789023360</t>
  </si>
  <si>
    <t>Přesun hmot pro pozemní komunikace s krytem dlážděným dopravní vzdálenost do 200 m jakékoliv délky objektu</t>
  </si>
  <si>
    <t>21,588</t>
  </si>
  <si>
    <t>20,218</t>
  </si>
  <si>
    <t>113,62</t>
  </si>
  <si>
    <t>11,362</t>
  </si>
  <si>
    <t>16,95</t>
  </si>
  <si>
    <t>Rýha</t>
  </si>
  <si>
    <t>4,218</t>
  </si>
  <si>
    <t>17,385</t>
  </si>
  <si>
    <t>IO02a - Pochozí plocha</t>
  </si>
  <si>
    <t>361241225</t>
  </si>
  <si>
    <t>IO02a*0,1</t>
  </si>
  <si>
    <t>-2041618194</t>
  </si>
  <si>
    <t>IO02a*0,19</t>
  </si>
  <si>
    <t>-207388199</t>
  </si>
  <si>
    <t>"Plotová zeď" 5,5*0,6*0,95</t>
  </si>
  <si>
    <t>"Zídky" 0,4*0,95*(1,2+1,65)</t>
  </si>
  <si>
    <t>62159097</t>
  </si>
  <si>
    <t>578498231</t>
  </si>
  <si>
    <t>Uložení zeminy na mezideponii, odvoz z mezideponie pro násypy</t>
  </si>
  <si>
    <t>809954383</t>
  </si>
  <si>
    <t>Odkopávky+Ornice+Rýha-Násyp</t>
  </si>
  <si>
    <t>900781559</t>
  </si>
  <si>
    <t>20,218*9 'Přepočtené koeficientem množství</t>
  </si>
  <si>
    <t>926911826</t>
  </si>
  <si>
    <t>-1111591360</t>
  </si>
  <si>
    <t>Násyp pro IO02a</t>
  </si>
  <si>
    <t>-700362779</t>
  </si>
  <si>
    <t>-919821893</t>
  </si>
  <si>
    <t>301170010</t>
  </si>
  <si>
    <t>"Podsyp pod plotovou zeď" 5,5*0,4*0,05</t>
  </si>
  <si>
    <t>"Zídky" 0,4*0,05*(1,2+1,65)</t>
  </si>
  <si>
    <t>791493356</t>
  </si>
  <si>
    <t>"Pasy plotová zeď" 5,5*0,6*0,9</t>
  </si>
  <si>
    <t>"Zídky" 0,4*0,9*(1,2+1,65)</t>
  </si>
  <si>
    <t>810463174</t>
  </si>
  <si>
    <t>"Plotová zeď" 5,5*0,95*2</t>
  </si>
  <si>
    <t>"Zídky" 0,95*(1,2+1,65)*2+0,4*0,95*4</t>
  </si>
  <si>
    <t>2016136633</t>
  </si>
  <si>
    <t>-1471559149</t>
  </si>
  <si>
    <t>0,08</t>
  </si>
  <si>
    <t>-1765975669</t>
  </si>
  <si>
    <t>"Plotová zeď" 5,5</t>
  </si>
  <si>
    <t>"Zídky" 1,2+1,65</t>
  </si>
  <si>
    <t>1985505214</t>
  </si>
  <si>
    <t>"Plotová zeď" 2*5,5</t>
  </si>
  <si>
    <t>"Zídky" 0,6*(1,2+1,65)</t>
  </si>
  <si>
    <t>D+M schodištové stupně š. 350 mm, v. 150mm - ukládát do zavlhé betonové směsi</t>
  </si>
  <si>
    <t>1796425237</t>
  </si>
  <si>
    <t>D+M schodištové stupně š. 350 mm, v. 150mm - ukládát do zavlhlé betonové směsi</t>
  </si>
  <si>
    <t>D.2.1 Komuniace a zpevněné plochy</t>
  </si>
  <si>
    <t>1868639561</t>
  </si>
  <si>
    <t>R0501</t>
  </si>
  <si>
    <t>Kladení betonové dlažby komunikací pro pěší do lože z písku vel do 0,36 m2 plochy do 300 m2</t>
  </si>
  <si>
    <t>-1023816978</t>
  </si>
  <si>
    <t>Kladení dlažby z betonových nebo kameninových dlaždic komunikací pro pěší s vyplněním spár a se smetením přebytečného materiálu na vzdálenost do 3 m s ložem pískového tl. do 30 mm velikosti dlaždic do 0,36 m2, pro plochy přes 100 do 300 m2</t>
  </si>
  <si>
    <t>R59202</t>
  </si>
  <si>
    <t>dlažba desková betonová 60x60x5 cm</t>
  </si>
  <si>
    <t>-294576588</t>
  </si>
  <si>
    <t>113,62*1,02 'Přepočtené koeficientem množství</t>
  </si>
  <si>
    <t>-1622659091</t>
  </si>
  <si>
    <t>1,05+10,8+1,8+2,4+4,2+2,4+4,3+1,5+3,4+2,09+1,2+1,2+3</t>
  </si>
  <si>
    <t>108433427</t>
  </si>
  <si>
    <t>-918000203</t>
  </si>
  <si>
    <t>1581076229</t>
  </si>
  <si>
    <t>5,5*0,4+(1,2+1,65)*0,6</t>
  </si>
  <si>
    <t>-76335867</t>
  </si>
  <si>
    <t>5,5*0,25</t>
  </si>
  <si>
    <t>180,92</t>
  </si>
  <si>
    <t>18,092</t>
  </si>
  <si>
    <t>34,375</t>
  </si>
  <si>
    <t>25,26</t>
  </si>
  <si>
    <t>29,43</t>
  </si>
  <si>
    <t>10,545</t>
  </si>
  <si>
    <t>2,223</t>
  </si>
  <si>
    <t>IO02b - Pochozí plocha</t>
  </si>
  <si>
    <t>-1537507664</t>
  </si>
  <si>
    <t>IO02b*0,1</t>
  </si>
  <si>
    <t>1885542952</t>
  </si>
  <si>
    <t>IO02b*0,19</t>
  </si>
  <si>
    <t>-1621324627</t>
  </si>
  <si>
    <t>Hloubení zapažených i nezapažených rýh šířky přes 600 do 2 000 mm s urovnáním dna do předepsaného profilu a spádu v hornině tř. 3 do 100 m3</t>
  </si>
  <si>
    <t>"Zídky" 0,65*0,95*(1,2*3)</t>
  </si>
  <si>
    <t>132201209</t>
  </si>
  <si>
    <t>Příplatek za lepivost k hloubení rýh š do 2000 mm v hornině tř. 3</t>
  </si>
  <si>
    <t>1953185880</t>
  </si>
  <si>
    <t>Hloubení zapažených i nezapažených rýh šířky přes 600 do 2 000 mm s urovnáním dna do předepsaného profilu a spádu v hornině tř. 3 Příplatek k cenám za lepivost horniny tř. 3</t>
  </si>
  <si>
    <t>809949258</t>
  </si>
  <si>
    <t>-893615433</t>
  </si>
  <si>
    <t>1299644943</t>
  </si>
  <si>
    <t>1282280313</t>
  </si>
  <si>
    <t>-1961979220</t>
  </si>
  <si>
    <t>432444262</t>
  </si>
  <si>
    <t>-787904675</t>
  </si>
  <si>
    <t>-316546549</t>
  </si>
  <si>
    <t>-1871778526</t>
  </si>
  <si>
    <t>"Zídky" 0,65*0,05*(1,2*3)</t>
  </si>
  <si>
    <t>-696841091</t>
  </si>
  <si>
    <t>"Zídky" 0,65*0,9*(1,2*3)</t>
  </si>
  <si>
    <t>-1606430671</t>
  </si>
  <si>
    <t>"Zídky" 0,95*(1,2*3)*2+0,65*0,95*6</t>
  </si>
  <si>
    <t>-2084219582</t>
  </si>
  <si>
    <t>842497929</t>
  </si>
  <si>
    <t>0,042</t>
  </si>
  <si>
    <t>-1411371794</t>
  </si>
  <si>
    <t>"Zídky" 1,2+1,2+1,2</t>
  </si>
  <si>
    <t>2090780874</t>
  </si>
  <si>
    <t>"Zídky" 0,6*(1,2+1,2+1,2)</t>
  </si>
  <si>
    <t>1423943374</t>
  </si>
  <si>
    <t>-606123457</t>
  </si>
  <si>
    <t>Kladení betonové dlažby komunikací pro pěší do lože z písku vel do 0,18 m2 plochy do 300 m2</t>
  </si>
  <si>
    <t>-2074360158</t>
  </si>
  <si>
    <t>Kladení dlažby z betonových nebo kameninových dlaždic komunikací pro pěší s vyplněním spár a se smetením přebytečného materiálu na vzdálenost do 3 m s ložem pískového tl. do 30 mm velikosti dlaždic do 0,18 m2, pro plochy přes 100 do 300 m2</t>
  </si>
  <si>
    <t>R59204</t>
  </si>
  <si>
    <t>dlažba desková betonová 60x30x5 cm</t>
  </si>
  <si>
    <t>2092471485</t>
  </si>
  <si>
    <t>180,92*1,02 'Přepočtené koeficientem množství</t>
  </si>
  <si>
    <t>-1623850699</t>
  </si>
  <si>
    <t>2,26+1+13,2+3,65+5,34+2,375+5,08+2,27+2,895+1,55+5,05+2,25+1,6+12,05+13,35+7,45+0,55+2,8+3,05+2,1+1,55+5,54+2,1+6,15+1,806+1,3+4*1,2+4*4,45</t>
  </si>
  <si>
    <t>27042498</t>
  </si>
  <si>
    <t>-230958169</t>
  </si>
  <si>
    <t>-261626810</t>
  </si>
  <si>
    <t>"U zahradního domku" (5,1+4,65)*0,6</t>
  </si>
  <si>
    <t>"Zídky" (1,2+1,2)*0,6</t>
  </si>
  <si>
    <t>1585087690</t>
  </si>
  <si>
    <t>5,7</t>
  </si>
  <si>
    <t>0,855</t>
  </si>
  <si>
    <t>-2091187134</t>
  </si>
  <si>
    <t>1445575529</t>
  </si>
  <si>
    <t>-1270907418</t>
  </si>
  <si>
    <t>-187212638</t>
  </si>
  <si>
    <t>-636410567</t>
  </si>
  <si>
    <t>-1347496021</t>
  </si>
  <si>
    <t>1914366161</t>
  </si>
  <si>
    <t>6,27*1,1 'Přepočtené koeficientem množství</t>
  </si>
  <si>
    <t>109945881</t>
  </si>
  <si>
    <t>(5,47+5,105+0,825)*0,5</t>
  </si>
  <si>
    <t>-336782687</t>
  </si>
  <si>
    <t>5,5+6,13+0,875</t>
  </si>
  <si>
    <t>-1588474379</t>
  </si>
  <si>
    <t>-2050501784</t>
  </si>
  <si>
    <t>-1634805062</t>
  </si>
  <si>
    <t>"U zahradního domku" (4,956+5,128+0,27)*0,6</t>
  </si>
  <si>
    <t>1776194823</t>
  </si>
  <si>
    <t>6,285</t>
  </si>
  <si>
    <t>16,54</t>
  </si>
  <si>
    <t>7,596</t>
  </si>
  <si>
    <t>Dlažba_slep</t>
  </si>
  <si>
    <t>4,723</t>
  </si>
  <si>
    <t>Dlažba_stáv</t>
  </si>
  <si>
    <t>4,251</t>
  </si>
  <si>
    <t>Obrubník_přechod</t>
  </si>
  <si>
    <t>Obrubník_nájezd</t>
  </si>
  <si>
    <t>9,95</t>
  </si>
  <si>
    <t>IO04 - Pojezdová plocha, stávající sjezdu, přeložení pochozí plochy a varovný signální pás</t>
  </si>
  <si>
    <t>1849485073</t>
  </si>
  <si>
    <t>113107111</t>
  </si>
  <si>
    <t>Odstranění podkladu pl do 50 m2 z kameniva těženého tl 100 mm</t>
  </si>
  <si>
    <t>-1591509133</t>
  </si>
  <si>
    <t>Odstranění podkladů nebo krytů s přemístěním hmot na skládku na vzdálenost do 3 m nebo s naložením na dopravní prostředek v ploše jednotlivě do 50 m2 z kameniva těženého, o tl. vrstvy do 100 mm</t>
  </si>
  <si>
    <t>113201112</t>
  </si>
  <si>
    <t>Vytrhání obrub silničních ležatých</t>
  </si>
  <si>
    <t>480772696</t>
  </si>
  <si>
    <t>Vytrhání obrub s vybouráním lože, s přemístěním hmot na skládku na vzdálenost do 3 m nebo s naložením na dopravní prostředek silničních ležatých</t>
  </si>
  <si>
    <t>14,12</t>
  </si>
  <si>
    <t>554056815</t>
  </si>
  <si>
    <t>IO04*0,38</t>
  </si>
  <si>
    <t>482166826</t>
  </si>
  <si>
    <t>-730459152</t>
  </si>
  <si>
    <t>6,285*9 'Přepočtené koeficientem množství</t>
  </si>
  <si>
    <t>-1136482807</t>
  </si>
  <si>
    <t>1214922043</t>
  </si>
  <si>
    <t>1405081335</t>
  </si>
  <si>
    <t>945684452</t>
  </si>
  <si>
    <t>89904722</t>
  </si>
  <si>
    <t>-1093180393</t>
  </si>
  <si>
    <t>"Nová dlažba" 2,118+5,478</t>
  </si>
  <si>
    <t>"Reliéfní dlažba" 2,857+1,866</t>
  </si>
  <si>
    <t>"Stávající dlažba" 0,838+1,893+1,52</t>
  </si>
  <si>
    <t>-1681548818</t>
  </si>
  <si>
    <t>7,596*1,03 'Přepočtené koeficientem množství</t>
  </si>
  <si>
    <t>dlažba slepecká tl.8 cm barevná</t>
  </si>
  <si>
    <t>-144401654</t>
  </si>
  <si>
    <t>4,723*1,03 'Přepočtené koeficientem množství</t>
  </si>
  <si>
    <t>916131113</t>
  </si>
  <si>
    <t>Osazení silničního obrubníku betonového ležatého s boční opěrou do lože z betonu prostého</t>
  </si>
  <si>
    <t>-1725169641</t>
  </si>
  <si>
    <t>Osazení silničního obrubníku betonového se zřízením lože, s vyplněním a zatřením spár cementovou maltou ležatého s boční opěrou z betonu prostého tř. C 12/15, do lože z betonu prostého téže značky</t>
  </si>
  <si>
    <t>"přechodový obrubník L-P" 4</t>
  </si>
  <si>
    <t>"obrubník nájezdový" 6,4+3,55</t>
  </si>
  <si>
    <t>592174680</t>
  </si>
  <si>
    <t>obrubník betonový silniční nájezdový Standard 100x15x15 cm</t>
  </si>
  <si>
    <t>1181588043</t>
  </si>
  <si>
    <t>obrubník betonový silniční nájezdový vibrolisovaný 100x15x15 cm</t>
  </si>
  <si>
    <t>592174690</t>
  </si>
  <si>
    <t>obrubník betonový silniční přechodový L + P Standard 100x15x15-25 cm</t>
  </si>
  <si>
    <t>-1028616803</t>
  </si>
  <si>
    <t>obrubník betonový silniční přechodový L + P vibrolisovaný 100x15x15-25 cm</t>
  </si>
  <si>
    <t>1194974055</t>
  </si>
  <si>
    <t>10,206</t>
  </si>
  <si>
    <t>-340972385</t>
  </si>
  <si>
    <t>2004728</t>
  </si>
  <si>
    <t>-1355645522</t>
  </si>
  <si>
    <t>(IO04-Dlažba_stáv)*0,25500+4,095</t>
  </si>
  <si>
    <t>-847048039</t>
  </si>
  <si>
    <t>2,977</t>
  </si>
  <si>
    <t>-513452673</t>
  </si>
  <si>
    <t>791687880</t>
  </si>
  <si>
    <t>9*0,5</t>
  </si>
  <si>
    <t>-2000366041</t>
  </si>
  <si>
    <t>1,6</t>
  </si>
  <si>
    <t>IO05 - Terasa</t>
  </si>
  <si>
    <t>-1906091950</t>
  </si>
  <si>
    <t>IO05*0,1</t>
  </si>
  <si>
    <t>729242194</t>
  </si>
  <si>
    <t>IO05*0,15</t>
  </si>
  <si>
    <t>-1978394773</t>
  </si>
  <si>
    <t>1203954777</t>
  </si>
  <si>
    <t>-1520928667</t>
  </si>
  <si>
    <t>Násyp pro IO05</t>
  </si>
  <si>
    <t>Ornice+Odkopávky</t>
  </si>
  <si>
    <t>1463603037</t>
  </si>
  <si>
    <t>564871116</t>
  </si>
  <si>
    <t>Podklad ze štěrkodrtě ŠD tl. 300 mm</t>
  </si>
  <si>
    <t>-1786169394</t>
  </si>
  <si>
    <t>Podklad ze štěrkodrti ŠD s rozprostřením a zhutněním, po zhutnění tl. 300 mm</t>
  </si>
  <si>
    <t>596811120</t>
  </si>
  <si>
    <t>Kladení betonové dlažby komunikací pro pěší do lože z kameniva vel do 0,09 m2 plochy do 50 m2</t>
  </si>
  <si>
    <t>624813221</t>
  </si>
  <si>
    <t>Kladení dlažby z betonových nebo kameninových dlaždic komunikací pro pěší s vyplněním spár a se smetením přebytečného materiálu na vzdálenost do 3 m s ložem z kameniva těženého tl. do 30 mm velikosti dlaždic do 0,09 m2 (bez zámku), pro plochy do 50 m2</t>
  </si>
  <si>
    <t>"Dlažba podkladní" 7*(0,3*4)</t>
  </si>
  <si>
    <t>592453100</t>
  </si>
  <si>
    <t>dlažba desková betonováhladká 30x30x3,5 cm přírodní</t>
  </si>
  <si>
    <t>579109568</t>
  </si>
  <si>
    <t>dlažba desková betonová hladká 30x30x3,5 cm přírodní</t>
  </si>
  <si>
    <t>8,4*1,03 'Přepočtené koeficientem množství</t>
  </si>
  <si>
    <t>-1480429277</t>
  </si>
  <si>
    <t>762951004</t>
  </si>
  <si>
    <t>Montáž podkladního roštu dřevěné terasy z plných profilů osové vzdálenosti podpěr přes 500 mm</t>
  </si>
  <si>
    <t>-1982946925</t>
  </si>
  <si>
    <t>Montáž terasy podkladního roštu z profilů plných, osové vzdálenosti podpěr přes 550 mm</t>
  </si>
  <si>
    <t>terasový hranol MODŘÍN 100x100mm</t>
  </si>
  <si>
    <t>745456912</t>
  </si>
  <si>
    <t>7*4</t>
  </si>
  <si>
    <t>28*1,1 'Přepočtené koeficientem množství</t>
  </si>
  <si>
    <t>762951101</t>
  </si>
  <si>
    <t>Příplatek k montáži podkladního roštu za výškové vyrovnání roštu terči do 65 mm</t>
  </si>
  <si>
    <t>387359239</t>
  </si>
  <si>
    <t>Montáž terasy Příplatek k cenám za výškové vyrovnání podkladního roštu pomocí vyrovnávacích terčů do 65 mm</t>
  </si>
  <si>
    <t>762952004</t>
  </si>
  <si>
    <t>Montáž teras z prken přes 135 mm z dřevin měkkých šroubovaných broušených bez povrchové úpravy</t>
  </si>
  <si>
    <t>-1040826588</t>
  </si>
  <si>
    <t>Montáž terasy nášlapné vrstvy z prken z dřevin velmi měkkých nebo měkkých, s broušením, bez povrchové úpravy, spojovaných šroubováním, šířky přes 135 mm</t>
  </si>
  <si>
    <t>R61102</t>
  </si>
  <si>
    <t>terasový profil SIBIŘSKÝ MODŘÍN k bazénu s vroubkováním min. 30mm</t>
  </si>
  <si>
    <t>-75707301</t>
  </si>
  <si>
    <t>16*1,08 'Přepočtené koeficientem množství</t>
  </si>
  <si>
    <t>762953002</t>
  </si>
  <si>
    <t>Nátěr dřevěných teras olejový dvojnásobný s očištěním</t>
  </si>
  <si>
    <t>627146339</t>
  </si>
  <si>
    <t>Montáž terasy nátěr dřevěných teras olejem, včetně očištění dvojnásobně</t>
  </si>
  <si>
    <t>1415533387</t>
  </si>
  <si>
    <t xml:space="preserve">(32,0*0,8*0,8) "dešťová kanalizace   </t>
  </si>
  <si>
    <t xml:space="preserve">(3,3*0,6*0,5) "žlab   </t>
  </si>
  <si>
    <t xml:space="preserve">0,5*21,47 "výkop rýh   </t>
  </si>
  <si>
    <t xml:space="preserve">21,47 "hloubené vykopávky   </t>
  </si>
  <si>
    <t xml:space="preserve">2,758 "lože   </t>
  </si>
  <si>
    <t xml:space="preserve">10,368 "obsypy   </t>
  </si>
  <si>
    <t xml:space="preserve">(32,0)*0,02 "potrubí   </t>
  </si>
  <si>
    <t>-421717317</t>
  </si>
  <si>
    <t>13,766*9 'Přepočtené koeficientem množství</t>
  </si>
  <si>
    <t xml:space="preserve">21,470 "hloubené vykopávky   </t>
  </si>
  <si>
    <t xml:space="preserve">-13,766 "vodorovný přesun   </t>
  </si>
  <si>
    <t xml:space="preserve">(32,0*0,8*0,43)-((32,0)*0,02) "splašková kanalizace   </t>
  </si>
  <si>
    <t xml:space="preserve">1,89*10,368   </t>
  </si>
  <si>
    <t xml:space="preserve">32,0 "dešťová kanalizace   </t>
  </si>
  <si>
    <t xml:space="preserve">1,015*(32,0/5)   </t>
  </si>
  <si>
    <t xml:space="preserve">(32,0) "splašková kanalizace   </t>
  </si>
  <si>
    <t>935932422</t>
  </si>
  <si>
    <t>Odvodňovací plastový žlab pro zatížení D400 vnitřní š 200 mm s roštem mřížkovým z litiny</t>
  </si>
  <si>
    <t xml:space="preserve">3,3 "žlab   </t>
  </si>
  <si>
    <t>935932617</t>
  </si>
  <si>
    <t>Vpusť s kalovým košem pro plastový žlab vnitřní š 200 mm</t>
  </si>
  <si>
    <t>935932628</t>
  </si>
  <si>
    <t>Svislé odtokové hrdlo pro plastový žlab vnitřní š 200 mm z PP</t>
  </si>
  <si>
    <t>935932650</t>
  </si>
  <si>
    <t>Příplatek za ocelové ochranné hrany pro plastový žlab vnitřní š 200 mm</t>
  </si>
  <si>
    <t xml:space="preserve">3 "lapač splavenin   </t>
  </si>
  <si>
    <t>SU - Sadové úpravy</t>
  </si>
  <si>
    <t>01 - Rozpočet rostlinný materiál</t>
  </si>
  <si>
    <t>D1 - Jehličnaté stromy</t>
  </si>
  <si>
    <t>D2 - Listnaté stromy</t>
  </si>
  <si>
    <t>D3 - Ovocné stromy</t>
  </si>
  <si>
    <t>D4 - Jehličnaté keře</t>
  </si>
  <si>
    <t>D5 - Listnaté keře</t>
  </si>
  <si>
    <t>D6 - Vřesovištní dřeviny</t>
  </si>
  <si>
    <t>D7 - Ovocné keře</t>
  </si>
  <si>
    <t>D8 - Trvalky</t>
  </si>
  <si>
    <t>D9 - Okrasné trávy</t>
  </si>
  <si>
    <t>D10 - Popínavé rostliny</t>
  </si>
  <si>
    <t>Jehličnaté stromy</t>
  </si>
  <si>
    <t>Pol1</t>
  </si>
  <si>
    <t>Picea omorica</t>
  </si>
  <si>
    <t>Poznámka k položce:
200-250cm, bal</t>
  </si>
  <si>
    <t>Listnaté stromy</t>
  </si>
  <si>
    <t>Pol2</t>
  </si>
  <si>
    <t>Prunus avium Burlat a Van</t>
  </si>
  <si>
    <t>Poznámka k položce:
ok 14-16cm, bal</t>
  </si>
  <si>
    <t>1+1</t>
  </si>
  <si>
    <t>Ovocné stromy</t>
  </si>
  <si>
    <t>Pol3</t>
  </si>
  <si>
    <t>jabloň, odrůda na podnoži vhodné pro zákrsek, rezistentní, 1x podzimní odrůda (např.: Prima), 1x letní odrůda (např.: Piros)</t>
  </si>
  <si>
    <t>Poznámka k položce:
zákrsek, prostokořenný</t>
  </si>
  <si>
    <t>Pol4</t>
  </si>
  <si>
    <t>Hrušeň, odrůda na podnoži vhodné pro zákrsek (kdoule), podzimní (např.: Williamsova)</t>
  </si>
  <si>
    <t>Pol5</t>
  </si>
  <si>
    <t>Švestka, pološvestka s podnoží vhodnou pro zákrsek (Wagenheimova), např. Čačanská Lepotica</t>
  </si>
  <si>
    <t>Jehličnaté keře</t>
  </si>
  <si>
    <t>Pol6</t>
  </si>
  <si>
    <t>Chamaecyparis lawsoniana Golden Wonder</t>
  </si>
  <si>
    <t>Poznámka k položce:
80-100cm, bal</t>
  </si>
  <si>
    <t>Pol7</t>
  </si>
  <si>
    <t>Juniperus horizontalis Golden Carpet</t>
  </si>
  <si>
    <t>Poznámka k položce:
20-30cm, K2l</t>
  </si>
  <si>
    <t>Pol8</t>
  </si>
  <si>
    <t>Juniperus sqamata Blue Star</t>
  </si>
  <si>
    <t>Pol9</t>
  </si>
  <si>
    <t>Larix decidua Repens</t>
  </si>
  <si>
    <t>Poznámka k položce:
60-80cm, K5l, vyvazovaný</t>
  </si>
  <si>
    <t>Pol10</t>
  </si>
  <si>
    <t>Picea glauca Conica</t>
  </si>
  <si>
    <t>Poznámka k položce:
60-80cm, K5l</t>
  </si>
  <si>
    <t>Pol11</t>
  </si>
  <si>
    <t>Pinus sylvestris Watereri</t>
  </si>
  <si>
    <t>Poznámka k položce:
80-100cm, K10l</t>
  </si>
  <si>
    <t>Pol12</t>
  </si>
  <si>
    <t>Pinus mugo Frisia</t>
  </si>
  <si>
    <t>Pol13</t>
  </si>
  <si>
    <t>Pinus mugo Gnom</t>
  </si>
  <si>
    <t>Pol14</t>
  </si>
  <si>
    <t>Pinus mugo Pumilio</t>
  </si>
  <si>
    <t>Pol15</t>
  </si>
  <si>
    <t>Thuja occidentalis Brabant</t>
  </si>
  <si>
    <t>Pol16</t>
  </si>
  <si>
    <t>Thuja occidentalis Globosa</t>
  </si>
  <si>
    <t>Poznámka k položce:
40-50cm, K2l</t>
  </si>
  <si>
    <t>Pol17</t>
  </si>
  <si>
    <t>Thuja occidentalis Smaragd</t>
  </si>
  <si>
    <t>Listnaté keře</t>
  </si>
  <si>
    <t>Pol18</t>
  </si>
  <si>
    <t>Acer palmatum Atropurpureum</t>
  </si>
  <si>
    <t>Poznámka k položce:
100-150cm, K10l</t>
  </si>
  <si>
    <t>Pol19</t>
  </si>
  <si>
    <t>Berberis thunbergii Atropurpurea</t>
  </si>
  <si>
    <t>Poznámka k položce:
40-60cm K2l</t>
  </si>
  <si>
    <t>Pol20</t>
  </si>
  <si>
    <t>Cotinus coggygria Royal Purple</t>
  </si>
  <si>
    <t>Poznámka k položce:
80-100cm, K3l</t>
  </si>
  <si>
    <t>Pol21</t>
  </si>
  <si>
    <t>Forzythia intermedia, roubovaná na kmínek</t>
  </si>
  <si>
    <t>Poznámka k položce:
vk80cm, K5l</t>
  </si>
  <si>
    <t>Pol22</t>
  </si>
  <si>
    <t>Hibiscus syriacus temně růžové květy</t>
  </si>
  <si>
    <t>Poznámka k položce:
60-80cm, K3l</t>
  </si>
  <si>
    <t>Pol23</t>
  </si>
  <si>
    <t>Hydrangea arborescens Grandiflora</t>
  </si>
  <si>
    <t>Poznámka k položce:
40-60cm, K3l</t>
  </si>
  <si>
    <t>Pol24</t>
  </si>
  <si>
    <t>Hydrangea macrophylla Bouquet Rose</t>
  </si>
  <si>
    <t>Pol25</t>
  </si>
  <si>
    <t>Ligustrum ovalifolium Aureum</t>
  </si>
  <si>
    <t>Pol26</t>
  </si>
  <si>
    <t>Salix erythroflexuosa</t>
  </si>
  <si>
    <t>Pol27</t>
  </si>
  <si>
    <t>Spiraea bumalda Anthony Waterer</t>
  </si>
  <si>
    <t>Poznámka k položce:
20-30cm, K1l</t>
  </si>
  <si>
    <t>3+3</t>
  </si>
  <si>
    <t>Pol28</t>
  </si>
  <si>
    <t>Spiraea vanhouttei</t>
  </si>
  <si>
    <t>Vřesovištní dřeviny</t>
  </si>
  <si>
    <t>Pol29</t>
  </si>
  <si>
    <t>Rhododendron yakushimanum Fantastica</t>
  </si>
  <si>
    <t>Poznámka k položce:
30-40cm, K3l</t>
  </si>
  <si>
    <t>Pol30</t>
  </si>
  <si>
    <t>Vaccinium corymbosum</t>
  </si>
  <si>
    <t>Ovocné keře</t>
  </si>
  <si>
    <t>Pol31</t>
  </si>
  <si>
    <t>Rybíz červený (Detvan) a černý (Titania)</t>
  </si>
  <si>
    <t>Poznámka k položce:
stromek</t>
  </si>
  <si>
    <t>Pol32</t>
  </si>
  <si>
    <t>Angrešt červený (Achilles) a žlutý (Mucurines)</t>
  </si>
  <si>
    <t>Trvalky</t>
  </si>
  <si>
    <t>Pol33</t>
  </si>
  <si>
    <t>Aster dumosus Mittelmeer</t>
  </si>
  <si>
    <t>Poznámka k položce:
K8*8*9</t>
  </si>
  <si>
    <t>Pol34</t>
  </si>
  <si>
    <t>Aubrieta cultorum modrá (Audrey Blue Shades)</t>
  </si>
  <si>
    <t>5+2</t>
  </si>
  <si>
    <t>Pol35</t>
  </si>
  <si>
    <t>Allysum saxatile</t>
  </si>
  <si>
    <t>Pol36</t>
  </si>
  <si>
    <t>Coreopsis verticillata</t>
  </si>
  <si>
    <t>Pol37</t>
  </si>
  <si>
    <t>Echinacea purpurea</t>
  </si>
  <si>
    <t>Pol38</t>
  </si>
  <si>
    <t>Hemmerocallis hybrida žlutá (Texas Sunlight, Stella d´Oro)</t>
  </si>
  <si>
    <t>Poznámka k položce:
K10*10*12</t>
  </si>
  <si>
    <t>Pol39</t>
  </si>
  <si>
    <t>Hemmerocallis hybrida růžová (Hall´s Pink, Olive Bailey Langdon)</t>
  </si>
  <si>
    <t>Pol40</t>
  </si>
  <si>
    <t>Heuchera Palace Purple</t>
  </si>
  <si>
    <t>4+5+6</t>
  </si>
  <si>
    <t>Pol41</t>
  </si>
  <si>
    <t>Lavandula angustifolia Hidcote Blue</t>
  </si>
  <si>
    <t>2+3</t>
  </si>
  <si>
    <t>Pol42</t>
  </si>
  <si>
    <t>Rudbeckia fulgida Goldsturm</t>
  </si>
  <si>
    <t>Pol43</t>
  </si>
  <si>
    <t>Sedum telephium Herbstfreude</t>
  </si>
  <si>
    <t>Pol44</t>
  </si>
  <si>
    <t>Vinca minor</t>
  </si>
  <si>
    <t>Okrasné trávy</t>
  </si>
  <si>
    <t>Pol45</t>
  </si>
  <si>
    <t>Miscanthus sinensis Gracilimus</t>
  </si>
  <si>
    <t>Popínavé rostliny</t>
  </si>
  <si>
    <t>Pol46</t>
  </si>
  <si>
    <t>Wistaria sinensis</t>
  </si>
  <si>
    <t>Poznámka k položce:
60-80cm, K3l; Ztratné</t>
  </si>
  <si>
    <t>02 - Rozpočet ostatní materiál</t>
  </si>
  <si>
    <t>D1 - PŘÍPRAVA STANOVIŠTĚ</t>
  </si>
  <si>
    <t>D2 - ZALOŽENÍ TRÁVNÍKU</t>
  </si>
  <si>
    <t>D3 - VÝSADBA STROMU</t>
  </si>
  <si>
    <t>D4 - VÝSADBA OVOCNÝCH STROMU</t>
  </si>
  <si>
    <t>D5 - VÝSADBA KEŘOVÝCH SKUPIN</t>
  </si>
  <si>
    <t>D6 - VÝSADBA TRVALEK, POPÍNAVÝCH ROSTLIN A OKRASNÝCH TRAV</t>
  </si>
  <si>
    <t>D7 - OBRUBA ZÁHONŮ</t>
  </si>
  <si>
    <t>D8 - VYVÝŠENÉ ZÁHONY</t>
  </si>
  <si>
    <t>D9 - MOBILIÁŘ</t>
  </si>
  <si>
    <t>PŘÍPRAVA STANOVIŠTĚ</t>
  </si>
  <si>
    <t>Pol47</t>
  </si>
  <si>
    <t>Herbicid před výsadbou - totální herbicid, 0,0005l/m2, opakování 2x</t>
  </si>
  <si>
    <t>l</t>
  </si>
  <si>
    <t>391*0,0005*2</t>
  </si>
  <si>
    <t>ZALOŽENÍ TRÁVNÍKU</t>
  </si>
  <si>
    <t>Pol48</t>
  </si>
  <si>
    <t>Travní semeno, parková směs, 20g/m2</t>
  </si>
  <si>
    <t>kg</t>
  </si>
  <si>
    <t>303*0,02</t>
  </si>
  <si>
    <t>Pol49</t>
  </si>
  <si>
    <t>Voda zálivková, zálivka trávníku, 40l/m2, opakování 2x</t>
  </si>
  <si>
    <t>303*40*2</t>
  </si>
  <si>
    <t>Pol50</t>
  </si>
  <si>
    <t>Selektivní herbicid, odplevelení dvouděložných plevelů v trávníku</t>
  </si>
  <si>
    <t>303*0,0005</t>
  </si>
  <si>
    <t>VÝSADBA STROMU</t>
  </si>
  <si>
    <t>Pol51</t>
  </si>
  <si>
    <t>Zahradnický substrát pod stromy, 0,16m3/ks</t>
  </si>
  <si>
    <t>3*0,16</t>
  </si>
  <si>
    <t>Pol52</t>
  </si>
  <si>
    <t>Tabletové hnojivo ke dřevinám - Silvamix, 40g/ks</t>
  </si>
  <si>
    <t>3*0,04</t>
  </si>
  <si>
    <t>Pol53</t>
  </si>
  <si>
    <t>Kůly dřevěné, kotvení listnáčů, 3 ks/ks, soustružené kůly, průřez kruh, tl. 6cm, délka 2,5m</t>
  </si>
  <si>
    <t>2*3</t>
  </si>
  <si>
    <t>Pol54</t>
  </si>
  <si>
    <t>Kůly dřevěné, kotvení jehličnanů, 1ks/ks, soustružené kůly, průřez kruh, tl. 6cm, délka 2,5m</t>
  </si>
  <si>
    <t>2*1</t>
  </si>
  <si>
    <t>Pol55</t>
  </si>
  <si>
    <t>Dřevěné příčky půlené - délka 50 cm, 3ks /listnáč</t>
  </si>
  <si>
    <t>Pol56</t>
  </si>
  <si>
    <t>Úvazek 1,8 m á 1 strom, na průřezu plochý</t>
  </si>
  <si>
    <t>bm</t>
  </si>
  <si>
    <t>3*1,8</t>
  </si>
  <si>
    <t>Pol57</t>
  </si>
  <si>
    <t>Rákosová rohož výšky 1,8m, obal kmene listnatých stromů</t>
  </si>
  <si>
    <t>Pol58</t>
  </si>
  <si>
    <t>Borka do stromových mís (vrstva 8 cm - jemná), 1 ks /0,08m3</t>
  </si>
  <si>
    <t>2*0,08</t>
  </si>
  <si>
    <t>Pol59</t>
  </si>
  <si>
    <t>Voda zálivková - zálivka stromů 100 l/ks, opakování 2x</t>
  </si>
  <si>
    <t>3*100*2</t>
  </si>
  <si>
    <t>Pol60</t>
  </si>
  <si>
    <t>Voda zálivková - zálivka stromů 50 l/ks, opakování 4x</t>
  </si>
  <si>
    <t>3*50*4</t>
  </si>
  <si>
    <t>VÝSADBA OVOCNÝCH STROMU</t>
  </si>
  <si>
    <t>Pol61</t>
  </si>
  <si>
    <t>Tabletové hnojivo ke dřevinám - Silvamix, 20g/ks</t>
  </si>
  <si>
    <t>4*0,02</t>
  </si>
  <si>
    <t>Pol62</t>
  </si>
  <si>
    <t>Kůly dřevěné, kotvení ovocných stromů, 1 ks/ks, soustružené kůly, průřez kruh, tl. 6cm, délka 2,0m</t>
  </si>
  <si>
    <t>4*1</t>
  </si>
  <si>
    <t>4*0,08</t>
  </si>
  <si>
    <t>Pol63</t>
  </si>
  <si>
    <t>Voda zálivková - zálivka stromů 50 l/ks, opakování 2x</t>
  </si>
  <si>
    <t>4*50*2</t>
  </si>
  <si>
    <t>Pol64</t>
  </si>
  <si>
    <t>Voda zálivková - zálivka stromů 30 l/ks, opakování 4x</t>
  </si>
  <si>
    <t>4*30*4</t>
  </si>
  <si>
    <t>VÝSADBA KEŘOVÝCH SKUPIN</t>
  </si>
  <si>
    <t>Pol65</t>
  </si>
  <si>
    <t>Zahradnický substrát pod jehličnaté keře, 5l/ks</t>
  </si>
  <si>
    <t>37*0,005</t>
  </si>
  <si>
    <t>Pol66</t>
  </si>
  <si>
    <t>Rašelina pod vřesovištní keře, rašelina smíchaná s písčitou zeminou, v poměru 1:1, 80l rašeliny/ks</t>
  </si>
  <si>
    <t>6*0,08</t>
  </si>
  <si>
    <t>Pol67</t>
  </si>
  <si>
    <t>Kůl dřevěný, délka 2m, průměr 5cm</t>
  </si>
  <si>
    <t>3*1</t>
  </si>
  <si>
    <t>Pol68</t>
  </si>
  <si>
    <t>Kůly dřevěné, kotvení stromkových ovocných keřů, 3 ks/ks, soustružené kůly, průřez kruh, tl. 6cm, délka 1,5m</t>
  </si>
  <si>
    <t>4*3</t>
  </si>
  <si>
    <t>Pol69</t>
  </si>
  <si>
    <t>Dřevěné příčky půlené - délka 50 cm, 6ks /stromkový ovocný keř</t>
  </si>
  <si>
    <t>4*6</t>
  </si>
  <si>
    <t>(4+3)*1,8</t>
  </si>
  <si>
    <t>Pol70</t>
  </si>
  <si>
    <t>Hnojivo ke keřovým výsadbám - NPK, 50g NPK/m2</t>
  </si>
  <si>
    <t>88*0,05</t>
  </si>
  <si>
    <t>Pol71</t>
  </si>
  <si>
    <t>Borka do keřových záhonů (vrstva 8 cm - jemná)</t>
  </si>
  <si>
    <t>88*0,08</t>
  </si>
  <si>
    <t>Pol72</t>
  </si>
  <si>
    <t>Voda zálivková - zálivka keřových porostů, 40l/m2, opakování 2x</t>
  </si>
  <si>
    <t>88*40*2</t>
  </si>
  <si>
    <t>Pol73</t>
  </si>
  <si>
    <t>Voda zálivková - zálivka keřových porostů, 20l/m2, opakování 4x</t>
  </si>
  <si>
    <t>88*20*4</t>
  </si>
  <si>
    <t>VÝSADBA TRVALEK, POPÍNAVÝCH ROSTLIN A OKRASNÝCH TRAV</t>
  </si>
  <si>
    <t>Pol74</t>
  </si>
  <si>
    <t>Zahradnický substrát pod trvalky, 1l/ks</t>
  </si>
  <si>
    <t>77*0,001</t>
  </si>
  <si>
    <t>OBRUBA ZÁHONŮ</t>
  </si>
  <si>
    <t>Pol75</t>
  </si>
  <si>
    <t>betonová kostka, 200x100x60mm, barva karamelová, šíře obruby 100mm, cena včetně dopravy</t>
  </si>
  <si>
    <t>60,5*0,1</t>
  </si>
  <si>
    <t>Pol76</t>
  </si>
  <si>
    <t>Písek do podloží včetně dopravy, tl. Vrstvy průměrně 4cm</t>
  </si>
  <si>
    <t>60,5*0,1*0,04</t>
  </si>
  <si>
    <t>VYVÝŠENÉ ZÁHONY</t>
  </si>
  <si>
    <t>Pol77</t>
  </si>
  <si>
    <t>Trámek dřevěný, dubové dřevo, impegnovaný, nátěr bezbarvou lazurou, vhodnou pro venkovní použití, minimálně ve dvou vrstvách, průřez trámku 120x120mm, včetně nutného spojovacího materiálu</t>
  </si>
  <si>
    <t>(2*4,5*0,12*0,48+2*0,96*0,12*0,48)*2</t>
  </si>
  <si>
    <t>Pol78</t>
  </si>
  <si>
    <t>Geotextílie, černá, 80g/m2, vyložení záhonů, včetně nutného spojovacího materiálu</t>
  </si>
  <si>
    <t>(4,26*0,96+0,96*0,48+2*4,26*0,48)*2*1,1</t>
  </si>
  <si>
    <t>Pol79</t>
  </si>
  <si>
    <t>Ornice, bezplevelná zahradnická zemina, vysypání záhonů, cena včetně dopravy</t>
  </si>
  <si>
    <t>4,26*0,96*0,48*2</t>
  </si>
  <si>
    <t>Pol80</t>
  </si>
  <si>
    <t>Uhutnělé štěrkové lože pod záhony, štěrk frakce 8-16cm, ve vrstvě 10cm, cena včetně dopravy</t>
  </si>
  <si>
    <t>4,5*1,2*0,1*2</t>
  </si>
  <si>
    <t>MOBILIÁŘ</t>
  </si>
  <si>
    <t>2*((1,2*0,48*0,12)+(2*0,31*0,48*0,12))</t>
  </si>
  <si>
    <t>03 - Rozpočet zahradnické práce</t>
  </si>
  <si>
    <t>D1 - PŔÍPRAVA STANOVIŠTĚ</t>
  </si>
  <si>
    <t>D4 - VÝSADBY OVOCNÝCH STROMŮ</t>
  </si>
  <si>
    <t>D5 - VÝSADBY  KEŘOVÝCH A TRVALKOVÝCH  SKUPIN</t>
  </si>
  <si>
    <t>D6 - VYVÝŠENÉ ZÁHONY</t>
  </si>
  <si>
    <t>998 - Přesun hmot</t>
  </si>
  <si>
    <t>PŔÍPRAVA STANOVIŠTĚ</t>
  </si>
  <si>
    <t>18111-1111</t>
  </si>
  <si>
    <t>Plošná úprava terénu do 500 m2 zemina tř 1 až 4 nerovnosti do 100 mm v rovinně a svahu do 1:5</t>
  </si>
  <si>
    <t>Plošná úprava terénu v zemině tř. 1 až 4 s urovnáním povrchu bez doplnění ornice souvislé plochy do 500 m2 při nerovnostech terénu přes 50 do 100 mm v rovině nebo na svahu do 1:5</t>
  </si>
  <si>
    <t>391</t>
  </si>
  <si>
    <t>R</t>
  </si>
  <si>
    <t>Doplnění zeminy nebo substrátu na travnatých plochách tloušťky do 200 mm, s přemístěním na vzdálenost do 3 m vodorovně, v rovině nebo na svahu do 1:5</t>
  </si>
  <si>
    <t>18480-2111</t>
  </si>
  <si>
    <t>Chemické odplevelení před založením kultury nad 20 m2 postřikem na široko v rovině a svahu do 1:5</t>
  </si>
  <si>
    <t>Chemické odplevelení půdy před založením kultury, trávníku nebo zpevněných ploch o výměře jednotlivě přes 20 m2 v rovině nebo na svahu do 1:5 postřikem na široko</t>
  </si>
  <si>
    <t>391*2</t>
  </si>
  <si>
    <t>18340-3114</t>
  </si>
  <si>
    <t>Obdělání půdy kultivátorováním v rovině a svahu do 1:5</t>
  </si>
  <si>
    <t>Obdělání půdy kultivátorováním v rovině nebo na svahu do 1:5</t>
  </si>
  <si>
    <t>18340-3153</t>
  </si>
  <si>
    <t>Obdělání půdy hrabáním v rovině a svahu do 1:5</t>
  </si>
  <si>
    <t>Obdělání půdy hrabáním v rovině nebo na svahu do 1:5</t>
  </si>
  <si>
    <t>18340-3161</t>
  </si>
  <si>
    <t>Obdělání půdy válením v rovině a svahu do 1:5</t>
  </si>
  <si>
    <t>Obdělání půdy válením v rovině nebo na svahu do 1:5</t>
  </si>
  <si>
    <t>R.1</t>
  </si>
  <si>
    <t>Rozměření výsadeb</t>
  </si>
  <si>
    <t>18141-1131</t>
  </si>
  <si>
    <t>Založení parkového trávníku výsevem plochy do 1000 m2 v rovině a ve svahu do 1:5</t>
  </si>
  <si>
    <t>Založení trávníku na půdě předem připravené plochy do 1000 m2 výsevem včetně utažení parkového v rovině nebo na svahu do 1:5</t>
  </si>
  <si>
    <t>18580-4312</t>
  </si>
  <si>
    <t>Zalití rostlin vodou plocha přes 20 m2</t>
  </si>
  <si>
    <t>Zalití rostlin vodou plochy záhonů jednotlivě přes 20 m2</t>
  </si>
  <si>
    <t>303*40*2/1000</t>
  </si>
  <si>
    <t>18585-1121</t>
  </si>
  <si>
    <t>Dovoz vody pro zálivku rostlin za vzdálenost do 1000 m</t>
  </si>
  <si>
    <t>Dovoz vody pro zálivku rostlin na vzdálenost do 1000 m</t>
  </si>
  <si>
    <t>18580-3111</t>
  </si>
  <si>
    <t>Ošetření trávníku shrabáním v rovině a svahu do 1:5</t>
  </si>
  <si>
    <t>Ošetření trávníku jednorázové v rovině nebo na svahu do 1:5</t>
  </si>
  <si>
    <t>303*2</t>
  </si>
  <si>
    <t>18480-2611</t>
  </si>
  <si>
    <t>Chemické odplevelení po založení kultury postřikem na široko v rovině a svahu do 1:5</t>
  </si>
  <si>
    <t>Chemické odplevelení po založení kultury v rovině nebo na svahu do 1:5 postřikem na široko</t>
  </si>
  <si>
    <t>18310-1215</t>
  </si>
  <si>
    <t>Hloubení jamek pro vysazování rostlin v hornině 1 až 4 s výměnou půdy na 50%, s případným naložením přebytečných výkopků na dopravní prostředek, odvozem na vzdálenost do 20 km a se složením, v rovině nebo na svahu do 1:5, objemu přes 0,125 do 0,4 m3</t>
  </si>
  <si>
    <t>2+1</t>
  </si>
  <si>
    <t>18410-2114</t>
  </si>
  <si>
    <t>Výsadba dřevin s balem do předem vyhloubené jamky se zalitím, v rovině nebo na svahu do 1:5 při průměru balu přes 400 do 500 mm</t>
  </si>
  <si>
    <t>18580-2114</t>
  </si>
  <si>
    <t>Hnojení půdy nebo trávníku s rozprostřením nebo s rozdělením hnojiva v rovině nebo na svahu do 1:5 umělým hnojivem s rozdělením k jednotlivým rostlinám</t>
  </si>
  <si>
    <t>18421-5133</t>
  </si>
  <si>
    <t>Ukotvení dřevin třemi kůly při průměru kůlů do 100 mm o délce kůlů přes2 do 3m</t>
  </si>
  <si>
    <t>18421-5113</t>
  </si>
  <si>
    <t>Ukotvení dřevin jedním kůlem při průměru kůlu do 100mm o délce kůlu přes 2 do 3m</t>
  </si>
  <si>
    <t>18450-1141</t>
  </si>
  <si>
    <t>Zhotovení obalu z rákosové nebo kokosové rohože v rovině a svahu do 1:5</t>
  </si>
  <si>
    <t>Zhotovení obalu kmene z rákosové nebo kokosové rohože v rovině nebo na svahu do 1:5</t>
  </si>
  <si>
    <t>2*1,8*0,6</t>
  </si>
  <si>
    <t>18421-5411</t>
  </si>
  <si>
    <t>Zhotovení závlahové mísy u soliterních dřevin v rovině nebo na svahu do 1:5, o průměru kmene do 0,5m, s naloožením vzniklého odpadu na dopravní prostředek, odvoz na vzdálenost do 20km a složení odpadu</t>
  </si>
  <si>
    <t>18491-1421</t>
  </si>
  <si>
    <t>Mulčování rostlin kůrou tl. do 0,1 m v rovině a svahu do 1:5</t>
  </si>
  <si>
    <t>Mulčování vysazených rostlin mulčovací kůrou, tl. do 100 mm v rovině nebo na svahu do 1:5</t>
  </si>
  <si>
    <t>18580-4312.1</t>
  </si>
  <si>
    <t>Zalití rostlin vodou přes 20m2, 100l/ks, opakování 2x</t>
  </si>
  <si>
    <t>3*100*2/1000</t>
  </si>
  <si>
    <t>R.2</t>
  </si>
  <si>
    <t>Kontrola ukotvení dřeviny a obalu kmene</t>
  </si>
  <si>
    <t>18491-1111</t>
  </si>
  <si>
    <t>Znovuuvázání dřeviny jedním úvazkem ke stávajícímu kůlu (5% jedinců)</t>
  </si>
  <si>
    <t>3*0,05</t>
  </si>
  <si>
    <t>18580-4213</t>
  </si>
  <si>
    <t>Vypletí záhonu dřevin soliterních s naložením a odvozem odpadu do 20 km v rovině a svahu do 1:5</t>
  </si>
  <si>
    <t>Vypletí v rovině nebo na svahu do 1:5 dřevin solitérních</t>
  </si>
  <si>
    <t>18580-4312.2</t>
  </si>
  <si>
    <t>Zalití rostlin vodou přes 20m2, 50l/ks, opakování 4x</t>
  </si>
  <si>
    <t>3*50*4/1000</t>
  </si>
  <si>
    <t>VÝSADBY OVOCNÝCH STROMŮ</t>
  </si>
  <si>
    <t>18310-1115</t>
  </si>
  <si>
    <t>Hloubení jamek pro vysazování rostlin v hornině 1 až 4 bez výměny půdy, s případným naložením přebytečných výkopků na dopravní prostředek, odvozem na vzdálenost do 20 km a se složením, v rovině, nebo na svahu do 1:5, objemu přes 0,125 do 0,4 m3</t>
  </si>
  <si>
    <t>18420-1121</t>
  </si>
  <si>
    <t>Výsadba stromu bez balu do předem vyhloubené jamky se zalitím na svahu přes 1:5 do 1:2 při výšce kmene do 1,8 m</t>
  </si>
  <si>
    <t>18421-5112</t>
  </si>
  <si>
    <t>Ukotvení dřevin jedním kůlem při průměru kůlu do 100mm o délce kůlu přes 1 do 2m</t>
  </si>
  <si>
    <t>18485-2311</t>
  </si>
  <si>
    <t>Výchovný řez špičáků a keřových stromů výšky do 4 m</t>
  </si>
  <si>
    <t>18580-4312.3</t>
  </si>
  <si>
    <t>Zalití rostlin vodou přes 20m2, 50l/ks, opakování 2x</t>
  </si>
  <si>
    <t>4*50*2/1000</t>
  </si>
  <si>
    <t>4*0,05</t>
  </si>
  <si>
    <t>18580-4312.4</t>
  </si>
  <si>
    <t>Zalití rostlin vodou přes 20m2, 30l/ks, opakování 4x</t>
  </si>
  <si>
    <t>4*30*4/1000</t>
  </si>
  <si>
    <t>VÝSADBY  KEŘOVÝCH A TRVALKOVÝCH  SKUPIN</t>
  </si>
  <si>
    <t>18311-1112</t>
  </si>
  <si>
    <t>Hloubení jamek pro vysazování rostlin v hornině 1 až 4 bez výměny půdy, s případným naložením přebytečných výkopků na dopravní prostředek, odvozem na vzdálenost do 20 km a se složením, v rovině nebo na svahu do 1:5, objemu přes 0,002 do 0,005 m3 , listnat</t>
  </si>
  <si>
    <t>Hloubení jamek pro vysazování rostlin v hornině 1 až 4 bez výměny půdy, s případným naložením přebytečných výkopků na dopravní prostředek, odvozem na vzdálenost do 20 km a se složením, v rovině nebo na svahu do 1:5, objemu přes 0,002 do 0,005 m3 , listnaté keře v nádobě do 2l</t>
  </si>
  <si>
    <t>18311-1113</t>
  </si>
  <si>
    <t>Hloubení jamek pro vysazování rostlin v hornině 1 až 4 bez výměny půdy, s případným naložením přebytečných výkopků na dopravní prostředek, odvozem na vzdálenost do 20 km a se složením, v rovině nebo na svahu do 1:5, objemu přes 0,005 do 0,01 m3 , listnaté</t>
  </si>
  <si>
    <t>Hloubení jamek pro vysazování rostlin v hornině 1 až 4 bez výměny půdy, s případným naložením přebytečných výkopků na dopravní prostředek, odvozem na vzdálenost do 20 km a se složením, v rovině nebo na svahu do 1:5, objemu přes 0,005 do 0,01 m3 , listnaté keře v nádobě nad 2l do 5l + ovocné keře</t>
  </si>
  <si>
    <t>25+4</t>
  </si>
  <si>
    <t>18311-1114</t>
  </si>
  <si>
    <t>Hloubení jamek pro vysazování rostlin v hornině 1 až 4 bez výměny půdy, s případným naložením přebytečných výkopků na dopravní prostředek, odvozem na vzdálenost do 20 km a se složením, v rovině nebo na svahu do 1:5, objemu přes 0,01 do 0,02 m3, listnaté k</t>
  </si>
  <si>
    <t>Hloubení jamek pro vysazování rostlin v hornině 1 až 4 bez výměny půdy, s případným naložením přebytečných výkopků na dopravní prostředek, odvozem na vzdálenost do 20 km a se složením, v rovině nebo na svahu do 1:5, objemu přes 0,01 do 0,02 m3, listnaté keře v nádově nad 5l</t>
  </si>
  <si>
    <t>18311-1212</t>
  </si>
  <si>
    <t>Hloubení jamek pro vysazování rostlin v hornině 1 až 4 s výměnou půdy na 50%, s případným naložením přebytečných výkopků na dopravní prostředek, odvozem na vzdálenost do 20 km a se složením, v rovině nebo na svahu do 1:5, objemu přes 0,002 do 0,005 m3 - j</t>
  </si>
  <si>
    <t>Hloubení jamek pro vysazování rostlin v hornině 1 až 4 s výměnou půdy na 50%, s případným naložením přebytečných výkopků na dopravní prostředek, odvozem na vzdálenost do 20 km a se složením, v rovině nebo na svahu do 1:5, objemu přes 0,002 do 0,005 m3 - jehličnany nádobách do 2l, trvalky, popínavky a okrasné trávy</t>
  </si>
  <si>
    <t>7+73+3+1</t>
  </si>
  <si>
    <t>18311-1213</t>
  </si>
  <si>
    <t>Hloubení jamek pro vysazování rostlin v hornině 1 až 4 s výměnou půdy na 50%, s případným naložením přebytečných výkopků na dopravní prostředek, odvozem na vzdálenost do 20 km a se složením, v rovině nebo na svahu do 1:5, objemu přes 0,005 do 0,01 m3 - je</t>
  </si>
  <si>
    <t>Hloubení jamek pro vysazování rostlin v hornině 1 až 4 s výměnou půdy na 50%, s případným naložením přebytečných výkopků na dopravní prostředek, odvozem na vzdálenost do 20 km a se složením, v rovině nebo na svahu do 1:5, objemu přes 0,005 do 0,01 m3 - jehličnany balové a s nádobou do 5l</t>
  </si>
  <si>
    <t>18311-1214</t>
  </si>
  <si>
    <t>Hloubení jamek pro vysazování rostlin v hornině 1 až 4 s výměnou půdy na 50%, s případným naložením přebytečných výkopků na dopravní prostředek, odvozem na vzdálenost do 20 km a se složením, v rovině nebo na svahu do 1:5, objemu přes 0,01 do 0,02 m3 - jeh</t>
  </si>
  <si>
    <t>Hloubení jamek pro vysazování rostlin v hornině 1 až 4 s výměnou půdy na 50%, s případným naložením přebytečných výkopků na dopravní prostředek, odvozem na vzdálenost do 20 km a se složením, v rovině nebo na svahu do 1:5, objemu přes 0,01 do 0,02 m3 - jehličnany s nádobou nad 5l</t>
  </si>
  <si>
    <t>18311-1313</t>
  </si>
  <si>
    <t>Hloubení jamek pro vysazování rostlin v hornině 1 až 4 s výměnou půdy na 100%, s případným naložením přebytečných výkopků na dopravní prostředek, odvozem na vzdálenost do 20 km a se složením, v rovině nebo na svahu do 1:5, objemu přes 0,005 do 0,01 m3 - v</t>
  </si>
  <si>
    <t>Hloubení jamek pro vysazování rostlin v hornině 1 až 4 s výměnou půdy na 100%, s případným naložením přebytečných výkopků na dopravní prostředek, odvozem na vzdálenost do 20 km a se složením, v rovině nebo na svahu do 1:5, objemu přes 0,005 do 0,01 m3 - vřesovištní keře</t>
  </si>
  <si>
    <t>18410-2110</t>
  </si>
  <si>
    <t>Výsadba dřevin s balem do předem vyhloubené jamky se zalitím, v rovině nebo na svahu do 1:5 při průměru balu do 100 mm, trvalky, okrasné trávy a keře v nádobách do 1l</t>
  </si>
  <si>
    <t>73+3+6</t>
  </si>
  <si>
    <t>18410-2111</t>
  </si>
  <si>
    <t>Výsadba dřevin s balem do předem vyhloubené jamky se zalitím, v rovině nebo na svahu do 1:5 při průměru balu přes 100 do 200 mm, popínavky, vřesovištní dřeviny a keře v nádobách do 3l</t>
  </si>
  <si>
    <t>1+6+33</t>
  </si>
  <si>
    <t>18410-2112</t>
  </si>
  <si>
    <t>Výsadba dřevin s balem do předem vyhloubené jamky se zalitím, v rovině nebo na svahu do 1:5 při průměru balu přes 200 do 300 mm, ostatní keře</t>
  </si>
  <si>
    <t>18410-2211</t>
  </si>
  <si>
    <t>Výsadba keře bez balu do předem vyhloubené jamky se zalitím v rovině nebo na svahu do 1:5, výšky do 1 m, ovocné keře</t>
  </si>
  <si>
    <t>18421-5112.1</t>
  </si>
  <si>
    <t>Ukotvení dřeviny jedním kůlem délky přes 1 do 2 m</t>
  </si>
  <si>
    <t>18421-5132</t>
  </si>
  <si>
    <t>Ukotvení dřevin třemi kůly při průměru kůlů do 100 mm o délce kůlů přes 1 do 2 m - stromkové ovocné keře</t>
  </si>
  <si>
    <t>18580-2113</t>
  </si>
  <si>
    <t>Hnojení půdy umělým hnojivem na široko v rovině a svahu do 1:5</t>
  </si>
  <si>
    <t>Hnojení půdy nebo trávníku v rovině nebo na svahu do 1:5 umělým hnojivem na široko</t>
  </si>
  <si>
    <t>88*0,05/1000</t>
  </si>
  <si>
    <t>18491-1421.1</t>
  </si>
  <si>
    <t>Mulčování vysazených rostlin při tl. mulče do 100 mm v rovině nebo na svahu do 1:5</t>
  </si>
  <si>
    <t>88*40*2/1000</t>
  </si>
  <si>
    <t>18580-4214</t>
  </si>
  <si>
    <t>Vypletí záhonu dřevin ve skupinách s naložením a odvozem odpadu do 20 km v rovině a svahu do 1:5</t>
  </si>
  <si>
    <t>Vypletí v rovině nebo na svahu do 1:5 dřevin ve skupinách</t>
  </si>
  <si>
    <t>18580-4312.5</t>
  </si>
  <si>
    <t>Zalití rostlin vodou přes 20m2, 20l/m2, opakování 4x</t>
  </si>
  <si>
    <t>R.3</t>
  </si>
  <si>
    <t>Položení betonových kostek do linie, jako obrubu záhonů, do pískového lože</t>
  </si>
  <si>
    <t>60,5</t>
  </si>
  <si>
    <t>R.4</t>
  </si>
  <si>
    <t>Montáž vyvýšených záhonů</t>
  </si>
  <si>
    <t>18491-1311</t>
  </si>
  <si>
    <t>Položení mulčovací textilie v rovině a svahu do 1:5</t>
  </si>
  <si>
    <t>Položení mulčovací textilie proti prorůstání plevelů kolem vysázených rostlin v rovině nebo na svahu do 1:5</t>
  </si>
  <si>
    <t>((4,26*0,96)+2*(0,96*0,48)+2*(4,26*0,48))*2*1,1</t>
  </si>
  <si>
    <t>R.5</t>
  </si>
  <si>
    <t>Vysypání vyvýšeného záhonu zahradnickou zeminou</t>
  </si>
  <si>
    <t>(4,26*0,96*0,48)*2</t>
  </si>
  <si>
    <t>-784483423</t>
  </si>
  <si>
    <t>Přesun hmot pro materiály v soupisech prací 01 - Rozpočet rostlinný materiál a 02 - Rozpočet ostatní materiál</t>
  </si>
  <si>
    <t>"odhadované množství" 5</t>
  </si>
  <si>
    <t xml:space="preserve">    VRN9 - Ostatní náklady</t>
  </si>
  <si>
    <t>2088427164</t>
  </si>
  <si>
    <t>-2052557337</t>
  </si>
  <si>
    <t>-491558536</t>
  </si>
  <si>
    <t>-1606465491</t>
  </si>
  <si>
    <t>1867431369</t>
  </si>
  <si>
    <t>VRN9</t>
  </si>
  <si>
    <t>Ostatní náklady</t>
  </si>
  <si>
    <t>091002000a</t>
  </si>
  <si>
    <t>Zhotovení a montáž velkoplošného celobarevného informačního panelu k označení staveniště po dobu stavby</t>
  </si>
  <si>
    <t>-1107949561</t>
  </si>
  <si>
    <t>Hlavní tituly průvodních činností a nákladů ostatní náklady související s objektem</t>
  </si>
  <si>
    <t>091002000b</t>
  </si>
  <si>
    <t>Zhotovení a montáž stálé informační tabule pro venkovní prostředí (pamětní desky), (minimální rozměry 300 x 400 mm)</t>
  </si>
  <si>
    <t>-609457729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</si>
  <si>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</si>
  <si>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</si>
  <si>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</si>
  <si>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</si>
  <si>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i/>
        <sz val="9"/>
        <rFont val="Trebuchet MS"/>
        <charset val="238"/>
      </rPr>
      <t xml:space="preserve">Rekapitulace stavby </t>
    </r>
    <r>
      <rPr>
        <sz val="9"/>
        <rFont val="Trebuchet MS"/>
        <charset val="238"/>
      </rPr>
      <t>obsahuje sestavu Rekapitulace stavby a Rekapitulace objektů stavby a soupisů prací.</t>
    </r>
  </si>
  <si>
    <r>
      <rPr>
        <sz val="8"/>
        <rFont val="Trebuchet MS"/>
        <charset val="238"/>
      </rPr>
      <t xml:space="preserve">V sestavě </t>
    </r>
    <r>
      <rPr>
        <b/>
        <sz val="9"/>
        <rFont val="Trebuchet MS"/>
        <charset val="238"/>
      </rPr>
      <t>Rekapitulace stavby</t>
    </r>
    <r>
      <rPr>
        <sz val="9"/>
        <rFont val="Trebuchet MS"/>
        <charset val="238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</si>
  <si>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</si>
  <si>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rPr>
        <sz val="8"/>
        <rFont val="Trebuchet MS"/>
        <charset val="238"/>
      </rPr>
      <t xml:space="preserve">V sestavě </t>
    </r>
    <r>
      <rPr>
        <b/>
        <sz val="9"/>
        <rFont val="Trebuchet MS"/>
        <charset val="238"/>
      </rPr>
      <t>Rekapitulace objektů stavby a soupisů prací</t>
    </r>
    <r>
      <rPr>
        <sz val="9"/>
        <rFont val="Trebuchet MS"/>
        <charset val="238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</si>
  <si>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</si>
  <si>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</si>
  <si>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</si>
  <si>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</si>
  <si>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</si>
  <si>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</si>
  <si>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</si>
  <si>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</si>
  <si>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</si>
  <si>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</si>
  <si>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</si>
  <si>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 prací pro daný typ objektu</t>
  </si>
  <si>
    <r>
      <rPr>
        <i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</si>
  <si>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</si>
  <si>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b/>
        <sz val="9"/>
        <rFont val="Trebuchet MS"/>
        <charset val="238"/>
      </rPr>
      <t>Krycí list soupisu</t>
    </r>
    <r>
      <rPr>
        <sz val="9"/>
        <rFont val="Trebuchet MS"/>
        <charset val="238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</si>
  <si>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</si>
  <si>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b/>
        <sz val="9"/>
        <rFont val="Trebuchet MS"/>
        <charset val="238"/>
      </rPr>
      <t>Rekapitulace členění soupisu prací</t>
    </r>
    <r>
      <rPr>
        <sz val="9"/>
        <rFont val="Trebuchet MS"/>
        <charset val="238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</si>
  <si>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</si>
  <si>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b/>
        <sz val="9"/>
        <rFont val="Trebuchet MS"/>
        <charset val="238"/>
      </rPr>
      <t xml:space="preserve">Soupis prací </t>
    </r>
    <r>
      <rPr>
        <sz val="9"/>
        <rFont val="Trebuchet MS"/>
        <charset val="238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</si>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</sst>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55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0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800080"/>
      <name val="Trebuchet MS"/>
    </font>
    <font>
      <sz val="8"/>
      <color rgb="FF505050"/>
      <name val="Trebuchet MS"/>
    </font>
    <font>
      <sz val="8"/>
      <color rgb="FFFF0000"/>
      <name val="Trebuchet MS"/>
    </font>
    <font>
      <sz val="8"/>
      <color rgb="FF0000A8"/>
      <name val="Trebuchet MS"/>
    </font>
    <font>
      <sz val="8"/>
      <name val="Trebuchet MS"/>
      <charset val="238"/>
    </font>
    <font>
      <sz val="8"/>
      <color rgb="FFFAE682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b/>
      <sz val="16"/>
      <name val="Trebuchet MS"/>
    </font>
    <font>
      <sz val="8"/>
      <color rgb="FF3366FF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b/>
      <sz val="10"/>
      <color rgb="FF003366"/>
      <name val="Trebuchet MS"/>
    </font>
    <font>
      <sz val="10"/>
      <color rgb="FF969696"/>
      <name val="Trebuchet MS"/>
    </font>
    <font>
      <sz val="18"/>
      <color theme="10"/>
      <name val="Wingdings 2"/>
    </font>
    <font>
      <sz val="10"/>
      <color theme="10"/>
      <name val="Trebuchet MS"/>
    </font>
    <font>
      <sz val="8"/>
      <color rgb="FF000000"/>
      <name val="Trebuchet MS"/>
    </font>
    <font>
      <b/>
      <sz val="12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sz val="7"/>
      <color rgb="FF969696"/>
      <name val="Trebuchet MS"/>
    </font>
    <font>
      <sz val="7"/>
      <name val="Trebuchet MS"/>
    </font>
    <font>
      <sz val="8"/>
      <color rgb="FF800080"/>
      <name val="Trebuchet MS"/>
    </font>
    <font>
      <sz val="8"/>
      <color rgb="FFFF0000"/>
      <name val="Trebuchet MS"/>
    </font>
    <font>
      <i/>
      <sz val="8"/>
      <color rgb="FF0000FF"/>
      <name val="Trebuchet MS"/>
    </font>
    <font>
      <i/>
      <sz val="7"/>
      <color rgb="FF969696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  <font>
      <i/>
      <sz val="9"/>
      <name val="Trebuchet MS"/>
      <charset val="238"/>
    </font>
  </fonts>
  <fills count="7">
    <fill>
      <patternFill patternType="none"/>
    </fill>
    <fill>
      <patternFill patternType="gray125"/>
    </fill>
    <fill>
      <patternFill patternType="none"/>
    </fill>
    <fill>
      <patternFill patternType="solid">
        <fgColor rgb="FFFAE682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/>
      <right style="thin">
        <color rgb="FF000000"/>
      </right>
      <top style="hair">
        <color rgb="FF969696"/>
      </top>
      <bottom/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3" fillId="0" borderId="0" applyNumberFormat="0" applyFill="0" applyBorder="0" applyAlignment="0" applyProtection="0"/>
  </cellStyleXfs>
  <cellXfs count="437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0" fontId="14" fillId="3" borderId="0" xfId="0" applyFont="1" applyFill="1" applyAlignment="1" applyProtection="1">
      <alignment horizontal="left" vertical="center"/>
    </xf>
    <xf numFmtId="0" fontId="5" fillId="3" borderId="0" xfId="0" applyFont="1" applyFill="1" applyAlignment="1" applyProtection="1">
      <alignment vertical="center"/>
    </xf>
    <xf numFmtId="0" fontId="15" fillId="3" borderId="0" xfId="0" applyFont="1" applyFill="1" applyAlignment="1" applyProtection="1">
      <alignment horizontal="left" vertical="center"/>
    </xf>
    <xf numFmtId="0" fontId="16" fillId="3" borderId="0" xfId="1" applyFont="1" applyFill="1" applyAlignment="1" applyProtection="1">
      <alignment vertical="center"/>
    </xf>
    <xf numFmtId="0" fontId="53" fillId="3" borderId="0" xfId="1" applyFill="1"/>
    <xf numFmtId="0" fontId="0" fillId="3" borderId="0" xfId="0" applyFill="1"/>
    <xf numFmtId="0" fontId="14" fillId="3" borderId="0" xfId="0" applyFont="1" applyFill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0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6" xfId="0" applyBorder="1" applyProtection="1"/>
    <xf numFmtId="0" fontId="18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20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7" xfId="0" applyBorder="1" applyProtection="1"/>
    <xf numFmtId="0" fontId="0" fillId="0" borderId="5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22" fillId="0" borderId="8" xfId="0" applyFont="1" applyBorder="1" applyAlignment="1" applyProtection="1">
      <alignment horizontal="left" vertical="center"/>
    </xf>
    <xf numFmtId="0" fontId="0" fillId="0" borderId="8" xfId="0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5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0" fontId="1" fillId="0" borderId="6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10" xfId="0" applyFont="1" applyFill="1" applyBorder="1" applyAlignment="1" applyProtection="1">
      <alignment vertical="center"/>
    </xf>
    <xf numFmtId="0" fontId="3" fillId="5" borderId="10" xfId="0" applyFont="1" applyFill="1" applyBorder="1" applyAlignment="1" applyProtection="1">
      <alignment horizontal="center" vertical="center"/>
    </xf>
    <xf numFmtId="0" fontId="0" fillId="5" borderId="6" xfId="0" applyFont="1" applyFill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5" xfId="0" applyFont="1" applyBorder="1" applyAlignment="1">
      <alignment vertical="center"/>
    </xf>
    <xf numFmtId="0" fontId="17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20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5" xfId="0" applyFont="1" applyBorder="1" applyAlignment="1">
      <alignment vertical="center"/>
    </xf>
    <xf numFmtId="0" fontId="2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0" fillId="0" borderId="19" xfId="0" applyFont="1" applyBorder="1" applyAlignment="1" applyProtection="1">
      <alignment vertical="center"/>
    </xf>
    <xf numFmtId="0" fontId="0" fillId="6" borderId="10" xfId="0" applyFont="1" applyFill="1" applyBorder="1" applyAlignment="1" applyProtection="1">
      <alignment vertical="center"/>
    </xf>
    <xf numFmtId="0" fontId="2" fillId="6" borderId="11" xfId="0" applyFont="1" applyFill="1" applyBorder="1" applyAlignment="1" applyProtection="1">
      <alignment horizontal="center" vertical="center"/>
    </xf>
    <xf numFmtId="0" fontId="20" fillId="0" borderId="20" xfId="0" applyFont="1" applyBorder="1" applyAlignment="1" applyProtection="1">
      <alignment horizontal="center" vertical="center" wrapText="1"/>
    </xf>
    <xf numFmtId="0" fontId="20" fillId="0" borderId="21" xfId="0" applyFont="1" applyBorder="1" applyAlignment="1" applyProtection="1">
      <alignment horizontal="center" vertical="center" wrapText="1"/>
    </xf>
    <xf numFmtId="0" fontId="20" fillId="0" borderId="22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0" borderId="17" xfId="0" applyFont="1" applyBorder="1" applyAlignment="1" applyProtection="1">
      <alignment vertical="center"/>
    </xf>
    <xf numFmtId="0" fontId="25" fillId="0" borderId="0" xfId="0" applyFont="1" applyAlignment="1" applyProtection="1">
      <alignment horizontal="left" vertical="center"/>
    </xf>
    <xf numFmtId="0" fontId="25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4" fontId="24" fillId="0" borderId="18" xfId="0" applyNumberFormat="1" applyFont="1" applyBorder="1" applyAlignment="1" applyProtection="1">
      <alignment vertical="center"/>
    </xf>
    <xf numFmtId="4" fontId="24" fillId="0" borderId="0" xfId="0" applyNumberFormat="1" applyFont="1" applyBorder="1" applyAlignment="1" applyProtection="1">
      <alignment vertical="center"/>
    </xf>
    <xf numFmtId="166" fontId="24" fillId="0" borderId="0" xfId="0" applyNumberFormat="1" applyFont="1" applyBorder="1" applyAlignment="1" applyProtection="1">
      <alignment vertical="center"/>
    </xf>
    <xf numFmtId="4" fontId="24" fillId="0" borderId="19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4" fillId="0" borderId="5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29" fillId="0" borderId="0" xfId="0" applyFont="1" applyAlignment="1" applyProtection="1">
      <alignment horizontal="center" vertical="center"/>
    </xf>
    <xf numFmtId="0" fontId="4" fillId="0" borderId="5" xfId="0" applyFont="1" applyBorder="1" applyAlignment="1">
      <alignment vertical="center"/>
    </xf>
    <xf numFmtId="4" fontId="30" fillId="0" borderId="18" xfId="0" applyNumberFormat="1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166" fontId="30" fillId="0" borderId="0" xfId="0" applyNumberFormat="1" applyFont="1" applyBorder="1" applyAlignment="1" applyProtection="1">
      <alignment vertical="center"/>
    </xf>
    <xf numFmtId="4" fontId="30" fillId="0" borderId="19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5" fillId="0" borderId="5" xfId="0" applyFont="1" applyBorder="1" applyAlignment="1">
      <alignment vertical="center"/>
    </xf>
    <xf numFmtId="4" fontId="32" fillId="0" borderId="18" xfId="0" applyNumberFormat="1" applyFont="1" applyBorder="1" applyAlignment="1" applyProtection="1">
      <alignment vertical="center"/>
    </xf>
    <xf numFmtId="4" fontId="32" fillId="0" borderId="0" xfId="0" applyNumberFormat="1" applyFont="1" applyBorder="1" applyAlignment="1" applyProtection="1">
      <alignment vertical="center"/>
    </xf>
    <xf numFmtId="166" fontId="32" fillId="0" borderId="0" xfId="0" applyNumberFormat="1" applyFont="1" applyBorder="1" applyAlignment="1" applyProtection="1">
      <alignment vertical="center"/>
    </xf>
    <xf numFmtId="4" fontId="32" fillId="0" borderId="19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33" fillId="0" borderId="0" xfId="1" applyFont="1" applyAlignment="1">
      <alignment horizontal="center" vertical="center"/>
    </xf>
    <xf numFmtId="4" fontId="32" fillId="0" borderId="23" xfId="0" applyNumberFormat="1" applyFont="1" applyBorder="1" applyAlignment="1" applyProtection="1">
      <alignment vertical="center"/>
    </xf>
    <xf numFmtId="4" fontId="32" fillId="0" borderId="24" xfId="0" applyNumberFormat="1" applyFont="1" applyBorder="1" applyAlignment="1" applyProtection="1">
      <alignment vertical="center"/>
    </xf>
    <xf numFmtId="166" fontId="32" fillId="0" borderId="24" xfId="0" applyNumberFormat="1" applyFont="1" applyBorder="1" applyAlignment="1" applyProtection="1">
      <alignment vertical="center"/>
    </xf>
    <xf numFmtId="4" fontId="32" fillId="0" borderId="25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5" fillId="3" borderId="0" xfId="0" applyFont="1" applyFill="1" applyAlignment="1">
      <alignment vertical="center"/>
    </xf>
    <xf numFmtId="0" fontId="15" fillId="3" borderId="0" xfId="0" applyFont="1" applyFill="1" applyAlignment="1">
      <alignment horizontal="left" vertical="center"/>
    </xf>
    <xf numFmtId="0" fontId="34" fillId="3" borderId="0" xfId="1" applyFont="1" applyFill="1" applyAlignment="1">
      <alignment vertical="center"/>
    </xf>
    <xf numFmtId="0" fontId="5" fillId="3" borderId="0" xfId="0" applyFont="1" applyFill="1" applyAlignment="1" applyProtection="1">
      <alignment vertical="center"/>
      <protection locked="0"/>
    </xf>
    <xf numFmtId="0" fontId="35" fillId="0" borderId="0" xfId="0" applyFont="1" applyAlignment="1">
      <alignment horizontal="left" vertical="center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20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 applyProtection="1">
      <alignment vertical="center" wrapText="1"/>
    </xf>
    <xf numFmtId="0" fontId="35" fillId="0" borderId="0" xfId="0" applyFont="1" applyAlignment="1">
      <alignment horizontal="left"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 applyProtection="1">
      <alignment vertical="center"/>
    </xf>
    <xf numFmtId="0" fontId="22" fillId="0" borderId="0" xfId="0" applyFont="1" applyBorder="1" applyAlignment="1" applyProtection="1">
      <alignment horizontal="left" vertical="center"/>
    </xf>
    <xf numFmtId="4" fontId="25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6" borderId="0" xfId="0" applyFont="1" applyFill="1" applyBorder="1" applyAlignment="1" applyProtection="1">
      <alignment vertical="center"/>
    </xf>
    <xf numFmtId="0" fontId="3" fillId="6" borderId="9" xfId="0" applyFont="1" applyFill="1" applyBorder="1" applyAlignment="1" applyProtection="1">
      <alignment horizontal="left" vertical="center"/>
    </xf>
    <xf numFmtId="0" fontId="3" fillId="6" borderId="10" xfId="0" applyFont="1" applyFill="1" applyBorder="1" applyAlignment="1" applyProtection="1">
      <alignment horizontal="right" vertical="center"/>
    </xf>
    <xf numFmtId="0" fontId="3" fillId="6" borderId="10" xfId="0" applyFont="1" applyFill="1" applyBorder="1" applyAlignment="1" applyProtection="1">
      <alignment horizontal="center" vertical="center"/>
    </xf>
    <xf numFmtId="0" fontId="0" fillId="6" borderId="10" xfId="0" applyFont="1" applyFill="1" applyBorder="1" applyAlignment="1" applyProtection="1">
      <alignment vertical="center"/>
      <protection locked="0"/>
    </xf>
    <xf numFmtId="4" fontId="3" fillId="6" borderId="10" xfId="0" applyNumberFormat="1" applyFont="1" applyFill="1" applyBorder="1" applyAlignment="1" applyProtection="1">
      <alignment vertical="center"/>
    </xf>
    <xf numFmtId="0" fontId="0" fillId="6" borderId="27" xfId="0" applyFont="1" applyFill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2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  <protection locked="0"/>
    </xf>
    <xf numFmtId="0" fontId="2" fillId="6" borderId="0" xfId="0" applyFont="1" applyFill="1" applyBorder="1" applyAlignment="1" applyProtection="1">
      <alignment horizontal="right" vertical="center"/>
    </xf>
    <xf numFmtId="0" fontId="0" fillId="6" borderId="6" xfId="0" applyFont="1" applyFill="1" applyBorder="1" applyAlignment="1" applyProtection="1">
      <alignment vertical="center"/>
    </xf>
    <xf numFmtId="0" fontId="36" fillId="0" borderId="0" xfId="0" applyFont="1" applyBorder="1" applyAlignment="1" applyProtection="1">
      <alignment horizontal="left"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horizontal="left" vertical="center"/>
    </xf>
    <xf numFmtId="0" fontId="6" fillId="0" borderId="24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  <protection locked="0"/>
    </xf>
    <xf numFmtId="4" fontId="6" fillId="0" borderId="24" xfId="0" applyNumberFormat="1" applyFont="1" applyBorder="1" applyAlignment="1" applyProtection="1">
      <alignment vertical="center"/>
    </xf>
    <xf numFmtId="0" fontId="6" fillId="0" borderId="6" xfId="0" applyFont="1" applyBorder="1" applyAlignment="1" applyProtection="1">
      <alignment vertical="center"/>
    </xf>
    <xf numFmtId="0" fontId="7" fillId="0" borderId="5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24" xfId="0" applyFont="1" applyBorder="1" applyAlignment="1" applyProtection="1">
      <alignment horizontal="left" vertical="center"/>
    </xf>
    <xf numFmtId="0" fontId="7" fillId="0" borderId="24" xfId="0" applyFont="1" applyBorder="1" applyAlignment="1" applyProtection="1">
      <alignment vertical="center"/>
    </xf>
    <xf numFmtId="0" fontId="7" fillId="0" borderId="24" xfId="0" applyFont="1" applyBorder="1" applyAlignment="1" applyProtection="1">
      <alignment vertical="center"/>
      <protection locked="0"/>
    </xf>
    <xf numFmtId="4" fontId="7" fillId="0" borderId="24" xfId="0" applyNumberFormat="1" applyFont="1" applyBorder="1" applyAlignment="1" applyProtection="1">
      <alignment vertical="center"/>
    </xf>
    <xf numFmtId="0" fontId="7" fillId="0" borderId="6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Protection="1"/>
    <xf numFmtId="0" fontId="0" fillId="0" borderId="5" xfId="0" applyBorder="1"/>
    <xf numFmtId="0" fontId="2" fillId="0" borderId="0" xfId="0" applyFont="1" applyAlignment="1" applyProtection="1">
      <alignment horizontal="left" vertical="center"/>
    </xf>
    <xf numFmtId="0" fontId="20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center" vertical="center" wrapText="1"/>
    </xf>
    <xf numFmtId="0" fontId="2" fillId="6" borderId="20" xfId="0" applyFont="1" applyFill="1" applyBorder="1" applyAlignment="1" applyProtection="1">
      <alignment horizontal="center" vertical="center" wrapText="1"/>
    </xf>
    <xf numFmtId="0" fontId="2" fillId="6" borderId="21" xfId="0" applyFont="1" applyFill="1" applyBorder="1" applyAlignment="1" applyProtection="1">
      <alignment horizontal="center" vertical="center" wrapText="1"/>
    </xf>
    <xf numFmtId="0" fontId="37" fillId="6" borderId="21" xfId="0" applyFont="1" applyFill="1" applyBorder="1" applyAlignment="1" applyProtection="1">
      <alignment horizontal="center" vertical="center" wrapText="1"/>
      <protection locked="0"/>
    </xf>
    <xf numFmtId="0" fontId="2" fillId="6" borderId="22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" fontId="25" fillId="0" borderId="0" xfId="0" applyNumberFormat="1" applyFont="1" applyAlignment="1" applyProtection="1"/>
    <xf numFmtId="166" fontId="38" fillId="0" borderId="16" xfId="0" applyNumberFormat="1" applyFont="1" applyBorder="1" applyAlignment="1" applyProtection="1"/>
    <xf numFmtId="166" fontId="38" fillId="0" borderId="17" xfId="0" applyNumberFormat="1" applyFont="1" applyBorder="1" applyAlignment="1" applyProtection="1"/>
    <xf numFmtId="4" fontId="39" fillId="0" borderId="0" xfId="0" applyNumberFormat="1" applyFont="1" applyAlignment="1">
      <alignment vertical="center"/>
    </xf>
    <xf numFmtId="0" fontId="8" fillId="0" borderId="5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5" xfId="0" applyFont="1" applyBorder="1" applyAlignment="1"/>
    <xf numFmtId="0" fontId="8" fillId="0" borderId="18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9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8" fillId="0" borderId="0" xfId="0" applyFont="1" applyBorder="1" applyAlignment="1" applyProtection="1">
      <alignment horizontal="left"/>
    </xf>
    <xf numFmtId="0" fontId="7" fillId="0" borderId="0" xfId="0" applyFont="1" applyBorder="1" applyAlignment="1" applyProtection="1">
      <alignment horizontal="left"/>
    </xf>
    <xf numFmtId="4" fontId="7" fillId="0" borderId="0" xfId="0" applyNumberFormat="1" applyFont="1" applyBorder="1" applyAlignment="1" applyProtection="1"/>
    <xf numFmtId="0" fontId="0" fillId="0" borderId="28" xfId="0" applyFont="1" applyBorder="1" applyAlignment="1" applyProtection="1">
      <alignment horizontal="center" vertical="center"/>
    </xf>
    <xf numFmtId="49" fontId="0" fillId="0" borderId="28" xfId="0" applyNumberFormat="1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center" vertical="center" wrapText="1"/>
    </xf>
    <xf numFmtId="167" fontId="0" fillId="0" borderId="28" xfId="0" applyNumberFormat="1" applyFont="1" applyBorder="1" applyAlignment="1" applyProtection="1">
      <alignment vertical="center"/>
    </xf>
    <xf numFmtId="4" fontId="0" fillId="4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</xf>
    <xf numFmtId="0" fontId="1" fillId="4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9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40" fillId="0" borderId="0" xfId="0" applyFont="1" applyAlignment="1" applyProtection="1">
      <alignment horizontal="left" vertical="center"/>
    </xf>
    <xf numFmtId="0" fontId="41" fillId="0" borderId="0" xfId="0" applyFont="1" applyAlignment="1" applyProtection="1">
      <alignment horizontal="left" vertical="center" wrapText="1"/>
    </xf>
    <xf numFmtId="0" fontId="0" fillId="0" borderId="18" xfId="0" applyFont="1" applyBorder="1" applyAlignment="1" applyProtection="1">
      <alignment vertical="center"/>
    </xf>
    <xf numFmtId="0" fontId="9" fillId="0" borderId="5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42" fillId="0" borderId="0" xfId="0" applyFont="1" applyAlignment="1" applyProtection="1">
      <alignment horizontal="left" vertical="center"/>
    </xf>
    <xf numFmtId="0" fontId="42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5" xfId="0" applyFont="1" applyBorder="1" applyAlignment="1">
      <alignment vertical="center"/>
    </xf>
    <xf numFmtId="0" fontId="9" fillId="0" borderId="18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9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5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4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left" vertical="center" wrapText="1"/>
    </xf>
    <xf numFmtId="167" fontId="10" fillId="0" borderId="0" xfId="0" applyNumberFormat="1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5" xfId="0" applyFont="1" applyBorder="1" applyAlignment="1">
      <alignment vertical="center"/>
    </xf>
    <xf numFmtId="0" fontId="10" fillId="0" borderId="18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9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1" fillId="0" borderId="5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43" fillId="0" borderId="0" xfId="0" applyFont="1" applyBorder="1" applyAlignment="1" applyProtection="1">
      <alignment horizontal="left" vertical="center"/>
    </xf>
    <xf numFmtId="0" fontId="43" fillId="0" borderId="0" xfId="0" applyFont="1" applyBorder="1" applyAlignment="1" applyProtection="1">
      <alignment horizontal="left" vertical="center" wrapText="1"/>
    </xf>
    <xf numFmtId="167" fontId="11" fillId="0" borderId="0" xfId="0" applyNumberFormat="1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5" xfId="0" applyFont="1" applyBorder="1" applyAlignment="1">
      <alignment vertical="center"/>
    </xf>
    <xf numFmtId="0" fontId="11" fillId="0" borderId="18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9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43" fillId="0" borderId="0" xfId="0" applyFont="1" applyAlignment="1" applyProtection="1">
      <alignment horizontal="left" vertical="center"/>
    </xf>
    <xf numFmtId="0" fontId="43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2" fillId="0" borderId="5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167" fontId="12" fillId="0" borderId="0" xfId="0" applyNumberFormat="1" applyFont="1" applyAlignment="1" applyProtection="1">
      <alignment vertical="center"/>
    </xf>
    <xf numFmtId="0" fontId="12" fillId="0" borderId="0" xfId="0" applyFont="1" applyAlignment="1" applyProtection="1">
      <alignment vertical="center"/>
      <protection locked="0"/>
    </xf>
    <xf numFmtId="0" fontId="12" fillId="0" borderId="5" xfId="0" applyFont="1" applyBorder="1" applyAlignment="1">
      <alignment vertical="center"/>
    </xf>
    <xf numFmtId="0" fontId="12" fillId="0" borderId="18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9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44" fillId="0" borderId="28" xfId="0" applyFont="1" applyBorder="1" applyAlignment="1" applyProtection="1">
      <alignment horizontal="center" vertical="center"/>
    </xf>
    <xf numFmtId="49" fontId="44" fillId="0" borderId="28" xfId="0" applyNumberFormat="1" applyFont="1" applyBorder="1" applyAlignment="1" applyProtection="1">
      <alignment horizontal="left" vertical="center" wrapText="1"/>
    </xf>
    <xf numFmtId="0" fontId="44" fillId="0" borderId="28" xfId="0" applyFont="1" applyBorder="1" applyAlignment="1" applyProtection="1">
      <alignment horizontal="left" vertical="center" wrapText="1"/>
    </xf>
    <xf numFmtId="0" fontId="44" fillId="0" borderId="28" xfId="0" applyFont="1" applyBorder="1" applyAlignment="1" applyProtection="1">
      <alignment horizontal="center" vertical="center" wrapText="1"/>
    </xf>
    <xf numFmtId="167" fontId="44" fillId="0" borderId="28" xfId="0" applyNumberFormat="1" applyFont="1" applyBorder="1" applyAlignment="1" applyProtection="1">
      <alignment vertical="center"/>
    </xf>
    <xf numFmtId="4" fontId="44" fillId="4" borderId="28" xfId="0" applyNumberFormat="1" applyFont="1" applyFill="1" applyBorder="1" applyAlignment="1" applyProtection="1">
      <alignment vertical="center"/>
      <protection locked="0"/>
    </xf>
    <xf numFmtId="4" fontId="44" fillId="0" borderId="28" xfId="0" applyNumberFormat="1" applyFont="1" applyBorder="1" applyAlignment="1" applyProtection="1">
      <alignment vertical="center"/>
    </xf>
    <xf numFmtId="0" fontId="44" fillId="0" borderId="5" xfId="0" applyFont="1" applyBorder="1" applyAlignment="1">
      <alignment vertical="center"/>
    </xf>
    <xf numFmtId="0" fontId="44" fillId="4" borderId="28" xfId="0" applyFont="1" applyFill="1" applyBorder="1" applyAlignment="1" applyProtection="1">
      <alignment horizontal="left" vertical="center"/>
      <protection locked="0"/>
    </xf>
    <xf numFmtId="0" fontId="44" fillId="0" borderId="0" xfId="0" applyFont="1" applyBorder="1" applyAlignment="1" applyProtection="1">
      <alignment horizontal="center" vertical="center"/>
    </xf>
    <xf numFmtId="0" fontId="45" fillId="0" borderId="0" xfId="0" applyFont="1" applyAlignment="1" applyProtection="1">
      <alignment vertical="center" wrapText="1"/>
    </xf>
    <xf numFmtId="167" fontId="0" fillId="4" borderId="28" xfId="0" applyNumberFormat="1" applyFont="1" applyFill="1" applyBorder="1" applyAlignment="1" applyProtection="1">
      <alignment vertical="center"/>
      <protection locked="0"/>
    </xf>
    <xf numFmtId="0" fontId="41" fillId="0" borderId="0" xfId="0" applyFont="1" applyBorder="1" applyAlignment="1" applyProtection="1">
      <alignment horizontal="left" vertical="center" wrapText="1"/>
    </xf>
    <xf numFmtId="0" fontId="10" fillId="0" borderId="23" xfId="0" applyFont="1" applyBorder="1" applyAlignment="1" applyProtection="1">
      <alignment vertical="center"/>
    </xf>
    <xf numFmtId="0" fontId="10" fillId="0" borderId="24" xfId="0" applyFont="1" applyBorder="1" applyAlignment="1" applyProtection="1">
      <alignment vertical="center"/>
    </xf>
    <xf numFmtId="0" fontId="10" fillId="0" borderId="25" xfId="0" applyFont="1" applyBorder="1" applyAlignment="1" applyProtection="1">
      <alignment vertical="center"/>
    </xf>
    <xf numFmtId="0" fontId="45" fillId="0" borderId="0" xfId="0" applyFont="1" applyBorder="1" applyAlignment="1" applyProtection="1">
      <alignment vertical="center" wrapText="1"/>
    </xf>
    <xf numFmtId="0" fontId="0" fillId="0" borderId="23" xfId="0" applyFont="1" applyBorder="1" applyAlignment="1" applyProtection="1">
      <alignment vertical="center"/>
    </xf>
    <xf numFmtId="0" fontId="0" fillId="0" borderId="24" xfId="0" applyFont="1" applyBorder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/>
    </xf>
    <xf numFmtId="4" fontId="6" fillId="0" borderId="0" xfId="0" applyNumberFormat="1" applyFont="1" applyBorder="1" applyAlignment="1" applyProtection="1"/>
    <xf numFmtId="0" fontId="11" fillId="0" borderId="23" xfId="0" applyFont="1" applyBorder="1" applyAlignment="1" applyProtection="1">
      <alignment vertical="center"/>
    </xf>
    <xf numFmtId="0" fontId="11" fillId="0" borderId="24" xfId="0" applyFont="1" applyBorder="1" applyAlignment="1" applyProtection="1">
      <alignment vertical="center"/>
    </xf>
    <xf numFmtId="0" fontId="11" fillId="0" borderId="25" xfId="0" applyFont="1" applyBorder="1" applyAlignment="1" applyProtection="1">
      <alignment vertical="center"/>
    </xf>
    <xf numFmtId="0" fontId="0" fillId="0" borderId="0" xfId="0" applyAlignment="1" applyProtection="1">
      <alignment vertical="top"/>
      <protection locked="0"/>
    </xf>
    <xf numFmtId="0" fontId="46" fillId="0" borderId="29" xfId="0" applyFont="1" applyBorder="1" applyAlignment="1" applyProtection="1">
      <alignment vertical="center" wrapText="1"/>
      <protection locked="0"/>
    </xf>
    <xf numFmtId="0" fontId="46" fillId="0" borderId="30" xfId="0" applyFont="1" applyBorder="1" applyAlignment="1" applyProtection="1">
      <alignment vertical="center" wrapText="1"/>
      <protection locked="0"/>
    </xf>
    <xf numFmtId="0" fontId="46" fillId="0" borderId="31" xfId="0" applyFont="1" applyBorder="1" applyAlignment="1" applyProtection="1">
      <alignment vertical="center" wrapText="1"/>
      <protection locked="0"/>
    </xf>
    <xf numFmtId="0" fontId="46" fillId="0" borderId="32" xfId="0" applyFont="1" applyBorder="1" applyAlignment="1" applyProtection="1">
      <alignment horizontal="center" vertical="center" wrapText="1"/>
      <protection locked="0"/>
    </xf>
    <xf numFmtId="0" fontId="46" fillId="0" borderId="33" xfId="0" applyFont="1" applyBorder="1" applyAlignment="1" applyProtection="1">
      <alignment horizontal="center" vertical="center" wrapText="1"/>
      <protection locked="0"/>
    </xf>
    <xf numFmtId="0" fontId="46" fillId="0" borderId="32" xfId="0" applyFont="1" applyBorder="1" applyAlignment="1" applyProtection="1">
      <alignment vertical="center" wrapText="1"/>
      <protection locked="0"/>
    </xf>
    <xf numFmtId="0" fontId="46" fillId="0" borderId="33" xfId="0" applyFont="1" applyBorder="1" applyAlignment="1" applyProtection="1">
      <alignment vertical="center" wrapText="1"/>
      <protection locked="0"/>
    </xf>
    <xf numFmtId="0" fontId="48" fillId="0" borderId="1" xfId="0" applyFont="1" applyBorder="1" applyAlignment="1" applyProtection="1">
      <alignment horizontal="left" vertical="center" wrapText="1"/>
      <protection locked="0"/>
    </xf>
    <xf numFmtId="0" fontId="49" fillId="0" borderId="1" xfId="0" applyFont="1" applyBorder="1" applyAlignment="1" applyProtection="1">
      <alignment horizontal="left" vertical="center" wrapText="1"/>
      <protection locked="0"/>
    </xf>
    <xf numFmtId="0" fontId="49" fillId="0" borderId="32" xfId="0" applyFont="1" applyBorder="1" applyAlignment="1" applyProtection="1">
      <alignment vertical="center" wrapText="1"/>
      <protection locked="0"/>
    </xf>
    <xf numFmtId="0" fontId="49" fillId="0" borderId="1" xfId="0" applyFont="1" applyBorder="1" applyAlignment="1" applyProtection="1">
      <alignment vertical="center" wrapText="1"/>
      <protection locked="0"/>
    </xf>
    <xf numFmtId="0" fontId="49" fillId="0" borderId="1" xfId="0" applyFont="1" applyBorder="1" applyAlignment="1" applyProtection="1">
      <alignment vertical="center"/>
      <protection locked="0"/>
    </xf>
    <xf numFmtId="0" fontId="49" fillId="0" borderId="1" xfId="0" applyFont="1" applyBorder="1" applyAlignment="1" applyProtection="1">
      <alignment horizontal="left" vertical="center"/>
      <protection locked="0"/>
    </xf>
    <xf numFmtId="49" fontId="49" fillId="0" borderId="1" xfId="0" applyNumberFormat="1" applyFont="1" applyBorder="1" applyAlignment="1" applyProtection="1">
      <alignment vertical="center" wrapText="1"/>
      <protection locked="0"/>
    </xf>
    <xf numFmtId="0" fontId="46" fillId="0" borderId="35" xfId="0" applyFont="1" applyBorder="1" applyAlignment="1" applyProtection="1">
      <alignment vertical="center" wrapText="1"/>
      <protection locked="0"/>
    </xf>
    <xf numFmtId="0" fontId="50" fillId="0" borderId="34" xfId="0" applyFont="1" applyBorder="1" applyAlignment="1" applyProtection="1">
      <alignment vertical="center" wrapText="1"/>
      <protection locked="0"/>
    </xf>
    <xf numFmtId="0" fontId="46" fillId="0" borderId="36" xfId="0" applyFont="1" applyBorder="1" applyAlignment="1" applyProtection="1">
      <alignment vertical="center" wrapText="1"/>
      <protection locked="0"/>
    </xf>
    <xf numFmtId="0" fontId="46" fillId="0" borderId="1" xfId="0" applyFont="1" applyBorder="1" applyAlignment="1" applyProtection="1">
      <alignment vertical="top"/>
      <protection locked="0"/>
    </xf>
    <xf numFmtId="0" fontId="46" fillId="0" borderId="0" xfId="0" applyFont="1" applyAlignment="1" applyProtection="1">
      <alignment vertical="top"/>
      <protection locked="0"/>
    </xf>
    <xf numFmtId="0" fontId="46" fillId="0" borderId="29" xfId="0" applyFont="1" applyBorder="1" applyAlignment="1" applyProtection="1">
      <alignment horizontal="left" vertical="center"/>
      <protection locked="0"/>
    </xf>
    <xf numFmtId="0" fontId="46" fillId="0" borderId="30" xfId="0" applyFont="1" applyBorder="1" applyAlignment="1" applyProtection="1">
      <alignment horizontal="left" vertical="center"/>
      <protection locked="0"/>
    </xf>
    <xf numFmtId="0" fontId="46" fillId="0" borderId="31" xfId="0" applyFont="1" applyBorder="1" applyAlignment="1" applyProtection="1">
      <alignment horizontal="left" vertical="center"/>
      <protection locked="0"/>
    </xf>
    <xf numFmtId="0" fontId="46" fillId="0" borderId="32" xfId="0" applyFont="1" applyBorder="1" applyAlignment="1" applyProtection="1">
      <alignment horizontal="left" vertical="center"/>
      <protection locked="0"/>
    </xf>
    <xf numFmtId="0" fontId="46" fillId="0" borderId="33" xfId="0" applyFont="1" applyBorder="1" applyAlignment="1" applyProtection="1">
      <alignment horizontal="left" vertical="center"/>
      <protection locked="0"/>
    </xf>
    <xf numFmtId="0" fontId="48" fillId="0" borderId="1" xfId="0" applyFont="1" applyBorder="1" applyAlignment="1" applyProtection="1">
      <alignment horizontal="left" vertical="center"/>
      <protection locked="0"/>
    </xf>
    <xf numFmtId="0" fontId="51" fillId="0" borderId="0" xfId="0" applyFont="1" applyAlignment="1" applyProtection="1">
      <alignment horizontal="left" vertical="center"/>
      <protection locked="0"/>
    </xf>
    <xf numFmtId="0" fontId="48" fillId="0" borderId="34" xfId="0" applyFont="1" applyBorder="1" applyAlignment="1" applyProtection="1">
      <alignment horizontal="left" vertical="center"/>
      <protection locked="0"/>
    </xf>
    <xf numFmtId="0" fontId="48" fillId="0" borderId="34" xfId="0" applyFont="1" applyBorder="1" applyAlignment="1" applyProtection="1">
      <alignment horizontal="center" vertical="center"/>
      <protection locked="0"/>
    </xf>
    <xf numFmtId="0" fontId="51" fillId="0" borderId="34" xfId="0" applyFont="1" applyBorder="1" applyAlignment="1" applyProtection="1">
      <alignment horizontal="left" vertical="center"/>
      <protection locked="0"/>
    </xf>
    <xf numFmtId="0" fontId="52" fillId="0" borderId="1" xfId="0" applyFont="1" applyBorder="1" applyAlignment="1" applyProtection="1">
      <alignment horizontal="left" vertical="center"/>
      <protection locked="0"/>
    </xf>
    <xf numFmtId="0" fontId="49" fillId="0" borderId="0" xfId="0" applyFont="1" applyAlignment="1" applyProtection="1">
      <alignment horizontal="left" vertical="center"/>
      <protection locked="0"/>
    </xf>
    <xf numFmtId="0" fontId="49" fillId="0" borderId="1" xfId="0" applyFont="1" applyBorder="1" applyAlignment="1" applyProtection="1">
      <alignment horizontal="center" vertical="center"/>
      <protection locked="0"/>
    </xf>
    <xf numFmtId="0" fontId="49" fillId="0" borderId="32" xfId="0" applyFont="1" applyBorder="1" applyAlignment="1" applyProtection="1">
      <alignment horizontal="left" vertical="center"/>
      <protection locked="0"/>
    </xf>
    <xf numFmtId="0" fontId="49" fillId="2" borderId="1" xfId="0" applyFont="1" applyFill="1" applyBorder="1" applyAlignment="1" applyProtection="1">
      <alignment horizontal="left" vertical="center"/>
      <protection locked="0"/>
    </xf>
    <xf numFmtId="0" fontId="49" fillId="2" borderId="1" xfId="0" applyFont="1" applyFill="1" applyBorder="1" applyAlignment="1" applyProtection="1">
      <alignment horizontal="center" vertical="center"/>
      <protection locked="0"/>
    </xf>
    <xf numFmtId="0" fontId="46" fillId="0" borderId="35" xfId="0" applyFont="1" applyBorder="1" applyAlignment="1" applyProtection="1">
      <alignment horizontal="left" vertical="center"/>
      <protection locked="0"/>
    </xf>
    <xf numFmtId="0" fontId="50" fillId="0" borderId="34" xfId="0" applyFont="1" applyBorder="1" applyAlignment="1" applyProtection="1">
      <alignment horizontal="left" vertical="center"/>
      <protection locked="0"/>
    </xf>
    <xf numFmtId="0" fontId="46" fillId="0" borderId="36" xfId="0" applyFont="1" applyBorder="1" applyAlignment="1" applyProtection="1">
      <alignment horizontal="left" vertical="center"/>
      <protection locked="0"/>
    </xf>
    <xf numFmtId="0" fontId="46" fillId="0" borderId="1" xfId="0" applyFont="1" applyBorder="1" applyAlignment="1" applyProtection="1">
      <alignment horizontal="left" vertical="center"/>
      <protection locked="0"/>
    </xf>
    <xf numFmtId="0" fontId="50" fillId="0" borderId="1" xfId="0" applyFont="1" applyBorder="1" applyAlignment="1" applyProtection="1">
      <alignment horizontal="left" vertical="center"/>
      <protection locked="0"/>
    </xf>
    <xf numFmtId="0" fontId="51" fillId="0" borderId="1" xfId="0" applyFont="1" applyBorder="1" applyAlignment="1" applyProtection="1">
      <alignment horizontal="left" vertical="center"/>
      <protection locked="0"/>
    </xf>
    <xf numFmtId="0" fontId="49" fillId="0" borderId="34" xfId="0" applyFont="1" applyBorder="1" applyAlignment="1" applyProtection="1">
      <alignment horizontal="left" vertical="center"/>
      <protection locked="0"/>
    </xf>
    <xf numFmtId="0" fontId="46" fillId="0" borderId="1" xfId="0" applyFont="1" applyBorder="1" applyAlignment="1" applyProtection="1">
      <alignment horizontal="left" vertical="center" wrapText="1"/>
      <protection locked="0"/>
    </xf>
    <xf numFmtId="0" fontId="49" fillId="0" borderId="1" xfId="0" applyFont="1" applyBorder="1" applyAlignment="1" applyProtection="1">
      <alignment horizontal="center" vertical="center" wrapText="1"/>
      <protection locked="0"/>
    </xf>
    <xf numFmtId="0" fontId="46" fillId="0" borderId="29" xfId="0" applyFont="1" applyBorder="1" applyAlignment="1" applyProtection="1">
      <alignment horizontal="left" vertical="center" wrapText="1"/>
      <protection locked="0"/>
    </xf>
    <xf numFmtId="0" fontId="46" fillId="0" borderId="30" xfId="0" applyFont="1" applyBorder="1" applyAlignment="1" applyProtection="1">
      <alignment horizontal="left" vertical="center" wrapText="1"/>
      <protection locked="0"/>
    </xf>
    <xf numFmtId="0" fontId="46" fillId="0" borderId="31" xfId="0" applyFont="1" applyBorder="1" applyAlignment="1" applyProtection="1">
      <alignment horizontal="left" vertical="center" wrapText="1"/>
      <protection locked="0"/>
    </xf>
    <xf numFmtId="0" fontId="46" fillId="0" borderId="32" xfId="0" applyFont="1" applyBorder="1" applyAlignment="1" applyProtection="1">
      <alignment horizontal="left" vertical="center" wrapText="1"/>
      <protection locked="0"/>
    </xf>
    <xf numFmtId="0" fontId="46" fillId="0" borderId="33" xfId="0" applyFont="1" applyBorder="1" applyAlignment="1" applyProtection="1">
      <alignment horizontal="left" vertical="center" wrapText="1"/>
      <protection locked="0"/>
    </xf>
    <xf numFmtId="0" fontId="51" fillId="0" borderId="32" xfId="0" applyFont="1" applyBorder="1" applyAlignment="1" applyProtection="1">
      <alignment horizontal="left" vertical="center" wrapText="1"/>
      <protection locked="0"/>
    </xf>
    <xf numFmtId="0" fontId="51" fillId="0" borderId="33" xfId="0" applyFont="1" applyBorder="1" applyAlignment="1" applyProtection="1">
      <alignment horizontal="left" vertical="center" wrapText="1"/>
      <protection locked="0"/>
    </xf>
    <xf numFmtId="0" fontId="49" fillId="0" borderId="32" xfId="0" applyFont="1" applyBorder="1" applyAlignment="1" applyProtection="1">
      <alignment horizontal="left" vertical="center" wrapText="1"/>
      <protection locked="0"/>
    </xf>
    <xf numFmtId="0" fontId="49" fillId="0" borderId="33" xfId="0" applyFont="1" applyBorder="1" applyAlignment="1" applyProtection="1">
      <alignment horizontal="left" vertical="center" wrapText="1"/>
      <protection locked="0"/>
    </xf>
    <xf numFmtId="0" fontId="49" fillId="0" borderId="33" xfId="0" applyFont="1" applyBorder="1" applyAlignment="1" applyProtection="1">
      <alignment horizontal="left" vertical="center"/>
      <protection locked="0"/>
    </xf>
    <xf numFmtId="0" fontId="49" fillId="0" borderId="35" xfId="0" applyFont="1" applyBorder="1" applyAlignment="1" applyProtection="1">
      <alignment horizontal="left" vertical="center" wrapText="1"/>
      <protection locked="0"/>
    </xf>
    <xf numFmtId="0" fontId="49" fillId="0" borderId="34" xfId="0" applyFont="1" applyBorder="1" applyAlignment="1" applyProtection="1">
      <alignment horizontal="left" vertical="center" wrapText="1"/>
      <protection locked="0"/>
    </xf>
    <xf numFmtId="0" fontId="49" fillId="0" borderId="36" xfId="0" applyFont="1" applyBorder="1" applyAlignment="1" applyProtection="1">
      <alignment horizontal="left" vertical="center" wrapText="1"/>
      <protection locked="0"/>
    </xf>
    <xf numFmtId="0" fontId="49" fillId="0" borderId="1" xfId="0" applyFont="1" applyBorder="1" applyAlignment="1" applyProtection="1">
      <alignment horizontal="left" vertical="top"/>
      <protection locked="0"/>
    </xf>
    <xf numFmtId="0" fontId="49" fillId="0" borderId="1" xfId="0" applyFont="1" applyBorder="1" applyAlignment="1" applyProtection="1">
      <alignment horizontal="center" vertical="top"/>
      <protection locked="0"/>
    </xf>
    <xf numFmtId="0" fontId="49" fillId="0" borderId="35" xfId="0" applyFont="1" applyBorder="1" applyAlignment="1" applyProtection="1">
      <alignment horizontal="left" vertical="center"/>
      <protection locked="0"/>
    </xf>
    <xf numFmtId="0" fontId="49" fillId="0" borderId="36" xfId="0" applyFont="1" applyBorder="1" applyAlignment="1" applyProtection="1">
      <alignment horizontal="left" vertical="center"/>
      <protection locked="0"/>
    </xf>
    <xf numFmtId="0" fontId="51" fillId="0" borderId="0" xfId="0" applyFont="1" applyAlignment="1" applyProtection="1">
      <alignment vertical="center"/>
      <protection locked="0"/>
    </xf>
    <xf numFmtId="0" fontId="48" fillId="0" borderId="1" xfId="0" applyFont="1" applyBorder="1" applyAlignment="1" applyProtection="1">
      <alignment vertical="center"/>
      <protection locked="0"/>
    </xf>
    <xf numFmtId="0" fontId="51" fillId="0" borderId="34" xfId="0" applyFont="1" applyBorder="1" applyAlignment="1" applyProtection="1">
      <alignment vertical="center"/>
      <protection locked="0"/>
    </xf>
    <xf numFmtId="0" fontId="48" fillId="0" borderId="34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top"/>
      <protection locked="0"/>
    </xf>
    <xf numFmtId="49" fontId="49" fillId="0" borderId="1" xfId="0" applyNumberFormat="1" applyFont="1" applyBorder="1" applyAlignment="1" applyProtection="1">
      <alignment horizontal="left" vertical="center"/>
      <protection locked="0"/>
    </xf>
    <xf numFmtId="0" fontId="0" fillId="0" borderId="34" xfId="0" applyBorder="1" applyAlignment="1" applyProtection="1">
      <alignment vertical="top"/>
      <protection locked="0"/>
    </xf>
    <xf numFmtId="0" fontId="48" fillId="0" borderId="34" xfId="0" applyFont="1" applyBorder="1" applyAlignment="1" applyProtection="1">
      <alignment horizontal="left"/>
      <protection locked="0"/>
    </xf>
    <xf numFmtId="0" fontId="51" fillId="0" borderId="34" xfId="0" applyFont="1" applyBorder="1" applyAlignment="1" applyProtection="1">
      <protection locked="0"/>
    </xf>
    <xf numFmtId="0" fontId="46" fillId="0" borderId="32" xfId="0" applyFont="1" applyBorder="1" applyAlignment="1" applyProtection="1">
      <alignment vertical="top"/>
      <protection locked="0"/>
    </xf>
    <xf numFmtId="0" fontId="46" fillId="0" borderId="33" xfId="0" applyFont="1" applyBorder="1" applyAlignment="1" applyProtection="1">
      <alignment vertical="top"/>
      <protection locked="0"/>
    </xf>
    <xf numFmtId="0" fontId="46" fillId="0" borderId="1" xfId="0" applyFont="1" applyBorder="1" applyAlignment="1" applyProtection="1">
      <alignment horizontal="center" vertical="center"/>
      <protection locked="0"/>
    </xf>
    <xf numFmtId="0" fontId="46" fillId="0" borderId="1" xfId="0" applyFont="1" applyBorder="1" applyAlignment="1" applyProtection="1">
      <alignment horizontal="left" vertical="top"/>
      <protection locked="0"/>
    </xf>
    <xf numFmtId="0" fontId="46" fillId="0" borderId="35" xfId="0" applyFont="1" applyBorder="1" applyAlignment="1" applyProtection="1">
      <alignment vertical="top"/>
      <protection locked="0"/>
    </xf>
    <xf numFmtId="0" fontId="46" fillId="0" borderId="34" xfId="0" applyFont="1" applyBorder="1" applyAlignment="1" applyProtection="1">
      <alignment vertical="top"/>
      <protection locked="0"/>
    </xf>
    <xf numFmtId="0" fontId="46" fillId="0" borderId="36" xfId="0" applyFont="1" applyBorder="1" applyAlignment="1" applyProtection="1">
      <alignment vertical="top"/>
      <protection locked="0"/>
    </xf>
    <xf numFmtId="0" fontId="21" fillId="0" borderId="0" xfId="0" applyFont="1" applyAlignment="1">
      <alignment horizontal="left" vertical="top" wrapText="1"/>
    </xf>
    <xf numFmtId="0" fontId="21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22" fillId="0" borderId="8" xfId="0" applyNumberFormat="1" applyFont="1" applyBorder="1" applyAlignment="1" applyProtection="1">
      <alignment vertical="center"/>
    </xf>
    <xf numFmtId="0" fontId="0" fillId="0" borderId="8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164" fontId="1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4" fontId="21" fillId="0" borderId="0" xfId="0" applyNumberFormat="1" applyFont="1" applyBorder="1" applyAlignment="1" applyProtection="1">
      <alignment vertical="center"/>
    </xf>
    <xf numFmtId="0" fontId="3" fillId="5" borderId="10" xfId="0" applyFont="1" applyFill="1" applyBorder="1" applyAlignment="1" applyProtection="1">
      <alignment horizontal="left" vertical="center"/>
    </xf>
    <xf numFmtId="0" fontId="0" fillId="5" borderId="10" xfId="0" applyFont="1" applyFill="1" applyBorder="1" applyAlignment="1" applyProtection="1">
      <alignment vertical="center"/>
    </xf>
    <xf numFmtId="4" fontId="3" fillId="5" borderId="10" xfId="0" applyNumberFormat="1" applyFont="1" applyFill="1" applyBorder="1" applyAlignment="1" applyProtection="1">
      <alignment vertical="center"/>
    </xf>
    <xf numFmtId="0" fontId="0" fillId="5" borderId="11" xfId="0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4" fillId="0" borderId="15" xfId="0" applyFont="1" applyBorder="1" applyAlignment="1">
      <alignment horizontal="center" vertical="center"/>
    </xf>
    <xf numFmtId="0" fontId="24" fillId="0" borderId="16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8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0" fontId="2" fillId="6" borderId="10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right" vertical="center"/>
    </xf>
    <xf numFmtId="4" fontId="28" fillId="0" borderId="0" xfId="0" applyNumberFormat="1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horizontal="right" vertical="center"/>
    </xf>
    <xf numFmtId="0" fontId="27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4" fontId="7" fillId="0" borderId="0" xfId="0" applyNumberFormat="1" applyFont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 wrapText="1"/>
    </xf>
    <xf numFmtId="4" fontId="25" fillId="0" borderId="0" xfId="0" applyNumberFormat="1" applyFont="1" applyAlignment="1" applyProtection="1">
      <alignment horizontal="right" vertical="center"/>
    </xf>
    <xf numFmtId="4" fontId="25" fillId="0" borderId="0" xfId="0" applyNumberFormat="1" applyFont="1" applyAlignment="1" applyProtection="1">
      <alignment vertical="center"/>
    </xf>
    <xf numFmtId="0" fontId="0" fillId="0" borderId="0" xfId="0"/>
    <xf numFmtId="0" fontId="20" fillId="0" borderId="0" xfId="0" applyFont="1" applyBorder="1" applyAlignment="1" applyProtection="1">
      <alignment horizontal="left" vertical="center" wrapText="1"/>
    </xf>
    <xf numFmtId="0" fontId="20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20" fillId="0" borderId="0" xfId="0" applyFont="1" applyAlignment="1" applyProtection="1">
      <alignment horizontal="left" vertical="center" wrapText="1"/>
    </xf>
    <xf numFmtId="0" fontId="20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0" fillId="0" borderId="0" xfId="0" applyProtection="1"/>
    <xf numFmtId="0" fontId="34" fillId="3" borderId="0" xfId="1" applyFont="1" applyFill="1" applyAlignment="1">
      <alignment vertical="center"/>
    </xf>
    <xf numFmtId="0" fontId="49" fillId="0" borderId="1" xfId="0" applyFont="1" applyBorder="1" applyAlignment="1" applyProtection="1">
      <alignment horizontal="left" vertical="center"/>
      <protection locked="0"/>
    </xf>
    <xf numFmtId="0" fontId="49" fillId="0" borderId="1" xfId="0" applyFont="1" applyBorder="1" applyAlignment="1" applyProtection="1">
      <alignment horizontal="left" vertical="top"/>
      <protection locked="0"/>
    </xf>
    <xf numFmtId="0" fontId="48" fillId="0" borderId="34" xfId="0" applyFont="1" applyBorder="1" applyAlignment="1" applyProtection="1">
      <alignment horizontal="left"/>
      <protection locked="0"/>
    </xf>
    <xf numFmtId="0" fontId="47" fillId="0" borderId="1" xfId="0" applyFont="1" applyBorder="1" applyAlignment="1" applyProtection="1">
      <alignment horizontal="center" vertical="center" wrapText="1"/>
      <protection locked="0"/>
    </xf>
    <xf numFmtId="0" fontId="47" fillId="0" borderId="1" xfId="0" applyFont="1" applyBorder="1" applyAlignment="1" applyProtection="1">
      <alignment horizontal="center" vertical="center"/>
      <protection locked="0"/>
    </xf>
    <xf numFmtId="49" fontId="49" fillId="0" borderId="1" xfId="0" applyNumberFormat="1" applyFont="1" applyBorder="1" applyAlignment="1" applyProtection="1">
      <alignment horizontal="left" vertical="center" wrapText="1"/>
      <protection locked="0"/>
    </xf>
    <xf numFmtId="0" fontId="49" fillId="0" borderId="1" xfId="0" applyFont="1" applyBorder="1" applyAlignment="1" applyProtection="1">
      <alignment horizontal="left" vertical="center" wrapText="1"/>
      <protection locked="0"/>
    </xf>
    <xf numFmtId="0" fontId="48" fillId="0" borderId="34" xfId="0" applyFont="1" applyBorder="1" applyAlignment="1" applyProtection="1">
      <alignment horizontal="left" wrapText="1"/>
      <protection locked="0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7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8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9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0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1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7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8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9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0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M105"/>
  <sheetViews>
    <sheetView showGridLines="0" tabSelected="1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customWidth="1"/>
    <col min="44" max="44" width="13.6640625" customWidth="1"/>
    <col min="45" max="47" width="25.832031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91" width="9.33203125" hidden="1"/>
  </cols>
  <sheetData>
    <row r="1" spans="1:74" ht="21.4" customHeight="1">
      <c r="A1" s="17" t="s">
        <v>0</v>
      </c>
      <c r="B1" s="18"/>
      <c r="C1" s="18"/>
      <c r="D1" s="19" t="s">
        <v>1</v>
      </c>
      <c r="E1" s="18"/>
      <c r="F1" s="18"/>
      <c r="G1" s="18"/>
      <c r="H1" s="18"/>
      <c r="I1" s="18"/>
      <c r="J1" s="18"/>
      <c r="K1" s="20" t="s">
        <v>2</v>
      </c>
      <c r="L1" s="20"/>
      <c r="M1" s="20"/>
      <c r="N1" s="20"/>
      <c r="O1" s="20"/>
      <c r="P1" s="20"/>
      <c r="Q1" s="20"/>
      <c r="R1" s="20"/>
      <c r="S1" s="20"/>
      <c r="T1" s="18"/>
      <c r="U1" s="18"/>
      <c r="V1" s="18"/>
      <c r="W1" s="20" t="s">
        <v>3</v>
      </c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1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3" t="s">
        <v>4</v>
      </c>
      <c r="BB1" s="23" t="s">
        <v>5</v>
      </c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T1" s="24" t="s">
        <v>6</v>
      </c>
      <c r="BU1" s="24" t="s">
        <v>6</v>
      </c>
      <c r="BV1" s="24" t="s">
        <v>7</v>
      </c>
    </row>
    <row r="2" spans="1:74" ht="36.950000000000003" customHeight="1">
      <c r="AR2" s="418"/>
      <c r="AS2" s="418"/>
      <c r="AT2" s="418"/>
      <c r="AU2" s="418"/>
      <c r="AV2" s="418"/>
      <c r="AW2" s="418"/>
      <c r="AX2" s="418"/>
      <c r="AY2" s="418"/>
      <c r="AZ2" s="418"/>
      <c r="BA2" s="418"/>
      <c r="BB2" s="418"/>
      <c r="BC2" s="418"/>
      <c r="BD2" s="418"/>
      <c r="BE2" s="418"/>
      <c r="BS2" s="25" t="s">
        <v>8</v>
      </c>
      <c r="BT2" s="25" t="s">
        <v>9</v>
      </c>
    </row>
    <row r="3" spans="1:74" ht="6.95" customHeight="1">
      <c r="B3" s="26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8"/>
      <c r="BS3" s="25" t="s">
        <v>8</v>
      </c>
      <c r="BT3" s="25" t="s">
        <v>10</v>
      </c>
    </row>
    <row r="4" spans="1:74" ht="36.950000000000003" customHeight="1">
      <c r="B4" s="29"/>
      <c r="C4" s="30"/>
      <c r="D4" s="31" t="s">
        <v>11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2"/>
      <c r="AS4" s="33" t="s">
        <v>12</v>
      </c>
      <c r="BE4" s="34" t="s">
        <v>13</v>
      </c>
      <c r="BS4" s="25" t="s">
        <v>14</v>
      </c>
    </row>
    <row r="5" spans="1:74" ht="14.45" customHeight="1">
      <c r="B5" s="29"/>
      <c r="C5" s="30"/>
      <c r="D5" s="35" t="s">
        <v>15</v>
      </c>
      <c r="E5" s="30"/>
      <c r="F5" s="30"/>
      <c r="G5" s="30"/>
      <c r="H5" s="30"/>
      <c r="I5" s="30"/>
      <c r="J5" s="30"/>
      <c r="K5" s="378" t="s">
        <v>16</v>
      </c>
      <c r="L5" s="379"/>
      <c r="M5" s="379"/>
      <c r="N5" s="379"/>
      <c r="O5" s="379"/>
      <c r="P5" s="379"/>
      <c r="Q5" s="379"/>
      <c r="R5" s="379"/>
      <c r="S5" s="379"/>
      <c r="T5" s="379"/>
      <c r="U5" s="379"/>
      <c r="V5" s="379"/>
      <c r="W5" s="379"/>
      <c r="X5" s="379"/>
      <c r="Y5" s="379"/>
      <c r="Z5" s="379"/>
      <c r="AA5" s="379"/>
      <c r="AB5" s="379"/>
      <c r="AC5" s="379"/>
      <c r="AD5" s="379"/>
      <c r="AE5" s="379"/>
      <c r="AF5" s="379"/>
      <c r="AG5" s="379"/>
      <c r="AH5" s="379"/>
      <c r="AI5" s="379"/>
      <c r="AJ5" s="379"/>
      <c r="AK5" s="379"/>
      <c r="AL5" s="379"/>
      <c r="AM5" s="379"/>
      <c r="AN5" s="379"/>
      <c r="AO5" s="379"/>
      <c r="AP5" s="30"/>
      <c r="AQ5" s="32"/>
      <c r="BE5" s="376" t="s">
        <v>17</v>
      </c>
      <c r="BS5" s="25" t="s">
        <v>8</v>
      </c>
    </row>
    <row r="6" spans="1:74" ht="36.950000000000003" customHeight="1">
      <c r="B6" s="29"/>
      <c r="C6" s="30"/>
      <c r="D6" s="37" t="s">
        <v>18</v>
      </c>
      <c r="E6" s="30"/>
      <c r="F6" s="30"/>
      <c r="G6" s="30"/>
      <c r="H6" s="30"/>
      <c r="I6" s="30"/>
      <c r="J6" s="30"/>
      <c r="K6" s="380" t="s">
        <v>19</v>
      </c>
      <c r="L6" s="379"/>
      <c r="M6" s="379"/>
      <c r="N6" s="379"/>
      <c r="O6" s="379"/>
      <c r="P6" s="379"/>
      <c r="Q6" s="379"/>
      <c r="R6" s="379"/>
      <c r="S6" s="379"/>
      <c r="T6" s="379"/>
      <c r="U6" s="379"/>
      <c r="V6" s="379"/>
      <c r="W6" s="379"/>
      <c r="X6" s="379"/>
      <c r="Y6" s="379"/>
      <c r="Z6" s="379"/>
      <c r="AA6" s="379"/>
      <c r="AB6" s="379"/>
      <c r="AC6" s="379"/>
      <c r="AD6" s="379"/>
      <c r="AE6" s="379"/>
      <c r="AF6" s="379"/>
      <c r="AG6" s="379"/>
      <c r="AH6" s="379"/>
      <c r="AI6" s="379"/>
      <c r="AJ6" s="379"/>
      <c r="AK6" s="379"/>
      <c r="AL6" s="379"/>
      <c r="AM6" s="379"/>
      <c r="AN6" s="379"/>
      <c r="AO6" s="379"/>
      <c r="AP6" s="30"/>
      <c r="AQ6" s="32"/>
      <c r="BE6" s="377"/>
      <c r="BS6" s="25" t="s">
        <v>8</v>
      </c>
    </row>
    <row r="7" spans="1:74" ht="14.45" customHeight="1">
      <c r="B7" s="29"/>
      <c r="C7" s="30"/>
      <c r="D7" s="38" t="s">
        <v>20</v>
      </c>
      <c r="E7" s="30"/>
      <c r="F7" s="30"/>
      <c r="G7" s="30"/>
      <c r="H7" s="30"/>
      <c r="I7" s="30"/>
      <c r="J7" s="30"/>
      <c r="K7" s="36" t="s">
        <v>21</v>
      </c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8" t="s">
        <v>22</v>
      </c>
      <c r="AL7" s="30"/>
      <c r="AM7" s="30"/>
      <c r="AN7" s="36" t="s">
        <v>21</v>
      </c>
      <c r="AO7" s="30"/>
      <c r="AP7" s="30"/>
      <c r="AQ7" s="32"/>
      <c r="BE7" s="377"/>
      <c r="BS7" s="25" t="s">
        <v>8</v>
      </c>
    </row>
    <row r="8" spans="1:74" ht="14.45" customHeight="1">
      <c r="B8" s="29"/>
      <c r="C8" s="30"/>
      <c r="D8" s="38" t="s">
        <v>23</v>
      </c>
      <c r="E8" s="30"/>
      <c r="F8" s="30"/>
      <c r="G8" s="30"/>
      <c r="H8" s="30"/>
      <c r="I8" s="30"/>
      <c r="J8" s="30"/>
      <c r="K8" s="36" t="s">
        <v>24</v>
      </c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8" t="s">
        <v>25</v>
      </c>
      <c r="AL8" s="30"/>
      <c r="AM8" s="30"/>
      <c r="AN8" s="39" t="s">
        <v>26</v>
      </c>
      <c r="AO8" s="30"/>
      <c r="AP8" s="30"/>
      <c r="AQ8" s="32"/>
      <c r="BE8" s="377"/>
      <c r="BS8" s="25" t="s">
        <v>8</v>
      </c>
    </row>
    <row r="9" spans="1:74" ht="14.45" customHeight="1">
      <c r="B9" s="29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2"/>
      <c r="BE9" s="377"/>
      <c r="BS9" s="25" t="s">
        <v>8</v>
      </c>
    </row>
    <row r="10" spans="1:74" ht="14.45" customHeight="1">
      <c r="B10" s="29"/>
      <c r="C10" s="30"/>
      <c r="D10" s="38" t="s">
        <v>27</v>
      </c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8" t="s">
        <v>28</v>
      </c>
      <c r="AL10" s="30"/>
      <c r="AM10" s="30"/>
      <c r="AN10" s="36" t="s">
        <v>21</v>
      </c>
      <c r="AO10" s="30"/>
      <c r="AP10" s="30"/>
      <c r="AQ10" s="32"/>
      <c r="BE10" s="377"/>
      <c r="BS10" s="25" t="s">
        <v>8</v>
      </c>
    </row>
    <row r="11" spans="1:74" ht="18.399999999999999" customHeight="1">
      <c r="B11" s="29"/>
      <c r="C11" s="30"/>
      <c r="D11" s="30"/>
      <c r="E11" s="36" t="s">
        <v>24</v>
      </c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8" t="s">
        <v>29</v>
      </c>
      <c r="AL11" s="30"/>
      <c r="AM11" s="30"/>
      <c r="AN11" s="36" t="s">
        <v>21</v>
      </c>
      <c r="AO11" s="30"/>
      <c r="AP11" s="30"/>
      <c r="AQ11" s="32"/>
      <c r="BE11" s="377"/>
      <c r="BS11" s="25" t="s">
        <v>8</v>
      </c>
    </row>
    <row r="12" spans="1:74" ht="6.95" customHeight="1">
      <c r="B12" s="29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2"/>
      <c r="BE12" s="377"/>
      <c r="BS12" s="25" t="s">
        <v>8</v>
      </c>
    </row>
    <row r="13" spans="1:74" ht="14.45" customHeight="1">
      <c r="B13" s="29"/>
      <c r="C13" s="30"/>
      <c r="D13" s="38" t="s">
        <v>30</v>
      </c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8" t="s">
        <v>28</v>
      </c>
      <c r="AL13" s="30"/>
      <c r="AM13" s="30"/>
      <c r="AN13" s="40" t="s">
        <v>31</v>
      </c>
      <c r="AO13" s="30"/>
      <c r="AP13" s="30"/>
      <c r="AQ13" s="32"/>
      <c r="BE13" s="377"/>
      <c r="BS13" s="25" t="s">
        <v>8</v>
      </c>
    </row>
    <row r="14" spans="1:74">
      <c r="B14" s="29"/>
      <c r="C14" s="30"/>
      <c r="D14" s="30"/>
      <c r="E14" s="381" t="s">
        <v>31</v>
      </c>
      <c r="F14" s="382"/>
      <c r="G14" s="382"/>
      <c r="H14" s="382"/>
      <c r="I14" s="382"/>
      <c r="J14" s="382"/>
      <c r="K14" s="382"/>
      <c r="L14" s="382"/>
      <c r="M14" s="382"/>
      <c r="N14" s="382"/>
      <c r="O14" s="382"/>
      <c r="P14" s="382"/>
      <c r="Q14" s="382"/>
      <c r="R14" s="382"/>
      <c r="S14" s="382"/>
      <c r="T14" s="382"/>
      <c r="U14" s="382"/>
      <c r="V14" s="382"/>
      <c r="W14" s="382"/>
      <c r="X14" s="382"/>
      <c r="Y14" s="382"/>
      <c r="Z14" s="382"/>
      <c r="AA14" s="382"/>
      <c r="AB14" s="382"/>
      <c r="AC14" s="382"/>
      <c r="AD14" s="382"/>
      <c r="AE14" s="382"/>
      <c r="AF14" s="382"/>
      <c r="AG14" s="382"/>
      <c r="AH14" s="382"/>
      <c r="AI14" s="382"/>
      <c r="AJ14" s="382"/>
      <c r="AK14" s="38" t="s">
        <v>29</v>
      </c>
      <c r="AL14" s="30"/>
      <c r="AM14" s="30"/>
      <c r="AN14" s="40" t="s">
        <v>31</v>
      </c>
      <c r="AO14" s="30"/>
      <c r="AP14" s="30"/>
      <c r="AQ14" s="32"/>
      <c r="BE14" s="377"/>
      <c r="BS14" s="25" t="s">
        <v>8</v>
      </c>
    </row>
    <row r="15" spans="1:74" ht="6.95" customHeight="1">
      <c r="B15" s="29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2"/>
      <c r="BE15" s="377"/>
      <c r="BS15" s="25" t="s">
        <v>6</v>
      </c>
    </row>
    <row r="16" spans="1:74" ht="14.45" customHeight="1">
      <c r="B16" s="29"/>
      <c r="C16" s="30"/>
      <c r="D16" s="38" t="s">
        <v>32</v>
      </c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8" t="s">
        <v>28</v>
      </c>
      <c r="AL16" s="30"/>
      <c r="AM16" s="30"/>
      <c r="AN16" s="36" t="s">
        <v>21</v>
      </c>
      <c r="AO16" s="30"/>
      <c r="AP16" s="30"/>
      <c r="AQ16" s="32"/>
      <c r="BE16" s="377"/>
      <c r="BS16" s="25" t="s">
        <v>6</v>
      </c>
    </row>
    <row r="17" spans="2:71" ht="18.399999999999999" customHeight="1">
      <c r="B17" s="29"/>
      <c r="C17" s="30"/>
      <c r="D17" s="30"/>
      <c r="E17" s="36" t="s">
        <v>24</v>
      </c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8" t="s">
        <v>29</v>
      </c>
      <c r="AL17" s="30"/>
      <c r="AM17" s="30"/>
      <c r="AN17" s="36" t="s">
        <v>21</v>
      </c>
      <c r="AO17" s="30"/>
      <c r="AP17" s="30"/>
      <c r="AQ17" s="32"/>
      <c r="BE17" s="377"/>
      <c r="BS17" s="25" t="s">
        <v>33</v>
      </c>
    </row>
    <row r="18" spans="2:71" ht="6.95" customHeight="1">
      <c r="B18" s="29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2"/>
      <c r="BE18" s="377"/>
      <c r="BS18" s="25" t="s">
        <v>8</v>
      </c>
    </row>
    <row r="19" spans="2:71" ht="14.45" customHeight="1">
      <c r="B19" s="29"/>
      <c r="C19" s="30"/>
      <c r="D19" s="38" t="s">
        <v>34</v>
      </c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2"/>
      <c r="BE19" s="377"/>
      <c r="BS19" s="25" t="s">
        <v>8</v>
      </c>
    </row>
    <row r="20" spans="2:71" ht="48.75" customHeight="1">
      <c r="B20" s="29"/>
      <c r="C20" s="30"/>
      <c r="D20" s="30"/>
      <c r="E20" s="383" t="s">
        <v>35</v>
      </c>
      <c r="F20" s="383"/>
      <c r="G20" s="383"/>
      <c r="H20" s="383"/>
      <c r="I20" s="383"/>
      <c r="J20" s="383"/>
      <c r="K20" s="383"/>
      <c r="L20" s="383"/>
      <c r="M20" s="383"/>
      <c r="N20" s="383"/>
      <c r="O20" s="383"/>
      <c r="P20" s="383"/>
      <c r="Q20" s="383"/>
      <c r="R20" s="383"/>
      <c r="S20" s="383"/>
      <c r="T20" s="383"/>
      <c r="U20" s="383"/>
      <c r="V20" s="383"/>
      <c r="W20" s="383"/>
      <c r="X20" s="383"/>
      <c r="Y20" s="383"/>
      <c r="Z20" s="383"/>
      <c r="AA20" s="383"/>
      <c r="AB20" s="383"/>
      <c r="AC20" s="383"/>
      <c r="AD20" s="383"/>
      <c r="AE20" s="383"/>
      <c r="AF20" s="383"/>
      <c r="AG20" s="383"/>
      <c r="AH20" s="383"/>
      <c r="AI20" s="383"/>
      <c r="AJ20" s="383"/>
      <c r="AK20" s="383"/>
      <c r="AL20" s="383"/>
      <c r="AM20" s="383"/>
      <c r="AN20" s="383"/>
      <c r="AO20" s="30"/>
      <c r="AP20" s="30"/>
      <c r="AQ20" s="32"/>
      <c r="BE20" s="377"/>
      <c r="BS20" s="25" t="s">
        <v>6</v>
      </c>
    </row>
    <row r="21" spans="2:71" ht="6.95" customHeight="1">
      <c r="B21" s="29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2"/>
      <c r="BE21" s="377"/>
    </row>
    <row r="22" spans="2:71" ht="6.95" customHeight="1">
      <c r="B22" s="29"/>
      <c r="C22" s="30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30"/>
      <c r="AQ22" s="32"/>
      <c r="BE22" s="377"/>
    </row>
    <row r="23" spans="2:71" s="1" customFormat="1" ht="25.9" customHeight="1">
      <c r="B23" s="42"/>
      <c r="C23" s="43"/>
      <c r="D23" s="44" t="s">
        <v>36</v>
      </c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384">
        <f>ROUND(AG51,2)</f>
        <v>0</v>
      </c>
      <c r="AL23" s="385"/>
      <c r="AM23" s="385"/>
      <c r="AN23" s="385"/>
      <c r="AO23" s="385"/>
      <c r="AP23" s="43"/>
      <c r="AQ23" s="46"/>
      <c r="BE23" s="377"/>
    </row>
    <row r="24" spans="2:71" s="1" customFormat="1" ht="6.95" customHeight="1">
      <c r="B24" s="42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6"/>
      <c r="BE24" s="377"/>
    </row>
    <row r="25" spans="2:71" s="1" customFormat="1" ht="13.5">
      <c r="B25" s="42"/>
      <c r="C25" s="43"/>
      <c r="D25" s="43"/>
      <c r="E25" s="43"/>
      <c r="F25" s="43"/>
      <c r="G25" s="43"/>
      <c r="H25" s="43"/>
      <c r="I25" s="43"/>
      <c r="J25" s="43"/>
      <c r="K25" s="43"/>
      <c r="L25" s="386" t="s">
        <v>37</v>
      </c>
      <c r="M25" s="386"/>
      <c r="N25" s="386"/>
      <c r="O25" s="386"/>
      <c r="P25" s="43"/>
      <c r="Q25" s="43"/>
      <c r="R25" s="43"/>
      <c r="S25" s="43"/>
      <c r="T25" s="43"/>
      <c r="U25" s="43"/>
      <c r="V25" s="43"/>
      <c r="W25" s="386" t="s">
        <v>38</v>
      </c>
      <c r="X25" s="386"/>
      <c r="Y25" s="386"/>
      <c r="Z25" s="386"/>
      <c r="AA25" s="386"/>
      <c r="AB25" s="386"/>
      <c r="AC25" s="386"/>
      <c r="AD25" s="386"/>
      <c r="AE25" s="386"/>
      <c r="AF25" s="43"/>
      <c r="AG25" s="43"/>
      <c r="AH25" s="43"/>
      <c r="AI25" s="43"/>
      <c r="AJ25" s="43"/>
      <c r="AK25" s="386" t="s">
        <v>39</v>
      </c>
      <c r="AL25" s="386"/>
      <c r="AM25" s="386"/>
      <c r="AN25" s="386"/>
      <c r="AO25" s="386"/>
      <c r="AP25" s="43"/>
      <c r="AQ25" s="46"/>
      <c r="BE25" s="377"/>
    </row>
    <row r="26" spans="2:71" s="2" customFormat="1" ht="14.45" customHeight="1">
      <c r="B26" s="48"/>
      <c r="C26" s="49"/>
      <c r="D26" s="50" t="s">
        <v>40</v>
      </c>
      <c r="E26" s="49"/>
      <c r="F26" s="50" t="s">
        <v>41</v>
      </c>
      <c r="G26" s="49"/>
      <c r="H26" s="49"/>
      <c r="I26" s="49"/>
      <c r="J26" s="49"/>
      <c r="K26" s="49"/>
      <c r="L26" s="387">
        <v>0.21</v>
      </c>
      <c r="M26" s="388"/>
      <c r="N26" s="388"/>
      <c r="O26" s="388"/>
      <c r="P26" s="49"/>
      <c r="Q26" s="49"/>
      <c r="R26" s="49"/>
      <c r="S26" s="49"/>
      <c r="T26" s="49"/>
      <c r="U26" s="49"/>
      <c r="V26" s="49"/>
      <c r="W26" s="389">
        <f>ROUND(AZ51,2)</f>
        <v>0</v>
      </c>
      <c r="X26" s="388"/>
      <c r="Y26" s="388"/>
      <c r="Z26" s="388"/>
      <c r="AA26" s="388"/>
      <c r="AB26" s="388"/>
      <c r="AC26" s="388"/>
      <c r="AD26" s="388"/>
      <c r="AE26" s="388"/>
      <c r="AF26" s="49"/>
      <c r="AG26" s="49"/>
      <c r="AH26" s="49"/>
      <c r="AI26" s="49"/>
      <c r="AJ26" s="49"/>
      <c r="AK26" s="389">
        <f>ROUND(AV51,2)</f>
        <v>0</v>
      </c>
      <c r="AL26" s="388"/>
      <c r="AM26" s="388"/>
      <c r="AN26" s="388"/>
      <c r="AO26" s="388"/>
      <c r="AP26" s="49"/>
      <c r="AQ26" s="51"/>
      <c r="BE26" s="377"/>
    </row>
    <row r="27" spans="2:71" s="2" customFormat="1" ht="14.45" customHeight="1">
      <c r="B27" s="48"/>
      <c r="C27" s="49"/>
      <c r="D27" s="49"/>
      <c r="E27" s="49"/>
      <c r="F27" s="50" t="s">
        <v>42</v>
      </c>
      <c r="G27" s="49"/>
      <c r="H27" s="49"/>
      <c r="I27" s="49"/>
      <c r="J27" s="49"/>
      <c r="K27" s="49"/>
      <c r="L27" s="387">
        <v>0.15</v>
      </c>
      <c r="M27" s="388"/>
      <c r="N27" s="388"/>
      <c r="O27" s="388"/>
      <c r="P27" s="49"/>
      <c r="Q27" s="49"/>
      <c r="R27" s="49"/>
      <c r="S27" s="49"/>
      <c r="T27" s="49"/>
      <c r="U27" s="49"/>
      <c r="V27" s="49"/>
      <c r="W27" s="389">
        <f>ROUND(BA51,2)</f>
        <v>0</v>
      </c>
      <c r="X27" s="388"/>
      <c r="Y27" s="388"/>
      <c r="Z27" s="388"/>
      <c r="AA27" s="388"/>
      <c r="AB27" s="388"/>
      <c r="AC27" s="388"/>
      <c r="AD27" s="388"/>
      <c r="AE27" s="388"/>
      <c r="AF27" s="49"/>
      <c r="AG27" s="49"/>
      <c r="AH27" s="49"/>
      <c r="AI27" s="49"/>
      <c r="AJ27" s="49"/>
      <c r="AK27" s="389">
        <f>ROUND(AW51,2)</f>
        <v>0</v>
      </c>
      <c r="AL27" s="388"/>
      <c r="AM27" s="388"/>
      <c r="AN27" s="388"/>
      <c r="AO27" s="388"/>
      <c r="AP27" s="49"/>
      <c r="AQ27" s="51"/>
      <c r="BE27" s="377"/>
    </row>
    <row r="28" spans="2:71" s="2" customFormat="1" ht="14.45" hidden="1" customHeight="1">
      <c r="B28" s="48"/>
      <c r="C28" s="49"/>
      <c r="D28" s="49"/>
      <c r="E28" s="49"/>
      <c r="F28" s="50" t="s">
        <v>43</v>
      </c>
      <c r="G28" s="49"/>
      <c r="H28" s="49"/>
      <c r="I28" s="49"/>
      <c r="J28" s="49"/>
      <c r="K28" s="49"/>
      <c r="L28" s="387">
        <v>0.21</v>
      </c>
      <c r="M28" s="388"/>
      <c r="N28" s="388"/>
      <c r="O28" s="388"/>
      <c r="P28" s="49"/>
      <c r="Q28" s="49"/>
      <c r="R28" s="49"/>
      <c r="S28" s="49"/>
      <c r="T28" s="49"/>
      <c r="U28" s="49"/>
      <c r="V28" s="49"/>
      <c r="W28" s="389">
        <f>ROUND(BB51,2)</f>
        <v>0</v>
      </c>
      <c r="X28" s="388"/>
      <c r="Y28" s="388"/>
      <c r="Z28" s="388"/>
      <c r="AA28" s="388"/>
      <c r="AB28" s="388"/>
      <c r="AC28" s="388"/>
      <c r="AD28" s="388"/>
      <c r="AE28" s="388"/>
      <c r="AF28" s="49"/>
      <c r="AG28" s="49"/>
      <c r="AH28" s="49"/>
      <c r="AI28" s="49"/>
      <c r="AJ28" s="49"/>
      <c r="AK28" s="389">
        <v>0</v>
      </c>
      <c r="AL28" s="388"/>
      <c r="AM28" s="388"/>
      <c r="AN28" s="388"/>
      <c r="AO28" s="388"/>
      <c r="AP28" s="49"/>
      <c r="AQ28" s="51"/>
      <c r="BE28" s="377"/>
    </row>
    <row r="29" spans="2:71" s="2" customFormat="1" ht="14.45" hidden="1" customHeight="1">
      <c r="B29" s="48"/>
      <c r="C29" s="49"/>
      <c r="D29" s="49"/>
      <c r="E29" s="49"/>
      <c r="F29" s="50" t="s">
        <v>44</v>
      </c>
      <c r="G29" s="49"/>
      <c r="H29" s="49"/>
      <c r="I29" s="49"/>
      <c r="J29" s="49"/>
      <c r="K29" s="49"/>
      <c r="L29" s="387">
        <v>0.15</v>
      </c>
      <c r="M29" s="388"/>
      <c r="N29" s="388"/>
      <c r="O29" s="388"/>
      <c r="P29" s="49"/>
      <c r="Q29" s="49"/>
      <c r="R29" s="49"/>
      <c r="S29" s="49"/>
      <c r="T29" s="49"/>
      <c r="U29" s="49"/>
      <c r="V29" s="49"/>
      <c r="W29" s="389">
        <f>ROUND(BC51,2)</f>
        <v>0</v>
      </c>
      <c r="X29" s="388"/>
      <c r="Y29" s="388"/>
      <c r="Z29" s="388"/>
      <c r="AA29" s="388"/>
      <c r="AB29" s="388"/>
      <c r="AC29" s="388"/>
      <c r="AD29" s="388"/>
      <c r="AE29" s="388"/>
      <c r="AF29" s="49"/>
      <c r="AG29" s="49"/>
      <c r="AH29" s="49"/>
      <c r="AI29" s="49"/>
      <c r="AJ29" s="49"/>
      <c r="AK29" s="389">
        <v>0</v>
      </c>
      <c r="AL29" s="388"/>
      <c r="AM29" s="388"/>
      <c r="AN29" s="388"/>
      <c r="AO29" s="388"/>
      <c r="AP29" s="49"/>
      <c r="AQ29" s="51"/>
      <c r="BE29" s="377"/>
    </row>
    <row r="30" spans="2:71" s="2" customFormat="1" ht="14.45" hidden="1" customHeight="1">
      <c r="B30" s="48"/>
      <c r="C30" s="49"/>
      <c r="D30" s="49"/>
      <c r="E30" s="49"/>
      <c r="F30" s="50" t="s">
        <v>45</v>
      </c>
      <c r="G30" s="49"/>
      <c r="H30" s="49"/>
      <c r="I30" s="49"/>
      <c r="J30" s="49"/>
      <c r="K30" s="49"/>
      <c r="L30" s="387">
        <v>0</v>
      </c>
      <c r="M30" s="388"/>
      <c r="N30" s="388"/>
      <c r="O30" s="388"/>
      <c r="P30" s="49"/>
      <c r="Q30" s="49"/>
      <c r="R30" s="49"/>
      <c r="S30" s="49"/>
      <c r="T30" s="49"/>
      <c r="U30" s="49"/>
      <c r="V30" s="49"/>
      <c r="W30" s="389">
        <f>ROUND(BD51,2)</f>
        <v>0</v>
      </c>
      <c r="X30" s="388"/>
      <c r="Y30" s="388"/>
      <c r="Z30" s="388"/>
      <c r="AA30" s="388"/>
      <c r="AB30" s="388"/>
      <c r="AC30" s="388"/>
      <c r="AD30" s="388"/>
      <c r="AE30" s="388"/>
      <c r="AF30" s="49"/>
      <c r="AG30" s="49"/>
      <c r="AH30" s="49"/>
      <c r="AI30" s="49"/>
      <c r="AJ30" s="49"/>
      <c r="AK30" s="389">
        <v>0</v>
      </c>
      <c r="AL30" s="388"/>
      <c r="AM30" s="388"/>
      <c r="AN30" s="388"/>
      <c r="AO30" s="388"/>
      <c r="AP30" s="49"/>
      <c r="AQ30" s="51"/>
      <c r="BE30" s="377"/>
    </row>
    <row r="31" spans="2:71" s="1" customFormat="1" ht="6.95" customHeight="1">
      <c r="B31" s="42"/>
      <c r="C31" s="43"/>
      <c r="D31" s="43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  <c r="V31" s="43"/>
      <c r="W31" s="43"/>
      <c r="X31" s="43"/>
      <c r="Y31" s="43"/>
      <c r="Z31" s="43"/>
      <c r="AA31" s="43"/>
      <c r="AB31" s="43"/>
      <c r="AC31" s="43"/>
      <c r="AD31" s="43"/>
      <c r="AE31" s="43"/>
      <c r="AF31" s="43"/>
      <c r="AG31" s="43"/>
      <c r="AH31" s="43"/>
      <c r="AI31" s="43"/>
      <c r="AJ31" s="43"/>
      <c r="AK31" s="43"/>
      <c r="AL31" s="43"/>
      <c r="AM31" s="43"/>
      <c r="AN31" s="43"/>
      <c r="AO31" s="43"/>
      <c r="AP31" s="43"/>
      <c r="AQ31" s="46"/>
      <c r="BE31" s="377"/>
    </row>
    <row r="32" spans="2:71" s="1" customFormat="1" ht="25.9" customHeight="1">
      <c r="B32" s="42"/>
      <c r="C32" s="52"/>
      <c r="D32" s="53" t="s">
        <v>46</v>
      </c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5" t="s">
        <v>47</v>
      </c>
      <c r="U32" s="54"/>
      <c r="V32" s="54"/>
      <c r="W32" s="54"/>
      <c r="X32" s="390" t="s">
        <v>48</v>
      </c>
      <c r="Y32" s="391"/>
      <c r="Z32" s="391"/>
      <c r="AA32" s="391"/>
      <c r="AB32" s="391"/>
      <c r="AC32" s="54"/>
      <c r="AD32" s="54"/>
      <c r="AE32" s="54"/>
      <c r="AF32" s="54"/>
      <c r="AG32" s="54"/>
      <c r="AH32" s="54"/>
      <c r="AI32" s="54"/>
      <c r="AJ32" s="54"/>
      <c r="AK32" s="392">
        <f>SUM(AK23:AK30)</f>
        <v>0</v>
      </c>
      <c r="AL32" s="391"/>
      <c r="AM32" s="391"/>
      <c r="AN32" s="391"/>
      <c r="AO32" s="393"/>
      <c r="AP32" s="52"/>
      <c r="AQ32" s="56"/>
      <c r="BE32" s="377"/>
    </row>
    <row r="33" spans="2:56" s="1" customFormat="1" ht="6.95" customHeight="1">
      <c r="B33" s="42"/>
      <c r="C33" s="43"/>
      <c r="D33" s="43"/>
      <c r="E33" s="43"/>
      <c r="F33" s="43"/>
      <c r="G33" s="43"/>
      <c r="H33" s="43"/>
      <c r="I33" s="43"/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3"/>
      <c r="AM33" s="43"/>
      <c r="AN33" s="43"/>
      <c r="AO33" s="43"/>
      <c r="AP33" s="43"/>
      <c r="AQ33" s="46"/>
    </row>
    <row r="34" spans="2:56" s="1" customFormat="1" ht="6.95" customHeight="1">
      <c r="B34" s="57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9"/>
    </row>
    <row r="38" spans="2:56" s="1" customFormat="1" ht="6.95" customHeight="1">
      <c r="B38" s="60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2"/>
    </row>
    <row r="39" spans="2:56" s="1" customFormat="1" ht="36.950000000000003" customHeight="1">
      <c r="B39" s="42"/>
      <c r="C39" s="63" t="s">
        <v>49</v>
      </c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2"/>
    </row>
    <row r="40" spans="2:56" s="1" customFormat="1" ht="6.95" customHeight="1">
      <c r="B40" s="42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2"/>
    </row>
    <row r="41" spans="2:56" s="3" customFormat="1" ht="14.45" customHeight="1">
      <c r="B41" s="65"/>
      <c r="C41" s="66" t="s">
        <v>15</v>
      </c>
      <c r="D41" s="67"/>
      <c r="E41" s="67"/>
      <c r="F41" s="67"/>
      <c r="G41" s="67"/>
      <c r="H41" s="67"/>
      <c r="I41" s="67"/>
      <c r="J41" s="67"/>
      <c r="K41" s="67"/>
      <c r="L41" s="67" t="str">
        <f>K5</f>
        <v>16028_01</v>
      </c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8"/>
    </row>
    <row r="42" spans="2:56" s="4" customFormat="1" ht="36.950000000000003" customHeight="1">
      <c r="B42" s="69"/>
      <c r="C42" s="70" t="s">
        <v>18</v>
      </c>
      <c r="D42" s="71"/>
      <c r="E42" s="71"/>
      <c r="F42" s="71"/>
      <c r="G42" s="71"/>
      <c r="H42" s="71"/>
      <c r="I42" s="71"/>
      <c r="J42" s="71"/>
      <c r="K42" s="71"/>
      <c r="L42" s="394" t="str">
        <f>K6</f>
        <v>Transformace ÚSP pro mládež Kvasiny – výstavba v lokalitě Kostelec nad Orlicí 2</v>
      </c>
      <c r="M42" s="395"/>
      <c r="N42" s="395"/>
      <c r="O42" s="395"/>
      <c r="P42" s="395"/>
      <c r="Q42" s="395"/>
      <c r="R42" s="395"/>
      <c r="S42" s="395"/>
      <c r="T42" s="395"/>
      <c r="U42" s="395"/>
      <c r="V42" s="395"/>
      <c r="W42" s="395"/>
      <c r="X42" s="395"/>
      <c r="Y42" s="395"/>
      <c r="Z42" s="395"/>
      <c r="AA42" s="395"/>
      <c r="AB42" s="395"/>
      <c r="AC42" s="395"/>
      <c r="AD42" s="395"/>
      <c r="AE42" s="395"/>
      <c r="AF42" s="395"/>
      <c r="AG42" s="395"/>
      <c r="AH42" s="395"/>
      <c r="AI42" s="395"/>
      <c r="AJ42" s="395"/>
      <c r="AK42" s="395"/>
      <c r="AL42" s="395"/>
      <c r="AM42" s="395"/>
      <c r="AN42" s="395"/>
      <c r="AO42" s="395"/>
      <c r="AP42" s="71"/>
      <c r="AQ42" s="71"/>
      <c r="AR42" s="72"/>
    </row>
    <row r="43" spans="2:56" s="1" customFormat="1" ht="6.95" customHeight="1">
      <c r="B43" s="42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2"/>
    </row>
    <row r="44" spans="2:56" s="1" customFormat="1">
      <c r="B44" s="42"/>
      <c r="C44" s="66" t="s">
        <v>23</v>
      </c>
      <c r="D44" s="64"/>
      <c r="E44" s="64"/>
      <c r="F44" s="64"/>
      <c r="G44" s="64"/>
      <c r="H44" s="64"/>
      <c r="I44" s="64"/>
      <c r="J44" s="64"/>
      <c r="K44" s="64"/>
      <c r="L44" s="73" t="str">
        <f>IF(K8="","",K8)</f>
        <v xml:space="preserve"> </v>
      </c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6" t="s">
        <v>25</v>
      </c>
      <c r="AJ44" s="64"/>
      <c r="AK44" s="64"/>
      <c r="AL44" s="64"/>
      <c r="AM44" s="396" t="str">
        <f>IF(AN8= "","",AN8)</f>
        <v>11. 5. 2017</v>
      </c>
      <c r="AN44" s="396"/>
      <c r="AO44" s="64"/>
      <c r="AP44" s="64"/>
      <c r="AQ44" s="64"/>
      <c r="AR44" s="62"/>
    </row>
    <row r="45" spans="2:56" s="1" customFormat="1" ht="6.95" customHeight="1">
      <c r="B45" s="42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2"/>
    </row>
    <row r="46" spans="2:56" s="1" customFormat="1">
      <c r="B46" s="42"/>
      <c r="C46" s="66" t="s">
        <v>27</v>
      </c>
      <c r="D46" s="64"/>
      <c r="E46" s="64"/>
      <c r="F46" s="64"/>
      <c r="G46" s="64"/>
      <c r="H46" s="64"/>
      <c r="I46" s="64"/>
      <c r="J46" s="64"/>
      <c r="K46" s="64"/>
      <c r="L46" s="67" t="str">
        <f>IF(E11= "","",E11)</f>
        <v xml:space="preserve"> </v>
      </c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6" t="s">
        <v>32</v>
      </c>
      <c r="AJ46" s="64"/>
      <c r="AK46" s="64"/>
      <c r="AL46" s="64"/>
      <c r="AM46" s="397" t="str">
        <f>IF(E17="","",E17)</f>
        <v xml:space="preserve"> </v>
      </c>
      <c r="AN46" s="397"/>
      <c r="AO46" s="397"/>
      <c r="AP46" s="397"/>
      <c r="AQ46" s="64"/>
      <c r="AR46" s="62"/>
      <c r="AS46" s="398" t="s">
        <v>50</v>
      </c>
      <c r="AT46" s="399"/>
      <c r="AU46" s="75"/>
      <c r="AV46" s="75"/>
      <c r="AW46" s="75"/>
      <c r="AX46" s="75"/>
      <c r="AY46" s="75"/>
      <c r="AZ46" s="75"/>
      <c r="BA46" s="75"/>
      <c r="BB46" s="75"/>
      <c r="BC46" s="75"/>
      <c r="BD46" s="76"/>
    </row>
    <row r="47" spans="2:56" s="1" customFormat="1">
      <c r="B47" s="42"/>
      <c r="C47" s="66" t="s">
        <v>30</v>
      </c>
      <c r="D47" s="64"/>
      <c r="E47" s="64"/>
      <c r="F47" s="64"/>
      <c r="G47" s="64"/>
      <c r="H47" s="64"/>
      <c r="I47" s="64"/>
      <c r="J47" s="64"/>
      <c r="K47" s="64"/>
      <c r="L47" s="67" t="str">
        <f>IF(E14= "Vyplň údaj","",E14)</f>
        <v/>
      </c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2"/>
      <c r="AS47" s="400"/>
      <c r="AT47" s="401"/>
      <c r="AU47" s="77"/>
      <c r="AV47" s="77"/>
      <c r="AW47" s="77"/>
      <c r="AX47" s="77"/>
      <c r="AY47" s="77"/>
      <c r="AZ47" s="77"/>
      <c r="BA47" s="77"/>
      <c r="BB47" s="77"/>
      <c r="BC47" s="77"/>
      <c r="BD47" s="78"/>
    </row>
    <row r="48" spans="2:56" s="1" customFormat="1" ht="10.9" customHeight="1">
      <c r="B48" s="42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2"/>
      <c r="AS48" s="402"/>
      <c r="AT48" s="403"/>
      <c r="AU48" s="43"/>
      <c r="AV48" s="43"/>
      <c r="AW48" s="43"/>
      <c r="AX48" s="43"/>
      <c r="AY48" s="43"/>
      <c r="AZ48" s="43"/>
      <c r="BA48" s="43"/>
      <c r="BB48" s="43"/>
      <c r="BC48" s="43"/>
      <c r="BD48" s="79"/>
    </row>
    <row r="49" spans="1:91" s="1" customFormat="1" ht="29.25" customHeight="1">
      <c r="B49" s="42"/>
      <c r="C49" s="404" t="s">
        <v>51</v>
      </c>
      <c r="D49" s="405"/>
      <c r="E49" s="405"/>
      <c r="F49" s="405"/>
      <c r="G49" s="405"/>
      <c r="H49" s="80"/>
      <c r="I49" s="406" t="s">
        <v>52</v>
      </c>
      <c r="J49" s="405"/>
      <c r="K49" s="405"/>
      <c r="L49" s="405"/>
      <c r="M49" s="405"/>
      <c r="N49" s="405"/>
      <c r="O49" s="405"/>
      <c r="P49" s="405"/>
      <c r="Q49" s="405"/>
      <c r="R49" s="405"/>
      <c r="S49" s="405"/>
      <c r="T49" s="405"/>
      <c r="U49" s="405"/>
      <c r="V49" s="405"/>
      <c r="W49" s="405"/>
      <c r="X49" s="405"/>
      <c r="Y49" s="405"/>
      <c r="Z49" s="405"/>
      <c r="AA49" s="405"/>
      <c r="AB49" s="405"/>
      <c r="AC49" s="405"/>
      <c r="AD49" s="405"/>
      <c r="AE49" s="405"/>
      <c r="AF49" s="405"/>
      <c r="AG49" s="407" t="s">
        <v>53</v>
      </c>
      <c r="AH49" s="405"/>
      <c r="AI49" s="405"/>
      <c r="AJ49" s="405"/>
      <c r="AK49" s="405"/>
      <c r="AL49" s="405"/>
      <c r="AM49" s="405"/>
      <c r="AN49" s="406" t="s">
        <v>54</v>
      </c>
      <c r="AO49" s="405"/>
      <c r="AP49" s="405"/>
      <c r="AQ49" s="81" t="s">
        <v>55</v>
      </c>
      <c r="AR49" s="62"/>
      <c r="AS49" s="82" t="s">
        <v>56</v>
      </c>
      <c r="AT49" s="83" t="s">
        <v>57</v>
      </c>
      <c r="AU49" s="83" t="s">
        <v>58</v>
      </c>
      <c r="AV49" s="83" t="s">
        <v>59</v>
      </c>
      <c r="AW49" s="83" t="s">
        <v>60</v>
      </c>
      <c r="AX49" s="83" t="s">
        <v>61</v>
      </c>
      <c r="AY49" s="83" t="s">
        <v>62</v>
      </c>
      <c r="AZ49" s="83" t="s">
        <v>63</v>
      </c>
      <c r="BA49" s="83" t="s">
        <v>64</v>
      </c>
      <c r="BB49" s="83" t="s">
        <v>65</v>
      </c>
      <c r="BC49" s="83" t="s">
        <v>66</v>
      </c>
      <c r="BD49" s="84" t="s">
        <v>67</v>
      </c>
    </row>
    <row r="50" spans="1:91" s="1" customFormat="1" ht="10.9" customHeight="1">
      <c r="B50" s="42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2"/>
      <c r="AS50" s="85"/>
      <c r="AT50" s="86"/>
      <c r="AU50" s="86"/>
      <c r="AV50" s="86"/>
      <c r="AW50" s="86"/>
      <c r="AX50" s="86"/>
      <c r="AY50" s="86"/>
      <c r="AZ50" s="86"/>
      <c r="BA50" s="86"/>
      <c r="BB50" s="86"/>
      <c r="BC50" s="86"/>
      <c r="BD50" s="87"/>
    </row>
    <row r="51" spans="1:91" s="4" customFormat="1" ht="32.450000000000003" customHeight="1">
      <c r="B51" s="69"/>
      <c r="C51" s="88" t="s">
        <v>68</v>
      </c>
      <c r="D51" s="89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  <c r="AG51" s="416">
        <f>ROUND(AG52+AG71,2)</f>
        <v>0</v>
      </c>
      <c r="AH51" s="416"/>
      <c r="AI51" s="416"/>
      <c r="AJ51" s="416"/>
      <c r="AK51" s="416"/>
      <c r="AL51" s="416"/>
      <c r="AM51" s="416"/>
      <c r="AN51" s="417">
        <f t="shared" ref="AN51:AN82" si="0">SUM(AG51,AT51)</f>
        <v>0</v>
      </c>
      <c r="AO51" s="417"/>
      <c r="AP51" s="417"/>
      <c r="AQ51" s="90" t="s">
        <v>21</v>
      </c>
      <c r="AR51" s="72"/>
      <c r="AS51" s="91">
        <f>ROUND(AS52+AS71,2)</f>
        <v>0</v>
      </c>
      <c r="AT51" s="92">
        <f t="shared" ref="AT51:AT82" si="1">ROUND(SUM(AV51:AW51),2)</f>
        <v>0</v>
      </c>
      <c r="AU51" s="93">
        <f>ROUND(AU52+AU71,5)</f>
        <v>0</v>
      </c>
      <c r="AV51" s="92">
        <f>ROUND(AZ51*L26,2)</f>
        <v>0</v>
      </c>
      <c r="AW51" s="92">
        <f>ROUND(BA51*L27,2)</f>
        <v>0</v>
      </c>
      <c r="AX51" s="92">
        <f>ROUND(BB51*L26,2)</f>
        <v>0</v>
      </c>
      <c r="AY51" s="92">
        <f>ROUND(BC51*L27,2)</f>
        <v>0</v>
      </c>
      <c r="AZ51" s="92">
        <f>ROUND(AZ52+AZ71,2)</f>
        <v>0</v>
      </c>
      <c r="BA51" s="92">
        <f>ROUND(BA52+BA71,2)</f>
        <v>0</v>
      </c>
      <c r="BB51" s="92">
        <f>ROUND(BB52+BB71,2)</f>
        <v>0</v>
      </c>
      <c r="BC51" s="92">
        <f>ROUND(BC52+BC71,2)</f>
        <v>0</v>
      </c>
      <c r="BD51" s="94">
        <f>ROUND(BD52+BD71,2)</f>
        <v>0</v>
      </c>
      <c r="BS51" s="95" t="s">
        <v>69</v>
      </c>
      <c r="BT51" s="95" t="s">
        <v>70</v>
      </c>
      <c r="BU51" s="96" t="s">
        <v>71</v>
      </c>
      <c r="BV51" s="95" t="s">
        <v>72</v>
      </c>
      <c r="BW51" s="95" t="s">
        <v>7</v>
      </c>
      <c r="BX51" s="95" t="s">
        <v>73</v>
      </c>
      <c r="CL51" s="95" t="s">
        <v>21</v>
      </c>
    </row>
    <row r="52" spans="1:91" s="5" customFormat="1" ht="22.5" customHeight="1">
      <c r="B52" s="97"/>
      <c r="C52" s="98"/>
      <c r="D52" s="411" t="s">
        <v>74</v>
      </c>
      <c r="E52" s="411"/>
      <c r="F52" s="411"/>
      <c r="G52" s="411"/>
      <c r="H52" s="411"/>
      <c r="I52" s="99"/>
      <c r="J52" s="411" t="s">
        <v>75</v>
      </c>
      <c r="K52" s="411"/>
      <c r="L52" s="411"/>
      <c r="M52" s="411"/>
      <c r="N52" s="411"/>
      <c r="O52" s="411"/>
      <c r="P52" s="411"/>
      <c r="Q52" s="411"/>
      <c r="R52" s="411"/>
      <c r="S52" s="411"/>
      <c r="T52" s="411"/>
      <c r="U52" s="411"/>
      <c r="V52" s="411"/>
      <c r="W52" s="411"/>
      <c r="X52" s="411"/>
      <c r="Y52" s="411"/>
      <c r="Z52" s="411"/>
      <c r="AA52" s="411"/>
      <c r="AB52" s="411"/>
      <c r="AC52" s="411"/>
      <c r="AD52" s="411"/>
      <c r="AE52" s="411"/>
      <c r="AF52" s="411"/>
      <c r="AG52" s="410">
        <f>ROUND(AG53+AG59+AG61+AG65+SUM(AG68:AG70),2)</f>
        <v>0</v>
      </c>
      <c r="AH52" s="409"/>
      <c r="AI52" s="409"/>
      <c r="AJ52" s="409"/>
      <c r="AK52" s="409"/>
      <c r="AL52" s="409"/>
      <c r="AM52" s="409"/>
      <c r="AN52" s="408">
        <f t="shared" si="0"/>
        <v>0</v>
      </c>
      <c r="AO52" s="409"/>
      <c r="AP52" s="409"/>
      <c r="AQ52" s="100" t="s">
        <v>76</v>
      </c>
      <c r="AR52" s="101"/>
      <c r="AS52" s="102">
        <f>ROUND(AS53+AS59+AS61+AS65+SUM(AS68:AS70),2)</f>
        <v>0</v>
      </c>
      <c r="AT52" s="103">
        <f t="shared" si="1"/>
        <v>0</v>
      </c>
      <c r="AU52" s="104">
        <f>ROUND(AU53+AU59+AU61+AU65+SUM(AU68:AU70),5)</f>
        <v>0</v>
      </c>
      <c r="AV52" s="103">
        <f>ROUND(AZ52*L26,2)</f>
        <v>0</v>
      </c>
      <c r="AW52" s="103">
        <f>ROUND(BA52*L27,2)</f>
        <v>0</v>
      </c>
      <c r="AX52" s="103">
        <f>ROUND(BB52*L26,2)</f>
        <v>0</v>
      </c>
      <c r="AY52" s="103">
        <f>ROUND(BC52*L27,2)</f>
        <v>0</v>
      </c>
      <c r="AZ52" s="103">
        <f>ROUND(AZ53+AZ59+AZ61+AZ65+SUM(AZ68:AZ70),2)</f>
        <v>0</v>
      </c>
      <c r="BA52" s="103">
        <f>ROUND(BA53+BA59+BA61+BA65+SUM(BA68:BA70),2)</f>
        <v>0</v>
      </c>
      <c r="BB52" s="103">
        <f>ROUND(BB53+BB59+BB61+BB65+SUM(BB68:BB70),2)</f>
        <v>0</v>
      </c>
      <c r="BC52" s="103">
        <f>ROUND(BC53+BC59+BC61+BC65+SUM(BC68:BC70),2)</f>
        <v>0</v>
      </c>
      <c r="BD52" s="105">
        <f>ROUND(BD53+BD59+BD61+BD65+SUM(BD68:BD70),2)</f>
        <v>0</v>
      </c>
      <c r="BS52" s="106" t="s">
        <v>69</v>
      </c>
      <c r="BT52" s="106" t="s">
        <v>77</v>
      </c>
      <c r="BU52" s="106" t="s">
        <v>71</v>
      </c>
      <c r="BV52" s="106" t="s">
        <v>72</v>
      </c>
      <c r="BW52" s="106" t="s">
        <v>78</v>
      </c>
      <c r="BX52" s="106" t="s">
        <v>7</v>
      </c>
      <c r="CL52" s="106" t="s">
        <v>21</v>
      </c>
      <c r="CM52" s="106" t="s">
        <v>79</v>
      </c>
    </row>
    <row r="53" spans="1:91" s="6" customFormat="1" ht="22.5" customHeight="1">
      <c r="B53" s="107"/>
      <c r="C53" s="108"/>
      <c r="D53" s="108"/>
      <c r="E53" s="415" t="s">
        <v>80</v>
      </c>
      <c r="F53" s="415"/>
      <c r="G53" s="415"/>
      <c r="H53" s="415"/>
      <c r="I53" s="415"/>
      <c r="J53" s="108"/>
      <c r="K53" s="415" t="s">
        <v>81</v>
      </c>
      <c r="L53" s="415"/>
      <c r="M53" s="415"/>
      <c r="N53" s="415"/>
      <c r="O53" s="415"/>
      <c r="P53" s="415"/>
      <c r="Q53" s="415"/>
      <c r="R53" s="415"/>
      <c r="S53" s="415"/>
      <c r="T53" s="415"/>
      <c r="U53" s="415"/>
      <c r="V53" s="415"/>
      <c r="W53" s="415"/>
      <c r="X53" s="415"/>
      <c r="Y53" s="415"/>
      <c r="Z53" s="415"/>
      <c r="AA53" s="415"/>
      <c r="AB53" s="415"/>
      <c r="AC53" s="415"/>
      <c r="AD53" s="415"/>
      <c r="AE53" s="415"/>
      <c r="AF53" s="415"/>
      <c r="AG53" s="414">
        <f>ROUND(SUM(AG54:AG58),2)</f>
        <v>0</v>
      </c>
      <c r="AH53" s="413"/>
      <c r="AI53" s="413"/>
      <c r="AJ53" s="413"/>
      <c r="AK53" s="413"/>
      <c r="AL53" s="413"/>
      <c r="AM53" s="413"/>
      <c r="AN53" s="412">
        <f t="shared" si="0"/>
        <v>0</v>
      </c>
      <c r="AO53" s="413"/>
      <c r="AP53" s="413"/>
      <c r="AQ53" s="109" t="s">
        <v>82</v>
      </c>
      <c r="AR53" s="110"/>
      <c r="AS53" s="111">
        <f>ROUND(SUM(AS54:AS58),2)</f>
        <v>0</v>
      </c>
      <c r="AT53" s="112">
        <f t="shared" si="1"/>
        <v>0</v>
      </c>
      <c r="AU53" s="113">
        <f>ROUND(SUM(AU54:AU58),5)</f>
        <v>0</v>
      </c>
      <c r="AV53" s="112">
        <f>ROUND(AZ53*L26,2)</f>
        <v>0</v>
      </c>
      <c r="AW53" s="112">
        <f>ROUND(BA53*L27,2)</f>
        <v>0</v>
      </c>
      <c r="AX53" s="112">
        <f>ROUND(BB53*L26,2)</f>
        <v>0</v>
      </c>
      <c r="AY53" s="112">
        <f>ROUND(BC53*L27,2)</f>
        <v>0</v>
      </c>
      <c r="AZ53" s="112">
        <f>ROUND(SUM(AZ54:AZ58),2)</f>
        <v>0</v>
      </c>
      <c r="BA53" s="112">
        <f>ROUND(SUM(BA54:BA58),2)</f>
        <v>0</v>
      </c>
      <c r="BB53" s="112">
        <f>ROUND(SUM(BB54:BB58),2)</f>
        <v>0</v>
      </c>
      <c r="BC53" s="112">
        <f>ROUND(SUM(BC54:BC58),2)</f>
        <v>0</v>
      </c>
      <c r="BD53" s="114">
        <f>ROUND(SUM(BD54:BD58),2)</f>
        <v>0</v>
      </c>
      <c r="BS53" s="115" t="s">
        <v>69</v>
      </c>
      <c r="BT53" s="115" t="s">
        <v>79</v>
      </c>
      <c r="BU53" s="115" t="s">
        <v>71</v>
      </c>
      <c r="BV53" s="115" t="s">
        <v>72</v>
      </c>
      <c r="BW53" s="115" t="s">
        <v>83</v>
      </c>
      <c r="BX53" s="115" t="s">
        <v>78</v>
      </c>
      <c r="CL53" s="115" t="s">
        <v>21</v>
      </c>
    </row>
    <row r="54" spans="1:91" s="6" customFormat="1" ht="22.5" customHeight="1">
      <c r="A54" s="116" t="s">
        <v>84</v>
      </c>
      <c r="B54" s="107"/>
      <c r="C54" s="108"/>
      <c r="D54" s="108"/>
      <c r="E54" s="108"/>
      <c r="F54" s="415" t="s">
        <v>85</v>
      </c>
      <c r="G54" s="415"/>
      <c r="H54" s="415"/>
      <c r="I54" s="415"/>
      <c r="J54" s="415"/>
      <c r="K54" s="108"/>
      <c r="L54" s="415" t="s">
        <v>86</v>
      </c>
      <c r="M54" s="415"/>
      <c r="N54" s="415"/>
      <c r="O54" s="415"/>
      <c r="P54" s="415"/>
      <c r="Q54" s="415"/>
      <c r="R54" s="415"/>
      <c r="S54" s="415"/>
      <c r="T54" s="415"/>
      <c r="U54" s="415"/>
      <c r="V54" s="415"/>
      <c r="W54" s="415"/>
      <c r="X54" s="415"/>
      <c r="Y54" s="415"/>
      <c r="Z54" s="415"/>
      <c r="AA54" s="415"/>
      <c r="AB54" s="415"/>
      <c r="AC54" s="415"/>
      <c r="AD54" s="415"/>
      <c r="AE54" s="415"/>
      <c r="AF54" s="415"/>
      <c r="AG54" s="412">
        <f>'D.1.1.01 - Architektonick...'!J31</f>
        <v>0</v>
      </c>
      <c r="AH54" s="413"/>
      <c r="AI54" s="413"/>
      <c r="AJ54" s="413"/>
      <c r="AK54" s="413"/>
      <c r="AL54" s="413"/>
      <c r="AM54" s="413"/>
      <c r="AN54" s="412">
        <f t="shared" si="0"/>
        <v>0</v>
      </c>
      <c r="AO54" s="413"/>
      <c r="AP54" s="413"/>
      <c r="AQ54" s="109" t="s">
        <v>82</v>
      </c>
      <c r="AR54" s="110"/>
      <c r="AS54" s="111">
        <v>0</v>
      </c>
      <c r="AT54" s="112">
        <f t="shared" si="1"/>
        <v>0</v>
      </c>
      <c r="AU54" s="113">
        <f>'D.1.1.01 - Architektonick...'!P113</f>
        <v>0</v>
      </c>
      <c r="AV54" s="112">
        <f>'D.1.1.01 - Architektonick...'!J34</f>
        <v>0</v>
      </c>
      <c r="AW54" s="112">
        <f>'D.1.1.01 - Architektonick...'!J35</f>
        <v>0</v>
      </c>
      <c r="AX54" s="112">
        <f>'D.1.1.01 - Architektonick...'!J36</f>
        <v>0</v>
      </c>
      <c r="AY54" s="112">
        <f>'D.1.1.01 - Architektonick...'!J37</f>
        <v>0</v>
      </c>
      <c r="AZ54" s="112">
        <f>'D.1.1.01 - Architektonick...'!F34</f>
        <v>0</v>
      </c>
      <c r="BA54" s="112">
        <f>'D.1.1.01 - Architektonick...'!F35</f>
        <v>0</v>
      </c>
      <c r="BB54" s="112">
        <f>'D.1.1.01 - Architektonick...'!F36</f>
        <v>0</v>
      </c>
      <c r="BC54" s="112">
        <f>'D.1.1.01 - Architektonick...'!F37</f>
        <v>0</v>
      </c>
      <c r="BD54" s="114">
        <f>'D.1.1.01 - Architektonick...'!F38</f>
        <v>0</v>
      </c>
      <c r="BT54" s="115" t="s">
        <v>87</v>
      </c>
      <c r="BV54" s="115" t="s">
        <v>72</v>
      </c>
      <c r="BW54" s="115" t="s">
        <v>88</v>
      </c>
      <c r="BX54" s="115" t="s">
        <v>83</v>
      </c>
      <c r="CL54" s="115" t="s">
        <v>21</v>
      </c>
    </row>
    <row r="55" spans="1:91" s="6" customFormat="1" ht="22.5" customHeight="1">
      <c r="A55" s="116" t="s">
        <v>84</v>
      </c>
      <c r="B55" s="107"/>
      <c r="C55" s="108"/>
      <c r="D55" s="108"/>
      <c r="E55" s="108"/>
      <c r="F55" s="415" t="s">
        <v>89</v>
      </c>
      <c r="G55" s="415"/>
      <c r="H55" s="415"/>
      <c r="I55" s="415"/>
      <c r="J55" s="415"/>
      <c r="K55" s="108"/>
      <c r="L55" s="415" t="s">
        <v>90</v>
      </c>
      <c r="M55" s="415"/>
      <c r="N55" s="415"/>
      <c r="O55" s="415"/>
      <c r="P55" s="415"/>
      <c r="Q55" s="415"/>
      <c r="R55" s="415"/>
      <c r="S55" s="415"/>
      <c r="T55" s="415"/>
      <c r="U55" s="415"/>
      <c r="V55" s="415"/>
      <c r="W55" s="415"/>
      <c r="X55" s="415"/>
      <c r="Y55" s="415"/>
      <c r="Z55" s="415"/>
      <c r="AA55" s="415"/>
      <c r="AB55" s="415"/>
      <c r="AC55" s="415"/>
      <c r="AD55" s="415"/>
      <c r="AE55" s="415"/>
      <c r="AF55" s="415"/>
      <c r="AG55" s="412">
        <f>'D.1.1.04 - Zařízení pro v...'!J31</f>
        <v>0</v>
      </c>
      <c r="AH55" s="413"/>
      <c r="AI55" s="413"/>
      <c r="AJ55" s="413"/>
      <c r="AK55" s="413"/>
      <c r="AL55" s="413"/>
      <c r="AM55" s="413"/>
      <c r="AN55" s="412">
        <f t="shared" si="0"/>
        <v>0</v>
      </c>
      <c r="AO55" s="413"/>
      <c r="AP55" s="413"/>
      <c r="AQ55" s="109" t="s">
        <v>82</v>
      </c>
      <c r="AR55" s="110"/>
      <c r="AS55" s="111">
        <v>0</v>
      </c>
      <c r="AT55" s="112">
        <f t="shared" si="1"/>
        <v>0</v>
      </c>
      <c r="AU55" s="113">
        <f>'D.1.1.04 - Zařízení pro v...'!P96</f>
        <v>0</v>
      </c>
      <c r="AV55" s="112">
        <f>'D.1.1.04 - Zařízení pro v...'!J34</f>
        <v>0</v>
      </c>
      <c r="AW55" s="112">
        <f>'D.1.1.04 - Zařízení pro v...'!J35</f>
        <v>0</v>
      </c>
      <c r="AX55" s="112">
        <f>'D.1.1.04 - Zařízení pro v...'!J36</f>
        <v>0</v>
      </c>
      <c r="AY55" s="112">
        <f>'D.1.1.04 - Zařízení pro v...'!J37</f>
        <v>0</v>
      </c>
      <c r="AZ55" s="112">
        <f>'D.1.1.04 - Zařízení pro v...'!F34</f>
        <v>0</v>
      </c>
      <c r="BA55" s="112">
        <f>'D.1.1.04 - Zařízení pro v...'!F35</f>
        <v>0</v>
      </c>
      <c r="BB55" s="112">
        <f>'D.1.1.04 - Zařízení pro v...'!F36</f>
        <v>0</v>
      </c>
      <c r="BC55" s="112">
        <f>'D.1.1.04 - Zařízení pro v...'!F37</f>
        <v>0</v>
      </c>
      <c r="BD55" s="114">
        <f>'D.1.1.04 - Zařízení pro v...'!F38</f>
        <v>0</v>
      </c>
      <c r="BT55" s="115" t="s">
        <v>87</v>
      </c>
      <c r="BV55" s="115" t="s">
        <v>72</v>
      </c>
      <c r="BW55" s="115" t="s">
        <v>91</v>
      </c>
      <c r="BX55" s="115" t="s">
        <v>83</v>
      </c>
      <c r="CL55" s="115" t="s">
        <v>21</v>
      </c>
    </row>
    <row r="56" spans="1:91" s="6" customFormat="1" ht="22.5" customHeight="1">
      <c r="A56" s="116" t="s">
        <v>84</v>
      </c>
      <c r="B56" s="107"/>
      <c r="C56" s="108"/>
      <c r="D56" s="108"/>
      <c r="E56" s="108"/>
      <c r="F56" s="415" t="s">
        <v>92</v>
      </c>
      <c r="G56" s="415"/>
      <c r="H56" s="415"/>
      <c r="I56" s="415"/>
      <c r="J56" s="415"/>
      <c r="K56" s="108"/>
      <c r="L56" s="415" t="s">
        <v>93</v>
      </c>
      <c r="M56" s="415"/>
      <c r="N56" s="415"/>
      <c r="O56" s="415"/>
      <c r="P56" s="415"/>
      <c r="Q56" s="415"/>
      <c r="R56" s="415"/>
      <c r="S56" s="415"/>
      <c r="T56" s="415"/>
      <c r="U56" s="415"/>
      <c r="V56" s="415"/>
      <c r="W56" s="415"/>
      <c r="X56" s="415"/>
      <c r="Y56" s="415"/>
      <c r="Z56" s="415"/>
      <c r="AA56" s="415"/>
      <c r="AB56" s="415"/>
      <c r="AC56" s="415"/>
      <c r="AD56" s="415"/>
      <c r="AE56" s="415"/>
      <c r="AF56" s="415"/>
      <c r="AG56" s="412">
        <f>'D.1.1.05 - Zdravotně tech...'!J31</f>
        <v>0</v>
      </c>
      <c r="AH56" s="413"/>
      <c r="AI56" s="413"/>
      <c r="AJ56" s="413"/>
      <c r="AK56" s="413"/>
      <c r="AL56" s="413"/>
      <c r="AM56" s="413"/>
      <c r="AN56" s="412">
        <f t="shared" si="0"/>
        <v>0</v>
      </c>
      <c r="AO56" s="413"/>
      <c r="AP56" s="413"/>
      <c r="AQ56" s="109" t="s">
        <v>82</v>
      </c>
      <c r="AR56" s="110"/>
      <c r="AS56" s="111">
        <v>0</v>
      </c>
      <c r="AT56" s="112">
        <f t="shared" si="1"/>
        <v>0</v>
      </c>
      <c r="AU56" s="113">
        <f>'D.1.1.05 - Zdravotně tech...'!P99</f>
        <v>0</v>
      </c>
      <c r="AV56" s="112">
        <f>'D.1.1.05 - Zdravotně tech...'!J34</f>
        <v>0</v>
      </c>
      <c r="AW56" s="112">
        <f>'D.1.1.05 - Zdravotně tech...'!J35</f>
        <v>0</v>
      </c>
      <c r="AX56" s="112">
        <f>'D.1.1.05 - Zdravotně tech...'!J36</f>
        <v>0</v>
      </c>
      <c r="AY56" s="112">
        <f>'D.1.1.05 - Zdravotně tech...'!J37</f>
        <v>0</v>
      </c>
      <c r="AZ56" s="112">
        <f>'D.1.1.05 - Zdravotně tech...'!F34</f>
        <v>0</v>
      </c>
      <c r="BA56" s="112">
        <f>'D.1.1.05 - Zdravotně tech...'!F35</f>
        <v>0</v>
      </c>
      <c r="BB56" s="112">
        <f>'D.1.1.05 - Zdravotně tech...'!F36</f>
        <v>0</v>
      </c>
      <c r="BC56" s="112">
        <f>'D.1.1.05 - Zdravotně tech...'!F37</f>
        <v>0</v>
      </c>
      <c r="BD56" s="114">
        <f>'D.1.1.05 - Zdravotně tech...'!F38</f>
        <v>0</v>
      </c>
      <c r="BT56" s="115" t="s">
        <v>87</v>
      </c>
      <c r="BV56" s="115" t="s">
        <v>72</v>
      </c>
      <c r="BW56" s="115" t="s">
        <v>94</v>
      </c>
      <c r="BX56" s="115" t="s">
        <v>83</v>
      </c>
      <c r="CL56" s="115" t="s">
        <v>21</v>
      </c>
    </row>
    <row r="57" spans="1:91" s="6" customFormat="1" ht="22.5" customHeight="1">
      <c r="A57" s="116" t="s">
        <v>84</v>
      </c>
      <c r="B57" s="107"/>
      <c r="C57" s="108"/>
      <c r="D57" s="108"/>
      <c r="E57" s="108"/>
      <c r="F57" s="415" t="s">
        <v>95</v>
      </c>
      <c r="G57" s="415"/>
      <c r="H57" s="415"/>
      <c r="I57" s="415"/>
      <c r="J57" s="415"/>
      <c r="K57" s="108"/>
      <c r="L57" s="415" t="s">
        <v>96</v>
      </c>
      <c r="M57" s="415"/>
      <c r="N57" s="415"/>
      <c r="O57" s="415"/>
      <c r="P57" s="415"/>
      <c r="Q57" s="415"/>
      <c r="R57" s="415"/>
      <c r="S57" s="415"/>
      <c r="T57" s="415"/>
      <c r="U57" s="415"/>
      <c r="V57" s="415"/>
      <c r="W57" s="415"/>
      <c r="X57" s="415"/>
      <c r="Y57" s="415"/>
      <c r="Z57" s="415"/>
      <c r="AA57" s="415"/>
      <c r="AB57" s="415"/>
      <c r="AC57" s="415"/>
      <c r="AD57" s="415"/>
      <c r="AE57" s="415"/>
      <c r="AF57" s="415"/>
      <c r="AG57" s="412">
        <f>'D.1.1.06 - Silnoproudá el...'!J31</f>
        <v>0</v>
      </c>
      <c r="AH57" s="413"/>
      <c r="AI57" s="413"/>
      <c r="AJ57" s="413"/>
      <c r="AK57" s="413"/>
      <c r="AL57" s="413"/>
      <c r="AM57" s="413"/>
      <c r="AN57" s="412">
        <f t="shared" si="0"/>
        <v>0</v>
      </c>
      <c r="AO57" s="413"/>
      <c r="AP57" s="413"/>
      <c r="AQ57" s="109" t="s">
        <v>82</v>
      </c>
      <c r="AR57" s="110"/>
      <c r="AS57" s="111">
        <v>0</v>
      </c>
      <c r="AT57" s="112">
        <f t="shared" si="1"/>
        <v>0</v>
      </c>
      <c r="AU57" s="113">
        <f>'D.1.1.06 - Silnoproudá el...'!P98</f>
        <v>0</v>
      </c>
      <c r="AV57" s="112">
        <f>'D.1.1.06 - Silnoproudá el...'!J34</f>
        <v>0</v>
      </c>
      <c r="AW57" s="112">
        <f>'D.1.1.06 - Silnoproudá el...'!J35</f>
        <v>0</v>
      </c>
      <c r="AX57" s="112">
        <f>'D.1.1.06 - Silnoproudá el...'!J36</f>
        <v>0</v>
      </c>
      <c r="AY57" s="112">
        <f>'D.1.1.06 - Silnoproudá el...'!J37</f>
        <v>0</v>
      </c>
      <c r="AZ57" s="112">
        <f>'D.1.1.06 - Silnoproudá el...'!F34</f>
        <v>0</v>
      </c>
      <c r="BA57" s="112">
        <f>'D.1.1.06 - Silnoproudá el...'!F35</f>
        <v>0</v>
      </c>
      <c r="BB57" s="112">
        <f>'D.1.1.06 - Silnoproudá el...'!F36</f>
        <v>0</v>
      </c>
      <c r="BC57" s="112">
        <f>'D.1.1.06 - Silnoproudá el...'!F37</f>
        <v>0</v>
      </c>
      <c r="BD57" s="114">
        <f>'D.1.1.06 - Silnoproudá el...'!F38</f>
        <v>0</v>
      </c>
      <c r="BT57" s="115" t="s">
        <v>87</v>
      </c>
      <c r="BV57" s="115" t="s">
        <v>72</v>
      </c>
      <c r="BW57" s="115" t="s">
        <v>97</v>
      </c>
      <c r="BX57" s="115" t="s">
        <v>83</v>
      </c>
      <c r="CL57" s="115" t="s">
        <v>21</v>
      </c>
    </row>
    <row r="58" spans="1:91" s="6" customFormat="1" ht="22.5" customHeight="1">
      <c r="A58" s="116" t="s">
        <v>84</v>
      </c>
      <c r="B58" s="107"/>
      <c r="C58" s="108"/>
      <c r="D58" s="108"/>
      <c r="E58" s="108"/>
      <c r="F58" s="415" t="s">
        <v>98</v>
      </c>
      <c r="G58" s="415"/>
      <c r="H58" s="415"/>
      <c r="I58" s="415"/>
      <c r="J58" s="415"/>
      <c r="K58" s="108"/>
      <c r="L58" s="415" t="s">
        <v>99</v>
      </c>
      <c r="M58" s="415"/>
      <c r="N58" s="415"/>
      <c r="O58" s="415"/>
      <c r="P58" s="415"/>
      <c r="Q58" s="415"/>
      <c r="R58" s="415"/>
      <c r="S58" s="415"/>
      <c r="T58" s="415"/>
      <c r="U58" s="415"/>
      <c r="V58" s="415"/>
      <c r="W58" s="415"/>
      <c r="X58" s="415"/>
      <c r="Y58" s="415"/>
      <c r="Z58" s="415"/>
      <c r="AA58" s="415"/>
      <c r="AB58" s="415"/>
      <c r="AC58" s="415"/>
      <c r="AD58" s="415"/>
      <c r="AE58" s="415"/>
      <c r="AF58" s="415"/>
      <c r="AG58" s="412">
        <f>'D.1.1.07 - Slaboproudá el...'!J31</f>
        <v>0</v>
      </c>
      <c r="AH58" s="413"/>
      <c r="AI58" s="413"/>
      <c r="AJ58" s="413"/>
      <c r="AK58" s="413"/>
      <c r="AL58" s="413"/>
      <c r="AM58" s="413"/>
      <c r="AN58" s="412">
        <f t="shared" si="0"/>
        <v>0</v>
      </c>
      <c r="AO58" s="413"/>
      <c r="AP58" s="413"/>
      <c r="AQ58" s="109" t="s">
        <v>82</v>
      </c>
      <c r="AR58" s="110"/>
      <c r="AS58" s="111">
        <v>0</v>
      </c>
      <c r="AT58" s="112">
        <f t="shared" si="1"/>
        <v>0</v>
      </c>
      <c r="AU58" s="113">
        <f>'D.1.1.07 - Slaboproudá el...'!P93</f>
        <v>0</v>
      </c>
      <c r="AV58" s="112">
        <f>'D.1.1.07 - Slaboproudá el...'!J34</f>
        <v>0</v>
      </c>
      <c r="AW58" s="112">
        <f>'D.1.1.07 - Slaboproudá el...'!J35</f>
        <v>0</v>
      </c>
      <c r="AX58" s="112">
        <f>'D.1.1.07 - Slaboproudá el...'!J36</f>
        <v>0</v>
      </c>
      <c r="AY58" s="112">
        <f>'D.1.1.07 - Slaboproudá el...'!J37</f>
        <v>0</v>
      </c>
      <c r="AZ58" s="112">
        <f>'D.1.1.07 - Slaboproudá el...'!F34</f>
        <v>0</v>
      </c>
      <c r="BA58" s="112">
        <f>'D.1.1.07 - Slaboproudá el...'!F35</f>
        <v>0</v>
      </c>
      <c r="BB58" s="112">
        <f>'D.1.1.07 - Slaboproudá el...'!F36</f>
        <v>0</v>
      </c>
      <c r="BC58" s="112">
        <f>'D.1.1.07 - Slaboproudá el...'!F37</f>
        <v>0</v>
      </c>
      <c r="BD58" s="114">
        <f>'D.1.1.07 - Slaboproudá el...'!F38</f>
        <v>0</v>
      </c>
      <c r="BT58" s="115" t="s">
        <v>87</v>
      </c>
      <c r="BV58" s="115" t="s">
        <v>72</v>
      </c>
      <c r="BW58" s="115" t="s">
        <v>100</v>
      </c>
      <c r="BX58" s="115" t="s">
        <v>83</v>
      </c>
      <c r="CL58" s="115" t="s">
        <v>21</v>
      </c>
    </row>
    <row r="59" spans="1:91" s="6" customFormat="1" ht="22.5" customHeight="1">
      <c r="B59" s="107"/>
      <c r="C59" s="108"/>
      <c r="D59" s="108"/>
      <c r="E59" s="415" t="s">
        <v>101</v>
      </c>
      <c r="F59" s="415"/>
      <c r="G59" s="415"/>
      <c r="H59" s="415"/>
      <c r="I59" s="415"/>
      <c r="J59" s="108"/>
      <c r="K59" s="415" t="s">
        <v>102</v>
      </c>
      <c r="L59" s="415"/>
      <c r="M59" s="415"/>
      <c r="N59" s="415"/>
      <c r="O59" s="415"/>
      <c r="P59" s="415"/>
      <c r="Q59" s="415"/>
      <c r="R59" s="415"/>
      <c r="S59" s="415"/>
      <c r="T59" s="415"/>
      <c r="U59" s="415"/>
      <c r="V59" s="415"/>
      <c r="W59" s="415"/>
      <c r="X59" s="415"/>
      <c r="Y59" s="415"/>
      <c r="Z59" s="415"/>
      <c r="AA59" s="415"/>
      <c r="AB59" s="415"/>
      <c r="AC59" s="415"/>
      <c r="AD59" s="415"/>
      <c r="AE59" s="415"/>
      <c r="AF59" s="415"/>
      <c r="AG59" s="414">
        <f>ROUND(AG60,2)</f>
        <v>0</v>
      </c>
      <c r="AH59" s="413"/>
      <c r="AI59" s="413"/>
      <c r="AJ59" s="413"/>
      <c r="AK59" s="413"/>
      <c r="AL59" s="413"/>
      <c r="AM59" s="413"/>
      <c r="AN59" s="412">
        <f t="shared" si="0"/>
        <v>0</v>
      </c>
      <c r="AO59" s="413"/>
      <c r="AP59" s="413"/>
      <c r="AQ59" s="109" t="s">
        <v>82</v>
      </c>
      <c r="AR59" s="110"/>
      <c r="AS59" s="111">
        <f>ROUND(AS60,2)</f>
        <v>0</v>
      </c>
      <c r="AT59" s="112">
        <f t="shared" si="1"/>
        <v>0</v>
      </c>
      <c r="AU59" s="113">
        <f>ROUND(AU60,5)</f>
        <v>0</v>
      </c>
      <c r="AV59" s="112">
        <f>ROUND(AZ59*L26,2)</f>
        <v>0</v>
      </c>
      <c r="AW59" s="112">
        <f>ROUND(BA59*L27,2)</f>
        <v>0</v>
      </c>
      <c r="AX59" s="112">
        <f>ROUND(BB59*L26,2)</f>
        <v>0</v>
      </c>
      <c r="AY59" s="112">
        <f>ROUND(BC59*L27,2)</f>
        <v>0</v>
      </c>
      <c r="AZ59" s="112">
        <f>ROUND(AZ60,2)</f>
        <v>0</v>
      </c>
      <c r="BA59" s="112">
        <f>ROUND(BA60,2)</f>
        <v>0</v>
      </c>
      <c r="BB59" s="112">
        <f>ROUND(BB60,2)</f>
        <v>0</v>
      </c>
      <c r="BC59" s="112">
        <f>ROUND(BC60,2)</f>
        <v>0</v>
      </c>
      <c r="BD59" s="114">
        <f>ROUND(BD60,2)</f>
        <v>0</v>
      </c>
      <c r="BS59" s="115" t="s">
        <v>69</v>
      </c>
      <c r="BT59" s="115" t="s">
        <v>79</v>
      </c>
      <c r="BU59" s="115" t="s">
        <v>71</v>
      </c>
      <c r="BV59" s="115" t="s">
        <v>72</v>
      </c>
      <c r="BW59" s="115" t="s">
        <v>103</v>
      </c>
      <c r="BX59" s="115" t="s">
        <v>78</v>
      </c>
      <c r="CL59" s="115" t="s">
        <v>21</v>
      </c>
    </row>
    <row r="60" spans="1:91" s="6" customFormat="1" ht="22.5" customHeight="1">
      <c r="A60" s="116" t="s">
        <v>84</v>
      </c>
      <c r="B60" s="107"/>
      <c r="C60" s="108"/>
      <c r="D60" s="108"/>
      <c r="E60" s="108"/>
      <c r="F60" s="415" t="s">
        <v>104</v>
      </c>
      <c r="G60" s="415"/>
      <c r="H60" s="415"/>
      <c r="I60" s="415"/>
      <c r="J60" s="415"/>
      <c r="K60" s="108"/>
      <c r="L60" s="415" t="s">
        <v>105</v>
      </c>
      <c r="M60" s="415"/>
      <c r="N60" s="415"/>
      <c r="O60" s="415"/>
      <c r="P60" s="415"/>
      <c r="Q60" s="415"/>
      <c r="R60" s="415"/>
      <c r="S60" s="415"/>
      <c r="T60" s="415"/>
      <c r="U60" s="415"/>
      <c r="V60" s="415"/>
      <c r="W60" s="415"/>
      <c r="X60" s="415"/>
      <c r="Y60" s="415"/>
      <c r="Z60" s="415"/>
      <c r="AA60" s="415"/>
      <c r="AB60" s="415"/>
      <c r="AC60" s="415"/>
      <c r="AD60" s="415"/>
      <c r="AE60" s="415"/>
      <c r="AF60" s="415"/>
      <c r="AG60" s="412">
        <f>'IO03 - Okapový chodníček'!J31</f>
        <v>0</v>
      </c>
      <c r="AH60" s="413"/>
      <c r="AI60" s="413"/>
      <c r="AJ60" s="413"/>
      <c r="AK60" s="413"/>
      <c r="AL60" s="413"/>
      <c r="AM60" s="413"/>
      <c r="AN60" s="412">
        <f t="shared" si="0"/>
        <v>0</v>
      </c>
      <c r="AO60" s="413"/>
      <c r="AP60" s="413"/>
      <c r="AQ60" s="109" t="s">
        <v>82</v>
      </c>
      <c r="AR60" s="110"/>
      <c r="AS60" s="111">
        <v>0</v>
      </c>
      <c r="AT60" s="112">
        <f t="shared" si="1"/>
        <v>0</v>
      </c>
      <c r="AU60" s="113">
        <f>'IO03 - Okapový chodníček'!P94</f>
        <v>0</v>
      </c>
      <c r="AV60" s="112">
        <f>'IO03 - Okapový chodníček'!J34</f>
        <v>0</v>
      </c>
      <c r="AW60" s="112">
        <f>'IO03 - Okapový chodníček'!J35</f>
        <v>0</v>
      </c>
      <c r="AX60" s="112">
        <f>'IO03 - Okapový chodníček'!J36</f>
        <v>0</v>
      </c>
      <c r="AY60" s="112">
        <f>'IO03 - Okapový chodníček'!J37</f>
        <v>0</v>
      </c>
      <c r="AZ60" s="112">
        <f>'IO03 - Okapový chodníček'!F34</f>
        <v>0</v>
      </c>
      <c r="BA60" s="112">
        <f>'IO03 - Okapový chodníček'!F35</f>
        <v>0</v>
      </c>
      <c r="BB60" s="112">
        <f>'IO03 - Okapový chodníček'!F36</f>
        <v>0</v>
      </c>
      <c r="BC60" s="112">
        <f>'IO03 - Okapový chodníček'!F37</f>
        <v>0</v>
      </c>
      <c r="BD60" s="114">
        <f>'IO03 - Okapový chodníček'!F38</f>
        <v>0</v>
      </c>
      <c r="BT60" s="115" t="s">
        <v>87</v>
      </c>
      <c r="BV60" s="115" t="s">
        <v>72</v>
      </c>
      <c r="BW60" s="115" t="s">
        <v>106</v>
      </c>
      <c r="BX60" s="115" t="s">
        <v>103</v>
      </c>
      <c r="CL60" s="115" t="s">
        <v>21</v>
      </c>
    </row>
    <row r="61" spans="1:91" s="6" customFormat="1" ht="22.5" customHeight="1">
      <c r="B61" s="107"/>
      <c r="C61" s="108"/>
      <c r="D61" s="108"/>
      <c r="E61" s="415" t="s">
        <v>107</v>
      </c>
      <c r="F61" s="415"/>
      <c r="G61" s="415"/>
      <c r="H61" s="415"/>
      <c r="I61" s="415"/>
      <c r="J61" s="108"/>
      <c r="K61" s="415" t="s">
        <v>108</v>
      </c>
      <c r="L61" s="415"/>
      <c r="M61" s="415"/>
      <c r="N61" s="415"/>
      <c r="O61" s="415"/>
      <c r="P61" s="415"/>
      <c r="Q61" s="415"/>
      <c r="R61" s="415"/>
      <c r="S61" s="415"/>
      <c r="T61" s="415"/>
      <c r="U61" s="415"/>
      <c r="V61" s="415"/>
      <c r="W61" s="415"/>
      <c r="X61" s="415"/>
      <c r="Y61" s="415"/>
      <c r="Z61" s="415"/>
      <c r="AA61" s="415"/>
      <c r="AB61" s="415"/>
      <c r="AC61" s="415"/>
      <c r="AD61" s="415"/>
      <c r="AE61" s="415"/>
      <c r="AF61" s="415"/>
      <c r="AG61" s="414">
        <f>ROUND(SUM(AG62:AG64),2)</f>
        <v>0</v>
      </c>
      <c r="AH61" s="413"/>
      <c r="AI61" s="413"/>
      <c r="AJ61" s="413"/>
      <c r="AK61" s="413"/>
      <c r="AL61" s="413"/>
      <c r="AM61" s="413"/>
      <c r="AN61" s="412">
        <f t="shared" si="0"/>
        <v>0</v>
      </c>
      <c r="AO61" s="413"/>
      <c r="AP61" s="413"/>
      <c r="AQ61" s="109" t="s">
        <v>82</v>
      </c>
      <c r="AR61" s="110"/>
      <c r="AS61" s="111">
        <f>ROUND(SUM(AS62:AS64),2)</f>
        <v>0</v>
      </c>
      <c r="AT61" s="112">
        <f t="shared" si="1"/>
        <v>0</v>
      </c>
      <c r="AU61" s="113">
        <f>ROUND(SUM(AU62:AU64),5)</f>
        <v>0</v>
      </c>
      <c r="AV61" s="112">
        <f>ROUND(AZ61*L26,2)</f>
        <v>0</v>
      </c>
      <c r="AW61" s="112">
        <f>ROUND(BA61*L27,2)</f>
        <v>0</v>
      </c>
      <c r="AX61" s="112">
        <f>ROUND(BB61*L26,2)</f>
        <v>0</v>
      </c>
      <c r="AY61" s="112">
        <f>ROUND(BC61*L27,2)</f>
        <v>0</v>
      </c>
      <c r="AZ61" s="112">
        <f>ROUND(SUM(AZ62:AZ64),2)</f>
        <v>0</v>
      </c>
      <c r="BA61" s="112">
        <f>ROUND(SUM(BA62:BA64),2)</f>
        <v>0</v>
      </c>
      <c r="BB61" s="112">
        <f>ROUND(SUM(BB62:BB64),2)</f>
        <v>0</v>
      </c>
      <c r="BC61" s="112">
        <f>ROUND(SUM(BC62:BC64),2)</f>
        <v>0</v>
      </c>
      <c r="BD61" s="114">
        <f>ROUND(SUM(BD62:BD64),2)</f>
        <v>0</v>
      </c>
      <c r="BS61" s="115" t="s">
        <v>69</v>
      </c>
      <c r="BT61" s="115" t="s">
        <v>79</v>
      </c>
      <c r="BU61" s="115" t="s">
        <v>71</v>
      </c>
      <c r="BV61" s="115" t="s">
        <v>72</v>
      </c>
      <c r="BW61" s="115" t="s">
        <v>109</v>
      </c>
      <c r="BX61" s="115" t="s">
        <v>78</v>
      </c>
      <c r="CL61" s="115" t="s">
        <v>21</v>
      </c>
    </row>
    <row r="62" spans="1:91" s="6" customFormat="1" ht="22.5" customHeight="1">
      <c r="A62" s="116" t="s">
        <v>84</v>
      </c>
      <c r="B62" s="107"/>
      <c r="C62" s="108"/>
      <c r="D62" s="108"/>
      <c r="E62" s="108"/>
      <c r="F62" s="415" t="s">
        <v>110</v>
      </c>
      <c r="G62" s="415"/>
      <c r="H62" s="415"/>
      <c r="I62" s="415"/>
      <c r="J62" s="415"/>
      <c r="K62" s="108"/>
      <c r="L62" s="415" t="s">
        <v>111</v>
      </c>
      <c r="M62" s="415"/>
      <c r="N62" s="415"/>
      <c r="O62" s="415"/>
      <c r="P62" s="415"/>
      <c r="Q62" s="415"/>
      <c r="R62" s="415"/>
      <c r="S62" s="415"/>
      <c r="T62" s="415"/>
      <c r="U62" s="415"/>
      <c r="V62" s="415"/>
      <c r="W62" s="415"/>
      <c r="X62" s="415"/>
      <c r="Y62" s="415"/>
      <c r="Z62" s="415"/>
      <c r="AA62" s="415"/>
      <c r="AB62" s="415"/>
      <c r="AC62" s="415"/>
      <c r="AD62" s="415"/>
      <c r="AE62" s="415"/>
      <c r="AF62" s="415"/>
      <c r="AG62" s="412">
        <f>'TI01 - Vodovod'!J31</f>
        <v>0</v>
      </c>
      <c r="AH62" s="413"/>
      <c r="AI62" s="413"/>
      <c r="AJ62" s="413"/>
      <c r="AK62" s="413"/>
      <c r="AL62" s="413"/>
      <c r="AM62" s="413"/>
      <c r="AN62" s="412">
        <f t="shared" si="0"/>
        <v>0</v>
      </c>
      <c r="AO62" s="413"/>
      <c r="AP62" s="413"/>
      <c r="AQ62" s="109" t="s">
        <v>82</v>
      </c>
      <c r="AR62" s="110"/>
      <c r="AS62" s="111">
        <v>0</v>
      </c>
      <c r="AT62" s="112">
        <f t="shared" si="1"/>
        <v>0</v>
      </c>
      <c r="AU62" s="113">
        <f>'TI01 - Vodovod'!P95</f>
        <v>0</v>
      </c>
      <c r="AV62" s="112">
        <f>'TI01 - Vodovod'!J34</f>
        <v>0</v>
      </c>
      <c r="AW62" s="112">
        <f>'TI01 - Vodovod'!J35</f>
        <v>0</v>
      </c>
      <c r="AX62" s="112">
        <f>'TI01 - Vodovod'!J36</f>
        <v>0</v>
      </c>
      <c r="AY62" s="112">
        <f>'TI01 - Vodovod'!J37</f>
        <v>0</v>
      </c>
      <c r="AZ62" s="112">
        <f>'TI01 - Vodovod'!F34</f>
        <v>0</v>
      </c>
      <c r="BA62" s="112">
        <f>'TI01 - Vodovod'!F35</f>
        <v>0</v>
      </c>
      <c r="BB62" s="112">
        <f>'TI01 - Vodovod'!F36</f>
        <v>0</v>
      </c>
      <c r="BC62" s="112">
        <f>'TI01 - Vodovod'!F37</f>
        <v>0</v>
      </c>
      <c r="BD62" s="114">
        <f>'TI01 - Vodovod'!F38</f>
        <v>0</v>
      </c>
      <c r="BT62" s="115" t="s">
        <v>87</v>
      </c>
      <c r="BV62" s="115" t="s">
        <v>72</v>
      </c>
      <c r="BW62" s="115" t="s">
        <v>112</v>
      </c>
      <c r="BX62" s="115" t="s">
        <v>109</v>
      </c>
      <c r="CL62" s="115" t="s">
        <v>21</v>
      </c>
    </row>
    <row r="63" spans="1:91" s="6" customFormat="1" ht="22.5" customHeight="1">
      <c r="A63" s="116" t="s">
        <v>84</v>
      </c>
      <c r="B63" s="107"/>
      <c r="C63" s="108"/>
      <c r="D63" s="108"/>
      <c r="E63" s="108"/>
      <c r="F63" s="415" t="s">
        <v>113</v>
      </c>
      <c r="G63" s="415"/>
      <c r="H63" s="415"/>
      <c r="I63" s="415"/>
      <c r="J63" s="415"/>
      <c r="K63" s="108"/>
      <c r="L63" s="415" t="s">
        <v>114</v>
      </c>
      <c r="M63" s="415"/>
      <c r="N63" s="415"/>
      <c r="O63" s="415"/>
      <c r="P63" s="415"/>
      <c r="Q63" s="415"/>
      <c r="R63" s="415"/>
      <c r="S63" s="415"/>
      <c r="T63" s="415"/>
      <c r="U63" s="415"/>
      <c r="V63" s="415"/>
      <c r="W63" s="415"/>
      <c r="X63" s="415"/>
      <c r="Y63" s="415"/>
      <c r="Z63" s="415"/>
      <c r="AA63" s="415"/>
      <c r="AB63" s="415"/>
      <c r="AC63" s="415"/>
      <c r="AD63" s="415"/>
      <c r="AE63" s="415"/>
      <c r="AF63" s="415"/>
      <c r="AG63" s="412">
        <f>'TI02 - Splašková kanalizace'!J31</f>
        <v>0</v>
      </c>
      <c r="AH63" s="413"/>
      <c r="AI63" s="413"/>
      <c r="AJ63" s="413"/>
      <c r="AK63" s="413"/>
      <c r="AL63" s="413"/>
      <c r="AM63" s="413"/>
      <c r="AN63" s="412">
        <f t="shared" si="0"/>
        <v>0</v>
      </c>
      <c r="AO63" s="413"/>
      <c r="AP63" s="413"/>
      <c r="AQ63" s="109" t="s">
        <v>82</v>
      </c>
      <c r="AR63" s="110"/>
      <c r="AS63" s="111">
        <v>0</v>
      </c>
      <c r="AT63" s="112">
        <f t="shared" si="1"/>
        <v>0</v>
      </c>
      <c r="AU63" s="113">
        <f>'TI02 - Splašková kanalizace'!P95</f>
        <v>0</v>
      </c>
      <c r="AV63" s="112">
        <f>'TI02 - Splašková kanalizace'!J34</f>
        <v>0</v>
      </c>
      <c r="AW63" s="112">
        <f>'TI02 - Splašková kanalizace'!J35</f>
        <v>0</v>
      </c>
      <c r="AX63" s="112">
        <f>'TI02 - Splašková kanalizace'!J36</f>
        <v>0</v>
      </c>
      <c r="AY63" s="112">
        <f>'TI02 - Splašková kanalizace'!J37</f>
        <v>0</v>
      </c>
      <c r="AZ63" s="112">
        <f>'TI02 - Splašková kanalizace'!F34</f>
        <v>0</v>
      </c>
      <c r="BA63" s="112">
        <f>'TI02 - Splašková kanalizace'!F35</f>
        <v>0</v>
      </c>
      <c r="BB63" s="112">
        <f>'TI02 - Splašková kanalizace'!F36</f>
        <v>0</v>
      </c>
      <c r="BC63" s="112">
        <f>'TI02 - Splašková kanalizace'!F37</f>
        <v>0</v>
      </c>
      <c r="BD63" s="114">
        <f>'TI02 - Splašková kanalizace'!F38</f>
        <v>0</v>
      </c>
      <c r="BT63" s="115" t="s">
        <v>87</v>
      </c>
      <c r="BV63" s="115" t="s">
        <v>72</v>
      </c>
      <c r="BW63" s="115" t="s">
        <v>115</v>
      </c>
      <c r="BX63" s="115" t="s">
        <v>109</v>
      </c>
      <c r="CL63" s="115" t="s">
        <v>21</v>
      </c>
    </row>
    <row r="64" spans="1:91" s="6" customFormat="1" ht="22.5" customHeight="1">
      <c r="A64" s="116" t="s">
        <v>84</v>
      </c>
      <c r="B64" s="107"/>
      <c r="C64" s="108"/>
      <c r="D64" s="108"/>
      <c r="E64" s="108"/>
      <c r="F64" s="415" t="s">
        <v>116</v>
      </c>
      <c r="G64" s="415"/>
      <c r="H64" s="415"/>
      <c r="I64" s="415"/>
      <c r="J64" s="415"/>
      <c r="K64" s="108"/>
      <c r="L64" s="415" t="s">
        <v>117</v>
      </c>
      <c r="M64" s="415"/>
      <c r="N64" s="415"/>
      <c r="O64" s="415"/>
      <c r="P64" s="415"/>
      <c r="Q64" s="415"/>
      <c r="R64" s="415"/>
      <c r="S64" s="415"/>
      <c r="T64" s="415"/>
      <c r="U64" s="415"/>
      <c r="V64" s="415"/>
      <c r="W64" s="415"/>
      <c r="X64" s="415"/>
      <c r="Y64" s="415"/>
      <c r="Z64" s="415"/>
      <c r="AA64" s="415"/>
      <c r="AB64" s="415"/>
      <c r="AC64" s="415"/>
      <c r="AD64" s="415"/>
      <c r="AE64" s="415"/>
      <c r="AF64" s="415"/>
      <c r="AG64" s="412">
        <f>'TI03 - Dešťová kanalizace'!J31</f>
        <v>0</v>
      </c>
      <c r="AH64" s="413"/>
      <c r="AI64" s="413"/>
      <c r="AJ64" s="413"/>
      <c r="AK64" s="413"/>
      <c r="AL64" s="413"/>
      <c r="AM64" s="413"/>
      <c r="AN64" s="412">
        <f t="shared" si="0"/>
        <v>0</v>
      </c>
      <c r="AO64" s="413"/>
      <c r="AP64" s="413"/>
      <c r="AQ64" s="109" t="s">
        <v>82</v>
      </c>
      <c r="AR64" s="110"/>
      <c r="AS64" s="111">
        <v>0</v>
      </c>
      <c r="AT64" s="112">
        <f t="shared" si="1"/>
        <v>0</v>
      </c>
      <c r="AU64" s="113">
        <f>'TI03 - Dešťová kanalizace'!P96</f>
        <v>0</v>
      </c>
      <c r="AV64" s="112">
        <f>'TI03 - Dešťová kanalizace'!J34</f>
        <v>0</v>
      </c>
      <c r="AW64" s="112">
        <f>'TI03 - Dešťová kanalizace'!J35</f>
        <v>0</v>
      </c>
      <c r="AX64" s="112">
        <f>'TI03 - Dešťová kanalizace'!J36</f>
        <v>0</v>
      </c>
      <c r="AY64" s="112">
        <f>'TI03 - Dešťová kanalizace'!J37</f>
        <v>0</v>
      </c>
      <c r="AZ64" s="112">
        <f>'TI03 - Dešťová kanalizace'!F34</f>
        <v>0</v>
      </c>
      <c r="BA64" s="112">
        <f>'TI03 - Dešťová kanalizace'!F35</f>
        <v>0</v>
      </c>
      <c r="BB64" s="112">
        <f>'TI03 - Dešťová kanalizace'!F36</f>
        <v>0</v>
      </c>
      <c r="BC64" s="112">
        <f>'TI03 - Dešťová kanalizace'!F37</f>
        <v>0</v>
      </c>
      <c r="BD64" s="114">
        <f>'TI03 - Dešťová kanalizace'!F38</f>
        <v>0</v>
      </c>
      <c r="BT64" s="115" t="s">
        <v>87</v>
      </c>
      <c r="BV64" s="115" t="s">
        <v>72</v>
      </c>
      <c r="BW64" s="115" t="s">
        <v>118</v>
      </c>
      <c r="BX64" s="115" t="s">
        <v>109</v>
      </c>
      <c r="CL64" s="115" t="s">
        <v>21</v>
      </c>
    </row>
    <row r="65" spans="1:91" s="6" customFormat="1" ht="22.5" customHeight="1">
      <c r="B65" s="107"/>
      <c r="C65" s="108"/>
      <c r="D65" s="108"/>
      <c r="E65" s="415" t="s">
        <v>119</v>
      </c>
      <c r="F65" s="415"/>
      <c r="G65" s="415"/>
      <c r="H65" s="415"/>
      <c r="I65" s="415"/>
      <c r="J65" s="108"/>
      <c r="K65" s="415" t="s">
        <v>120</v>
      </c>
      <c r="L65" s="415"/>
      <c r="M65" s="415"/>
      <c r="N65" s="415"/>
      <c r="O65" s="415"/>
      <c r="P65" s="415"/>
      <c r="Q65" s="415"/>
      <c r="R65" s="415"/>
      <c r="S65" s="415"/>
      <c r="T65" s="415"/>
      <c r="U65" s="415"/>
      <c r="V65" s="415"/>
      <c r="W65" s="415"/>
      <c r="X65" s="415"/>
      <c r="Y65" s="415"/>
      <c r="Z65" s="415"/>
      <c r="AA65" s="415"/>
      <c r="AB65" s="415"/>
      <c r="AC65" s="415"/>
      <c r="AD65" s="415"/>
      <c r="AE65" s="415"/>
      <c r="AF65" s="415"/>
      <c r="AG65" s="414">
        <f>ROUND(SUM(AG66:AG67),2)</f>
        <v>0</v>
      </c>
      <c r="AH65" s="413"/>
      <c r="AI65" s="413"/>
      <c r="AJ65" s="413"/>
      <c r="AK65" s="413"/>
      <c r="AL65" s="413"/>
      <c r="AM65" s="413"/>
      <c r="AN65" s="412">
        <f t="shared" si="0"/>
        <v>0</v>
      </c>
      <c r="AO65" s="413"/>
      <c r="AP65" s="413"/>
      <c r="AQ65" s="109" t="s">
        <v>82</v>
      </c>
      <c r="AR65" s="110"/>
      <c r="AS65" s="111">
        <f>ROUND(SUM(AS66:AS67),2)</f>
        <v>0</v>
      </c>
      <c r="AT65" s="112">
        <f t="shared" si="1"/>
        <v>0</v>
      </c>
      <c r="AU65" s="113">
        <f>ROUND(SUM(AU66:AU67),5)</f>
        <v>0</v>
      </c>
      <c r="AV65" s="112">
        <f>ROUND(AZ65*L26,2)</f>
        <v>0</v>
      </c>
      <c r="AW65" s="112">
        <f>ROUND(BA65*L27,2)</f>
        <v>0</v>
      </c>
      <c r="AX65" s="112">
        <f>ROUND(BB65*L26,2)</f>
        <v>0</v>
      </c>
      <c r="AY65" s="112">
        <f>ROUND(BC65*L27,2)</f>
        <v>0</v>
      </c>
      <c r="AZ65" s="112">
        <f>ROUND(SUM(AZ66:AZ67),2)</f>
        <v>0</v>
      </c>
      <c r="BA65" s="112">
        <f>ROUND(SUM(BA66:BA67),2)</f>
        <v>0</v>
      </c>
      <c r="BB65" s="112">
        <f>ROUND(SUM(BB66:BB67),2)</f>
        <v>0</v>
      </c>
      <c r="BC65" s="112">
        <f>ROUND(SUM(BC66:BC67),2)</f>
        <v>0</v>
      </c>
      <c r="BD65" s="114">
        <f>ROUND(SUM(BD66:BD67),2)</f>
        <v>0</v>
      </c>
      <c r="BS65" s="115" t="s">
        <v>69</v>
      </c>
      <c r="BT65" s="115" t="s">
        <v>79</v>
      </c>
      <c r="BU65" s="115" t="s">
        <v>71</v>
      </c>
      <c r="BV65" s="115" t="s">
        <v>72</v>
      </c>
      <c r="BW65" s="115" t="s">
        <v>121</v>
      </c>
      <c r="BX65" s="115" t="s">
        <v>78</v>
      </c>
      <c r="CL65" s="115" t="s">
        <v>21</v>
      </c>
    </row>
    <row r="66" spans="1:91" s="6" customFormat="1" ht="22.5" customHeight="1">
      <c r="A66" s="116" t="s">
        <v>84</v>
      </c>
      <c r="B66" s="107"/>
      <c r="C66" s="108"/>
      <c r="D66" s="108"/>
      <c r="E66" s="108"/>
      <c r="F66" s="415" t="s">
        <v>122</v>
      </c>
      <c r="G66" s="415"/>
      <c r="H66" s="415"/>
      <c r="I66" s="415"/>
      <c r="J66" s="415"/>
      <c r="K66" s="108"/>
      <c r="L66" s="415" t="s">
        <v>123</v>
      </c>
      <c r="M66" s="415"/>
      <c r="N66" s="415"/>
      <c r="O66" s="415"/>
      <c r="P66" s="415"/>
      <c r="Q66" s="415"/>
      <c r="R66" s="415"/>
      <c r="S66" s="415"/>
      <c r="T66" s="415"/>
      <c r="U66" s="415"/>
      <c r="V66" s="415"/>
      <c r="W66" s="415"/>
      <c r="X66" s="415"/>
      <c r="Y66" s="415"/>
      <c r="Z66" s="415"/>
      <c r="AA66" s="415"/>
      <c r="AB66" s="415"/>
      <c r="AC66" s="415"/>
      <c r="AD66" s="415"/>
      <c r="AE66" s="415"/>
      <c r="AF66" s="415"/>
      <c r="AG66" s="412">
        <f>'D.2.3.01 - Plynová zařízení'!J31</f>
        <v>0</v>
      </c>
      <c r="AH66" s="413"/>
      <c r="AI66" s="413"/>
      <c r="AJ66" s="413"/>
      <c r="AK66" s="413"/>
      <c r="AL66" s="413"/>
      <c r="AM66" s="413"/>
      <c r="AN66" s="412">
        <f t="shared" si="0"/>
        <v>0</v>
      </c>
      <c r="AO66" s="413"/>
      <c r="AP66" s="413"/>
      <c r="AQ66" s="109" t="s">
        <v>82</v>
      </c>
      <c r="AR66" s="110"/>
      <c r="AS66" s="111">
        <v>0</v>
      </c>
      <c r="AT66" s="112">
        <f t="shared" si="1"/>
        <v>0</v>
      </c>
      <c r="AU66" s="113">
        <f>'D.2.3.01 - Plynová zařízení'!P92</f>
        <v>0</v>
      </c>
      <c r="AV66" s="112">
        <f>'D.2.3.01 - Plynová zařízení'!J34</f>
        <v>0</v>
      </c>
      <c r="AW66" s="112">
        <f>'D.2.3.01 - Plynová zařízení'!J35</f>
        <v>0</v>
      </c>
      <c r="AX66" s="112">
        <f>'D.2.3.01 - Plynová zařízení'!J36</f>
        <v>0</v>
      </c>
      <c r="AY66" s="112">
        <f>'D.2.3.01 - Plynová zařízení'!J37</f>
        <v>0</v>
      </c>
      <c r="AZ66" s="112">
        <f>'D.2.3.01 - Plynová zařízení'!F34</f>
        <v>0</v>
      </c>
      <c r="BA66" s="112">
        <f>'D.2.3.01 - Plynová zařízení'!F35</f>
        <v>0</v>
      </c>
      <c r="BB66" s="112">
        <f>'D.2.3.01 - Plynová zařízení'!F36</f>
        <v>0</v>
      </c>
      <c r="BC66" s="112">
        <f>'D.2.3.01 - Plynová zařízení'!F37</f>
        <v>0</v>
      </c>
      <c r="BD66" s="114">
        <f>'D.2.3.01 - Plynová zařízení'!F38</f>
        <v>0</v>
      </c>
      <c r="BT66" s="115" t="s">
        <v>87</v>
      </c>
      <c r="BV66" s="115" t="s">
        <v>72</v>
      </c>
      <c r="BW66" s="115" t="s">
        <v>124</v>
      </c>
      <c r="BX66" s="115" t="s">
        <v>121</v>
      </c>
      <c r="CL66" s="115" t="s">
        <v>21</v>
      </c>
    </row>
    <row r="67" spans="1:91" s="6" customFormat="1" ht="22.5" customHeight="1">
      <c r="A67" s="116" t="s">
        <v>84</v>
      </c>
      <c r="B67" s="107"/>
      <c r="C67" s="108"/>
      <c r="D67" s="108"/>
      <c r="E67" s="108"/>
      <c r="F67" s="415" t="s">
        <v>125</v>
      </c>
      <c r="G67" s="415"/>
      <c r="H67" s="415"/>
      <c r="I67" s="415"/>
      <c r="J67" s="415"/>
      <c r="K67" s="108"/>
      <c r="L67" s="415" t="s">
        <v>126</v>
      </c>
      <c r="M67" s="415"/>
      <c r="N67" s="415"/>
      <c r="O67" s="415"/>
      <c r="P67" s="415"/>
      <c r="Q67" s="415"/>
      <c r="R67" s="415"/>
      <c r="S67" s="415"/>
      <c r="T67" s="415"/>
      <c r="U67" s="415"/>
      <c r="V67" s="415"/>
      <c r="W67" s="415"/>
      <c r="X67" s="415"/>
      <c r="Y67" s="415"/>
      <c r="Z67" s="415"/>
      <c r="AA67" s="415"/>
      <c r="AB67" s="415"/>
      <c r="AC67" s="415"/>
      <c r="AD67" s="415"/>
      <c r="AE67" s="415"/>
      <c r="AF67" s="415"/>
      <c r="AG67" s="412">
        <f>'D.2.3.02 - Plynovodní pří...'!J31</f>
        <v>0</v>
      </c>
      <c r="AH67" s="413"/>
      <c r="AI67" s="413"/>
      <c r="AJ67" s="413"/>
      <c r="AK67" s="413"/>
      <c r="AL67" s="413"/>
      <c r="AM67" s="413"/>
      <c r="AN67" s="412">
        <f t="shared" si="0"/>
        <v>0</v>
      </c>
      <c r="AO67" s="413"/>
      <c r="AP67" s="413"/>
      <c r="AQ67" s="109" t="s">
        <v>82</v>
      </c>
      <c r="AR67" s="110"/>
      <c r="AS67" s="111">
        <v>0</v>
      </c>
      <c r="AT67" s="112">
        <f t="shared" si="1"/>
        <v>0</v>
      </c>
      <c r="AU67" s="113">
        <f>'D.2.3.02 - Plynovodní pří...'!P95</f>
        <v>0</v>
      </c>
      <c r="AV67" s="112">
        <f>'D.2.3.02 - Plynovodní pří...'!J34</f>
        <v>0</v>
      </c>
      <c r="AW67" s="112">
        <f>'D.2.3.02 - Plynovodní pří...'!J35</f>
        <v>0</v>
      </c>
      <c r="AX67" s="112">
        <f>'D.2.3.02 - Plynovodní pří...'!J36</f>
        <v>0</v>
      </c>
      <c r="AY67" s="112">
        <f>'D.2.3.02 - Plynovodní pří...'!J37</f>
        <v>0</v>
      </c>
      <c r="AZ67" s="112">
        <f>'D.2.3.02 - Plynovodní pří...'!F34</f>
        <v>0</v>
      </c>
      <c r="BA67" s="112">
        <f>'D.2.3.02 - Plynovodní pří...'!F35</f>
        <v>0</v>
      </c>
      <c r="BB67" s="112">
        <f>'D.2.3.02 - Plynovodní pří...'!F36</f>
        <v>0</v>
      </c>
      <c r="BC67" s="112">
        <f>'D.2.3.02 - Plynovodní pří...'!F37</f>
        <v>0</v>
      </c>
      <c r="BD67" s="114">
        <f>'D.2.3.02 - Plynovodní pří...'!F38</f>
        <v>0</v>
      </c>
      <c r="BT67" s="115" t="s">
        <v>87</v>
      </c>
      <c r="BV67" s="115" t="s">
        <v>72</v>
      </c>
      <c r="BW67" s="115" t="s">
        <v>127</v>
      </c>
      <c r="BX67" s="115" t="s">
        <v>121</v>
      </c>
      <c r="CL67" s="115" t="s">
        <v>21</v>
      </c>
    </row>
    <row r="68" spans="1:91" s="6" customFormat="1" ht="22.5" customHeight="1">
      <c r="A68" s="116" t="s">
        <v>84</v>
      </c>
      <c r="B68" s="107"/>
      <c r="C68" s="108"/>
      <c r="D68" s="108"/>
      <c r="E68" s="415" t="s">
        <v>128</v>
      </c>
      <c r="F68" s="415"/>
      <c r="G68" s="415"/>
      <c r="H68" s="415"/>
      <c r="I68" s="415"/>
      <c r="J68" s="108"/>
      <c r="K68" s="415" t="s">
        <v>129</v>
      </c>
      <c r="L68" s="415"/>
      <c r="M68" s="415"/>
      <c r="N68" s="415"/>
      <c r="O68" s="415"/>
      <c r="P68" s="415"/>
      <c r="Q68" s="415"/>
      <c r="R68" s="415"/>
      <c r="S68" s="415"/>
      <c r="T68" s="415"/>
      <c r="U68" s="415"/>
      <c r="V68" s="415"/>
      <c r="W68" s="415"/>
      <c r="X68" s="415"/>
      <c r="Y68" s="415"/>
      <c r="Z68" s="415"/>
      <c r="AA68" s="415"/>
      <c r="AB68" s="415"/>
      <c r="AC68" s="415"/>
      <c r="AD68" s="415"/>
      <c r="AE68" s="415"/>
      <c r="AF68" s="415"/>
      <c r="AG68" s="412">
        <f>'D.2.4 - Podzemní vedení e...'!J29</f>
        <v>0</v>
      </c>
      <c r="AH68" s="413"/>
      <c r="AI68" s="413"/>
      <c r="AJ68" s="413"/>
      <c r="AK68" s="413"/>
      <c r="AL68" s="413"/>
      <c r="AM68" s="413"/>
      <c r="AN68" s="412">
        <f t="shared" si="0"/>
        <v>0</v>
      </c>
      <c r="AO68" s="413"/>
      <c r="AP68" s="413"/>
      <c r="AQ68" s="109" t="s">
        <v>82</v>
      </c>
      <c r="AR68" s="110"/>
      <c r="AS68" s="111">
        <v>0</v>
      </c>
      <c r="AT68" s="112">
        <f t="shared" si="1"/>
        <v>0</v>
      </c>
      <c r="AU68" s="113">
        <f>'D.2.4 - Podzemní vedení e...'!P86</f>
        <v>0</v>
      </c>
      <c r="AV68" s="112">
        <f>'D.2.4 - Podzemní vedení e...'!J32</f>
        <v>0</v>
      </c>
      <c r="AW68" s="112">
        <f>'D.2.4 - Podzemní vedení e...'!J33</f>
        <v>0</v>
      </c>
      <c r="AX68" s="112">
        <f>'D.2.4 - Podzemní vedení e...'!J34</f>
        <v>0</v>
      </c>
      <c r="AY68" s="112">
        <f>'D.2.4 - Podzemní vedení e...'!J35</f>
        <v>0</v>
      </c>
      <c r="AZ68" s="112">
        <f>'D.2.4 - Podzemní vedení e...'!F32</f>
        <v>0</v>
      </c>
      <c r="BA68" s="112">
        <f>'D.2.4 - Podzemní vedení e...'!F33</f>
        <v>0</v>
      </c>
      <c r="BB68" s="112">
        <f>'D.2.4 - Podzemní vedení e...'!F34</f>
        <v>0</v>
      </c>
      <c r="BC68" s="112">
        <f>'D.2.4 - Podzemní vedení e...'!F35</f>
        <v>0</v>
      </c>
      <c r="BD68" s="114">
        <f>'D.2.4 - Podzemní vedení e...'!F36</f>
        <v>0</v>
      </c>
      <c r="BT68" s="115" t="s">
        <v>79</v>
      </c>
      <c r="BV68" s="115" t="s">
        <v>72</v>
      </c>
      <c r="BW68" s="115" t="s">
        <v>130</v>
      </c>
      <c r="BX68" s="115" t="s">
        <v>78</v>
      </c>
      <c r="CL68" s="115" t="s">
        <v>21</v>
      </c>
    </row>
    <row r="69" spans="1:91" s="6" customFormat="1" ht="22.5" customHeight="1">
      <c r="A69" s="116" t="s">
        <v>84</v>
      </c>
      <c r="B69" s="107"/>
      <c r="C69" s="108"/>
      <c r="D69" s="108"/>
      <c r="E69" s="415" t="s">
        <v>131</v>
      </c>
      <c r="F69" s="415"/>
      <c r="G69" s="415"/>
      <c r="H69" s="415"/>
      <c r="I69" s="415"/>
      <c r="J69" s="108"/>
      <c r="K69" s="415" t="s">
        <v>132</v>
      </c>
      <c r="L69" s="415"/>
      <c r="M69" s="415"/>
      <c r="N69" s="415"/>
      <c r="O69" s="415"/>
      <c r="P69" s="415"/>
      <c r="Q69" s="415"/>
      <c r="R69" s="415"/>
      <c r="S69" s="415"/>
      <c r="T69" s="415"/>
      <c r="U69" s="415"/>
      <c r="V69" s="415"/>
      <c r="W69" s="415"/>
      <c r="X69" s="415"/>
      <c r="Y69" s="415"/>
      <c r="Z69" s="415"/>
      <c r="AA69" s="415"/>
      <c r="AB69" s="415"/>
      <c r="AC69" s="415"/>
      <c r="AD69" s="415"/>
      <c r="AE69" s="415"/>
      <c r="AF69" s="415"/>
      <c r="AG69" s="412">
        <f>'D.2.5 - Podzemní sdělovac...'!J29</f>
        <v>0</v>
      </c>
      <c r="AH69" s="413"/>
      <c r="AI69" s="413"/>
      <c r="AJ69" s="413"/>
      <c r="AK69" s="413"/>
      <c r="AL69" s="413"/>
      <c r="AM69" s="413"/>
      <c r="AN69" s="412">
        <f t="shared" si="0"/>
        <v>0</v>
      </c>
      <c r="AO69" s="413"/>
      <c r="AP69" s="413"/>
      <c r="AQ69" s="109" t="s">
        <v>82</v>
      </c>
      <c r="AR69" s="110"/>
      <c r="AS69" s="111">
        <v>0</v>
      </c>
      <c r="AT69" s="112">
        <f t="shared" si="1"/>
        <v>0</v>
      </c>
      <c r="AU69" s="113">
        <f>'D.2.5 - Podzemní sdělovac...'!P85</f>
        <v>0</v>
      </c>
      <c r="AV69" s="112">
        <f>'D.2.5 - Podzemní sdělovac...'!J32</f>
        <v>0</v>
      </c>
      <c r="AW69" s="112">
        <f>'D.2.5 - Podzemní sdělovac...'!J33</f>
        <v>0</v>
      </c>
      <c r="AX69" s="112">
        <f>'D.2.5 - Podzemní sdělovac...'!J34</f>
        <v>0</v>
      </c>
      <c r="AY69" s="112">
        <f>'D.2.5 - Podzemní sdělovac...'!J35</f>
        <v>0</v>
      </c>
      <c r="AZ69" s="112">
        <f>'D.2.5 - Podzemní sdělovac...'!F32</f>
        <v>0</v>
      </c>
      <c r="BA69" s="112">
        <f>'D.2.5 - Podzemní sdělovac...'!F33</f>
        <v>0</v>
      </c>
      <c r="BB69" s="112">
        <f>'D.2.5 - Podzemní sdělovac...'!F34</f>
        <v>0</v>
      </c>
      <c r="BC69" s="112">
        <f>'D.2.5 - Podzemní sdělovac...'!F35</f>
        <v>0</v>
      </c>
      <c r="BD69" s="114">
        <f>'D.2.5 - Podzemní sdělovac...'!F36</f>
        <v>0</v>
      </c>
      <c r="BT69" s="115" t="s">
        <v>79</v>
      </c>
      <c r="BV69" s="115" t="s">
        <v>72</v>
      </c>
      <c r="BW69" s="115" t="s">
        <v>133</v>
      </c>
      <c r="BX69" s="115" t="s">
        <v>78</v>
      </c>
      <c r="CL69" s="115" t="s">
        <v>21</v>
      </c>
    </row>
    <row r="70" spans="1:91" s="6" customFormat="1" ht="22.5" customHeight="1">
      <c r="A70" s="116" t="s">
        <v>84</v>
      </c>
      <c r="B70" s="107"/>
      <c r="C70" s="108"/>
      <c r="D70" s="108"/>
      <c r="E70" s="415" t="s">
        <v>134</v>
      </c>
      <c r="F70" s="415"/>
      <c r="G70" s="415"/>
      <c r="H70" s="415"/>
      <c r="I70" s="415"/>
      <c r="J70" s="108"/>
      <c r="K70" s="415" t="s">
        <v>135</v>
      </c>
      <c r="L70" s="415"/>
      <c r="M70" s="415"/>
      <c r="N70" s="415"/>
      <c r="O70" s="415"/>
      <c r="P70" s="415"/>
      <c r="Q70" s="415"/>
      <c r="R70" s="415"/>
      <c r="S70" s="415"/>
      <c r="T70" s="415"/>
      <c r="U70" s="415"/>
      <c r="V70" s="415"/>
      <c r="W70" s="415"/>
      <c r="X70" s="415"/>
      <c r="Y70" s="415"/>
      <c r="Z70" s="415"/>
      <c r="AA70" s="415"/>
      <c r="AB70" s="415"/>
      <c r="AC70" s="415"/>
      <c r="AD70" s="415"/>
      <c r="AE70" s="415"/>
      <c r="AF70" s="415"/>
      <c r="AG70" s="412">
        <f>'VRN - Vedlejší rozpočtové...'!J29</f>
        <v>0</v>
      </c>
      <c r="AH70" s="413"/>
      <c r="AI70" s="413"/>
      <c r="AJ70" s="413"/>
      <c r="AK70" s="413"/>
      <c r="AL70" s="413"/>
      <c r="AM70" s="413"/>
      <c r="AN70" s="412">
        <f t="shared" si="0"/>
        <v>0</v>
      </c>
      <c r="AO70" s="413"/>
      <c r="AP70" s="413"/>
      <c r="AQ70" s="109" t="s">
        <v>82</v>
      </c>
      <c r="AR70" s="110"/>
      <c r="AS70" s="111">
        <v>0</v>
      </c>
      <c r="AT70" s="112">
        <f t="shared" si="1"/>
        <v>0</v>
      </c>
      <c r="AU70" s="113">
        <f>'VRN - Vedlejší rozpočtové...'!P86</f>
        <v>0</v>
      </c>
      <c r="AV70" s="112">
        <f>'VRN - Vedlejší rozpočtové...'!J32</f>
        <v>0</v>
      </c>
      <c r="AW70" s="112">
        <f>'VRN - Vedlejší rozpočtové...'!J33</f>
        <v>0</v>
      </c>
      <c r="AX70" s="112">
        <f>'VRN - Vedlejší rozpočtové...'!J34</f>
        <v>0</v>
      </c>
      <c r="AY70" s="112">
        <f>'VRN - Vedlejší rozpočtové...'!J35</f>
        <v>0</v>
      </c>
      <c r="AZ70" s="112">
        <f>'VRN - Vedlejší rozpočtové...'!F32</f>
        <v>0</v>
      </c>
      <c r="BA70" s="112">
        <f>'VRN - Vedlejší rozpočtové...'!F33</f>
        <v>0</v>
      </c>
      <c r="BB70" s="112">
        <f>'VRN - Vedlejší rozpočtové...'!F34</f>
        <v>0</v>
      </c>
      <c r="BC70" s="112">
        <f>'VRN - Vedlejší rozpočtové...'!F35</f>
        <v>0</v>
      </c>
      <c r="BD70" s="114">
        <f>'VRN - Vedlejší rozpočtové...'!F36</f>
        <v>0</v>
      </c>
      <c r="BT70" s="115" t="s">
        <v>79</v>
      </c>
      <c r="BV70" s="115" t="s">
        <v>72</v>
      </c>
      <c r="BW70" s="115" t="s">
        <v>136</v>
      </c>
      <c r="BX70" s="115" t="s">
        <v>78</v>
      </c>
      <c r="CL70" s="115" t="s">
        <v>21</v>
      </c>
    </row>
    <row r="71" spans="1:91" s="5" customFormat="1" ht="22.5" customHeight="1">
      <c r="B71" s="97"/>
      <c r="C71" s="98"/>
      <c r="D71" s="411" t="s">
        <v>137</v>
      </c>
      <c r="E71" s="411"/>
      <c r="F71" s="411"/>
      <c r="G71" s="411"/>
      <c r="H71" s="411"/>
      <c r="I71" s="99"/>
      <c r="J71" s="411" t="s">
        <v>138</v>
      </c>
      <c r="K71" s="411"/>
      <c r="L71" s="411"/>
      <c r="M71" s="411"/>
      <c r="N71" s="411"/>
      <c r="O71" s="411"/>
      <c r="P71" s="411"/>
      <c r="Q71" s="411"/>
      <c r="R71" s="411"/>
      <c r="S71" s="411"/>
      <c r="T71" s="411"/>
      <c r="U71" s="411"/>
      <c r="V71" s="411"/>
      <c r="W71" s="411"/>
      <c r="X71" s="411"/>
      <c r="Y71" s="411"/>
      <c r="Z71" s="411"/>
      <c r="AA71" s="411"/>
      <c r="AB71" s="411"/>
      <c r="AC71" s="411"/>
      <c r="AD71" s="411"/>
      <c r="AE71" s="411"/>
      <c r="AF71" s="411"/>
      <c r="AG71" s="410">
        <f>ROUND(AG72+AG82+AG85+SUM(AG88:AG90)+AG97+AG99+AG103,2)</f>
        <v>0</v>
      </c>
      <c r="AH71" s="409"/>
      <c r="AI71" s="409"/>
      <c r="AJ71" s="409"/>
      <c r="AK71" s="409"/>
      <c r="AL71" s="409"/>
      <c r="AM71" s="409"/>
      <c r="AN71" s="408">
        <f t="shared" si="0"/>
        <v>0</v>
      </c>
      <c r="AO71" s="409"/>
      <c r="AP71" s="409"/>
      <c r="AQ71" s="100" t="s">
        <v>76</v>
      </c>
      <c r="AR71" s="101"/>
      <c r="AS71" s="102">
        <f>ROUND(AS72+AS82+AS85+SUM(AS88:AS90)+AS97+AS99+AS103,2)</f>
        <v>0</v>
      </c>
      <c r="AT71" s="103">
        <f t="shared" si="1"/>
        <v>0</v>
      </c>
      <c r="AU71" s="104">
        <f>ROUND(AU72+AU82+AU85+SUM(AU88:AU90)+AU97+AU99+AU103,5)</f>
        <v>0</v>
      </c>
      <c r="AV71" s="103">
        <f>ROUND(AZ71*L26,2)</f>
        <v>0</v>
      </c>
      <c r="AW71" s="103">
        <f>ROUND(BA71*L27,2)</f>
        <v>0</v>
      </c>
      <c r="AX71" s="103">
        <f>ROUND(BB71*L26,2)</f>
        <v>0</v>
      </c>
      <c r="AY71" s="103">
        <f>ROUND(BC71*L27,2)</f>
        <v>0</v>
      </c>
      <c r="AZ71" s="103">
        <f>ROUND(AZ72+AZ82+AZ85+SUM(AZ88:AZ90)+AZ97+AZ99+AZ103,2)</f>
        <v>0</v>
      </c>
      <c r="BA71" s="103">
        <f>ROUND(BA72+BA82+BA85+SUM(BA88:BA90)+BA97+BA99+BA103,2)</f>
        <v>0</v>
      </c>
      <c r="BB71" s="103">
        <f>ROUND(BB72+BB82+BB85+SUM(BB88:BB90)+BB97+BB99+BB103,2)</f>
        <v>0</v>
      </c>
      <c r="BC71" s="103">
        <f>ROUND(BC72+BC82+BC85+SUM(BC88:BC90)+BC97+BC99+BC103,2)</f>
        <v>0</v>
      </c>
      <c r="BD71" s="105">
        <f>ROUND(BD72+BD82+BD85+SUM(BD88:BD90)+BD97+BD99+BD103,2)</f>
        <v>0</v>
      </c>
      <c r="BS71" s="106" t="s">
        <v>69</v>
      </c>
      <c r="BT71" s="106" t="s">
        <v>77</v>
      </c>
      <c r="BU71" s="106" t="s">
        <v>71</v>
      </c>
      <c r="BV71" s="106" t="s">
        <v>72</v>
      </c>
      <c r="BW71" s="106" t="s">
        <v>139</v>
      </c>
      <c r="BX71" s="106" t="s">
        <v>7</v>
      </c>
      <c r="CL71" s="106" t="s">
        <v>21</v>
      </c>
      <c r="CM71" s="106" t="s">
        <v>79</v>
      </c>
    </row>
    <row r="72" spans="1:91" s="6" customFormat="1" ht="22.5" customHeight="1">
      <c r="B72" s="107"/>
      <c r="C72" s="108"/>
      <c r="D72" s="108"/>
      <c r="E72" s="415" t="s">
        <v>140</v>
      </c>
      <c r="F72" s="415"/>
      <c r="G72" s="415"/>
      <c r="H72" s="415"/>
      <c r="I72" s="415"/>
      <c r="J72" s="108"/>
      <c r="K72" s="415" t="s">
        <v>141</v>
      </c>
      <c r="L72" s="415"/>
      <c r="M72" s="415"/>
      <c r="N72" s="415"/>
      <c r="O72" s="415"/>
      <c r="P72" s="415"/>
      <c r="Q72" s="415"/>
      <c r="R72" s="415"/>
      <c r="S72" s="415"/>
      <c r="T72" s="415"/>
      <c r="U72" s="415"/>
      <c r="V72" s="415"/>
      <c r="W72" s="415"/>
      <c r="X72" s="415"/>
      <c r="Y72" s="415"/>
      <c r="Z72" s="415"/>
      <c r="AA72" s="415"/>
      <c r="AB72" s="415"/>
      <c r="AC72" s="415"/>
      <c r="AD72" s="415"/>
      <c r="AE72" s="415"/>
      <c r="AF72" s="415"/>
      <c r="AG72" s="414">
        <f>ROUND(AG73+SUM(AG79:AG81),2)</f>
        <v>0</v>
      </c>
      <c r="AH72" s="413"/>
      <c r="AI72" s="413"/>
      <c r="AJ72" s="413"/>
      <c r="AK72" s="413"/>
      <c r="AL72" s="413"/>
      <c r="AM72" s="413"/>
      <c r="AN72" s="412">
        <f t="shared" si="0"/>
        <v>0</v>
      </c>
      <c r="AO72" s="413"/>
      <c r="AP72" s="413"/>
      <c r="AQ72" s="109" t="s">
        <v>82</v>
      </c>
      <c r="AR72" s="110"/>
      <c r="AS72" s="111">
        <f>ROUND(AS73+SUM(AS79:AS81),2)</f>
        <v>0</v>
      </c>
      <c r="AT72" s="112">
        <f t="shared" si="1"/>
        <v>0</v>
      </c>
      <c r="AU72" s="113">
        <f>ROUND(AU73+SUM(AU79:AU81),5)</f>
        <v>0</v>
      </c>
      <c r="AV72" s="112">
        <f>ROUND(AZ72*L26,2)</f>
        <v>0</v>
      </c>
      <c r="AW72" s="112">
        <f>ROUND(BA72*L27,2)</f>
        <v>0</v>
      </c>
      <c r="AX72" s="112">
        <f>ROUND(BB72*L26,2)</f>
        <v>0</v>
      </c>
      <c r="AY72" s="112">
        <f>ROUND(BC72*L27,2)</f>
        <v>0</v>
      </c>
      <c r="AZ72" s="112">
        <f>ROUND(AZ73+SUM(AZ79:AZ81),2)</f>
        <v>0</v>
      </c>
      <c r="BA72" s="112">
        <f>ROUND(BA73+SUM(BA79:BA81),2)</f>
        <v>0</v>
      </c>
      <c r="BB72" s="112">
        <f>ROUND(BB73+SUM(BB79:BB81),2)</f>
        <v>0</v>
      </c>
      <c r="BC72" s="112">
        <f>ROUND(BC73+SUM(BC79:BC81),2)</f>
        <v>0</v>
      </c>
      <c r="BD72" s="114">
        <f>ROUND(BD73+SUM(BD79:BD81),2)</f>
        <v>0</v>
      </c>
      <c r="BS72" s="115" t="s">
        <v>69</v>
      </c>
      <c r="BT72" s="115" t="s">
        <v>79</v>
      </c>
      <c r="BU72" s="115" t="s">
        <v>71</v>
      </c>
      <c r="BV72" s="115" t="s">
        <v>72</v>
      </c>
      <c r="BW72" s="115" t="s">
        <v>142</v>
      </c>
      <c r="BX72" s="115" t="s">
        <v>139</v>
      </c>
      <c r="CL72" s="115" t="s">
        <v>21</v>
      </c>
    </row>
    <row r="73" spans="1:91" s="6" customFormat="1" ht="34.5" customHeight="1">
      <c r="B73" s="107"/>
      <c r="C73" s="108"/>
      <c r="D73" s="108"/>
      <c r="E73" s="108"/>
      <c r="F73" s="415" t="s">
        <v>140</v>
      </c>
      <c r="G73" s="415"/>
      <c r="H73" s="415"/>
      <c r="I73" s="415"/>
      <c r="J73" s="415"/>
      <c r="K73" s="108"/>
      <c r="L73" s="415" t="s">
        <v>143</v>
      </c>
      <c r="M73" s="415"/>
      <c r="N73" s="415"/>
      <c r="O73" s="415"/>
      <c r="P73" s="415"/>
      <c r="Q73" s="415"/>
      <c r="R73" s="415"/>
      <c r="S73" s="415"/>
      <c r="T73" s="415"/>
      <c r="U73" s="415"/>
      <c r="V73" s="415"/>
      <c r="W73" s="415"/>
      <c r="X73" s="415"/>
      <c r="Y73" s="415"/>
      <c r="Z73" s="415"/>
      <c r="AA73" s="415"/>
      <c r="AB73" s="415"/>
      <c r="AC73" s="415"/>
      <c r="AD73" s="415"/>
      <c r="AE73" s="415"/>
      <c r="AF73" s="415"/>
      <c r="AG73" s="414">
        <f>ROUND(SUM(AG74:AG78),2)</f>
        <v>0</v>
      </c>
      <c r="AH73" s="413"/>
      <c r="AI73" s="413"/>
      <c r="AJ73" s="413"/>
      <c r="AK73" s="413"/>
      <c r="AL73" s="413"/>
      <c r="AM73" s="413"/>
      <c r="AN73" s="412">
        <f t="shared" si="0"/>
        <v>0</v>
      </c>
      <c r="AO73" s="413"/>
      <c r="AP73" s="413"/>
      <c r="AQ73" s="109" t="s">
        <v>82</v>
      </c>
      <c r="AR73" s="110"/>
      <c r="AS73" s="111">
        <f>ROUND(SUM(AS74:AS78),2)</f>
        <v>0</v>
      </c>
      <c r="AT73" s="112">
        <f t="shared" si="1"/>
        <v>0</v>
      </c>
      <c r="AU73" s="113">
        <f>ROUND(SUM(AU74:AU78),5)</f>
        <v>0</v>
      </c>
      <c r="AV73" s="112">
        <f>ROUND(AZ73*L26,2)</f>
        <v>0</v>
      </c>
      <c r="AW73" s="112">
        <f>ROUND(BA73*L27,2)</f>
        <v>0</v>
      </c>
      <c r="AX73" s="112">
        <f>ROUND(BB73*L26,2)</f>
        <v>0</v>
      </c>
      <c r="AY73" s="112">
        <f>ROUND(BC73*L27,2)</f>
        <v>0</v>
      </c>
      <c r="AZ73" s="112">
        <f>ROUND(SUM(AZ74:AZ78),2)</f>
        <v>0</v>
      </c>
      <c r="BA73" s="112">
        <f>ROUND(SUM(BA74:BA78),2)</f>
        <v>0</v>
      </c>
      <c r="BB73" s="112">
        <f>ROUND(SUM(BB74:BB78),2)</f>
        <v>0</v>
      </c>
      <c r="BC73" s="112">
        <f>ROUND(SUM(BC74:BC78),2)</f>
        <v>0</v>
      </c>
      <c r="BD73" s="114">
        <f>ROUND(SUM(BD74:BD78),2)</f>
        <v>0</v>
      </c>
      <c r="BS73" s="115" t="s">
        <v>69</v>
      </c>
      <c r="BT73" s="115" t="s">
        <v>87</v>
      </c>
      <c r="BU73" s="115" t="s">
        <v>71</v>
      </c>
      <c r="BV73" s="115" t="s">
        <v>72</v>
      </c>
      <c r="BW73" s="115" t="s">
        <v>144</v>
      </c>
      <c r="BX73" s="115" t="s">
        <v>142</v>
      </c>
      <c r="CL73" s="115" t="s">
        <v>21</v>
      </c>
    </row>
    <row r="74" spans="1:91" s="6" customFormat="1" ht="22.5" customHeight="1">
      <c r="A74" s="116" t="s">
        <v>84</v>
      </c>
      <c r="B74" s="107"/>
      <c r="C74" s="108"/>
      <c r="D74" s="108"/>
      <c r="E74" s="108"/>
      <c r="F74" s="108"/>
      <c r="G74" s="415" t="s">
        <v>145</v>
      </c>
      <c r="H74" s="415"/>
      <c r="I74" s="415"/>
      <c r="J74" s="415"/>
      <c r="K74" s="415"/>
      <c r="L74" s="108"/>
      <c r="M74" s="415" t="s">
        <v>146</v>
      </c>
      <c r="N74" s="415"/>
      <c r="O74" s="415"/>
      <c r="P74" s="415"/>
      <c r="Q74" s="415"/>
      <c r="R74" s="415"/>
      <c r="S74" s="415"/>
      <c r="T74" s="415"/>
      <c r="U74" s="415"/>
      <c r="V74" s="415"/>
      <c r="W74" s="415"/>
      <c r="X74" s="415"/>
      <c r="Y74" s="415"/>
      <c r="Z74" s="415"/>
      <c r="AA74" s="415"/>
      <c r="AB74" s="415"/>
      <c r="AC74" s="415"/>
      <c r="AD74" s="415"/>
      <c r="AE74" s="415"/>
      <c r="AF74" s="415"/>
      <c r="AG74" s="412">
        <f>'01 - Rodinný dům s garáží'!J31</f>
        <v>0</v>
      </c>
      <c r="AH74" s="413"/>
      <c r="AI74" s="413"/>
      <c r="AJ74" s="413"/>
      <c r="AK74" s="413"/>
      <c r="AL74" s="413"/>
      <c r="AM74" s="413"/>
      <c r="AN74" s="412">
        <f t="shared" si="0"/>
        <v>0</v>
      </c>
      <c r="AO74" s="413"/>
      <c r="AP74" s="413"/>
      <c r="AQ74" s="109" t="s">
        <v>82</v>
      </c>
      <c r="AR74" s="110"/>
      <c r="AS74" s="111">
        <v>0</v>
      </c>
      <c r="AT74" s="112">
        <f t="shared" si="1"/>
        <v>0</v>
      </c>
      <c r="AU74" s="113">
        <f>'01 - Rodinný dům s garáží'!P95</f>
        <v>0</v>
      </c>
      <c r="AV74" s="112">
        <f>'01 - Rodinný dům s garáží'!J34</f>
        <v>0</v>
      </c>
      <c r="AW74" s="112">
        <f>'01 - Rodinný dům s garáží'!J35</f>
        <v>0</v>
      </c>
      <c r="AX74" s="112">
        <f>'01 - Rodinný dům s garáží'!J36</f>
        <v>0</v>
      </c>
      <c r="AY74" s="112">
        <f>'01 - Rodinný dům s garáží'!J37</f>
        <v>0</v>
      </c>
      <c r="AZ74" s="112">
        <f>'01 - Rodinný dům s garáží'!F34</f>
        <v>0</v>
      </c>
      <c r="BA74" s="112">
        <f>'01 - Rodinný dům s garáží'!F35</f>
        <v>0</v>
      </c>
      <c r="BB74" s="112">
        <f>'01 - Rodinný dům s garáží'!F36</f>
        <v>0</v>
      </c>
      <c r="BC74" s="112">
        <f>'01 - Rodinný dům s garáží'!F37</f>
        <v>0</v>
      </c>
      <c r="BD74" s="114">
        <f>'01 - Rodinný dům s garáží'!F38</f>
        <v>0</v>
      </c>
      <c r="BT74" s="115" t="s">
        <v>147</v>
      </c>
      <c r="BV74" s="115" t="s">
        <v>72</v>
      </c>
      <c r="BW74" s="115" t="s">
        <v>148</v>
      </c>
      <c r="BX74" s="115" t="s">
        <v>144</v>
      </c>
      <c r="CL74" s="115" t="s">
        <v>21</v>
      </c>
    </row>
    <row r="75" spans="1:91" s="6" customFormat="1" ht="22.5" customHeight="1">
      <c r="A75" s="116" t="s">
        <v>84</v>
      </c>
      <c r="B75" s="107"/>
      <c r="C75" s="108"/>
      <c r="D75" s="108"/>
      <c r="E75" s="108"/>
      <c r="F75" s="108"/>
      <c r="G75" s="415" t="s">
        <v>149</v>
      </c>
      <c r="H75" s="415"/>
      <c r="I75" s="415"/>
      <c r="J75" s="415"/>
      <c r="K75" s="415"/>
      <c r="L75" s="108"/>
      <c r="M75" s="415" t="s">
        <v>150</v>
      </c>
      <c r="N75" s="415"/>
      <c r="O75" s="415"/>
      <c r="P75" s="415"/>
      <c r="Q75" s="415"/>
      <c r="R75" s="415"/>
      <c r="S75" s="415"/>
      <c r="T75" s="415"/>
      <c r="U75" s="415"/>
      <c r="V75" s="415"/>
      <c r="W75" s="415"/>
      <c r="X75" s="415"/>
      <c r="Y75" s="415"/>
      <c r="Z75" s="415"/>
      <c r="AA75" s="415"/>
      <c r="AB75" s="415"/>
      <c r="AC75" s="415"/>
      <c r="AD75" s="415"/>
      <c r="AE75" s="415"/>
      <c r="AF75" s="415"/>
      <c r="AG75" s="412">
        <f>'02 - Dílna'!J31</f>
        <v>0</v>
      </c>
      <c r="AH75" s="413"/>
      <c r="AI75" s="413"/>
      <c r="AJ75" s="413"/>
      <c r="AK75" s="413"/>
      <c r="AL75" s="413"/>
      <c r="AM75" s="413"/>
      <c r="AN75" s="412">
        <f t="shared" si="0"/>
        <v>0</v>
      </c>
      <c r="AO75" s="413"/>
      <c r="AP75" s="413"/>
      <c r="AQ75" s="109" t="s">
        <v>82</v>
      </c>
      <c r="AR75" s="110"/>
      <c r="AS75" s="111">
        <v>0</v>
      </c>
      <c r="AT75" s="112">
        <f t="shared" si="1"/>
        <v>0</v>
      </c>
      <c r="AU75" s="113">
        <f>'02 - Dílna'!P94</f>
        <v>0</v>
      </c>
      <c r="AV75" s="112">
        <f>'02 - Dílna'!J34</f>
        <v>0</v>
      </c>
      <c r="AW75" s="112">
        <f>'02 - Dílna'!J35</f>
        <v>0</v>
      </c>
      <c r="AX75" s="112">
        <f>'02 - Dílna'!J36</f>
        <v>0</v>
      </c>
      <c r="AY75" s="112">
        <f>'02 - Dílna'!J37</f>
        <v>0</v>
      </c>
      <c r="AZ75" s="112">
        <f>'02 - Dílna'!F34</f>
        <v>0</v>
      </c>
      <c r="BA75" s="112">
        <f>'02 - Dílna'!F35</f>
        <v>0</v>
      </c>
      <c r="BB75" s="112">
        <f>'02 - Dílna'!F36</f>
        <v>0</v>
      </c>
      <c r="BC75" s="112">
        <f>'02 - Dílna'!F37</f>
        <v>0</v>
      </c>
      <c r="BD75" s="114">
        <f>'02 - Dílna'!F38</f>
        <v>0</v>
      </c>
      <c r="BT75" s="115" t="s">
        <v>147</v>
      </c>
      <c r="BV75" s="115" t="s">
        <v>72</v>
      </c>
      <c r="BW75" s="115" t="s">
        <v>151</v>
      </c>
      <c r="BX75" s="115" t="s">
        <v>144</v>
      </c>
      <c r="CL75" s="115" t="s">
        <v>21</v>
      </c>
    </row>
    <row r="76" spans="1:91" s="6" customFormat="1" ht="22.5" customHeight="1">
      <c r="A76" s="116" t="s">
        <v>84</v>
      </c>
      <c r="B76" s="107"/>
      <c r="C76" s="108"/>
      <c r="D76" s="108"/>
      <c r="E76" s="108"/>
      <c r="F76" s="108"/>
      <c r="G76" s="415" t="s">
        <v>152</v>
      </c>
      <c r="H76" s="415"/>
      <c r="I76" s="415"/>
      <c r="J76" s="415"/>
      <c r="K76" s="415"/>
      <c r="L76" s="108"/>
      <c r="M76" s="415" t="s">
        <v>153</v>
      </c>
      <c r="N76" s="415"/>
      <c r="O76" s="415"/>
      <c r="P76" s="415"/>
      <c r="Q76" s="415"/>
      <c r="R76" s="415"/>
      <c r="S76" s="415"/>
      <c r="T76" s="415"/>
      <c r="U76" s="415"/>
      <c r="V76" s="415"/>
      <c r="W76" s="415"/>
      <c r="X76" s="415"/>
      <c r="Y76" s="415"/>
      <c r="Z76" s="415"/>
      <c r="AA76" s="415"/>
      <c r="AB76" s="415"/>
      <c r="AC76" s="415"/>
      <c r="AD76" s="415"/>
      <c r="AE76" s="415"/>
      <c r="AF76" s="415"/>
      <c r="AG76" s="412">
        <f>'03 - Dřevěná kůlna'!J31</f>
        <v>0</v>
      </c>
      <c r="AH76" s="413"/>
      <c r="AI76" s="413"/>
      <c r="AJ76" s="413"/>
      <c r="AK76" s="413"/>
      <c r="AL76" s="413"/>
      <c r="AM76" s="413"/>
      <c r="AN76" s="412">
        <f t="shared" si="0"/>
        <v>0</v>
      </c>
      <c r="AO76" s="413"/>
      <c r="AP76" s="413"/>
      <c r="AQ76" s="109" t="s">
        <v>82</v>
      </c>
      <c r="AR76" s="110"/>
      <c r="AS76" s="111">
        <v>0</v>
      </c>
      <c r="AT76" s="112">
        <f t="shared" si="1"/>
        <v>0</v>
      </c>
      <c r="AU76" s="113">
        <f>'03 - Dřevěná kůlna'!P94</f>
        <v>0</v>
      </c>
      <c r="AV76" s="112">
        <f>'03 - Dřevěná kůlna'!J34</f>
        <v>0</v>
      </c>
      <c r="AW76" s="112">
        <f>'03 - Dřevěná kůlna'!J35</f>
        <v>0</v>
      </c>
      <c r="AX76" s="112">
        <f>'03 - Dřevěná kůlna'!J36</f>
        <v>0</v>
      </c>
      <c r="AY76" s="112">
        <f>'03 - Dřevěná kůlna'!J37</f>
        <v>0</v>
      </c>
      <c r="AZ76" s="112">
        <f>'03 - Dřevěná kůlna'!F34</f>
        <v>0</v>
      </c>
      <c r="BA76" s="112">
        <f>'03 - Dřevěná kůlna'!F35</f>
        <v>0</v>
      </c>
      <c r="BB76" s="112">
        <f>'03 - Dřevěná kůlna'!F36</f>
        <v>0</v>
      </c>
      <c r="BC76" s="112">
        <f>'03 - Dřevěná kůlna'!F37</f>
        <v>0</v>
      </c>
      <c r="BD76" s="114">
        <f>'03 - Dřevěná kůlna'!F38</f>
        <v>0</v>
      </c>
      <c r="BT76" s="115" t="s">
        <v>147</v>
      </c>
      <c r="BV76" s="115" t="s">
        <v>72</v>
      </c>
      <c r="BW76" s="115" t="s">
        <v>154</v>
      </c>
      <c r="BX76" s="115" t="s">
        <v>144</v>
      </c>
      <c r="CL76" s="115" t="s">
        <v>21</v>
      </c>
    </row>
    <row r="77" spans="1:91" s="6" customFormat="1" ht="22.5" customHeight="1">
      <c r="A77" s="116" t="s">
        <v>84</v>
      </c>
      <c r="B77" s="107"/>
      <c r="C77" s="108"/>
      <c r="D77" s="108"/>
      <c r="E77" s="108"/>
      <c r="F77" s="108"/>
      <c r="G77" s="415" t="s">
        <v>155</v>
      </c>
      <c r="H77" s="415"/>
      <c r="I77" s="415"/>
      <c r="J77" s="415"/>
      <c r="K77" s="415"/>
      <c r="L77" s="108"/>
      <c r="M77" s="415" t="s">
        <v>156</v>
      </c>
      <c r="N77" s="415"/>
      <c r="O77" s="415"/>
      <c r="P77" s="415"/>
      <c r="Q77" s="415"/>
      <c r="R77" s="415"/>
      <c r="S77" s="415"/>
      <c r="T77" s="415"/>
      <c r="U77" s="415"/>
      <c r="V77" s="415"/>
      <c r="W77" s="415"/>
      <c r="X77" s="415"/>
      <c r="Y77" s="415"/>
      <c r="Z77" s="415"/>
      <c r="AA77" s="415"/>
      <c r="AB77" s="415"/>
      <c r="AC77" s="415"/>
      <c r="AD77" s="415"/>
      <c r="AE77" s="415"/>
      <c r="AF77" s="415"/>
      <c r="AG77" s="412">
        <f>'04 - Zpevněná plocha - be...'!J31</f>
        <v>0</v>
      </c>
      <c r="AH77" s="413"/>
      <c r="AI77" s="413"/>
      <c r="AJ77" s="413"/>
      <c r="AK77" s="413"/>
      <c r="AL77" s="413"/>
      <c r="AM77" s="413"/>
      <c r="AN77" s="412">
        <f t="shared" si="0"/>
        <v>0</v>
      </c>
      <c r="AO77" s="413"/>
      <c r="AP77" s="413"/>
      <c r="AQ77" s="109" t="s">
        <v>82</v>
      </c>
      <c r="AR77" s="110"/>
      <c r="AS77" s="111">
        <v>0</v>
      </c>
      <c r="AT77" s="112">
        <f t="shared" si="1"/>
        <v>0</v>
      </c>
      <c r="AU77" s="113">
        <f>'04 - Zpevněná plocha - be...'!P91</f>
        <v>0</v>
      </c>
      <c r="AV77" s="112">
        <f>'04 - Zpevněná plocha - be...'!J34</f>
        <v>0</v>
      </c>
      <c r="AW77" s="112">
        <f>'04 - Zpevněná plocha - be...'!J35</f>
        <v>0</v>
      </c>
      <c r="AX77" s="112">
        <f>'04 - Zpevněná plocha - be...'!J36</f>
        <v>0</v>
      </c>
      <c r="AY77" s="112">
        <f>'04 - Zpevněná plocha - be...'!J37</f>
        <v>0</v>
      </c>
      <c r="AZ77" s="112">
        <f>'04 - Zpevněná plocha - be...'!F34</f>
        <v>0</v>
      </c>
      <c r="BA77" s="112">
        <f>'04 - Zpevněná plocha - be...'!F35</f>
        <v>0</v>
      </c>
      <c r="BB77" s="112">
        <f>'04 - Zpevněná plocha - be...'!F36</f>
        <v>0</v>
      </c>
      <c r="BC77" s="112">
        <f>'04 - Zpevněná plocha - be...'!F37</f>
        <v>0</v>
      </c>
      <c r="BD77" s="114">
        <f>'04 - Zpevněná plocha - be...'!F38</f>
        <v>0</v>
      </c>
      <c r="BT77" s="115" t="s">
        <v>147</v>
      </c>
      <c r="BV77" s="115" t="s">
        <v>72</v>
      </c>
      <c r="BW77" s="115" t="s">
        <v>157</v>
      </c>
      <c r="BX77" s="115" t="s">
        <v>144</v>
      </c>
      <c r="CL77" s="115" t="s">
        <v>21</v>
      </c>
    </row>
    <row r="78" spans="1:91" s="6" customFormat="1" ht="22.5" customHeight="1">
      <c r="A78" s="116" t="s">
        <v>84</v>
      </c>
      <c r="B78" s="107"/>
      <c r="C78" s="108"/>
      <c r="D78" s="108"/>
      <c r="E78" s="108"/>
      <c r="F78" s="108"/>
      <c r="G78" s="415" t="s">
        <v>158</v>
      </c>
      <c r="H78" s="415"/>
      <c r="I78" s="415"/>
      <c r="J78" s="415"/>
      <c r="K78" s="415"/>
      <c r="L78" s="108"/>
      <c r="M78" s="415" t="s">
        <v>159</v>
      </c>
      <c r="N78" s="415"/>
      <c r="O78" s="415"/>
      <c r="P78" s="415"/>
      <c r="Q78" s="415"/>
      <c r="R78" s="415"/>
      <c r="S78" s="415"/>
      <c r="T78" s="415"/>
      <c r="U78" s="415"/>
      <c r="V78" s="415"/>
      <c r="W78" s="415"/>
      <c r="X78" s="415"/>
      <c r="Y78" s="415"/>
      <c r="Z78" s="415"/>
      <c r="AA78" s="415"/>
      <c r="AB78" s="415"/>
      <c r="AC78" s="415"/>
      <c r="AD78" s="415"/>
      <c r="AE78" s="415"/>
      <c r="AF78" s="415"/>
      <c r="AG78" s="412">
        <f>'05 - Zpevněná plocha - be...'!J31</f>
        <v>0</v>
      </c>
      <c r="AH78" s="413"/>
      <c r="AI78" s="413"/>
      <c r="AJ78" s="413"/>
      <c r="AK78" s="413"/>
      <c r="AL78" s="413"/>
      <c r="AM78" s="413"/>
      <c r="AN78" s="412">
        <f t="shared" si="0"/>
        <v>0</v>
      </c>
      <c r="AO78" s="413"/>
      <c r="AP78" s="413"/>
      <c r="AQ78" s="109" t="s">
        <v>82</v>
      </c>
      <c r="AR78" s="110"/>
      <c r="AS78" s="111">
        <v>0</v>
      </c>
      <c r="AT78" s="112">
        <f t="shared" si="1"/>
        <v>0</v>
      </c>
      <c r="AU78" s="113">
        <f>'05 - Zpevněná plocha - be...'!P91</f>
        <v>0</v>
      </c>
      <c r="AV78" s="112">
        <f>'05 - Zpevněná plocha - be...'!J34</f>
        <v>0</v>
      </c>
      <c r="AW78" s="112">
        <f>'05 - Zpevněná plocha - be...'!J35</f>
        <v>0</v>
      </c>
      <c r="AX78" s="112">
        <f>'05 - Zpevněná plocha - be...'!J36</f>
        <v>0</v>
      </c>
      <c r="AY78" s="112">
        <f>'05 - Zpevněná plocha - be...'!J37</f>
        <v>0</v>
      </c>
      <c r="AZ78" s="112">
        <f>'05 - Zpevněná plocha - be...'!F34</f>
        <v>0</v>
      </c>
      <c r="BA78" s="112">
        <f>'05 - Zpevněná plocha - be...'!F35</f>
        <v>0</v>
      </c>
      <c r="BB78" s="112">
        <f>'05 - Zpevněná plocha - be...'!F36</f>
        <v>0</v>
      </c>
      <c r="BC78" s="112">
        <f>'05 - Zpevněná plocha - be...'!F37</f>
        <v>0</v>
      </c>
      <c r="BD78" s="114">
        <f>'05 - Zpevněná plocha - be...'!F38</f>
        <v>0</v>
      </c>
      <c r="BT78" s="115" t="s">
        <v>147</v>
      </c>
      <c r="BV78" s="115" t="s">
        <v>72</v>
      </c>
      <c r="BW78" s="115" t="s">
        <v>160</v>
      </c>
      <c r="BX78" s="115" t="s">
        <v>144</v>
      </c>
      <c r="CL78" s="115" t="s">
        <v>21</v>
      </c>
    </row>
    <row r="79" spans="1:91" s="6" customFormat="1" ht="34.5" customHeight="1">
      <c r="A79" s="116" t="s">
        <v>84</v>
      </c>
      <c r="B79" s="107"/>
      <c r="C79" s="108"/>
      <c r="D79" s="108"/>
      <c r="E79" s="108"/>
      <c r="F79" s="415" t="s">
        <v>161</v>
      </c>
      <c r="G79" s="415"/>
      <c r="H79" s="415"/>
      <c r="I79" s="415"/>
      <c r="J79" s="415"/>
      <c r="K79" s="108"/>
      <c r="L79" s="415" t="s">
        <v>162</v>
      </c>
      <c r="M79" s="415"/>
      <c r="N79" s="415"/>
      <c r="O79" s="415"/>
      <c r="P79" s="415"/>
      <c r="Q79" s="415"/>
      <c r="R79" s="415"/>
      <c r="S79" s="415"/>
      <c r="T79" s="415"/>
      <c r="U79" s="415"/>
      <c r="V79" s="415"/>
      <c r="W79" s="415"/>
      <c r="X79" s="415"/>
      <c r="Y79" s="415"/>
      <c r="Z79" s="415"/>
      <c r="AA79" s="415"/>
      <c r="AB79" s="415"/>
      <c r="AC79" s="415"/>
      <c r="AD79" s="415"/>
      <c r="AE79" s="415"/>
      <c r="AF79" s="415"/>
      <c r="AG79" s="412">
        <f>'DO01-07, 09 - Demolice DO...'!J31</f>
        <v>0</v>
      </c>
      <c r="AH79" s="413"/>
      <c r="AI79" s="413"/>
      <c r="AJ79" s="413"/>
      <c r="AK79" s="413"/>
      <c r="AL79" s="413"/>
      <c r="AM79" s="413"/>
      <c r="AN79" s="412">
        <f t="shared" si="0"/>
        <v>0</v>
      </c>
      <c r="AO79" s="413"/>
      <c r="AP79" s="413"/>
      <c r="AQ79" s="109" t="s">
        <v>82</v>
      </c>
      <c r="AR79" s="110"/>
      <c r="AS79" s="111">
        <v>0</v>
      </c>
      <c r="AT79" s="112">
        <f t="shared" si="1"/>
        <v>0</v>
      </c>
      <c r="AU79" s="113">
        <f>'DO01-07, 09 - Demolice DO...'!P95</f>
        <v>0</v>
      </c>
      <c r="AV79" s="112">
        <f>'DO01-07, 09 - Demolice DO...'!J34</f>
        <v>0</v>
      </c>
      <c r="AW79" s="112">
        <f>'DO01-07, 09 - Demolice DO...'!J35</f>
        <v>0</v>
      </c>
      <c r="AX79" s="112">
        <f>'DO01-07, 09 - Demolice DO...'!J36</f>
        <v>0</v>
      </c>
      <c r="AY79" s="112">
        <f>'DO01-07, 09 - Demolice DO...'!J37</f>
        <v>0</v>
      </c>
      <c r="AZ79" s="112">
        <f>'DO01-07, 09 - Demolice DO...'!F34</f>
        <v>0</v>
      </c>
      <c r="BA79" s="112">
        <f>'DO01-07, 09 - Demolice DO...'!F35</f>
        <v>0</v>
      </c>
      <c r="BB79" s="112">
        <f>'DO01-07, 09 - Demolice DO...'!F36</f>
        <v>0</v>
      </c>
      <c r="BC79" s="112">
        <f>'DO01-07, 09 - Demolice DO...'!F37</f>
        <v>0</v>
      </c>
      <c r="BD79" s="114">
        <f>'DO01-07, 09 - Demolice DO...'!F38</f>
        <v>0</v>
      </c>
      <c r="BT79" s="115" t="s">
        <v>87</v>
      </c>
      <c r="BV79" s="115" t="s">
        <v>72</v>
      </c>
      <c r="BW79" s="115" t="s">
        <v>163</v>
      </c>
      <c r="BX79" s="115" t="s">
        <v>142</v>
      </c>
      <c r="CL79" s="115" t="s">
        <v>21</v>
      </c>
    </row>
    <row r="80" spans="1:91" s="6" customFormat="1" ht="22.5" customHeight="1">
      <c r="A80" s="116" t="s">
        <v>84</v>
      </c>
      <c r="B80" s="107"/>
      <c r="C80" s="108"/>
      <c r="D80" s="108"/>
      <c r="E80" s="108"/>
      <c r="F80" s="415" t="s">
        <v>164</v>
      </c>
      <c r="G80" s="415"/>
      <c r="H80" s="415"/>
      <c r="I80" s="415"/>
      <c r="J80" s="415"/>
      <c r="K80" s="108"/>
      <c r="L80" s="415" t="s">
        <v>165</v>
      </c>
      <c r="M80" s="415"/>
      <c r="N80" s="415"/>
      <c r="O80" s="415"/>
      <c r="P80" s="415"/>
      <c r="Q80" s="415"/>
      <c r="R80" s="415"/>
      <c r="S80" s="415"/>
      <c r="T80" s="415"/>
      <c r="U80" s="415"/>
      <c r="V80" s="415"/>
      <c r="W80" s="415"/>
      <c r="X80" s="415"/>
      <c r="Y80" s="415"/>
      <c r="Z80" s="415"/>
      <c r="AA80" s="415"/>
      <c r="AB80" s="415"/>
      <c r="AC80" s="415"/>
      <c r="AD80" s="415"/>
      <c r="AE80" s="415"/>
      <c r="AF80" s="415"/>
      <c r="AG80" s="412">
        <f>'DO08 - Elektro nadzemní N...'!J31</f>
        <v>0</v>
      </c>
      <c r="AH80" s="413"/>
      <c r="AI80" s="413"/>
      <c r="AJ80" s="413"/>
      <c r="AK80" s="413"/>
      <c r="AL80" s="413"/>
      <c r="AM80" s="413"/>
      <c r="AN80" s="412">
        <f t="shared" si="0"/>
        <v>0</v>
      </c>
      <c r="AO80" s="413"/>
      <c r="AP80" s="413"/>
      <c r="AQ80" s="109" t="s">
        <v>82</v>
      </c>
      <c r="AR80" s="110"/>
      <c r="AS80" s="111">
        <v>0</v>
      </c>
      <c r="AT80" s="112">
        <f t="shared" si="1"/>
        <v>0</v>
      </c>
      <c r="AU80" s="113">
        <f>'DO08 - Elektro nadzemní N...'!P90</f>
        <v>0</v>
      </c>
      <c r="AV80" s="112">
        <f>'DO08 - Elektro nadzemní N...'!J34</f>
        <v>0</v>
      </c>
      <c r="AW80" s="112">
        <f>'DO08 - Elektro nadzemní N...'!J35</f>
        <v>0</v>
      </c>
      <c r="AX80" s="112">
        <f>'DO08 - Elektro nadzemní N...'!J36</f>
        <v>0</v>
      </c>
      <c r="AY80" s="112">
        <f>'DO08 - Elektro nadzemní N...'!J37</f>
        <v>0</v>
      </c>
      <c r="AZ80" s="112">
        <f>'DO08 - Elektro nadzemní N...'!F34</f>
        <v>0</v>
      </c>
      <c r="BA80" s="112">
        <f>'DO08 - Elektro nadzemní N...'!F35</f>
        <v>0</v>
      </c>
      <c r="BB80" s="112">
        <f>'DO08 - Elektro nadzemní N...'!F36</f>
        <v>0</v>
      </c>
      <c r="BC80" s="112">
        <f>'DO08 - Elektro nadzemní N...'!F37</f>
        <v>0</v>
      </c>
      <c r="BD80" s="114">
        <f>'DO08 - Elektro nadzemní N...'!F38</f>
        <v>0</v>
      </c>
      <c r="BT80" s="115" t="s">
        <v>87</v>
      </c>
      <c r="BV80" s="115" t="s">
        <v>72</v>
      </c>
      <c r="BW80" s="115" t="s">
        <v>166</v>
      </c>
      <c r="BX80" s="115" t="s">
        <v>142</v>
      </c>
      <c r="CL80" s="115" t="s">
        <v>21</v>
      </c>
    </row>
    <row r="81" spans="1:90" s="6" customFormat="1" ht="22.5" customHeight="1">
      <c r="A81" s="116" t="s">
        <v>84</v>
      </c>
      <c r="B81" s="107"/>
      <c r="C81" s="108"/>
      <c r="D81" s="108"/>
      <c r="E81" s="108"/>
      <c r="F81" s="415" t="s">
        <v>167</v>
      </c>
      <c r="G81" s="415"/>
      <c r="H81" s="415"/>
      <c r="I81" s="415"/>
      <c r="J81" s="415"/>
      <c r="K81" s="108"/>
      <c r="L81" s="415" t="s">
        <v>168</v>
      </c>
      <c r="M81" s="415"/>
      <c r="N81" s="415"/>
      <c r="O81" s="415"/>
      <c r="P81" s="415"/>
      <c r="Q81" s="415"/>
      <c r="R81" s="415"/>
      <c r="S81" s="415"/>
      <c r="T81" s="415"/>
      <c r="U81" s="415"/>
      <c r="V81" s="415"/>
      <c r="W81" s="415"/>
      <c r="X81" s="415"/>
      <c r="Y81" s="415"/>
      <c r="Z81" s="415"/>
      <c r="AA81" s="415"/>
      <c r="AB81" s="415"/>
      <c r="AC81" s="415"/>
      <c r="AD81" s="415"/>
      <c r="AE81" s="415"/>
      <c r="AF81" s="415"/>
      <c r="AG81" s="412">
        <f>'DO10 - Přípojka plynovod'!J31</f>
        <v>0</v>
      </c>
      <c r="AH81" s="413"/>
      <c r="AI81" s="413"/>
      <c r="AJ81" s="413"/>
      <c r="AK81" s="413"/>
      <c r="AL81" s="413"/>
      <c r="AM81" s="413"/>
      <c r="AN81" s="412">
        <f t="shared" si="0"/>
        <v>0</v>
      </c>
      <c r="AO81" s="413"/>
      <c r="AP81" s="413"/>
      <c r="AQ81" s="109" t="s">
        <v>82</v>
      </c>
      <c r="AR81" s="110"/>
      <c r="AS81" s="111">
        <v>0</v>
      </c>
      <c r="AT81" s="112">
        <f t="shared" si="1"/>
        <v>0</v>
      </c>
      <c r="AU81" s="113">
        <f>'DO10 - Přípojka plynovod'!P90</f>
        <v>0</v>
      </c>
      <c r="AV81" s="112">
        <f>'DO10 - Přípojka plynovod'!J34</f>
        <v>0</v>
      </c>
      <c r="AW81" s="112">
        <f>'DO10 - Přípojka plynovod'!J35</f>
        <v>0</v>
      </c>
      <c r="AX81" s="112">
        <f>'DO10 - Přípojka plynovod'!J36</f>
        <v>0</v>
      </c>
      <c r="AY81" s="112">
        <f>'DO10 - Přípojka plynovod'!J37</f>
        <v>0</v>
      </c>
      <c r="AZ81" s="112">
        <f>'DO10 - Přípojka plynovod'!F34</f>
        <v>0</v>
      </c>
      <c r="BA81" s="112">
        <f>'DO10 - Přípojka plynovod'!F35</f>
        <v>0</v>
      </c>
      <c r="BB81" s="112">
        <f>'DO10 - Přípojka plynovod'!F36</f>
        <v>0</v>
      </c>
      <c r="BC81" s="112">
        <f>'DO10 - Přípojka plynovod'!F37</f>
        <v>0</v>
      </c>
      <c r="BD81" s="114">
        <f>'DO10 - Přípojka plynovod'!F38</f>
        <v>0</v>
      </c>
      <c r="BT81" s="115" t="s">
        <v>87</v>
      </c>
      <c r="BV81" s="115" t="s">
        <v>72</v>
      </c>
      <c r="BW81" s="115" t="s">
        <v>169</v>
      </c>
      <c r="BX81" s="115" t="s">
        <v>142</v>
      </c>
      <c r="CL81" s="115" t="s">
        <v>21</v>
      </c>
    </row>
    <row r="82" spans="1:90" s="6" customFormat="1" ht="22.5" customHeight="1">
      <c r="B82" s="107"/>
      <c r="C82" s="108"/>
      <c r="D82" s="108"/>
      <c r="E82" s="415" t="s">
        <v>170</v>
      </c>
      <c r="F82" s="415"/>
      <c r="G82" s="415"/>
      <c r="H82" s="415"/>
      <c r="I82" s="415"/>
      <c r="J82" s="108"/>
      <c r="K82" s="415" t="s">
        <v>171</v>
      </c>
      <c r="L82" s="415"/>
      <c r="M82" s="415"/>
      <c r="N82" s="415"/>
      <c r="O82" s="415"/>
      <c r="P82" s="415"/>
      <c r="Q82" s="415"/>
      <c r="R82" s="415"/>
      <c r="S82" s="415"/>
      <c r="T82" s="415"/>
      <c r="U82" s="415"/>
      <c r="V82" s="415"/>
      <c r="W82" s="415"/>
      <c r="X82" s="415"/>
      <c r="Y82" s="415"/>
      <c r="Z82" s="415"/>
      <c r="AA82" s="415"/>
      <c r="AB82" s="415"/>
      <c r="AC82" s="415"/>
      <c r="AD82" s="415"/>
      <c r="AE82" s="415"/>
      <c r="AF82" s="415"/>
      <c r="AG82" s="414">
        <f>ROUND(SUM(AG83:AG84),2)</f>
        <v>0</v>
      </c>
      <c r="AH82" s="413"/>
      <c r="AI82" s="413"/>
      <c r="AJ82" s="413"/>
      <c r="AK82" s="413"/>
      <c r="AL82" s="413"/>
      <c r="AM82" s="413"/>
      <c r="AN82" s="412">
        <f t="shared" si="0"/>
        <v>0</v>
      </c>
      <c r="AO82" s="413"/>
      <c r="AP82" s="413"/>
      <c r="AQ82" s="109" t="s">
        <v>82</v>
      </c>
      <c r="AR82" s="110"/>
      <c r="AS82" s="111">
        <f>ROUND(SUM(AS83:AS84),2)</f>
        <v>0</v>
      </c>
      <c r="AT82" s="112">
        <f t="shared" si="1"/>
        <v>0</v>
      </c>
      <c r="AU82" s="113">
        <f>ROUND(SUM(AU83:AU84),5)</f>
        <v>0</v>
      </c>
      <c r="AV82" s="112">
        <f>ROUND(AZ82*L26,2)</f>
        <v>0</v>
      </c>
      <c r="AW82" s="112">
        <f>ROUND(BA82*L27,2)</f>
        <v>0</v>
      </c>
      <c r="AX82" s="112">
        <f>ROUND(BB82*L26,2)</f>
        <v>0</v>
      </c>
      <c r="AY82" s="112">
        <f>ROUND(BC82*L27,2)</f>
        <v>0</v>
      </c>
      <c r="AZ82" s="112">
        <f>ROUND(SUM(AZ83:AZ84),2)</f>
        <v>0</v>
      </c>
      <c r="BA82" s="112">
        <f>ROUND(SUM(BA83:BA84),2)</f>
        <v>0</v>
      </c>
      <c r="BB82" s="112">
        <f>ROUND(SUM(BB83:BB84),2)</f>
        <v>0</v>
      </c>
      <c r="BC82" s="112">
        <f>ROUND(SUM(BC83:BC84),2)</f>
        <v>0</v>
      </c>
      <c r="BD82" s="114">
        <f>ROUND(SUM(BD83:BD84),2)</f>
        <v>0</v>
      </c>
      <c r="BS82" s="115" t="s">
        <v>69</v>
      </c>
      <c r="BT82" s="115" t="s">
        <v>79</v>
      </c>
      <c r="BU82" s="115" t="s">
        <v>71</v>
      </c>
      <c r="BV82" s="115" t="s">
        <v>72</v>
      </c>
      <c r="BW82" s="115" t="s">
        <v>172</v>
      </c>
      <c r="BX82" s="115" t="s">
        <v>139</v>
      </c>
      <c r="CL82" s="115" t="s">
        <v>21</v>
      </c>
    </row>
    <row r="83" spans="1:90" s="6" customFormat="1" ht="22.5" customHeight="1">
      <c r="A83" s="116" t="s">
        <v>84</v>
      </c>
      <c r="B83" s="107"/>
      <c r="C83" s="108"/>
      <c r="D83" s="108"/>
      <c r="E83" s="108"/>
      <c r="F83" s="415" t="s">
        <v>173</v>
      </c>
      <c r="G83" s="415"/>
      <c r="H83" s="415"/>
      <c r="I83" s="415"/>
      <c r="J83" s="415"/>
      <c r="K83" s="108"/>
      <c r="L83" s="415" t="s">
        <v>86</v>
      </c>
      <c r="M83" s="415"/>
      <c r="N83" s="415"/>
      <c r="O83" s="415"/>
      <c r="P83" s="415"/>
      <c r="Q83" s="415"/>
      <c r="R83" s="415"/>
      <c r="S83" s="415"/>
      <c r="T83" s="415"/>
      <c r="U83" s="415"/>
      <c r="V83" s="415"/>
      <c r="W83" s="415"/>
      <c r="X83" s="415"/>
      <c r="Y83" s="415"/>
      <c r="Z83" s="415"/>
      <c r="AA83" s="415"/>
      <c r="AB83" s="415"/>
      <c r="AC83" s="415"/>
      <c r="AD83" s="415"/>
      <c r="AE83" s="415"/>
      <c r="AF83" s="415"/>
      <c r="AG83" s="412">
        <f>'D.1.2.01 - Architektonick...'!J31</f>
        <v>0</v>
      </c>
      <c r="AH83" s="413"/>
      <c r="AI83" s="413"/>
      <c r="AJ83" s="413"/>
      <c r="AK83" s="413"/>
      <c r="AL83" s="413"/>
      <c r="AM83" s="413"/>
      <c r="AN83" s="412">
        <f t="shared" ref="AN83:AN103" si="2">SUM(AG83,AT83)</f>
        <v>0</v>
      </c>
      <c r="AO83" s="413"/>
      <c r="AP83" s="413"/>
      <c r="AQ83" s="109" t="s">
        <v>82</v>
      </c>
      <c r="AR83" s="110"/>
      <c r="AS83" s="111">
        <v>0</v>
      </c>
      <c r="AT83" s="112">
        <f t="shared" ref="AT83:AT103" si="3">ROUND(SUM(AV83:AW83),2)</f>
        <v>0</v>
      </c>
      <c r="AU83" s="113">
        <f>'D.1.2.01 - Architektonick...'!P107</f>
        <v>0</v>
      </c>
      <c r="AV83" s="112">
        <f>'D.1.2.01 - Architektonick...'!J34</f>
        <v>0</v>
      </c>
      <c r="AW83" s="112">
        <f>'D.1.2.01 - Architektonick...'!J35</f>
        <v>0</v>
      </c>
      <c r="AX83" s="112">
        <f>'D.1.2.01 - Architektonick...'!J36</f>
        <v>0</v>
      </c>
      <c r="AY83" s="112">
        <f>'D.1.2.01 - Architektonick...'!J37</f>
        <v>0</v>
      </c>
      <c r="AZ83" s="112">
        <f>'D.1.2.01 - Architektonick...'!F34</f>
        <v>0</v>
      </c>
      <c r="BA83" s="112">
        <f>'D.1.2.01 - Architektonick...'!F35</f>
        <v>0</v>
      </c>
      <c r="BB83" s="112">
        <f>'D.1.2.01 - Architektonick...'!F36</f>
        <v>0</v>
      </c>
      <c r="BC83" s="112">
        <f>'D.1.2.01 - Architektonick...'!F37</f>
        <v>0</v>
      </c>
      <c r="BD83" s="114">
        <f>'D.1.2.01 - Architektonick...'!F38</f>
        <v>0</v>
      </c>
      <c r="BT83" s="115" t="s">
        <v>87</v>
      </c>
      <c r="BV83" s="115" t="s">
        <v>72</v>
      </c>
      <c r="BW83" s="115" t="s">
        <v>174</v>
      </c>
      <c r="BX83" s="115" t="s">
        <v>172</v>
      </c>
      <c r="CL83" s="115" t="s">
        <v>21</v>
      </c>
    </row>
    <row r="84" spans="1:90" s="6" customFormat="1" ht="22.5" customHeight="1">
      <c r="A84" s="116" t="s">
        <v>84</v>
      </c>
      <c r="B84" s="107"/>
      <c r="C84" s="108"/>
      <c r="D84" s="108"/>
      <c r="E84" s="108"/>
      <c r="F84" s="415" t="s">
        <v>175</v>
      </c>
      <c r="G84" s="415"/>
      <c r="H84" s="415"/>
      <c r="I84" s="415"/>
      <c r="J84" s="415"/>
      <c r="K84" s="108"/>
      <c r="L84" s="415" t="s">
        <v>96</v>
      </c>
      <c r="M84" s="415"/>
      <c r="N84" s="415"/>
      <c r="O84" s="415"/>
      <c r="P84" s="415"/>
      <c r="Q84" s="415"/>
      <c r="R84" s="415"/>
      <c r="S84" s="415"/>
      <c r="T84" s="415"/>
      <c r="U84" s="415"/>
      <c r="V84" s="415"/>
      <c r="W84" s="415"/>
      <c r="X84" s="415"/>
      <c r="Y84" s="415"/>
      <c r="Z84" s="415"/>
      <c r="AA84" s="415"/>
      <c r="AB84" s="415"/>
      <c r="AC84" s="415"/>
      <c r="AD84" s="415"/>
      <c r="AE84" s="415"/>
      <c r="AF84" s="415"/>
      <c r="AG84" s="412">
        <f>'D.1.2.04 - Silnoproudá el...'!J31</f>
        <v>0</v>
      </c>
      <c r="AH84" s="413"/>
      <c r="AI84" s="413"/>
      <c r="AJ84" s="413"/>
      <c r="AK84" s="413"/>
      <c r="AL84" s="413"/>
      <c r="AM84" s="413"/>
      <c r="AN84" s="412">
        <f t="shared" si="2"/>
        <v>0</v>
      </c>
      <c r="AO84" s="413"/>
      <c r="AP84" s="413"/>
      <c r="AQ84" s="109" t="s">
        <v>82</v>
      </c>
      <c r="AR84" s="110"/>
      <c r="AS84" s="111">
        <v>0</v>
      </c>
      <c r="AT84" s="112">
        <f t="shared" si="3"/>
        <v>0</v>
      </c>
      <c r="AU84" s="113">
        <f>'D.1.2.04 - Silnoproudá el...'!P95</f>
        <v>0</v>
      </c>
      <c r="AV84" s="112">
        <f>'D.1.2.04 - Silnoproudá el...'!J34</f>
        <v>0</v>
      </c>
      <c r="AW84" s="112">
        <f>'D.1.2.04 - Silnoproudá el...'!J35</f>
        <v>0</v>
      </c>
      <c r="AX84" s="112">
        <f>'D.1.2.04 - Silnoproudá el...'!J36</f>
        <v>0</v>
      </c>
      <c r="AY84" s="112">
        <f>'D.1.2.04 - Silnoproudá el...'!J37</f>
        <v>0</v>
      </c>
      <c r="AZ84" s="112">
        <f>'D.1.2.04 - Silnoproudá el...'!F34</f>
        <v>0</v>
      </c>
      <c r="BA84" s="112">
        <f>'D.1.2.04 - Silnoproudá el...'!F35</f>
        <v>0</v>
      </c>
      <c r="BB84" s="112">
        <f>'D.1.2.04 - Silnoproudá el...'!F36</f>
        <v>0</v>
      </c>
      <c r="BC84" s="112">
        <f>'D.1.2.04 - Silnoproudá el...'!F37</f>
        <v>0</v>
      </c>
      <c r="BD84" s="114">
        <f>'D.1.2.04 - Silnoproudá el...'!F38</f>
        <v>0</v>
      </c>
      <c r="BT84" s="115" t="s">
        <v>87</v>
      </c>
      <c r="BV84" s="115" t="s">
        <v>72</v>
      </c>
      <c r="BW84" s="115" t="s">
        <v>176</v>
      </c>
      <c r="BX84" s="115" t="s">
        <v>172</v>
      </c>
      <c r="CL84" s="115" t="s">
        <v>21</v>
      </c>
    </row>
    <row r="85" spans="1:90" s="6" customFormat="1" ht="22.5" customHeight="1">
      <c r="B85" s="107"/>
      <c r="C85" s="108"/>
      <c r="D85" s="108"/>
      <c r="E85" s="415" t="s">
        <v>177</v>
      </c>
      <c r="F85" s="415"/>
      <c r="G85" s="415"/>
      <c r="H85" s="415"/>
      <c r="I85" s="415"/>
      <c r="J85" s="108"/>
      <c r="K85" s="415" t="s">
        <v>178</v>
      </c>
      <c r="L85" s="415"/>
      <c r="M85" s="415"/>
      <c r="N85" s="415"/>
      <c r="O85" s="415"/>
      <c r="P85" s="415"/>
      <c r="Q85" s="415"/>
      <c r="R85" s="415"/>
      <c r="S85" s="415"/>
      <c r="T85" s="415"/>
      <c r="U85" s="415"/>
      <c r="V85" s="415"/>
      <c r="W85" s="415"/>
      <c r="X85" s="415"/>
      <c r="Y85" s="415"/>
      <c r="Z85" s="415"/>
      <c r="AA85" s="415"/>
      <c r="AB85" s="415"/>
      <c r="AC85" s="415"/>
      <c r="AD85" s="415"/>
      <c r="AE85" s="415"/>
      <c r="AF85" s="415"/>
      <c r="AG85" s="414">
        <f>ROUND(SUM(AG86:AG87),2)</f>
        <v>0</v>
      </c>
      <c r="AH85" s="413"/>
      <c r="AI85" s="413"/>
      <c r="AJ85" s="413"/>
      <c r="AK85" s="413"/>
      <c r="AL85" s="413"/>
      <c r="AM85" s="413"/>
      <c r="AN85" s="412">
        <f t="shared" si="2"/>
        <v>0</v>
      </c>
      <c r="AO85" s="413"/>
      <c r="AP85" s="413"/>
      <c r="AQ85" s="109" t="s">
        <v>82</v>
      </c>
      <c r="AR85" s="110"/>
      <c r="AS85" s="111">
        <f>ROUND(SUM(AS86:AS87),2)</f>
        <v>0</v>
      </c>
      <c r="AT85" s="112">
        <f t="shared" si="3"/>
        <v>0</v>
      </c>
      <c r="AU85" s="113">
        <f>ROUND(SUM(AU86:AU87),5)</f>
        <v>0</v>
      </c>
      <c r="AV85" s="112">
        <f>ROUND(AZ85*L26,2)</f>
        <v>0</v>
      </c>
      <c r="AW85" s="112">
        <f>ROUND(BA85*L27,2)</f>
        <v>0</v>
      </c>
      <c r="AX85" s="112">
        <f>ROUND(BB85*L26,2)</f>
        <v>0</v>
      </c>
      <c r="AY85" s="112">
        <f>ROUND(BC85*L27,2)</f>
        <v>0</v>
      </c>
      <c r="AZ85" s="112">
        <f>ROUND(SUM(AZ86:AZ87),2)</f>
        <v>0</v>
      </c>
      <c r="BA85" s="112">
        <f>ROUND(SUM(BA86:BA87),2)</f>
        <v>0</v>
      </c>
      <c r="BB85" s="112">
        <f>ROUND(SUM(BB86:BB87),2)</f>
        <v>0</v>
      </c>
      <c r="BC85" s="112">
        <f>ROUND(SUM(BC86:BC87),2)</f>
        <v>0</v>
      </c>
      <c r="BD85" s="114">
        <f>ROUND(SUM(BD86:BD87),2)</f>
        <v>0</v>
      </c>
      <c r="BS85" s="115" t="s">
        <v>69</v>
      </c>
      <c r="BT85" s="115" t="s">
        <v>79</v>
      </c>
      <c r="BU85" s="115" t="s">
        <v>71</v>
      </c>
      <c r="BV85" s="115" t="s">
        <v>72</v>
      </c>
      <c r="BW85" s="115" t="s">
        <v>179</v>
      </c>
      <c r="BX85" s="115" t="s">
        <v>139</v>
      </c>
      <c r="CL85" s="115" t="s">
        <v>21</v>
      </c>
    </row>
    <row r="86" spans="1:90" s="6" customFormat="1" ht="22.5" customHeight="1">
      <c r="A86" s="116" t="s">
        <v>84</v>
      </c>
      <c r="B86" s="107"/>
      <c r="C86" s="108"/>
      <c r="D86" s="108"/>
      <c r="E86" s="108"/>
      <c r="F86" s="415" t="s">
        <v>180</v>
      </c>
      <c r="G86" s="415"/>
      <c r="H86" s="415"/>
      <c r="I86" s="415"/>
      <c r="J86" s="415"/>
      <c r="K86" s="108"/>
      <c r="L86" s="415" t="s">
        <v>178</v>
      </c>
      <c r="M86" s="415"/>
      <c r="N86" s="415"/>
      <c r="O86" s="415"/>
      <c r="P86" s="415"/>
      <c r="Q86" s="415"/>
      <c r="R86" s="415"/>
      <c r="S86" s="415"/>
      <c r="T86" s="415"/>
      <c r="U86" s="415"/>
      <c r="V86" s="415"/>
      <c r="W86" s="415"/>
      <c r="X86" s="415"/>
      <c r="Y86" s="415"/>
      <c r="Z86" s="415"/>
      <c r="AA86" s="415"/>
      <c r="AB86" s="415"/>
      <c r="AC86" s="415"/>
      <c r="AD86" s="415"/>
      <c r="AE86" s="415"/>
      <c r="AF86" s="415"/>
      <c r="AG86" s="412">
        <f>'D.1.3.01 - Stávající zahr...'!J31</f>
        <v>0</v>
      </c>
      <c r="AH86" s="413"/>
      <c r="AI86" s="413"/>
      <c r="AJ86" s="413"/>
      <c r="AK86" s="413"/>
      <c r="AL86" s="413"/>
      <c r="AM86" s="413"/>
      <c r="AN86" s="412">
        <f t="shared" si="2"/>
        <v>0</v>
      </c>
      <c r="AO86" s="413"/>
      <c r="AP86" s="413"/>
      <c r="AQ86" s="109" t="s">
        <v>82</v>
      </c>
      <c r="AR86" s="110"/>
      <c r="AS86" s="111">
        <v>0</v>
      </c>
      <c r="AT86" s="112">
        <f t="shared" si="3"/>
        <v>0</v>
      </c>
      <c r="AU86" s="113">
        <f>'D.1.3.01 - Stávající zahr...'!P97</f>
        <v>0</v>
      </c>
      <c r="AV86" s="112">
        <f>'D.1.3.01 - Stávající zahr...'!J34</f>
        <v>0</v>
      </c>
      <c r="AW86" s="112">
        <f>'D.1.3.01 - Stávající zahr...'!J35</f>
        <v>0</v>
      </c>
      <c r="AX86" s="112">
        <f>'D.1.3.01 - Stávající zahr...'!J36</f>
        <v>0</v>
      </c>
      <c r="AY86" s="112">
        <f>'D.1.3.01 - Stávající zahr...'!J37</f>
        <v>0</v>
      </c>
      <c r="AZ86" s="112">
        <f>'D.1.3.01 - Stávající zahr...'!F34</f>
        <v>0</v>
      </c>
      <c r="BA86" s="112">
        <f>'D.1.3.01 - Stávající zahr...'!F35</f>
        <v>0</v>
      </c>
      <c r="BB86" s="112">
        <f>'D.1.3.01 - Stávající zahr...'!F36</f>
        <v>0</v>
      </c>
      <c r="BC86" s="112">
        <f>'D.1.3.01 - Stávající zahr...'!F37</f>
        <v>0</v>
      </c>
      <c r="BD86" s="114">
        <f>'D.1.3.01 - Stávající zahr...'!F38</f>
        <v>0</v>
      </c>
      <c r="BT86" s="115" t="s">
        <v>87</v>
      </c>
      <c r="BV86" s="115" t="s">
        <v>72</v>
      </c>
      <c r="BW86" s="115" t="s">
        <v>181</v>
      </c>
      <c r="BX86" s="115" t="s">
        <v>179</v>
      </c>
      <c r="CL86" s="115" t="s">
        <v>21</v>
      </c>
    </row>
    <row r="87" spans="1:90" s="6" customFormat="1" ht="22.5" customHeight="1">
      <c r="A87" s="116" t="s">
        <v>84</v>
      </c>
      <c r="B87" s="107"/>
      <c r="C87" s="108"/>
      <c r="D87" s="108"/>
      <c r="E87" s="108"/>
      <c r="F87" s="415" t="s">
        <v>182</v>
      </c>
      <c r="G87" s="415"/>
      <c r="H87" s="415"/>
      <c r="I87" s="415"/>
      <c r="J87" s="415"/>
      <c r="K87" s="108"/>
      <c r="L87" s="415" t="s">
        <v>183</v>
      </c>
      <c r="M87" s="415"/>
      <c r="N87" s="415"/>
      <c r="O87" s="415"/>
      <c r="P87" s="415"/>
      <c r="Q87" s="415"/>
      <c r="R87" s="415"/>
      <c r="S87" s="415"/>
      <c r="T87" s="415"/>
      <c r="U87" s="415"/>
      <c r="V87" s="415"/>
      <c r="W87" s="415"/>
      <c r="X87" s="415"/>
      <c r="Y87" s="415"/>
      <c r="Z87" s="415"/>
      <c r="AA87" s="415"/>
      <c r="AB87" s="415"/>
      <c r="AC87" s="415"/>
      <c r="AD87" s="415"/>
      <c r="AE87" s="415"/>
      <c r="AF87" s="415"/>
      <c r="AG87" s="412">
        <f>'D.1.3.04 - Silnoproudá el...'!J31</f>
        <v>0</v>
      </c>
      <c r="AH87" s="413"/>
      <c r="AI87" s="413"/>
      <c r="AJ87" s="413"/>
      <c r="AK87" s="413"/>
      <c r="AL87" s="413"/>
      <c r="AM87" s="413"/>
      <c r="AN87" s="412">
        <f t="shared" si="2"/>
        <v>0</v>
      </c>
      <c r="AO87" s="413"/>
      <c r="AP87" s="413"/>
      <c r="AQ87" s="109" t="s">
        <v>82</v>
      </c>
      <c r="AR87" s="110"/>
      <c r="AS87" s="111">
        <v>0</v>
      </c>
      <c r="AT87" s="112">
        <f t="shared" si="3"/>
        <v>0</v>
      </c>
      <c r="AU87" s="113">
        <f>'D.1.3.04 - Silnoproudá el...'!P95</f>
        <v>0</v>
      </c>
      <c r="AV87" s="112">
        <f>'D.1.3.04 - Silnoproudá el...'!J34</f>
        <v>0</v>
      </c>
      <c r="AW87" s="112">
        <f>'D.1.3.04 - Silnoproudá el...'!J35</f>
        <v>0</v>
      </c>
      <c r="AX87" s="112">
        <f>'D.1.3.04 - Silnoproudá el...'!J36</f>
        <v>0</v>
      </c>
      <c r="AY87" s="112">
        <f>'D.1.3.04 - Silnoproudá el...'!J37</f>
        <v>0</v>
      </c>
      <c r="AZ87" s="112">
        <f>'D.1.3.04 - Silnoproudá el...'!F34</f>
        <v>0</v>
      </c>
      <c r="BA87" s="112">
        <f>'D.1.3.04 - Silnoproudá el...'!F35</f>
        <v>0</v>
      </c>
      <c r="BB87" s="112">
        <f>'D.1.3.04 - Silnoproudá el...'!F36</f>
        <v>0</v>
      </c>
      <c r="BC87" s="112">
        <f>'D.1.3.04 - Silnoproudá el...'!F37</f>
        <v>0</v>
      </c>
      <c r="BD87" s="114">
        <f>'D.1.3.04 - Silnoproudá el...'!F38</f>
        <v>0</v>
      </c>
      <c r="BT87" s="115" t="s">
        <v>87</v>
      </c>
      <c r="BV87" s="115" t="s">
        <v>72</v>
      </c>
      <c r="BW87" s="115" t="s">
        <v>184</v>
      </c>
      <c r="BX87" s="115" t="s">
        <v>179</v>
      </c>
      <c r="CL87" s="115" t="s">
        <v>21</v>
      </c>
    </row>
    <row r="88" spans="1:90" s="6" customFormat="1" ht="22.5" customHeight="1">
      <c r="A88" s="116" t="s">
        <v>84</v>
      </c>
      <c r="B88" s="107"/>
      <c r="C88" s="108"/>
      <c r="D88" s="108"/>
      <c r="E88" s="415" t="s">
        <v>185</v>
      </c>
      <c r="F88" s="415"/>
      <c r="G88" s="415"/>
      <c r="H88" s="415"/>
      <c r="I88" s="415"/>
      <c r="J88" s="108"/>
      <c r="K88" s="415" t="s">
        <v>186</v>
      </c>
      <c r="L88" s="415"/>
      <c r="M88" s="415"/>
      <c r="N88" s="415"/>
      <c r="O88" s="415"/>
      <c r="P88" s="415"/>
      <c r="Q88" s="415"/>
      <c r="R88" s="415"/>
      <c r="S88" s="415"/>
      <c r="T88" s="415"/>
      <c r="U88" s="415"/>
      <c r="V88" s="415"/>
      <c r="W88" s="415"/>
      <c r="X88" s="415"/>
      <c r="Y88" s="415"/>
      <c r="Z88" s="415"/>
      <c r="AA88" s="415"/>
      <c r="AB88" s="415"/>
      <c r="AC88" s="415"/>
      <c r="AD88" s="415"/>
      <c r="AE88" s="415"/>
      <c r="AF88" s="415"/>
      <c r="AG88" s="412">
        <f>'SO04 - Drátěné oplocení'!J29</f>
        <v>0</v>
      </c>
      <c r="AH88" s="413"/>
      <c r="AI88" s="413"/>
      <c r="AJ88" s="413"/>
      <c r="AK88" s="413"/>
      <c r="AL88" s="413"/>
      <c r="AM88" s="413"/>
      <c r="AN88" s="412">
        <f t="shared" si="2"/>
        <v>0</v>
      </c>
      <c r="AO88" s="413"/>
      <c r="AP88" s="413"/>
      <c r="AQ88" s="109" t="s">
        <v>82</v>
      </c>
      <c r="AR88" s="110"/>
      <c r="AS88" s="111">
        <v>0</v>
      </c>
      <c r="AT88" s="112">
        <f t="shared" si="3"/>
        <v>0</v>
      </c>
      <c r="AU88" s="113">
        <f>'SO04 - Drátěné oplocení'!P89</f>
        <v>0</v>
      </c>
      <c r="AV88" s="112">
        <f>'SO04 - Drátěné oplocení'!J32</f>
        <v>0</v>
      </c>
      <c r="AW88" s="112">
        <f>'SO04 - Drátěné oplocení'!J33</f>
        <v>0</v>
      </c>
      <c r="AX88" s="112">
        <f>'SO04 - Drátěné oplocení'!J34</f>
        <v>0</v>
      </c>
      <c r="AY88" s="112">
        <f>'SO04 - Drátěné oplocení'!J35</f>
        <v>0</v>
      </c>
      <c r="AZ88" s="112">
        <f>'SO04 - Drátěné oplocení'!F32</f>
        <v>0</v>
      </c>
      <c r="BA88" s="112">
        <f>'SO04 - Drátěné oplocení'!F33</f>
        <v>0</v>
      </c>
      <c r="BB88" s="112">
        <f>'SO04 - Drátěné oplocení'!F34</f>
        <v>0</v>
      </c>
      <c r="BC88" s="112">
        <f>'SO04 - Drátěné oplocení'!F35</f>
        <v>0</v>
      </c>
      <c r="BD88" s="114">
        <f>'SO04 - Drátěné oplocení'!F36</f>
        <v>0</v>
      </c>
      <c r="BT88" s="115" t="s">
        <v>79</v>
      </c>
      <c r="BV88" s="115" t="s">
        <v>72</v>
      </c>
      <c r="BW88" s="115" t="s">
        <v>187</v>
      </c>
      <c r="BX88" s="115" t="s">
        <v>139</v>
      </c>
      <c r="CL88" s="115" t="s">
        <v>21</v>
      </c>
    </row>
    <row r="89" spans="1:90" s="6" customFormat="1" ht="22.5" customHeight="1">
      <c r="A89" s="116" t="s">
        <v>84</v>
      </c>
      <c r="B89" s="107"/>
      <c r="C89" s="108"/>
      <c r="D89" s="108"/>
      <c r="E89" s="415" t="s">
        <v>188</v>
      </c>
      <c r="F89" s="415"/>
      <c r="G89" s="415"/>
      <c r="H89" s="415"/>
      <c r="I89" s="415"/>
      <c r="J89" s="108"/>
      <c r="K89" s="415" t="s">
        <v>189</v>
      </c>
      <c r="L89" s="415"/>
      <c r="M89" s="415"/>
      <c r="N89" s="415"/>
      <c r="O89" s="415"/>
      <c r="P89" s="415"/>
      <c r="Q89" s="415"/>
      <c r="R89" s="415"/>
      <c r="S89" s="415"/>
      <c r="T89" s="415"/>
      <c r="U89" s="415"/>
      <c r="V89" s="415"/>
      <c r="W89" s="415"/>
      <c r="X89" s="415"/>
      <c r="Y89" s="415"/>
      <c r="Z89" s="415"/>
      <c r="AA89" s="415"/>
      <c r="AB89" s="415"/>
      <c r="AC89" s="415"/>
      <c r="AD89" s="415"/>
      <c r="AE89" s="415"/>
      <c r="AF89" s="415"/>
      <c r="AG89" s="412">
        <f>'SO05 - Zděné oplocení'!J29</f>
        <v>0</v>
      </c>
      <c r="AH89" s="413"/>
      <c r="AI89" s="413"/>
      <c r="AJ89" s="413"/>
      <c r="AK89" s="413"/>
      <c r="AL89" s="413"/>
      <c r="AM89" s="413"/>
      <c r="AN89" s="412">
        <f t="shared" si="2"/>
        <v>0</v>
      </c>
      <c r="AO89" s="413"/>
      <c r="AP89" s="413"/>
      <c r="AQ89" s="109" t="s">
        <v>82</v>
      </c>
      <c r="AR89" s="110"/>
      <c r="AS89" s="111">
        <v>0</v>
      </c>
      <c r="AT89" s="112">
        <f t="shared" si="3"/>
        <v>0</v>
      </c>
      <c r="AU89" s="113">
        <f>'SO05 - Zděné oplocení'!P89</f>
        <v>0</v>
      </c>
      <c r="AV89" s="112">
        <f>'SO05 - Zděné oplocení'!J32</f>
        <v>0</v>
      </c>
      <c r="AW89" s="112">
        <f>'SO05 - Zděné oplocení'!J33</f>
        <v>0</v>
      </c>
      <c r="AX89" s="112">
        <f>'SO05 - Zděné oplocení'!J34</f>
        <v>0</v>
      </c>
      <c r="AY89" s="112">
        <f>'SO05 - Zděné oplocení'!J35</f>
        <v>0</v>
      </c>
      <c r="AZ89" s="112">
        <f>'SO05 - Zděné oplocení'!F32</f>
        <v>0</v>
      </c>
      <c r="BA89" s="112">
        <f>'SO05 - Zděné oplocení'!F33</f>
        <v>0</v>
      </c>
      <c r="BB89" s="112">
        <f>'SO05 - Zděné oplocení'!F34</f>
        <v>0</v>
      </c>
      <c r="BC89" s="112">
        <f>'SO05 - Zděné oplocení'!F35</f>
        <v>0</v>
      </c>
      <c r="BD89" s="114">
        <f>'SO05 - Zděné oplocení'!F36</f>
        <v>0</v>
      </c>
      <c r="BT89" s="115" t="s">
        <v>79</v>
      </c>
      <c r="BV89" s="115" t="s">
        <v>72</v>
      </c>
      <c r="BW89" s="115" t="s">
        <v>190</v>
      </c>
      <c r="BX89" s="115" t="s">
        <v>139</v>
      </c>
      <c r="CL89" s="115" t="s">
        <v>21</v>
      </c>
    </row>
    <row r="90" spans="1:90" s="6" customFormat="1" ht="22.5" customHeight="1">
      <c r="B90" s="107"/>
      <c r="C90" s="108"/>
      <c r="D90" s="108"/>
      <c r="E90" s="415" t="s">
        <v>101</v>
      </c>
      <c r="F90" s="415"/>
      <c r="G90" s="415"/>
      <c r="H90" s="415"/>
      <c r="I90" s="415"/>
      <c r="J90" s="108"/>
      <c r="K90" s="415" t="s">
        <v>102</v>
      </c>
      <c r="L90" s="415"/>
      <c r="M90" s="415"/>
      <c r="N90" s="415"/>
      <c r="O90" s="415"/>
      <c r="P90" s="415"/>
      <c r="Q90" s="415"/>
      <c r="R90" s="415"/>
      <c r="S90" s="415"/>
      <c r="T90" s="415"/>
      <c r="U90" s="415"/>
      <c r="V90" s="415"/>
      <c r="W90" s="415"/>
      <c r="X90" s="415"/>
      <c r="Y90" s="415"/>
      <c r="Z90" s="415"/>
      <c r="AA90" s="415"/>
      <c r="AB90" s="415"/>
      <c r="AC90" s="415"/>
      <c r="AD90" s="415"/>
      <c r="AE90" s="415"/>
      <c r="AF90" s="415"/>
      <c r="AG90" s="414">
        <f>ROUND(SUM(AG91:AG96),2)</f>
        <v>0</v>
      </c>
      <c r="AH90" s="413"/>
      <c r="AI90" s="413"/>
      <c r="AJ90" s="413"/>
      <c r="AK90" s="413"/>
      <c r="AL90" s="413"/>
      <c r="AM90" s="413"/>
      <c r="AN90" s="412">
        <f t="shared" si="2"/>
        <v>0</v>
      </c>
      <c r="AO90" s="413"/>
      <c r="AP90" s="413"/>
      <c r="AQ90" s="109" t="s">
        <v>82</v>
      </c>
      <c r="AR90" s="110"/>
      <c r="AS90" s="111">
        <f>ROUND(SUM(AS91:AS96),2)</f>
        <v>0</v>
      </c>
      <c r="AT90" s="112">
        <f t="shared" si="3"/>
        <v>0</v>
      </c>
      <c r="AU90" s="113">
        <f>ROUND(SUM(AU91:AU96),5)</f>
        <v>0</v>
      </c>
      <c r="AV90" s="112">
        <f>ROUND(AZ90*L26,2)</f>
        <v>0</v>
      </c>
      <c r="AW90" s="112">
        <f>ROUND(BA90*L27,2)</f>
        <v>0</v>
      </c>
      <c r="AX90" s="112">
        <f>ROUND(BB90*L26,2)</f>
        <v>0</v>
      </c>
      <c r="AY90" s="112">
        <f>ROUND(BC90*L27,2)</f>
        <v>0</v>
      </c>
      <c r="AZ90" s="112">
        <f>ROUND(SUM(AZ91:AZ96),2)</f>
        <v>0</v>
      </c>
      <c r="BA90" s="112">
        <f>ROUND(SUM(BA91:BA96),2)</f>
        <v>0</v>
      </c>
      <c r="BB90" s="112">
        <f>ROUND(SUM(BB91:BB96),2)</f>
        <v>0</v>
      </c>
      <c r="BC90" s="112">
        <f>ROUND(SUM(BC91:BC96),2)</f>
        <v>0</v>
      </c>
      <c r="BD90" s="114">
        <f>ROUND(SUM(BD91:BD96),2)</f>
        <v>0</v>
      </c>
      <c r="BS90" s="115" t="s">
        <v>69</v>
      </c>
      <c r="BT90" s="115" t="s">
        <v>79</v>
      </c>
      <c r="BU90" s="115" t="s">
        <v>71</v>
      </c>
      <c r="BV90" s="115" t="s">
        <v>72</v>
      </c>
      <c r="BW90" s="115" t="s">
        <v>191</v>
      </c>
      <c r="BX90" s="115" t="s">
        <v>139</v>
      </c>
      <c r="CL90" s="115" t="s">
        <v>21</v>
      </c>
    </row>
    <row r="91" spans="1:90" s="6" customFormat="1" ht="22.5" customHeight="1">
      <c r="A91" s="116" t="s">
        <v>84</v>
      </c>
      <c r="B91" s="107"/>
      <c r="C91" s="108"/>
      <c r="D91" s="108"/>
      <c r="E91" s="108"/>
      <c r="F91" s="415" t="s">
        <v>192</v>
      </c>
      <c r="G91" s="415"/>
      <c r="H91" s="415"/>
      <c r="I91" s="415"/>
      <c r="J91" s="415"/>
      <c r="K91" s="108"/>
      <c r="L91" s="415" t="s">
        <v>193</v>
      </c>
      <c r="M91" s="415"/>
      <c r="N91" s="415"/>
      <c r="O91" s="415"/>
      <c r="P91" s="415"/>
      <c r="Q91" s="415"/>
      <c r="R91" s="415"/>
      <c r="S91" s="415"/>
      <c r="T91" s="415"/>
      <c r="U91" s="415"/>
      <c r="V91" s="415"/>
      <c r="W91" s="415"/>
      <c r="X91" s="415"/>
      <c r="Y91" s="415"/>
      <c r="Z91" s="415"/>
      <c r="AA91" s="415"/>
      <c r="AB91" s="415"/>
      <c r="AC91" s="415"/>
      <c r="AD91" s="415"/>
      <c r="AE91" s="415"/>
      <c r="AF91" s="415"/>
      <c r="AG91" s="412">
        <f>'IO01 - Parkovací plocha'!J31</f>
        <v>0</v>
      </c>
      <c r="AH91" s="413"/>
      <c r="AI91" s="413"/>
      <c r="AJ91" s="413"/>
      <c r="AK91" s="413"/>
      <c r="AL91" s="413"/>
      <c r="AM91" s="413"/>
      <c r="AN91" s="412">
        <f t="shared" si="2"/>
        <v>0</v>
      </c>
      <c r="AO91" s="413"/>
      <c r="AP91" s="413"/>
      <c r="AQ91" s="109" t="s">
        <v>82</v>
      </c>
      <c r="AR91" s="110"/>
      <c r="AS91" s="111">
        <v>0</v>
      </c>
      <c r="AT91" s="112">
        <f t="shared" si="3"/>
        <v>0</v>
      </c>
      <c r="AU91" s="113">
        <f>'IO01 - Parkovací plocha'!P93</f>
        <v>0</v>
      </c>
      <c r="AV91" s="112">
        <f>'IO01 - Parkovací plocha'!J34</f>
        <v>0</v>
      </c>
      <c r="AW91" s="112">
        <f>'IO01 - Parkovací plocha'!J35</f>
        <v>0</v>
      </c>
      <c r="AX91" s="112">
        <f>'IO01 - Parkovací plocha'!J36</f>
        <v>0</v>
      </c>
      <c r="AY91" s="112">
        <f>'IO01 - Parkovací plocha'!J37</f>
        <v>0</v>
      </c>
      <c r="AZ91" s="112">
        <f>'IO01 - Parkovací plocha'!F34</f>
        <v>0</v>
      </c>
      <c r="BA91" s="112">
        <f>'IO01 - Parkovací plocha'!F35</f>
        <v>0</v>
      </c>
      <c r="BB91" s="112">
        <f>'IO01 - Parkovací plocha'!F36</f>
        <v>0</v>
      </c>
      <c r="BC91" s="112">
        <f>'IO01 - Parkovací plocha'!F37</f>
        <v>0</v>
      </c>
      <c r="BD91" s="114">
        <f>'IO01 - Parkovací plocha'!F38</f>
        <v>0</v>
      </c>
      <c r="BT91" s="115" t="s">
        <v>87</v>
      </c>
      <c r="BV91" s="115" t="s">
        <v>72</v>
      </c>
      <c r="BW91" s="115" t="s">
        <v>194</v>
      </c>
      <c r="BX91" s="115" t="s">
        <v>191</v>
      </c>
      <c r="CL91" s="115" t="s">
        <v>21</v>
      </c>
    </row>
    <row r="92" spans="1:90" s="6" customFormat="1" ht="22.5" customHeight="1">
      <c r="A92" s="116" t="s">
        <v>84</v>
      </c>
      <c r="B92" s="107"/>
      <c r="C92" s="108"/>
      <c r="D92" s="108"/>
      <c r="E92" s="108"/>
      <c r="F92" s="415" t="s">
        <v>195</v>
      </c>
      <c r="G92" s="415"/>
      <c r="H92" s="415"/>
      <c r="I92" s="415"/>
      <c r="J92" s="415"/>
      <c r="K92" s="108"/>
      <c r="L92" s="415" t="s">
        <v>196</v>
      </c>
      <c r="M92" s="415"/>
      <c r="N92" s="415"/>
      <c r="O92" s="415"/>
      <c r="P92" s="415"/>
      <c r="Q92" s="415"/>
      <c r="R92" s="415"/>
      <c r="S92" s="415"/>
      <c r="T92" s="415"/>
      <c r="U92" s="415"/>
      <c r="V92" s="415"/>
      <c r="W92" s="415"/>
      <c r="X92" s="415"/>
      <c r="Y92" s="415"/>
      <c r="Z92" s="415"/>
      <c r="AA92" s="415"/>
      <c r="AB92" s="415"/>
      <c r="AC92" s="415"/>
      <c r="AD92" s="415"/>
      <c r="AE92" s="415"/>
      <c r="AF92" s="415"/>
      <c r="AG92" s="412">
        <f>'IO02a - Pochozí plocha'!J31</f>
        <v>0</v>
      </c>
      <c r="AH92" s="413"/>
      <c r="AI92" s="413"/>
      <c r="AJ92" s="413"/>
      <c r="AK92" s="413"/>
      <c r="AL92" s="413"/>
      <c r="AM92" s="413"/>
      <c r="AN92" s="412">
        <f t="shared" si="2"/>
        <v>0</v>
      </c>
      <c r="AO92" s="413"/>
      <c r="AP92" s="413"/>
      <c r="AQ92" s="109" t="s">
        <v>82</v>
      </c>
      <c r="AR92" s="110"/>
      <c r="AS92" s="111">
        <v>0</v>
      </c>
      <c r="AT92" s="112">
        <f t="shared" si="3"/>
        <v>0</v>
      </c>
      <c r="AU92" s="113">
        <f>'IO02a - Pochozí plocha'!P98</f>
        <v>0</v>
      </c>
      <c r="AV92" s="112">
        <f>'IO02a - Pochozí plocha'!J34</f>
        <v>0</v>
      </c>
      <c r="AW92" s="112">
        <f>'IO02a - Pochozí plocha'!J35</f>
        <v>0</v>
      </c>
      <c r="AX92" s="112">
        <f>'IO02a - Pochozí plocha'!J36</f>
        <v>0</v>
      </c>
      <c r="AY92" s="112">
        <f>'IO02a - Pochozí plocha'!J37</f>
        <v>0</v>
      </c>
      <c r="AZ92" s="112">
        <f>'IO02a - Pochozí plocha'!F34</f>
        <v>0</v>
      </c>
      <c r="BA92" s="112">
        <f>'IO02a - Pochozí plocha'!F35</f>
        <v>0</v>
      </c>
      <c r="BB92" s="112">
        <f>'IO02a - Pochozí plocha'!F36</f>
        <v>0</v>
      </c>
      <c r="BC92" s="112">
        <f>'IO02a - Pochozí plocha'!F37</f>
        <v>0</v>
      </c>
      <c r="BD92" s="114">
        <f>'IO02a - Pochozí plocha'!F38</f>
        <v>0</v>
      </c>
      <c r="BT92" s="115" t="s">
        <v>87</v>
      </c>
      <c r="BV92" s="115" t="s">
        <v>72</v>
      </c>
      <c r="BW92" s="115" t="s">
        <v>197</v>
      </c>
      <c r="BX92" s="115" t="s">
        <v>191</v>
      </c>
      <c r="CL92" s="115" t="s">
        <v>21</v>
      </c>
    </row>
    <row r="93" spans="1:90" s="6" customFormat="1" ht="22.5" customHeight="1">
      <c r="A93" s="116" t="s">
        <v>84</v>
      </c>
      <c r="B93" s="107"/>
      <c r="C93" s="108"/>
      <c r="D93" s="108"/>
      <c r="E93" s="108"/>
      <c r="F93" s="415" t="s">
        <v>198</v>
      </c>
      <c r="G93" s="415"/>
      <c r="H93" s="415"/>
      <c r="I93" s="415"/>
      <c r="J93" s="415"/>
      <c r="K93" s="108"/>
      <c r="L93" s="415" t="s">
        <v>196</v>
      </c>
      <c r="M93" s="415"/>
      <c r="N93" s="415"/>
      <c r="O93" s="415"/>
      <c r="P93" s="415"/>
      <c r="Q93" s="415"/>
      <c r="R93" s="415"/>
      <c r="S93" s="415"/>
      <c r="T93" s="415"/>
      <c r="U93" s="415"/>
      <c r="V93" s="415"/>
      <c r="W93" s="415"/>
      <c r="X93" s="415"/>
      <c r="Y93" s="415"/>
      <c r="Z93" s="415"/>
      <c r="AA93" s="415"/>
      <c r="AB93" s="415"/>
      <c r="AC93" s="415"/>
      <c r="AD93" s="415"/>
      <c r="AE93" s="415"/>
      <c r="AF93" s="415"/>
      <c r="AG93" s="412">
        <f>'IO02b - Pochozí plocha'!J31</f>
        <v>0</v>
      </c>
      <c r="AH93" s="413"/>
      <c r="AI93" s="413"/>
      <c r="AJ93" s="413"/>
      <c r="AK93" s="413"/>
      <c r="AL93" s="413"/>
      <c r="AM93" s="413"/>
      <c r="AN93" s="412">
        <f t="shared" si="2"/>
        <v>0</v>
      </c>
      <c r="AO93" s="413"/>
      <c r="AP93" s="413"/>
      <c r="AQ93" s="109" t="s">
        <v>82</v>
      </c>
      <c r="AR93" s="110"/>
      <c r="AS93" s="111">
        <v>0</v>
      </c>
      <c r="AT93" s="112">
        <f t="shared" si="3"/>
        <v>0</v>
      </c>
      <c r="AU93" s="113">
        <f>'IO02b - Pochozí plocha'!P98</f>
        <v>0</v>
      </c>
      <c r="AV93" s="112">
        <f>'IO02b - Pochozí plocha'!J34</f>
        <v>0</v>
      </c>
      <c r="AW93" s="112">
        <f>'IO02b - Pochozí plocha'!J35</f>
        <v>0</v>
      </c>
      <c r="AX93" s="112">
        <f>'IO02b - Pochozí plocha'!J36</f>
        <v>0</v>
      </c>
      <c r="AY93" s="112">
        <f>'IO02b - Pochozí plocha'!J37</f>
        <v>0</v>
      </c>
      <c r="AZ93" s="112">
        <f>'IO02b - Pochozí plocha'!F34</f>
        <v>0</v>
      </c>
      <c r="BA93" s="112">
        <f>'IO02b - Pochozí plocha'!F35</f>
        <v>0</v>
      </c>
      <c r="BB93" s="112">
        <f>'IO02b - Pochozí plocha'!F36</f>
        <v>0</v>
      </c>
      <c r="BC93" s="112">
        <f>'IO02b - Pochozí plocha'!F37</f>
        <v>0</v>
      </c>
      <c r="BD93" s="114">
        <f>'IO02b - Pochozí plocha'!F38</f>
        <v>0</v>
      </c>
      <c r="BT93" s="115" t="s">
        <v>87</v>
      </c>
      <c r="BV93" s="115" t="s">
        <v>72</v>
      </c>
      <c r="BW93" s="115" t="s">
        <v>199</v>
      </c>
      <c r="BX93" s="115" t="s">
        <v>191</v>
      </c>
      <c r="CL93" s="115" t="s">
        <v>21</v>
      </c>
    </row>
    <row r="94" spans="1:90" s="6" customFormat="1" ht="22.5" customHeight="1">
      <c r="A94" s="116" t="s">
        <v>84</v>
      </c>
      <c r="B94" s="107"/>
      <c r="C94" s="108"/>
      <c r="D94" s="108"/>
      <c r="E94" s="108"/>
      <c r="F94" s="415" t="s">
        <v>104</v>
      </c>
      <c r="G94" s="415"/>
      <c r="H94" s="415"/>
      <c r="I94" s="415"/>
      <c r="J94" s="415"/>
      <c r="K94" s="108"/>
      <c r="L94" s="415" t="s">
        <v>105</v>
      </c>
      <c r="M94" s="415"/>
      <c r="N94" s="415"/>
      <c r="O94" s="415"/>
      <c r="P94" s="415"/>
      <c r="Q94" s="415"/>
      <c r="R94" s="415"/>
      <c r="S94" s="415"/>
      <c r="T94" s="415"/>
      <c r="U94" s="415"/>
      <c r="V94" s="415"/>
      <c r="W94" s="415"/>
      <c r="X94" s="415"/>
      <c r="Y94" s="415"/>
      <c r="Z94" s="415"/>
      <c r="AA94" s="415"/>
      <c r="AB94" s="415"/>
      <c r="AC94" s="415"/>
      <c r="AD94" s="415"/>
      <c r="AE94" s="415"/>
      <c r="AF94" s="415"/>
      <c r="AG94" s="412">
        <f>'IO03 - Okapový chodníček_01'!J31</f>
        <v>0</v>
      </c>
      <c r="AH94" s="413"/>
      <c r="AI94" s="413"/>
      <c r="AJ94" s="413"/>
      <c r="AK94" s="413"/>
      <c r="AL94" s="413"/>
      <c r="AM94" s="413"/>
      <c r="AN94" s="412">
        <f t="shared" si="2"/>
        <v>0</v>
      </c>
      <c r="AO94" s="413"/>
      <c r="AP94" s="413"/>
      <c r="AQ94" s="109" t="s">
        <v>82</v>
      </c>
      <c r="AR94" s="110"/>
      <c r="AS94" s="111">
        <v>0</v>
      </c>
      <c r="AT94" s="112">
        <f t="shared" si="3"/>
        <v>0</v>
      </c>
      <c r="AU94" s="113">
        <f>'IO03 - Okapový chodníček_01'!P96</f>
        <v>0</v>
      </c>
      <c r="AV94" s="112">
        <f>'IO03 - Okapový chodníček_01'!J34</f>
        <v>0</v>
      </c>
      <c r="AW94" s="112">
        <f>'IO03 - Okapový chodníček_01'!J35</f>
        <v>0</v>
      </c>
      <c r="AX94" s="112">
        <f>'IO03 - Okapový chodníček_01'!J36</f>
        <v>0</v>
      </c>
      <c r="AY94" s="112">
        <f>'IO03 - Okapový chodníček_01'!J37</f>
        <v>0</v>
      </c>
      <c r="AZ94" s="112">
        <f>'IO03 - Okapový chodníček_01'!F34</f>
        <v>0</v>
      </c>
      <c r="BA94" s="112">
        <f>'IO03 - Okapový chodníček_01'!F35</f>
        <v>0</v>
      </c>
      <c r="BB94" s="112">
        <f>'IO03 - Okapový chodníček_01'!F36</f>
        <v>0</v>
      </c>
      <c r="BC94" s="112">
        <f>'IO03 - Okapový chodníček_01'!F37</f>
        <v>0</v>
      </c>
      <c r="BD94" s="114">
        <f>'IO03 - Okapový chodníček_01'!F38</f>
        <v>0</v>
      </c>
      <c r="BT94" s="115" t="s">
        <v>87</v>
      </c>
      <c r="BV94" s="115" t="s">
        <v>72</v>
      </c>
      <c r="BW94" s="115" t="s">
        <v>200</v>
      </c>
      <c r="BX94" s="115" t="s">
        <v>191</v>
      </c>
      <c r="CL94" s="115" t="s">
        <v>21</v>
      </c>
    </row>
    <row r="95" spans="1:90" s="6" customFormat="1" ht="34.5" customHeight="1">
      <c r="A95" s="116" t="s">
        <v>84</v>
      </c>
      <c r="B95" s="107"/>
      <c r="C95" s="108"/>
      <c r="D95" s="108"/>
      <c r="E95" s="108"/>
      <c r="F95" s="415" t="s">
        <v>201</v>
      </c>
      <c r="G95" s="415"/>
      <c r="H95" s="415"/>
      <c r="I95" s="415"/>
      <c r="J95" s="415"/>
      <c r="K95" s="108"/>
      <c r="L95" s="415" t="s">
        <v>202</v>
      </c>
      <c r="M95" s="415"/>
      <c r="N95" s="415"/>
      <c r="O95" s="415"/>
      <c r="P95" s="415"/>
      <c r="Q95" s="415"/>
      <c r="R95" s="415"/>
      <c r="S95" s="415"/>
      <c r="T95" s="415"/>
      <c r="U95" s="415"/>
      <c r="V95" s="415"/>
      <c r="W95" s="415"/>
      <c r="X95" s="415"/>
      <c r="Y95" s="415"/>
      <c r="Z95" s="415"/>
      <c r="AA95" s="415"/>
      <c r="AB95" s="415"/>
      <c r="AC95" s="415"/>
      <c r="AD95" s="415"/>
      <c r="AE95" s="415"/>
      <c r="AF95" s="415"/>
      <c r="AG95" s="412">
        <f>'IO04 - Pojezdová plocha, ...'!J31</f>
        <v>0</v>
      </c>
      <c r="AH95" s="413"/>
      <c r="AI95" s="413"/>
      <c r="AJ95" s="413"/>
      <c r="AK95" s="413"/>
      <c r="AL95" s="413"/>
      <c r="AM95" s="413"/>
      <c r="AN95" s="412">
        <f t="shared" si="2"/>
        <v>0</v>
      </c>
      <c r="AO95" s="413"/>
      <c r="AP95" s="413"/>
      <c r="AQ95" s="109" t="s">
        <v>82</v>
      </c>
      <c r="AR95" s="110"/>
      <c r="AS95" s="111">
        <v>0</v>
      </c>
      <c r="AT95" s="112">
        <f t="shared" si="3"/>
        <v>0</v>
      </c>
      <c r="AU95" s="113">
        <f>'IO04 - Pojezdová plocha, ...'!P96</f>
        <v>0</v>
      </c>
      <c r="AV95" s="112">
        <f>'IO04 - Pojezdová plocha, ...'!J34</f>
        <v>0</v>
      </c>
      <c r="AW95" s="112">
        <f>'IO04 - Pojezdová plocha, ...'!J35</f>
        <v>0</v>
      </c>
      <c r="AX95" s="112">
        <f>'IO04 - Pojezdová plocha, ...'!J36</f>
        <v>0</v>
      </c>
      <c r="AY95" s="112">
        <f>'IO04 - Pojezdová plocha, ...'!J37</f>
        <v>0</v>
      </c>
      <c r="AZ95" s="112">
        <f>'IO04 - Pojezdová plocha, ...'!F34</f>
        <v>0</v>
      </c>
      <c r="BA95" s="112">
        <f>'IO04 - Pojezdová plocha, ...'!F35</f>
        <v>0</v>
      </c>
      <c r="BB95" s="112">
        <f>'IO04 - Pojezdová plocha, ...'!F36</f>
        <v>0</v>
      </c>
      <c r="BC95" s="112">
        <f>'IO04 - Pojezdová plocha, ...'!F37</f>
        <v>0</v>
      </c>
      <c r="BD95" s="114">
        <f>'IO04 - Pojezdová plocha, ...'!F38</f>
        <v>0</v>
      </c>
      <c r="BT95" s="115" t="s">
        <v>87</v>
      </c>
      <c r="BV95" s="115" t="s">
        <v>72</v>
      </c>
      <c r="BW95" s="115" t="s">
        <v>203</v>
      </c>
      <c r="BX95" s="115" t="s">
        <v>191</v>
      </c>
      <c r="CL95" s="115" t="s">
        <v>21</v>
      </c>
    </row>
    <row r="96" spans="1:90" s="6" customFormat="1" ht="22.5" customHeight="1">
      <c r="A96" s="116" t="s">
        <v>84</v>
      </c>
      <c r="B96" s="107"/>
      <c r="C96" s="108"/>
      <c r="D96" s="108"/>
      <c r="E96" s="108"/>
      <c r="F96" s="415" t="s">
        <v>204</v>
      </c>
      <c r="G96" s="415"/>
      <c r="H96" s="415"/>
      <c r="I96" s="415"/>
      <c r="J96" s="415"/>
      <c r="K96" s="108"/>
      <c r="L96" s="415" t="s">
        <v>205</v>
      </c>
      <c r="M96" s="415"/>
      <c r="N96" s="415"/>
      <c r="O96" s="415"/>
      <c r="P96" s="415"/>
      <c r="Q96" s="415"/>
      <c r="R96" s="415"/>
      <c r="S96" s="415"/>
      <c r="T96" s="415"/>
      <c r="U96" s="415"/>
      <c r="V96" s="415"/>
      <c r="W96" s="415"/>
      <c r="X96" s="415"/>
      <c r="Y96" s="415"/>
      <c r="Z96" s="415"/>
      <c r="AA96" s="415"/>
      <c r="AB96" s="415"/>
      <c r="AC96" s="415"/>
      <c r="AD96" s="415"/>
      <c r="AE96" s="415"/>
      <c r="AF96" s="415"/>
      <c r="AG96" s="412">
        <f>'IO05 - Terasa'!J31</f>
        <v>0</v>
      </c>
      <c r="AH96" s="413"/>
      <c r="AI96" s="413"/>
      <c r="AJ96" s="413"/>
      <c r="AK96" s="413"/>
      <c r="AL96" s="413"/>
      <c r="AM96" s="413"/>
      <c r="AN96" s="412">
        <f t="shared" si="2"/>
        <v>0</v>
      </c>
      <c r="AO96" s="413"/>
      <c r="AP96" s="413"/>
      <c r="AQ96" s="109" t="s">
        <v>82</v>
      </c>
      <c r="AR96" s="110"/>
      <c r="AS96" s="111">
        <v>0</v>
      </c>
      <c r="AT96" s="112">
        <f t="shared" si="3"/>
        <v>0</v>
      </c>
      <c r="AU96" s="113">
        <f>'IO05 - Terasa'!P94</f>
        <v>0</v>
      </c>
      <c r="AV96" s="112">
        <f>'IO05 - Terasa'!J34</f>
        <v>0</v>
      </c>
      <c r="AW96" s="112">
        <f>'IO05 - Terasa'!J35</f>
        <v>0</v>
      </c>
      <c r="AX96" s="112">
        <f>'IO05 - Terasa'!J36</f>
        <v>0</v>
      </c>
      <c r="AY96" s="112">
        <f>'IO05 - Terasa'!J37</f>
        <v>0</v>
      </c>
      <c r="AZ96" s="112">
        <f>'IO05 - Terasa'!F34</f>
        <v>0</v>
      </c>
      <c r="BA96" s="112">
        <f>'IO05 - Terasa'!F35</f>
        <v>0</v>
      </c>
      <c r="BB96" s="112">
        <f>'IO05 - Terasa'!F36</f>
        <v>0</v>
      </c>
      <c r="BC96" s="112">
        <f>'IO05 - Terasa'!F37</f>
        <v>0</v>
      </c>
      <c r="BD96" s="114">
        <f>'IO05 - Terasa'!F38</f>
        <v>0</v>
      </c>
      <c r="BT96" s="115" t="s">
        <v>87</v>
      </c>
      <c r="BV96" s="115" t="s">
        <v>72</v>
      </c>
      <c r="BW96" s="115" t="s">
        <v>206</v>
      </c>
      <c r="BX96" s="115" t="s">
        <v>191</v>
      </c>
      <c r="CL96" s="115" t="s">
        <v>21</v>
      </c>
    </row>
    <row r="97" spans="1:90" s="6" customFormat="1" ht="22.5" customHeight="1">
      <c r="B97" s="107"/>
      <c r="C97" s="108"/>
      <c r="D97" s="108"/>
      <c r="E97" s="415" t="s">
        <v>107</v>
      </c>
      <c r="F97" s="415"/>
      <c r="G97" s="415"/>
      <c r="H97" s="415"/>
      <c r="I97" s="415"/>
      <c r="J97" s="108"/>
      <c r="K97" s="415" t="s">
        <v>108</v>
      </c>
      <c r="L97" s="415"/>
      <c r="M97" s="415"/>
      <c r="N97" s="415"/>
      <c r="O97" s="415"/>
      <c r="P97" s="415"/>
      <c r="Q97" s="415"/>
      <c r="R97" s="415"/>
      <c r="S97" s="415"/>
      <c r="T97" s="415"/>
      <c r="U97" s="415"/>
      <c r="V97" s="415"/>
      <c r="W97" s="415"/>
      <c r="X97" s="415"/>
      <c r="Y97" s="415"/>
      <c r="Z97" s="415"/>
      <c r="AA97" s="415"/>
      <c r="AB97" s="415"/>
      <c r="AC97" s="415"/>
      <c r="AD97" s="415"/>
      <c r="AE97" s="415"/>
      <c r="AF97" s="415"/>
      <c r="AG97" s="414">
        <f>ROUND(AG98,2)</f>
        <v>0</v>
      </c>
      <c r="AH97" s="413"/>
      <c r="AI97" s="413"/>
      <c r="AJ97" s="413"/>
      <c r="AK97" s="413"/>
      <c r="AL97" s="413"/>
      <c r="AM97" s="413"/>
      <c r="AN97" s="412">
        <f t="shared" si="2"/>
        <v>0</v>
      </c>
      <c r="AO97" s="413"/>
      <c r="AP97" s="413"/>
      <c r="AQ97" s="109" t="s">
        <v>82</v>
      </c>
      <c r="AR97" s="110"/>
      <c r="AS97" s="111">
        <f>ROUND(AS98,2)</f>
        <v>0</v>
      </c>
      <c r="AT97" s="112">
        <f t="shared" si="3"/>
        <v>0</v>
      </c>
      <c r="AU97" s="113">
        <f>ROUND(AU98,5)</f>
        <v>0</v>
      </c>
      <c r="AV97" s="112">
        <f>ROUND(AZ97*L26,2)</f>
        <v>0</v>
      </c>
      <c r="AW97" s="112">
        <f>ROUND(BA97*L27,2)</f>
        <v>0</v>
      </c>
      <c r="AX97" s="112">
        <f>ROUND(BB97*L26,2)</f>
        <v>0</v>
      </c>
      <c r="AY97" s="112">
        <f>ROUND(BC97*L27,2)</f>
        <v>0</v>
      </c>
      <c r="AZ97" s="112">
        <f>ROUND(AZ98,2)</f>
        <v>0</v>
      </c>
      <c r="BA97" s="112">
        <f>ROUND(BA98,2)</f>
        <v>0</v>
      </c>
      <c r="BB97" s="112">
        <f>ROUND(BB98,2)</f>
        <v>0</v>
      </c>
      <c r="BC97" s="112">
        <f>ROUND(BC98,2)</f>
        <v>0</v>
      </c>
      <c r="BD97" s="114">
        <f>ROUND(BD98,2)</f>
        <v>0</v>
      </c>
      <c r="BS97" s="115" t="s">
        <v>69</v>
      </c>
      <c r="BT97" s="115" t="s">
        <v>79</v>
      </c>
      <c r="BU97" s="115" t="s">
        <v>71</v>
      </c>
      <c r="BV97" s="115" t="s">
        <v>72</v>
      </c>
      <c r="BW97" s="115" t="s">
        <v>207</v>
      </c>
      <c r="BX97" s="115" t="s">
        <v>139</v>
      </c>
      <c r="CL97" s="115" t="s">
        <v>21</v>
      </c>
    </row>
    <row r="98" spans="1:90" s="6" customFormat="1" ht="22.5" customHeight="1">
      <c r="A98" s="116" t="s">
        <v>84</v>
      </c>
      <c r="B98" s="107"/>
      <c r="C98" s="108"/>
      <c r="D98" s="108"/>
      <c r="E98" s="108"/>
      <c r="F98" s="415" t="s">
        <v>116</v>
      </c>
      <c r="G98" s="415"/>
      <c r="H98" s="415"/>
      <c r="I98" s="415"/>
      <c r="J98" s="415"/>
      <c r="K98" s="108"/>
      <c r="L98" s="415" t="s">
        <v>117</v>
      </c>
      <c r="M98" s="415"/>
      <c r="N98" s="415"/>
      <c r="O98" s="415"/>
      <c r="P98" s="415"/>
      <c r="Q98" s="415"/>
      <c r="R98" s="415"/>
      <c r="S98" s="415"/>
      <c r="T98" s="415"/>
      <c r="U98" s="415"/>
      <c r="V98" s="415"/>
      <c r="W98" s="415"/>
      <c r="X98" s="415"/>
      <c r="Y98" s="415"/>
      <c r="Z98" s="415"/>
      <c r="AA98" s="415"/>
      <c r="AB98" s="415"/>
      <c r="AC98" s="415"/>
      <c r="AD98" s="415"/>
      <c r="AE98" s="415"/>
      <c r="AF98" s="415"/>
      <c r="AG98" s="412">
        <f>'TI03 - Dešťová kanalizace_01'!J31</f>
        <v>0</v>
      </c>
      <c r="AH98" s="413"/>
      <c r="AI98" s="413"/>
      <c r="AJ98" s="413"/>
      <c r="AK98" s="413"/>
      <c r="AL98" s="413"/>
      <c r="AM98" s="413"/>
      <c r="AN98" s="412">
        <f t="shared" si="2"/>
        <v>0</v>
      </c>
      <c r="AO98" s="413"/>
      <c r="AP98" s="413"/>
      <c r="AQ98" s="109" t="s">
        <v>82</v>
      </c>
      <c r="AR98" s="110"/>
      <c r="AS98" s="111">
        <v>0</v>
      </c>
      <c r="AT98" s="112">
        <f t="shared" si="3"/>
        <v>0</v>
      </c>
      <c r="AU98" s="113">
        <f>'TI03 - Dešťová kanalizace_01'!P96</f>
        <v>0</v>
      </c>
      <c r="AV98" s="112">
        <f>'TI03 - Dešťová kanalizace_01'!J34</f>
        <v>0</v>
      </c>
      <c r="AW98" s="112">
        <f>'TI03 - Dešťová kanalizace_01'!J35</f>
        <v>0</v>
      </c>
      <c r="AX98" s="112">
        <f>'TI03 - Dešťová kanalizace_01'!J36</f>
        <v>0</v>
      </c>
      <c r="AY98" s="112">
        <f>'TI03 - Dešťová kanalizace_01'!J37</f>
        <v>0</v>
      </c>
      <c r="AZ98" s="112">
        <f>'TI03 - Dešťová kanalizace_01'!F34</f>
        <v>0</v>
      </c>
      <c r="BA98" s="112">
        <f>'TI03 - Dešťová kanalizace_01'!F35</f>
        <v>0</v>
      </c>
      <c r="BB98" s="112">
        <f>'TI03 - Dešťová kanalizace_01'!F36</f>
        <v>0</v>
      </c>
      <c r="BC98" s="112">
        <f>'TI03 - Dešťová kanalizace_01'!F37</f>
        <v>0</v>
      </c>
      <c r="BD98" s="114">
        <f>'TI03 - Dešťová kanalizace_01'!F38</f>
        <v>0</v>
      </c>
      <c r="BT98" s="115" t="s">
        <v>87</v>
      </c>
      <c r="BV98" s="115" t="s">
        <v>72</v>
      </c>
      <c r="BW98" s="115" t="s">
        <v>208</v>
      </c>
      <c r="BX98" s="115" t="s">
        <v>207</v>
      </c>
      <c r="CL98" s="115" t="s">
        <v>21</v>
      </c>
    </row>
    <row r="99" spans="1:90" s="6" customFormat="1" ht="22.5" customHeight="1">
      <c r="B99" s="107"/>
      <c r="C99" s="108"/>
      <c r="D99" s="108"/>
      <c r="E99" s="415" t="s">
        <v>209</v>
      </c>
      <c r="F99" s="415"/>
      <c r="G99" s="415"/>
      <c r="H99" s="415"/>
      <c r="I99" s="415"/>
      <c r="J99" s="108"/>
      <c r="K99" s="415" t="s">
        <v>210</v>
      </c>
      <c r="L99" s="415"/>
      <c r="M99" s="415"/>
      <c r="N99" s="415"/>
      <c r="O99" s="415"/>
      <c r="P99" s="415"/>
      <c r="Q99" s="415"/>
      <c r="R99" s="415"/>
      <c r="S99" s="415"/>
      <c r="T99" s="415"/>
      <c r="U99" s="415"/>
      <c r="V99" s="415"/>
      <c r="W99" s="415"/>
      <c r="X99" s="415"/>
      <c r="Y99" s="415"/>
      <c r="Z99" s="415"/>
      <c r="AA99" s="415"/>
      <c r="AB99" s="415"/>
      <c r="AC99" s="415"/>
      <c r="AD99" s="415"/>
      <c r="AE99" s="415"/>
      <c r="AF99" s="415"/>
      <c r="AG99" s="414">
        <f>ROUND(SUM(AG100:AG102),2)</f>
        <v>0</v>
      </c>
      <c r="AH99" s="413"/>
      <c r="AI99" s="413"/>
      <c r="AJ99" s="413"/>
      <c r="AK99" s="413"/>
      <c r="AL99" s="413"/>
      <c r="AM99" s="413"/>
      <c r="AN99" s="412">
        <f t="shared" si="2"/>
        <v>0</v>
      </c>
      <c r="AO99" s="413"/>
      <c r="AP99" s="413"/>
      <c r="AQ99" s="109" t="s">
        <v>82</v>
      </c>
      <c r="AR99" s="110"/>
      <c r="AS99" s="111">
        <f>ROUND(SUM(AS100:AS102),2)</f>
        <v>0</v>
      </c>
      <c r="AT99" s="112">
        <f t="shared" si="3"/>
        <v>0</v>
      </c>
      <c r="AU99" s="113">
        <f>ROUND(SUM(AU100:AU102),5)</f>
        <v>0</v>
      </c>
      <c r="AV99" s="112">
        <f>ROUND(AZ99*L26,2)</f>
        <v>0</v>
      </c>
      <c r="AW99" s="112">
        <f>ROUND(BA99*L27,2)</f>
        <v>0</v>
      </c>
      <c r="AX99" s="112">
        <f>ROUND(BB99*L26,2)</f>
        <v>0</v>
      </c>
      <c r="AY99" s="112">
        <f>ROUND(BC99*L27,2)</f>
        <v>0</v>
      </c>
      <c r="AZ99" s="112">
        <f>ROUND(SUM(AZ100:AZ102),2)</f>
        <v>0</v>
      </c>
      <c r="BA99" s="112">
        <f>ROUND(SUM(BA100:BA102),2)</f>
        <v>0</v>
      </c>
      <c r="BB99" s="112">
        <f>ROUND(SUM(BB100:BB102),2)</f>
        <v>0</v>
      </c>
      <c r="BC99" s="112">
        <f>ROUND(SUM(BC100:BC102),2)</f>
        <v>0</v>
      </c>
      <c r="BD99" s="114">
        <f>ROUND(SUM(BD100:BD102),2)</f>
        <v>0</v>
      </c>
      <c r="BS99" s="115" t="s">
        <v>69</v>
      </c>
      <c r="BT99" s="115" t="s">
        <v>79</v>
      </c>
      <c r="BU99" s="115" t="s">
        <v>71</v>
      </c>
      <c r="BV99" s="115" t="s">
        <v>72</v>
      </c>
      <c r="BW99" s="115" t="s">
        <v>211</v>
      </c>
      <c r="BX99" s="115" t="s">
        <v>139</v>
      </c>
      <c r="CL99" s="115" t="s">
        <v>21</v>
      </c>
    </row>
    <row r="100" spans="1:90" s="6" customFormat="1" ht="22.5" customHeight="1">
      <c r="A100" s="116" t="s">
        <v>84</v>
      </c>
      <c r="B100" s="107"/>
      <c r="C100" s="108"/>
      <c r="D100" s="108"/>
      <c r="E100" s="108"/>
      <c r="F100" s="415" t="s">
        <v>145</v>
      </c>
      <c r="G100" s="415"/>
      <c r="H100" s="415"/>
      <c r="I100" s="415"/>
      <c r="J100" s="415"/>
      <c r="K100" s="108"/>
      <c r="L100" s="415" t="s">
        <v>212</v>
      </c>
      <c r="M100" s="415"/>
      <c r="N100" s="415"/>
      <c r="O100" s="415"/>
      <c r="P100" s="415"/>
      <c r="Q100" s="415"/>
      <c r="R100" s="415"/>
      <c r="S100" s="415"/>
      <c r="T100" s="415"/>
      <c r="U100" s="415"/>
      <c r="V100" s="415"/>
      <c r="W100" s="415"/>
      <c r="X100" s="415"/>
      <c r="Y100" s="415"/>
      <c r="Z100" s="415"/>
      <c r="AA100" s="415"/>
      <c r="AB100" s="415"/>
      <c r="AC100" s="415"/>
      <c r="AD100" s="415"/>
      <c r="AE100" s="415"/>
      <c r="AF100" s="415"/>
      <c r="AG100" s="412">
        <f>'01 - Rozpočet rostlinný m...'!J31</f>
        <v>0</v>
      </c>
      <c r="AH100" s="413"/>
      <c r="AI100" s="413"/>
      <c r="AJ100" s="413"/>
      <c r="AK100" s="413"/>
      <c r="AL100" s="413"/>
      <c r="AM100" s="413"/>
      <c r="AN100" s="412">
        <f t="shared" si="2"/>
        <v>0</v>
      </c>
      <c r="AO100" s="413"/>
      <c r="AP100" s="413"/>
      <c r="AQ100" s="109" t="s">
        <v>82</v>
      </c>
      <c r="AR100" s="110"/>
      <c r="AS100" s="111">
        <v>0</v>
      </c>
      <c r="AT100" s="112">
        <f t="shared" si="3"/>
        <v>0</v>
      </c>
      <c r="AU100" s="113">
        <f>'01 - Rozpočet rostlinný m...'!P98</f>
        <v>0</v>
      </c>
      <c r="AV100" s="112">
        <f>'01 - Rozpočet rostlinný m...'!J34</f>
        <v>0</v>
      </c>
      <c r="AW100" s="112">
        <f>'01 - Rozpočet rostlinný m...'!J35</f>
        <v>0</v>
      </c>
      <c r="AX100" s="112">
        <f>'01 - Rozpočet rostlinný m...'!J36</f>
        <v>0</v>
      </c>
      <c r="AY100" s="112">
        <f>'01 - Rozpočet rostlinný m...'!J37</f>
        <v>0</v>
      </c>
      <c r="AZ100" s="112">
        <f>'01 - Rozpočet rostlinný m...'!F34</f>
        <v>0</v>
      </c>
      <c r="BA100" s="112">
        <f>'01 - Rozpočet rostlinný m...'!F35</f>
        <v>0</v>
      </c>
      <c r="BB100" s="112">
        <f>'01 - Rozpočet rostlinný m...'!F36</f>
        <v>0</v>
      </c>
      <c r="BC100" s="112">
        <f>'01 - Rozpočet rostlinný m...'!F37</f>
        <v>0</v>
      </c>
      <c r="BD100" s="114">
        <f>'01 - Rozpočet rostlinný m...'!F38</f>
        <v>0</v>
      </c>
      <c r="BT100" s="115" t="s">
        <v>87</v>
      </c>
      <c r="BV100" s="115" t="s">
        <v>72</v>
      </c>
      <c r="BW100" s="115" t="s">
        <v>213</v>
      </c>
      <c r="BX100" s="115" t="s">
        <v>211</v>
      </c>
      <c r="CL100" s="115" t="s">
        <v>21</v>
      </c>
    </row>
    <row r="101" spans="1:90" s="6" customFormat="1" ht="22.5" customHeight="1">
      <c r="A101" s="116" t="s">
        <v>84</v>
      </c>
      <c r="B101" s="107"/>
      <c r="C101" s="108"/>
      <c r="D101" s="108"/>
      <c r="E101" s="108"/>
      <c r="F101" s="415" t="s">
        <v>149</v>
      </c>
      <c r="G101" s="415"/>
      <c r="H101" s="415"/>
      <c r="I101" s="415"/>
      <c r="J101" s="415"/>
      <c r="K101" s="108"/>
      <c r="L101" s="415" t="s">
        <v>214</v>
      </c>
      <c r="M101" s="415"/>
      <c r="N101" s="415"/>
      <c r="O101" s="415"/>
      <c r="P101" s="415"/>
      <c r="Q101" s="415"/>
      <c r="R101" s="415"/>
      <c r="S101" s="415"/>
      <c r="T101" s="415"/>
      <c r="U101" s="415"/>
      <c r="V101" s="415"/>
      <c r="W101" s="415"/>
      <c r="X101" s="415"/>
      <c r="Y101" s="415"/>
      <c r="Z101" s="415"/>
      <c r="AA101" s="415"/>
      <c r="AB101" s="415"/>
      <c r="AC101" s="415"/>
      <c r="AD101" s="415"/>
      <c r="AE101" s="415"/>
      <c r="AF101" s="415"/>
      <c r="AG101" s="412">
        <f>'02 - Rozpočet ostatní mat...'!J31</f>
        <v>0</v>
      </c>
      <c r="AH101" s="413"/>
      <c r="AI101" s="413"/>
      <c r="AJ101" s="413"/>
      <c r="AK101" s="413"/>
      <c r="AL101" s="413"/>
      <c r="AM101" s="413"/>
      <c r="AN101" s="412">
        <f t="shared" si="2"/>
        <v>0</v>
      </c>
      <c r="AO101" s="413"/>
      <c r="AP101" s="413"/>
      <c r="AQ101" s="109" t="s">
        <v>82</v>
      </c>
      <c r="AR101" s="110"/>
      <c r="AS101" s="111">
        <v>0</v>
      </c>
      <c r="AT101" s="112">
        <f t="shared" si="3"/>
        <v>0</v>
      </c>
      <c r="AU101" s="113">
        <f>'02 - Rozpočet ostatní mat...'!P97</f>
        <v>0</v>
      </c>
      <c r="AV101" s="112">
        <f>'02 - Rozpočet ostatní mat...'!J34</f>
        <v>0</v>
      </c>
      <c r="AW101" s="112">
        <f>'02 - Rozpočet ostatní mat...'!J35</f>
        <v>0</v>
      </c>
      <c r="AX101" s="112">
        <f>'02 - Rozpočet ostatní mat...'!J36</f>
        <v>0</v>
      </c>
      <c r="AY101" s="112">
        <f>'02 - Rozpočet ostatní mat...'!J37</f>
        <v>0</v>
      </c>
      <c r="AZ101" s="112">
        <f>'02 - Rozpočet ostatní mat...'!F34</f>
        <v>0</v>
      </c>
      <c r="BA101" s="112">
        <f>'02 - Rozpočet ostatní mat...'!F35</f>
        <v>0</v>
      </c>
      <c r="BB101" s="112">
        <f>'02 - Rozpočet ostatní mat...'!F36</f>
        <v>0</v>
      </c>
      <c r="BC101" s="112">
        <f>'02 - Rozpočet ostatní mat...'!F37</f>
        <v>0</v>
      </c>
      <c r="BD101" s="114">
        <f>'02 - Rozpočet ostatní mat...'!F38</f>
        <v>0</v>
      </c>
      <c r="BT101" s="115" t="s">
        <v>87</v>
      </c>
      <c r="BV101" s="115" t="s">
        <v>72</v>
      </c>
      <c r="BW101" s="115" t="s">
        <v>215</v>
      </c>
      <c r="BX101" s="115" t="s">
        <v>211</v>
      </c>
      <c r="CL101" s="115" t="s">
        <v>21</v>
      </c>
    </row>
    <row r="102" spans="1:90" s="6" customFormat="1" ht="22.5" customHeight="1">
      <c r="A102" s="116" t="s">
        <v>84</v>
      </c>
      <c r="B102" s="107"/>
      <c r="C102" s="108"/>
      <c r="D102" s="108"/>
      <c r="E102" s="108"/>
      <c r="F102" s="415" t="s">
        <v>152</v>
      </c>
      <c r="G102" s="415"/>
      <c r="H102" s="415"/>
      <c r="I102" s="415"/>
      <c r="J102" s="415"/>
      <c r="K102" s="108"/>
      <c r="L102" s="415" t="s">
        <v>216</v>
      </c>
      <c r="M102" s="415"/>
      <c r="N102" s="415"/>
      <c r="O102" s="415"/>
      <c r="P102" s="415"/>
      <c r="Q102" s="415"/>
      <c r="R102" s="415"/>
      <c r="S102" s="415"/>
      <c r="T102" s="415"/>
      <c r="U102" s="415"/>
      <c r="V102" s="415"/>
      <c r="W102" s="415"/>
      <c r="X102" s="415"/>
      <c r="Y102" s="415"/>
      <c r="Z102" s="415"/>
      <c r="AA102" s="415"/>
      <c r="AB102" s="415"/>
      <c r="AC102" s="415"/>
      <c r="AD102" s="415"/>
      <c r="AE102" s="415"/>
      <c r="AF102" s="415"/>
      <c r="AG102" s="412">
        <f>'03 - Rozpočet zahradnické...'!J31</f>
        <v>0</v>
      </c>
      <c r="AH102" s="413"/>
      <c r="AI102" s="413"/>
      <c r="AJ102" s="413"/>
      <c r="AK102" s="413"/>
      <c r="AL102" s="413"/>
      <c r="AM102" s="413"/>
      <c r="AN102" s="412">
        <f t="shared" si="2"/>
        <v>0</v>
      </c>
      <c r="AO102" s="413"/>
      <c r="AP102" s="413"/>
      <c r="AQ102" s="109" t="s">
        <v>82</v>
      </c>
      <c r="AR102" s="110"/>
      <c r="AS102" s="111">
        <v>0</v>
      </c>
      <c r="AT102" s="112">
        <f t="shared" si="3"/>
        <v>0</v>
      </c>
      <c r="AU102" s="113">
        <f>'03 - Rozpočet zahradnické...'!P95</f>
        <v>0</v>
      </c>
      <c r="AV102" s="112">
        <f>'03 - Rozpočet zahradnické...'!J34</f>
        <v>0</v>
      </c>
      <c r="AW102" s="112">
        <f>'03 - Rozpočet zahradnické...'!J35</f>
        <v>0</v>
      </c>
      <c r="AX102" s="112">
        <f>'03 - Rozpočet zahradnické...'!J36</f>
        <v>0</v>
      </c>
      <c r="AY102" s="112">
        <f>'03 - Rozpočet zahradnické...'!J37</f>
        <v>0</v>
      </c>
      <c r="AZ102" s="112">
        <f>'03 - Rozpočet zahradnické...'!F34</f>
        <v>0</v>
      </c>
      <c r="BA102" s="112">
        <f>'03 - Rozpočet zahradnické...'!F35</f>
        <v>0</v>
      </c>
      <c r="BB102" s="112">
        <f>'03 - Rozpočet zahradnické...'!F36</f>
        <v>0</v>
      </c>
      <c r="BC102" s="112">
        <f>'03 - Rozpočet zahradnické...'!F37</f>
        <v>0</v>
      </c>
      <c r="BD102" s="114">
        <f>'03 - Rozpočet zahradnické...'!F38</f>
        <v>0</v>
      </c>
      <c r="BT102" s="115" t="s">
        <v>87</v>
      </c>
      <c r="BV102" s="115" t="s">
        <v>72</v>
      </c>
      <c r="BW102" s="115" t="s">
        <v>217</v>
      </c>
      <c r="BX102" s="115" t="s">
        <v>211</v>
      </c>
      <c r="CL102" s="115" t="s">
        <v>21</v>
      </c>
    </row>
    <row r="103" spans="1:90" s="6" customFormat="1" ht="22.5" customHeight="1">
      <c r="A103" s="116" t="s">
        <v>84</v>
      </c>
      <c r="B103" s="107"/>
      <c r="C103" s="108"/>
      <c r="D103" s="108"/>
      <c r="E103" s="415" t="s">
        <v>134</v>
      </c>
      <c r="F103" s="415"/>
      <c r="G103" s="415"/>
      <c r="H103" s="415"/>
      <c r="I103" s="415"/>
      <c r="J103" s="108"/>
      <c r="K103" s="415" t="s">
        <v>135</v>
      </c>
      <c r="L103" s="415"/>
      <c r="M103" s="415"/>
      <c r="N103" s="415"/>
      <c r="O103" s="415"/>
      <c r="P103" s="415"/>
      <c r="Q103" s="415"/>
      <c r="R103" s="415"/>
      <c r="S103" s="415"/>
      <c r="T103" s="415"/>
      <c r="U103" s="415"/>
      <c r="V103" s="415"/>
      <c r="W103" s="415"/>
      <c r="X103" s="415"/>
      <c r="Y103" s="415"/>
      <c r="Z103" s="415"/>
      <c r="AA103" s="415"/>
      <c r="AB103" s="415"/>
      <c r="AC103" s="415"/>
      <c r="AD103" s="415"/>
      <c r="AE103" s="415"/>
      <c r="AF103" s="415"/>
      <c r="AG103" s="412">
        <f>'VRN - Vedlejší rozpočtové..._01'!J29</f>
        <v>0</v>
      </c>
      <c r="AH103" s="413"/>
      <c r="AI103" s="413"/>
      <c r="AJ103" s="413"/>
      <c r="AK103" s="413"/>
      <c r="AL103" s="413"/>
      <c r="AM103" s="413"/>
      <c r="AN103" s="412">
        <f t="shared" si="2"/>
        <v>0</v>
      </c>
      <c r="AO103" s="413"/>
      <c r="AP103" s="413"/>
      <c r="AQ103" s="109" t="s">
        <v>82</v>
      </c>
      <c r="AR103" s="110"/>
      <c r="AS103" s="117">
        <v>0</v>
      </c>
      <c r="AT103" s="118">
        <f t="shared" si="3"/>
        <v>0</v>
      </c>
      <c r="AU103" s="119">
        <f>'VRN - Vedlejší rozpočtové..._01'!P87</f>
        <v>0</v>
      </c>
      <c r="AV103" s="118">
        <f>'VRN - Vedlejší rozpočtové..._01'!J32</f>
        <v>0</v>
      </c>
      <c r="AW103" s="118">
        <f>'VRN - Vedlejší rozpočtové..._01'!J33</f>
        <v>0</v>
      </c>
      <c r="AX103" s="118">
        <f>'VRN - Vedlejší rozpočtové..._01'!J34</f>
        <v>0</v>
      </c>
      <c r="AY103" s="118">
        <f>'VRN - Vedlejší rozpočtové..._01'!J35</f>
        <v>0</v>
      </c>
      <c r="AZ103" s="118">
        <f>'VRN - Vedlejší rozpočtové..._01'!F32</f>
        <v>0</v>
      </c>
      <c r="BA103" s="118">
        <f>'VRN - Vedlejší rozpočtové..._01'!F33</f>
        <v>0</v>
      </c>
      <c r="BB103" s="118">
        <f>'VRN - Vedlejší rozpočtové..._01'!F34</f>
        <v>0</v>
      </c>
      <c r="BC103" s="118">
        <f>'VRN - Vedlejší rozpočtové..._01'!F35</f>
        <v>0</v>
      </c>
      <c r="BD103" s="120">
        <f>'VRN - Vedlejší rozpočtové..._01'!F36</f>
        <v>0</v>
      </c>
      <c r="BT103" s="115" t="s">
        <v>79</v>
      </c>
      <c r="BV103" s="115" t="s">
        <v>72</v>
      </c>
      <c r="BW103" s="115" t="s">
        <v>218</v>
      </c>
      <c r="BX103" s="115" t="s">
        <v>139</v>
      </c>
      <c r="CL103" s="115" t="s">
        <v>21</v>
      </c>
    </row>
    <row r="104" spans="1:90" s="1" customFormat="1" ht="30" customHeight="1">
      <c r="B104" s="42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  <c r="AP104" s="64"/>
      <c r="AQ104" s="64"/>
      <c r="AR104" s="62"/>
    </row>
    <row r="105" spans="1:90" s="1" customFormat="1" ht="6.95" customHeight="1">
      <c r="B105" s="57"/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8"/>
      <c r="Z105" s="58"/>
      <c r="AA105" s="58"/>
      <c r="AB105" s="58"/>
      <c r="AC105" s="58"/>
      <c r="AD105" s="58"/>
      <c r="AE105" s="58"/>
      <c r="AF105" s="58"/>
      <c r="AG105" s="58"/>
      <c r="AH105" s="58"/>
      <c r="AI105" s="58"/>
      <c r="AJ105" s="58"/>
      <c r="AK105" s="58"/>
      <c r="AL105" s="58"/>
      <c r="AM105" s="58"/>
      <c r="AN105" s="58"/>
      <c r="AO105" s="58"/>
      <c r="AP105" s="58"/>
      <c r="AQ105" s="58"/>
      <c r="AR105" s="62"/>
    </row>
  </sheetData>
  <sheetProtection algorithmName="SHA-512" hashValue="NV4iglkZR62KNAvpG/120uN0V/eVgDZ9M9wbLGR1h4azb/UnRzszHBub9kojopIb0l4Y4GW3dE+YdWCryU2PQg==" saltValue="tH6/CwKV6+RATprvK/pc4Q==" spinCount="100000" sheet="1" objects="1" scenarios="1" formatCells="0" formatColumns="0" formatRows="0" sort="0" autoFilter="0"/>
  <mergeCells count="245">
    <mergeCell ref="AN103:AP103"/>
    <mergeCell ref="AG103:AM103"/>
    <mergeCell ref="E103:I103"/>
    <mergeCell ref="K103:AF103"/>
    <mergeCell ref="AG51:AM51"/>
    <mergeCell ref="AN51:AP51"/>
    <mergeCell ref="AR2:BE2"/>
    <mergeCell ref="AN100:AP100"/>
    <mergeCell ref="AG100:AM100"/>
    <mergeCell ref="F100:J100"/>
    <mergeCell ref="L100:AF100"/>
    <mergeCell ref="AN101:AP101"/>
    <mergeCell ref="AG101:AM101"/>
    <mergeCell ref="F101:J101"/>
    <mergeCell ref="L101:AF101"/>
    <mergeCell ref="AN102:AP102"/>
    <mergeCell ref="AG102:AM102"/>
    <mergeCell ref="F102:J102"/>
    <mergeCell ref="L102:AF102"/>
    <mergeCell ref="AN97:AP97"/>
    <mergeCell ref="AG97:AM97"/>
    <mergeCell ref="E97:I97"/>
    <mergeCell ref="K97:AF97"/>
    <mergeCell ref="AN98:AP98"/>
    <mergeCell ref="AG98:AM98"/>
    <mergeCell ref="F98:J98"/>
    <mergeCell ref="L98:AF98"/>
    <mergeCell ref="AN99:AP99"/>
    <mergeCell ref="AG99:AM99"/>
    <mergeCell ref="E99:I99"/>
    <mergeCell ref="K99:AF99"/>
    <mergeCell ref="AN94:AP94"/>
    <mergeCell ref="AG94:AM94"/>
    <mergeCell ref="F94:J94"/>
    <mergeCell ref="L94:AF94"/>
    <mergeCell ref="AN95:AP95"/>
    <mergeCell ref="AG95:AM95"/>
    <mergeCell ref="F95:J95"/>
    <mergeCell ref="L95:AF95"/>
    <mergeCell ref="AN96:AP96"/>
    <mergeCell ref="AG96:AM96"/>
    <mergeCell ref="F96:J96"/>
    <mergeCell ref="L96:AF96"/>
    <mergeCell ref="AN91:AP91"/>
    <mergeCell ref="AG91:AM91"/>
    <mergeCell ref="F91:J91"/>
    <mergeCell ref="L91:AF91"/>
    <mergeCell ref="AN92:AP92"/>
    <mergeCell ref="AG92:AM92"/>
    <mergeCell ref="F92:J92"/>
    <mergeCell ref="L92:AF92"/>
    <mergeCell ref="AN93:AP93"/>
    <mergeCell ref="AG93:AM93"/>
    <mergeCell ref="F93:J93"/>
    <mergeCell ref="L93:AF93"/>
    <mergeCell ref="AN88:AP88"/>
    <mergeCell ref="AG88:AM88"/>
    <mergeCell ref="E88:I88"/>
    <mergeCell ref="K88:AF88"/>
    <mergeCell ref="AN89:AP89"/>
    <mergeCell ref="AG89:AM89"/>
    <mergeCell ref="E89:I89"/>
    <mergeCell ref="K89:AF89"/>
    <mergeCell ref="AN90:AP90"/>
    <mergeCell ref="AG90:AM90"/>
    <mergeCell ref="E90:I90"/>
    <mergeCell ref="K90:AF90"/>
    <mergeCell ref="AN85:AP85"/>
    <mergeCell ref="AG85:AM85"/>
    <mergeCell ref="E85:I85"/>
    <mergeCell ref="K85:AF85"/>
    <mergeCell ref="AN86:AP86"/>
    <mergeCell ref="AG86:AM86"/>
    <mergeCell ref="F86:J86"/>
    <mergeCell ref="L86:AF86"/>
    <mergeCell ref="AN87:AP87"/>
    <mergeCell ref="AG87:AM87"/>
    <mergeCell ref="F87:J87"/>
    <mergeCell ref="L87:AF87"/>
    <mergeCell ref="AN82:AP82"/>
    <mergeCell ref="AG82:AM82"/>
    <mergeCell ref="E82:I82"/>
    <mergeCell ref="K82:AF82"/>
    <mergeCell ref="AN83:AP83"/>
    <mergeCell ref="AG83:AM83"/>
    <mergeCell ref="F83:J83"/>
    <mergeCell ref="L83:AF83"/>
    <mergeCell ref="AN84:AP84"/>
    <mergeCell ref="AG84:AM84"/>
    <mergeCell ref="F84:J84"/>
    <mergeCell ref="L84:AF84"/>
    <mergeCell ref="AN79:AP79"/>
    <mergeCell ref="AG79:AM79"/>
    <mergeCell ref="F79:J79"/>
    <mergeCell ref="L79:AF79"/>
    <mergeCell ref="AN80:AP80"/>
    <mergeCell ref="AG80:AM80"/>
    <mergeCell ref="F80:J80"/>
    <mergeCell ref="L80:AF80"/>
    <mergeCell ref="AN81:AP81"/>
    <mergeCell ref="AG81:AM81"/>
    <mergeCell ref="F81:J81"/>
    <mergeCell ref="L81:AF81"/>
    <mergeCell ref="AN76:AP76"/>
    <mergeCell ref="AG76:AM76"/>
    <mergeCell ref="G76:K76"/>
    <mergeCell ref="M76:AF76"/>
    <mergeCell ref="AN77:AP77"/>
    <mergeCell ref="AG77:AM77"/>
    <mergeCell ref="G77:K77"/>
    <mergeCell ref="M77:AF77"/>
    <mergeCell ref="AN78:AP78"/>
    <mergeCell ref="AG78:AM78"/>
    <mergeCell ref="G78:K78"/>
    <mergeCell ref="M78:AF78"/>
    <mergeCell ref="AN73:AP73"/>
    <mergeCell ref="AG73:AM73"/>
    <mergeCell ref="F73:J73"/>
    <mergeCell ref="L73:AF73"/>
    <mergeCell ref="AN74:AP74"/>
    <mergeCell ref="AG74:AM74"/>
    <mergeCell ref="G74:K74"/>
    <mergeCell ref="M74:AF74"/>
    <mergeCell ref="AN75:AP75"/>
    <mergeCell ref="AG75:AM75"/>
    <mergeCell ref="G75:K75"/>
    <mergeCell ref="M75:AF75"/>
    <mergeCell ref="AN70:AP70"/>
    <mergeCell ref="AG70:AM70"/>
    <mergeCell ref="E70:I70"/>
    <mergeCell ref="K70:AF70"/>
    <mergeCell ref="AN71:AP71"/>
    <mergeCell ref="AG71:AM71"/>
    <mergeCell ref="D71:H71"/>
    <mergeCell ref="J71:AF71"/>
    <mergeCell ref="AN72:AP72"/>
    <mergeCell ref="AG72:AM72"/>
    <mergeCell ref="E72:I72"/>
    <mergeCell ref="K72:AF72"/>
    <mergeCell ref="AN67:AP67"/>
    <mergeCell ref="AG67:AM67"/>
    <mergeCell ref="F67:J67"/>
    <mergeCell ref="L67:AF67"/>
    <mergeCell ref="AN68:AP68"/>
    <mergeCell ref="AG68:AM68"/>
    <mergeCell ref="E68:I68"/>
    <mergeCell ref="K68:AF68"/>
    <mergeCell ref="AN69:AP69"/>
    <mergeCell ref="AG69:AM69"/>
    <mergeCell ref="E69:I69"/>
    <mergeCell ref="K69:AF69"/>
    <mergeCell ref="AN64:AP64"/>
    <mergeCell ref="AG64:AM64"/>
    <mergeCell ref="F64:J64"/>
    <mergeCell ref="L64:AF64"/>
    <mergeCell ref="AN65:AP65"/>
    <mergeCell ref="AG65:AM65"/>
    <mergeCell ref="E65:I65"/>
    <mergeCell ref="K65:AF65"/>
    <mergeCell ref="AN66:AP66"/>
    <mergeCell ref="AG66:AM66"/>
    <mergeCell ref="F66:J66"/>
    <mergeCell ref="L66:AF66"/>
    <mergeCell ref="AN61:AP61"/>
    <mergeCell ref="AG61:AM61"/>
    <mergeCell ref="E61:I61"/>
    <mergeCell ref="K61:AF61"/>
    <mergeCell ref="AN62:AP62"/>
    <mergeCell ref="AG62:AM62"/>
    <mergeCell ref="F62:J62"/>
    <mergeCell ref="L62:AF62"/>
    <mergeCell ref="AN63:AP63"/>
    <mergeCell ref="AG63:AM63"/>
    <mergeCell ref="F63:J63"/>
    <mergeCell ref="L63:AF63"/>
    <mergeCell ref="AN58:AP58"/>
    <mergeCell ref="AG58:AM58"/>
    <mergeCell ref="F58:J58"/>
    <mergeCell ref="L58:AF58"/>
    <mergeCell ref="AN59:AP59"/>
    <mergeCell ref="AG59:AM59"/>
    <mergeCell ref="E59:I59"/>
    <mergeCell ref="K59:AF59"/>
    <mergeCell ref="AN60:AP60"/>
    <mergeCell ref="AG60:AM60"/>
    <mergeCell ref="F60:J60"/>
    <mergeCell ref="L60:AF60"/>
    <mergeCell ref="AN55:AP55"/>
    <mergeCell ref="AG55:AM55"/>
    <mergeCell ref="F55:J55"/>
    <mergeCell ref="L55:AF55"/>
    <mergeCell ref="AN56:AP56"/>
    <mergeCell ref="AG56:AM56"/>
    <mergeCell ref="F56:J56"/>
    <mergeCell ref="L56:AF56"/>
    <mergeCell ref="AN57:AP57"/>
    <mergeCell ref="AG57:AM57"/>
    <mergeCell ref="F57:J57"/>
    <mergeCell ref="L57:AF57"/>
    <mergeCell ref="AN52:AP52"/>
    <mergeCell ref="AG52:AM52"/>
    <mergeCell ref="D52:H52"/>
    <mergeCell ref="J52:AF52"/>
    <mergeCell ref="AN53:AP53"/>
    <mergeCell ref="AG53:AM53"/>
    <mergeCell ref="E53:I53"/>
    <mergeCell ref="K53:AF53"/>
    <mergeCell ref="AN54:AP54"/>
    <mergeCell ref="AG54:AM54"/>
    <mergeCell ref="F54:J54"/>
    <mergeCell ref="L54:AF54"/>
    <mergeCell ref="X32:AB32"/>
    <mergeCell ref="AK32:AO32"/>
    <mergeCell ref="L42:AO42"/>
    <mergeCell ref="AM44:AN44"/>
    <mergeCell ref="AM46:AP46"/>
    <mergeCell ref="AS46:AT48"/>
    <mergeCell ref="C49:G49"/>
    <mergeCell ref="I49:AF49"/>
    <mergeCell ref="AG49:AM49"/>
    <mergeCell ref="AN49:AP49"/>
    <mergeCell ref="BE5:BE32"/>
    <mergeCell ref="K5:AO5"/>
    <mergeCell ref="K6:AO6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27:AE27"/>
    <mergeCell ref="AK27:AO27"/>
    <mergeCell ref="L28:O28"/>
    <mergeCell ref="W28:AE28"/>
    <mergeCell ref="AK28:AO28"/>
    <mergeCell ref="L29:O29"/>
    <mergeCell ref="W29:AE29"/>
    <mergeCell ref="AK29:AO29"/>
    <mergeCell ref="L30:O30"/>
    <mergeCell ref="W30:AE30"/>
    <mergeCell ref="AK30:AO30"/>
  </mergeCells>
  <hyperlinks>
    <hyperlink ref="K1:S1" location="C2" display="1) Rekapitulace stavby" xr:uid="{00000000-0004-0000-0000-000000000000}"/>
    <hyperlink ref="W1:AI1" location="C51" display="2) Rekapitulace objektů stavby a soupisů prací" xr:uid="{00000000-0004-0000-0000-000001000000}"/>
    <hyperlink ref="A54" location="'D.1.1.01 - Architektonick...'!C2" display="/" xr:uid="{00000000-0004-0000-0000-000002000000}"/>
    <hyperlink ref="A55" location="'D.1.1.04 - Zařízení pro v...'!C2" display="/" xr:uid="{00000000-0004-0000-0000-000003000000}"/>
    <hyperlink ref="A56" location="'D.1.1.05 - Zdravotně tech...'!C2" display="/" xr:uid="{00000000-0004-0000-0000-000004000000}"/>
    <hyperlink ref="A57" location="'D.1.1.06 - Silnoproudá el...'!C2" display="/" xr:uid="{00000000-0004-0000-0000-000005000000}"/>
    <hyperlink ref="A58" location="'D.1.1.07 - Slaboproudá el...'!C2" display="/" xr:uid="{00000000-0004-0000-0000-000006000000}"/>
    <hyperlink ref="A60" location="'IO03 - Okapový chodníček'!C2" display="/" xr:uid="{00000000-0004-0000-0000-000007000000}"/>
    <hyperlink ref="A62" location="'TI01 - Vodovod'!C2" display="/" xr:uid="{00000000-0004-0000-0000-000008000000}"/>
    <hyperlink ref="A63" location="'TI02 - Splašková kanalizace'!C2" display="/" xr:uid="{00000000-0004-0000-0000-000009000000}"/>
    <hyperlink ref="A64" location="'TI03 - Dešťová kanalizace'!C2" display="/" xr:uid="{00000000-0004-0000-0000-00000A000000}"/>
    <hyperlink ref="A66" location="'D.2.3.01 - Plynová zařízení'!C2" display="/" xr:uid="{00000000-0004-0000-0000-00000B000000}"/>
    <hyperlink ref="A67" location="'D.2.3.02 - Plynovodní pří...'!C2" display="/" xr:uid="{00000000-0004-0000-0000-00000C000000}"/>
    <hyperlink ref="A68" location="'D.2.4 - Podzemní vedení e...'!C2" display="/" xr:uid="{00000000-0004-0000-0000-00000D000000}"/>
    <hyperlink ref="A69" location="'D.2.5 - Podzemní sdělovac...'!C2" display="/" xr:uid="{00000000-0004-0000-0000-00000E000000}"/>
    <hyperlink ref="A70" location="'VRN - Vedlejší rozpočtové...'!C2" display="/" xr:uid="{00000000-0004-0000-0000-00000F000000}"/>
    <hyperlink ref="A74" location="'01 - Rodinný dům s garáží'!C2" display="/" xr:uid="{00000000-0004-0000-0000-000010000000}"/>
    <hyperlink ref="A75" location="'02 - Dílna'!C2" display="/" xr:uid="{00000000-0004-0000-0000-000011000000}"/>
    <hyperlink ref="A76" location="'03 - Dřevěná kůlna'!C2" display="/" xr:uid="{00000000-0004-0000-0000-000012000000}"/>
    <hyperlink ref="A77" location="'04 - Zpevněná plocha - be...'!C2" display="/" xr:uid="{00000000-0004-0000-0000-000013000000}"/>
    <hyperlink ref="A78" location="'05 - Zpevněná plocha - be...'!C2" display="/" xr:uid="{00000000-0004-0000-0000-000014000000}"/>
    <hyperlink ref="A79" location="'DO01-07, 09 - Demolice DO...'!C2" display="/" xr:uid="{00000000-0004-0000-0000-000015000000}"/>
    <hyperlink ref="A80" location="'DO08 - Elektro nadzemní N...'!C2" display="/" xr:uid="{00000000-0004-0000-0000-000016000000}"/>
    <hyperlink ref="A81" location="'DO10 - Přípojka plynovod'!C2" display="/" xr:uid="{00000000-0004-0000-0000-000017000000}"/>
    <hyperlink ref="A83" location="'D.1.2.01 - Architektonick...'!C2" display="/" xr:uid="{00000000-0004-0000-0000-000018000000}"/>
    <hyperlink ref="A84" location="'D.1.2.04 - Silnoproudá el...'!C2" display="/" xr:uid="{00000000-0004-0000-0000-000019000000}"/>
    <hyperlink ref="A86" location="'D.1.3.01 - Stávající zahr...'!C2" display="/" xr:uid="{00000000-0004-0000-0000-00001A000000}"/>
    <hyperlink ref="A87" location="'D.1.3.04 - Silnoproudá el...'!C2" display="/" xr:uid="{00000000-0004-0000-0000-00001B000000}"/>
    <hyperlink ref="A88" location="'SO04 - Drátěné oplocení'!C2" display="/" xr:uid="{00000000-0004-0000-0000-00001C000000}"/>
    <hyperlink ref="A89" location="'SO05 - Zděné oplocení'!C2" display="/" xr:uid="{00000000-0004-0000-0000-00001D000000}"/>
    <hyperlink ref="A91" location="'IO01 - Parkovací plocha'!C2" display="/" xr:uid="{00000000-0004-0000-0000-00001E000000}"/>
    <hyperlink ref="A92" location="'IO02a - Pochozí plocha'!C2" display="/" xr:uid="{00000000-0004-0000-0000-00001F000000}"/>
    <hyperlink ref="A93" location="'IO02b - Pochozí plocha'!C2" display="/" xr:uid="{00000000-0004-0000-0000-000020000000}"/>
    <hyperlink ref="A94" location="'IO03 - Okapový chodníček_01'!C2" display="/" xr:uid="{00000000-0004-0000-0000-000021000000}"/>
    <hyperlink ref="A95" location="'IO04 - Pojezdová plocha, ...'!C2" display="/" xr:uid="{00000000-0004-0000-0000-000022000000}"/>
    <hyperlink ref="A96" location="'IO05 - Terasa'!C2" display="/" xr:uid="{00000000-0004-0000-0000-000023000000}"/>
    <hyperlink ref="A98" location="'TI03 - Dešťová kanalizace_01'!C2" display="/" xr:uid="{00000000-0004-0000-0000-000024000000}"/>
    <hyperlink ref="A100" location="'01 - Rozpočet rostlinný m...'!C2" display="/" xr:uid="{00000000-0004-0000-0000-000025000000}"/>
    <hyperlink ref="A101" location="'02 - Rozpočet ostatní mat...'!C2" display="/" xr:uid="{00000000-0004-0000-0000-000026000000}"/>
    <hyperlink ref="A102" location="'03 - Rozpočet zahradnické...'!C2" display="/" xr:uid="{00000000-0004-0000-0000-000027000000}"/>
    <hyperlink ref="A103" location="'VRN - Vedlejší rozpočtové..._01'!C2" display="/" xr:uid="{00000000-0004-0000-0000-000028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R1677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88</v>
      </c>
      <c r="AZ2" s="126" t="s">
        <v>224</v>
      </c>
      <c r="BA2" s="126" t="s">
        <v>21</v>
      </c>
      <c r="BB2" s="126" t="s">
        <v>21</v>
      </c>
      <c r="BC2" s="126" t="s">
        <v>225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226</v>
      </c>
      <c r="BA3" s="126" t="s">
        <v>21</v>
      </c>
      <c r="BB3" s="126" t="s">
        <v>21</v>
      </c>
      <c r="BC3" s="126" t="s">
        <v>227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229</v>
      </c>
      <c r="BA4" s="126" t="s">
        <v>21</v>
      </c>
      <c r="BB4" s="126" t="s">
        <v>21</v>
      </c>
      <c r="BC4" s="126" t="s">
        <v>230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  <c r="AZ5" s="126" t="s">
        <v>231</v>
      </c>
      <c r="BA5" s="126" t="s">
        <v>21</v>
      </c>
      <c r="BB5" s="126" t="s">
        <v>21</v>
      </c>
      <c r="BC5" s="126" t="s">
        <v>232</v>
      </c>
      <c r="BD5" s="126" t="s">
        <v>79</v>
      </c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  <c r="AZ6" s="126" t="s">
        <v>233</v>
      </c>
      <c r="BA6" s="126" t="s">
        <v>21</v>
      </c>
      <c r="BB6" s="126" t="s">
        <v>21</v>
      </c>
      <c r="BC6" s="126" t="s">
        <v>234</v>
      </c>
      <c r="BD6" s="126" t="s">
        <v>79</v>
      </c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  <c r="AZ7" s="126" t="s">
        <v>235</v>
      </c>
      <c r="BA7" s="126" t="s">
        <v>21</v>
      </c>
      <c r="BB7" s="126" t="s">
        <v>21</v>
      </c>
      <c r="BC7" s="126" t="s">
        <v>236</v>
      </c>
      <c r="BD7" s="126" t="s">
        <v>79</v>
      </c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  <c r="AZ8" s="126" t="s">
        <v>238</v>
      </c>
      <c r="BA8" s="126" t="s">
        <v>21</v>
      </c>
      <c r="BB8" s="126" t="s">
        <v>21</v>
      </c>
      <c r="BC8" s="126" t="s">
        <v>239</v>
      </c>
      <c r="BD8" s="126" t="s">
        <v>79</v>
      </c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  <c r="AZ9" s="126" t="s">
        <v>241</v>
      </c>
      <c r="BA9" s="126" t="s">
        <v>21</v>
      </c>
      <c r="BB9" s="126" t="s">
        <v>21</v>
      </c>
      <c r="BC9" s="126" t="s">
        <v>242</v>
      </c>
      <c r="BD9" s="126" t="s">
        <v>79</v>
      </c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  <c r="AZ10" s="126" t="s">
        <v>244</v>
      </c>
      <c r="BA10" s="126" t="s">
        <v>21</v>
      </c>
      <c r="BB10" s="126" t="s">
        <v>21</v>
      </c>
      <c r="BC10" s="126" t="s">
        <v>245</v>
      </c>
      <c r="BD10" s="126" t="s">
        <v>79</v>
      </c>
    </row>
    <row r="11" spans="1:70" s="1" customFormat="1" ht="22.5" customHeight="1">
      <c r="B11" s="42"/>
      <c r="C11" s="43"/>
      <c r="D11" s="43"/>
      <c r="E11" s="403" t="s">
        <v>246</v>
      </c>
      <c r="F11" s="421"/>
      <c r="G11" s="421"/>
      <c r="H11" s="421"/>
      <c r="I11" s="129"/>
      <c r="J11" s="43"/>
      <c r="K11" s="46"/>
      <c r="AZ11" s="126" t="s">
        <v>247</v>
      </c>
      <c r="BA11" s="126" t="s">
        <v>21</v>
      </c>
      <c r="BB11" s="126" t="s">
        <v>21</v>
      </c>
      <c r="BC11" s="126" t="s">
        <v>234</v>
      </c>
      <c r="BD11" s="126" t="s">
        <v>79</v>
      </c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  <c r="AZ12" s="126" t="s">
        <v>249</v>
      </c>
      <c r="BA12" s="126" t="s">
        <v>21</v>
      </c>
      <c r="BB12" s="126" t="s">
        <v>21</v>
      </c>
      <c r="BC12" s="126" t="s">
        <v>250</v>
      </c>
      <c r="BD12" s="126" t="s">
        <v>79</v>
      </c>
    </row>
    <row r="13" spans="1:70" s="1" customFormat="1" ht="36.950000000000003" customHeight="1">
      <c r="B13" s="42"/>
      <c r="C13" s="43"/>
      <c r="D13" s="43"/>
      <c r="E13" s="422" t="s">
        <v>251</v>
      </c>
      <c r="F13" s="421"/>
      <c r="G13" s="421"/>
      <c r="H13" s="421"/>
      <c r="I13" s="129"/>
      <c r="J13" s="43"/>
      <c r="K13" s="46"/>
      <c r="AZ13" s="126" t="s">
        <v>252</v>
      </c>
      <c r="BA13" s="126" t="s">
        <v>21</v>
      </c>
      <c r="BB13" s="126" t="s">
        <v>21</v>
      </c>
      <c r="BC13" s="126" t="s">
        <v>253</v>
      </c>
      <c r="BD13" s="126" t="s">
        <v>79</v>
      </c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  <c r="AZ14" s="126" t="s">
        <v>254</v>
      </c>
      <c r="BA14" s="126" t="s">
        <v>21</v>
      </c>
      <c r="BB14" s="126" t="s">
        <v>21</v>
      </c>
      <c r="BC14" s="126" t="s">
        <v>255</v>
      </c>
      <c r="BD14" s="126" t="s">
        <v>79</v>
      </c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  <c r="AZ15" s="126" t="s">
        <v>256</v>
      </c>
      <c r="BA15" s="126" t="s">
        <v>21</v>
      </c>
      <c r="BB15" s="126" t="s">
        <v>21</v>
      </c>
      <c r="BC15" s="126" t="s">
        <v>257</v>
      </c>
      <c r="BD15" s="126" t="s">
        <v>79</v>
      </c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  <c r="AZ16" s="126" t="s">
        <v>258</v>
      </c>
      <c r="BA16" s="126" t="s">
        <v>21</v>
      </c>
      <c r="BB16" s="126" t="s">
        <v>21</v>
      </c>
      <c r="BC16" s="126" t="s">
        <v>259</v>
      </c>
      <c r="BD16" s="126" t="s">
        <v>79</v>
      </c>
    </row>
    <row r="17" spans="2:56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  <c r="AZ17" s="126" t="s">
        <v>260</v>
      </c>
      <c r="BA17" s="126" t="s">
        <v>21</v>
      </c>
      <c r="BB17" s="126" t="s">
        <v>21</v>
      </c>
      <c r="BC17" s="126" t="s">
        <v>261</v>
      </c>
      <c r="BD17" s="126" t="s">
        <v>79</v>
      </c>
    </row>
    <row r="18" spans="2:56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  <c r="AZ18" s="126" t="s">
        <v>262</v>
      </c>
      <c r="BA18" s="126" t="s">
        <v>21</v>
      </c>
      <c r="BB18" s="126" t="s">
        <v>21</v>
      </c>
      <c r="BC18" s="126" t="s">
        <v>263</v>
      </c>
      <c r="BD18" s="126" t="s">
        <v>79</v>
      </c>
    </row>
    <row r="19" spans="2:56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  <c r="AZ19" s="126" t="s">
        <v>264</v>
      </c>
      <c r="BA19" s="126" t="s">
        <v>21</v>
      </c>
      <c r="BB19" s="126" t="s">
        <v>21</v>
      </c>
      <c r="BC19" s="126" t="s">
        <v>265</v>
      </c>
      <c r="BD19" s="126" t="s">
        <v>79</v>
      </c>
    </row>
    <row r="20" spans="2:56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  <c r="AZ20" s="126" t="s">
        <v>266</v>
      </c>
      <c r="BA20" s="126" t="s">
        <v>21</v>
      </c>
      <c r="BB20" s="126" t="s">
        <v>21</v>
      </c>
      <c r="BC20" s="126" t="s">
        <v>267</v>
      </c>
      <c r="BD20" s="126" t="s">
        <v>79</v>
      </c>
    </row>
    <row r="21" spans="2:56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  <c r="AZ21" s="126" t="s">
        <v>268</v>
      </c>
      <c r="BA21" s="126" t="s">
        <v>21</v>
      </c>
      <c r="BB21" s="126" t="s">
        <v>21</v>
      </c>
      <c r="BC21" s="126" t="s">
        <v>269</v>
      </c>
      <c r="BD21" s="126" t="s">
        <v>79</v>
      </c>
    </row>
    <row r="22" spans="2:56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  <c r="AZ22" s="126" t="s">
        <v>270</v>
      </c>
      <c r="BA22" s="126" t="s">
        <v>21</v>
      </c>
      <c r="BB22" s="126" t="s">
        <v>21</v>
      </c>
      <c r="BC22" s="126" t="s">
        <v>271</v>
      </c>
      <c r="BD22" s="126" t="s">
        <v>79</v>
      </c>
    </row>
    <row r="23" spans="2:56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  <c r="AZ23" s="126" t="s">
        <v>272</v>
      </c>
      <c r="BA23" s="126" t="s">
        <v>21</v>
      </c>
      <c r="BB23" s="126" t="s">
        <v>21</v>
      </c>
      <c r="BC23" s="126" t="s">
        <v>273</v>
      </c>
      <c r="BD23" s="126" t="s">
        <v>79</v>
      </c>
    </row>
    <row r="24" spans="2:56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  <c r="AZ24" s="126" t="s">
        <v>274</v>
      </c>
      <c r="BA24" s="126" t="s">
        <v>21</v>
      </c>
      <c r="BB24" s="126" t="s">
        <v>21</v>
      </c>
      <c r="BC24" s="126" t="s">
        <v>275</v>
      </c>
      <c r="BD24" s="126" t="s">
        <v>79</v>
      </c>
    </row>
    <row r="25" spans="2:56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  <c r="AZ25" s="126" t="s">
        <v>276</v>
      </c>
      <c r="BA25" s="126" t="s">
        <v>21</v>
      </c>
      <c r="BB25" s="126" t="s">
        <v>21</v>
      </c>
      <c r="BC25" s="126" t="s">
        <v>277</v>
      </c>
      <c r="BD25" s="126" t="s">
        <v>79</v>
      </c>
    </row>
    <row r="26" spans="2:56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  <c r="AZ26" s="126" t="s">
        <v>278</v>
      </c>
      <c r="BA26" s="126" t="s">
        <v>21</v>
      </c>
      <c r="BB26" s="126" t="s">
        <v>21</v>
      </c>
      <c r="BC26" s="126" t="s">
        <v>279</v>
      </c>
      <c r="BD26" s="126" t="s">
        <v>79</v>
      </c>
    </row>
    <row r="27" spans="2:56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  <c r="AZ27" s="126" t="s">
        <v>280</v>
      </c>
      <c r="BA27" s="126" t="s">
        <v>21</v>
      </c>
      <c r="BB27" s="126" t="s">
        <v>21</v>
      </c>
      <c r="BC27" s="126" t="s">
        <v>281</v>
      </c>
      <c r="BD27" s="126" t="s">
        <v>79</v>
      </c>
    </row>
    <row r="28" spans="2:56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  <c r="AZ28" s="136" t="s">
        <v>282</v>
      </c>
      <c r="BA28" s="136" t="s">
        <v>21</v>
      </c>
      <c r="BB28" s="136" t="s">
        <v>21</v>
      </c>
      <c r="BC28" s="136" t="s">
        <v>283</v>
      </c>
      <c r="BD28" s="136" t="s">
        <v>79</v>
      </c>
    </row>
    <row r="29" spans="2:56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  <c r="AZ29" s="126" t="s">
        <v>284</v>
      </c>
      <c r="BA29" s="126" t="s">
        <v>21</v>
      </c>
      <c r="BB29" s="126" t="s">
        <v>21</v>
      </c>
      <c r="BC29" s="126" t="s">
        <v>285</v>
      </c>
      <c r="BD29" s="126" t="s">
        <v>79</v>
      </c>
    </row>
    <row r="30" spans="2:56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  <c r="AZ30" s="126" t="s">
        <v>286</v>
      </c>
      <c r="BA30" s="126" t="s">
        <v>21</v>
      </c>
      <c r="BB30" s="126" t="s">
        <v>21</v>
      </c>
      <c r="BC30" s="126" t="s">
        <v>287</v>
      </c>
      <c r="BD30" s="126" t="s">
        <v>79</v>
      </c>
    </row>
    <row r="31" spans="2:56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ROUND(J113,2)</f>
        <v>0</v>
      </c>
      <c r="K31" s="46"/>
      <c r="AZ31" s="126" t="s">
        <v>288</v>
      </c>
      <c r="BA31" s="126" t="s">
        <v>21</v>
      </c>
      <c r="BB31" s="126" t="s">
        <v>21</v>
      </c>
      <c r="BC31" s="126" t="s">
        <v>289</v>
      </c>
      <c r="BD31" s="126" t="s">
        <v>79</v>
      </c>
    </row>
    <row r="32" spans="2:56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  <c r="AZ32" s="126" t="s">
        <v>290</v>
      </c>
      <c r="BA32" s="126" t="s">
        <v>21</v>
      </c>
      <c r="BB32" s="126" t="s">
        <v>21</v>
      </c>
      <c r="BC32" s="126" t="s">
        <v>87</v>
      </c>
      <c r="BD32" s="126" t="s">
        <v>79</v>
      </c>
    </row>
    <row r="33" spans="2:56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  <c r="AZ33" s="126" t="s">
        <v>291</v>
      </c>
      <c r="BA33" s="126" t="s">
        <v>21</v>
      </c>
      <c r="BB33" s="126" t="s">
        <v>21</v>
      </c>
      <c r="BC33" s="126" t="s">
        <v>292</v>
      </c>
      <c r="BD33" s="126" t="s">
        <v>79</v>
      </c>
    </row>
    <row r="34" spans="2:56" s="1" customFormat="1" ht="14.45" customHeight="1">
      <c r="B34" s="42"/>
      <c r="C34" s="43"/>
      <c r="D34" s="50" t="s">
        <v>40</v>
      </c>
      <c r="E34" s="50" t="s">
        <v>41</v>
      </c>
      <c r="F34" s="142">
        <f>ROUND(SUM(BE113:BE1676), 2)</f>
        <v>0</v>
      </c>
      <c r="G34" s="43"/>
      <c r="H34" s="43"/>
      <c r="I34" s="143">
        <v>0.21</v>
      </c>
      <c r="J34" s="142">
        <f>ROUND(ROUND((SUM(BE113:BE1676)), 2)*I34, 2)</f>
        <v>0</v>
      </c>
      <c r="K34" s="46"/>
      <c r="AZ34" s="126" t="s">
        <v>293</v>
      </c>
      <c r="BA34" s="126" t="s">
        <v>21</v>
      </c>
      <c r="BB34" s="126" t="s">
        <v>21</v>
      </c>
      <c r="BC34" s="126" t="s">
        <v>294</v>
      </c>
      <c r="BD34" s="126" t="s">
        <v>79</v>
      </c>
    </row>
    <row r="35" spans="2:56" s="1" customFormat="1" ht="14.45" customHeight="1">
      <c r="B35" s="42"/>
      <c r="C35" s="43"/>
      <c r="D35" s="43"/>
      <c r="E35" s="50" t="s">
        <v>42</v>
      </c>
      <c r="F35" s="142">
        <f>ROUND(SUM(BF113:BF1676), 2)</f>
        <v>0</v>
      </c>
      <c r="G35" s="43"/>
      <c r="H35" s="43"/>
      <c r="I35" s="143">
        <v>0.15</v>
      </c>
      <c r="J35" s="142">
        <f>ROUND(ROUND((SUM(BF113:BF1676)), 2)*I35, 2)</f>
        <v>0</v>
      </c>
      <c r="K35" s="46"/>
      <c r="AZ35" s="126" t="s">
        <v>295</v>
      </c>
      <c r="BA35" s="126" t="s">
        <v>21</v>
      </c>
      <c r="BB35" s="126" t="s">
        <v>21</v>
      </c>
      <c r="BC35" s="126" t="s">
        <v>296</v>
      </c>
      <c r="BD35" s="126" t="s">
        <v>79</v>
      </c>
    </row>
    <row r="36" spans="2:56" s="1" customFormat="1" ht="14.45" hidden="1" customHeight="1">
      <c r="B36" s="42"/>
      <c r="C36" s="43"/>
      <c r="D36" s="43"/>
      <c r="E36" s="50" t="s">
        <v>43</v>
      </c>
      <c r="F36" s="142">
        <f>ROUND(SUM(BG113:BG1676), 2)</f>
        <v>0</v>
      </c>
      <c r="G36" s="43"/>
      <c r="H36" s="43"/>
      <c r="I36" s="143">
        <v>0.21</v>
      </c>
      <c r="J36" s="142">
        <v>0</v>
      </c>
      <c r="K36" s="46"/>
      <c r="AZ36" s="126" t="s">
        <v>297</v>
      </c>
      <c r="BA36" s="126" t="s">
        <v>21</v>
      </c>
      <c r="BB36" s="126" t="s">
        <v>21</v>
      </c>
      <c r="BC36" s="126" t="s">
        <v>298</v>
      </c>
      <c r="BD36" s="126" t="s">
        <v>79</v>
      </c>
    </row>
    <row r="37" spans="2:56" s="1" customFormat="1" ht="14.45" hidden="1" customHeight="1">
      <c r="B37" s="42"/>
      <c r="C37" s="43"/>
      <c r="D37" s="43"/>
      <c r="E37" s="50" t="s">
        <v>44</v>
      </c>
      <c r="F37" s="142">
        <f>ROUND(SUM(BH113:BH1676), 2)</f>
        <v>0</v>
      </c>
      <c r="G37" s="43"/>
      <c r="H37" s="43"/>
      <c r="I37" s="143">
        <v>0.15</v>
      </c>
      <c r="J37" s="142">
        <v>0</v>
      </c>
      <c r="K37" s="46"/>
      <c r="AZ37" s="126" t="s">
        <v>299</v>
      </c>
      <c r="BA37" s="126" t="s">
        <v>21</v>
      </c>
      <c r="BB37" s="126" t="s">
        <v>21</v>
      </c>
      <c r="BC37" s="126" t="s">
        <v>300</v>
      </c>
      <c r="BD37" s="126" t="s">
        <v>79</v>
      </c>
    </row>
    <row r="38" spans="2:56" s="1" customFormat="1" ht="14.45" hidden="1" customHeight="1">
      <c r="B38" s="42"/>
      <c r="C38" s="43"/>
      <c r="D38" s="43"/>
      <c r="E38" s="50" t="s">
        <v>45</v>
      </c>
      <c r="F38" s="142">
        <f>ROUND(SUM(BI113:BI1676), 2)</f>
        <v>0</v>
      </c>
      <c r="G38" s="43"/>
      <c r="H38" s="43"/>
      <c r="I38" s="143">
        <v>0</v>
      </c>
      <c r="J38" s="142">
        <v>0</v>
      </c>
      <c r="K38" s="46"/>
      <c r="AZ38" s="126" t="s">
        <v>301</v>
      </c>
      <c r="BA38" s="126" t="s">
        <v>21</v>
      </c>
      <c r="BB38" s="126" t="s">
        <v>21</v>
      </c>
      <c r="BC38" s="126" t="s">
        <v>302</v>
      </c>
      <c r="BD38" s="126" t="s">
        <v>79</v>
      </c>
    </row>
    <row r="39" spans="2:56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  <c r="AZ39" s="126" t="s">
        <v>303</v>
      </c>
      <c r="BA39" s="126" t="s">
        <v>21</v>
      </c>
      <c r="BB39" s="126" t="s">
        <v>21</v>
      </c>
      <c r="BC39" s="126" t="s">
        <v>304</v>
      </c>
      <c r="BD39" s="126" t="s">
        <v>79</v>
      </c>
    </row>
    <row r="40" spans="2:56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  <c r="AZ40" s="126" t="s">
        <v>305</v>
      </c>
      <c r="BA40" s="126" t="s">
        <v>21</v>
      </c>
      <c r="BB40" s="126" t="s">
        <v>21</v>
      </c>
      <c r="BC40" s="126" t="s">
        <v>306</v>
      </c>
      <c r="BD40" s="126" t="s">
        <v>79</v>
      </c>
    </row>
    <row r="41" spans="2:56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  <c r="AZ41" s="126" t="s">
        <v>307</v>
      </c>
      <c r="BA41" s="126" t="s">
        <v>21</v>
      </c>
      <c r="BB41" s="126" t="s">
        <v>21</v>
      </c>
      <c r="BC41" s="126" t="s">
        <v>308</v>
      </c>
      <c r="BD41" s="126" t="s">
        <v>79</v>
      </c>
    </row>
    <row r="42" spans="2:56" ht="13.5">
      <c r="AZ42" s="126" t="s">
        <v>309</v>
      </c>
      <c r="BA42" s="126" t="s">
        <v>21</v>
      </c>
      <c r="BB42" s="126" t="s">
        <v>21</v>
      </c>
      <c r="BC42" s="126" t="s">
        <v>310</v>
      </c>
      <c r="BD42" s="126" t="s">
        <v>79</v>
      </c>
    </row>
    <row r="43" spans="2:56" ht="13.5">
      <c r="AZ43" s="126" t="s">
        <v>311</v>
      </c>
      <c r="BA43" s="126" t="s">
        <v>21</v>
      </c>
      <c r="BB43" s="126" t="s">
        <v>21</v>
      </c>
      <c r="BC43" s="126" t="s">
        <v>312</v>
      </c>
      <c r="BD43" s="126" t="s">
        <v>79</v>
      </c>
    </row>
    <row r="44" spans="2:56" ht="13.5">
      <c r="AZ44" s="126" t="s">
        <v>313</v>
      </c>
      <c r="BA44" s="126" t="s">
        <v>21</v>
      </c>
      <c r="BB44" s="126" t="s">
        <v>21</v>
      </c>
      <c r="BC44" s="126" t="s">
        <v>314</v>
      </c>
      <c r="BD44" s="126" t="s">
        <v>79</v>
      </c>
    </row>
    <row r="45" spans="2:56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56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56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56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246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D.1.1.01 - Architektonicko stavební řešení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J113</f>
        <v>0</v>
      </c>
      <c r="K64" s="46"/>
      <c r="AU64" s="25" t="s">
        <v>319</v>
      </c>
    </row>
    <row r="65" spans="2:11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J114</f>
        <v>0</v>
      </c>
      <c r="K65" s="167"/>
    </row>
    <row r="66" spans="2:11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J115</f>
        <v>0</v>
      </c>
      <c r="K66" s="174"/>
    </row>
    <row r="67" spans="2:11" s="9" customFormat="1" ht="19.899999999999999" customHeight="1">
      <c r="B67" s="168"/>
      <c r="C67" s="169"/>
      <c r="D67" s="170" t="s">
        <v>322</v>
      </c>
      <c r="E67" s="171"/>
      <c r="F67" s="171"/>
      <c r="G67" s="171"/>
      <c r="H67" s="171"/>
      <c r="I67" s="172"/>
      <c r="J67" s="173">
        <f>J183</f>
        <v>0</v>
      </c>
      <c r="K67" s="174"/>
    </row>
    <row r="68" spans="2:11" s="9" customFormat="1" ht="19.899999999999999" customHeight="1">
      <c r="B68" s="168"/>
      <c r="C68" s="169"/>
      <c r="D68" s="170" t="s">
        <v>323</v>
      </c>
      <c r="E68" s="171"/>
      <c r="F68" s="171"/>
      <c r="G68" s="171"/>
      <c r="H68" s="171"/>
      <c r="I68" s="172"/>
      <c r="J68" s="173">
        <f>J270</f>
        <v>0</v>
      </c>
      <c r="K68" s="174"/>
    </row>
    <row r="69" spans="2:11" s="9" customFormat="1" ht="19.899999999999999" customHeight="1">
      <c r="B69" s="168"/>
      <c r="C69" s="169"/>
      <c r="D69" s="170" t="s">
        <v>324</v>
      </c>
      <c r="E69" s="171"/>
      <c r="F69" s="171"/>
      <c r="G69" s="171"/>
      <c r="H69" s="171"/>
      <c r="I69" s="172"/>
      <c r="J69" s="173">
        <f>J366</f>
        <v>0</v>
      </c>
      <c r="K69" s="174"/>
    </row>
    <row r="70" spans="2:11" s="9" customFormat="1" ht="19.899999999999999" customHeight="1">
      <c r="B70" s="168"/>
      <c r="C70" s="169"/>
      <c r="D70" s="170" t="s">
        <v>325</v>
      </c>
      <c r="E70" s="171"/>
      <c r="F70" s="171"/>
      <c r="G70" s="171"/>
      <c r="H70" s="171"/>
      <c r="I70" s="172"/>
      <c r="J70" s="173">
        <f>J438</f>
        <v>0</v>
      </c>
      <c r="K70" s="174"/>
    </row>
    <row r="71" spans="2:11" s="9" customFormat="1" ht="19.899999999999999" customHeight="1">
      <c r="B71" s="168"/>
      <c r="C71" s="169"/>
      <c r="D71" s="170" t="s">
        <v>326</v>
      </c>
      <c r="E71" s="171"/>
      <c r="F71" s="171"/>
      <c r="G71" s="171"/>
      <c r="H71" s="171"/>
      <c r="I71" s="172"/>
      <c r="J71" s="173">
        <f>J671</f>
        <v>0</v>
      </c>
      <c r="K71" s="174"/>
    </row>
    <row r="72" spans="2:11" s="9" customFormat="1" ht="19.899999999999999" customHeight="1">
      <c r="B72" s="168"/>
      <c r="C72" s="169"/>
      <c r="D72" s="170" t="s">
        <v>327</v>
      </c>
      <c r="E72" s="171"/>
      <c r="F72" s="171"/>
      <c r="G72" s="171"/>
      <c r="H72" s="171"/>
      <c r="I72" s="172"/>
      <c r="J72" s="173">
        <f>J704</f>
        <v>0</v>
      </c>
      <c r="K72" s="174"/>
    </row>
    <row r="73" spans="2:11" s="8" customFormat="1" ht="24.95" customHeight="1">
      <c r="B73" s="161"/>
      <c r="C73" s="162"/>
      <c r="D73" s="163" t="s">
        <v>328</v>
      </c>
      <c r="E73" s="164"/>
      <c r="F73" s="164"/>
      <c r="G73" s="164"/>
      <c r="H73" s="164"/>
      <c r="I73" s="165"/>
      <c r="J73" s="166">
        <f>J707</f>
        <v>0</v>
      </c>
      <c r="K73" s="167"/>
    </row>
    <row r="74" spans="2:11" s="9" customFormat="1" ht="19.899999999999999" customHeight="1">
      <c r="B74" s="168"/>
      <c r="C74" s="169"/>
      <c r="D74" s="170" t="s">
        <v>329</v>
      </c>
      <c r="E74" s="171"/>
      <c r="F74" s="171"/>
      <c r="G74" s="171"/>
      <c r="H74" s="171"/>
      <c r="I74" s="172"/>
      <c r="J74" s="173">
        <f>J708</f>
        <v>0</v>
      </c>
      <c r="K74" s="174"/>
    </row>
    <row r="75" spans="2:11" s="9" customFormat="1" ht="19.899999999999999" customHeight="1">
      <c r="B75" s="168"/>
      <c r="C75" s="169"/>
      <c r="D75" s="170" t="s">
        <v>330</v>
      </c>
      <c r="E75" s="171"/>
      <c r="F75" s="171"/>
      <c r="G75" s="171"/>
      <c r="H75" s="171"/>
      <c r="I75" s="172"/>
      <c r="J75" s="173">
        <f>J758</f>
        <v>0</v>
      </c>
      <c r="K75" s="174"/>
    </row>
    <row r="76" spans="2:11" s="9" customFormat="1" ht="19.899999999999999" customHeight="1">
      <c r="B76" s="168"/>
      <c r="C76" s="169"/>
      <c r="D76" s="170" t="s">
        <v>331</v>
      </c>
      <c r="E76" s="171"/>
      <c r="F76" s="171"/>
      <c r="G76" s="171"/>
      <c r="H76" s="171"/>
      <c r="I76" s="172"/>
      <c r="J76" s="173">
        <f>J831</f>
        <v>0</v>
      </c>
      <c r="K76" s="174"/>
    </row>
    <row r="77" spans="2:11" s="9" customFormat="1" ht="19.899999999999999" customHeight="1">
      <c r="B77" s="168"/>
      <c r="C77" s="169"/>
      <c r="D77" s="170" t="s">
        <v>332</v>
      </c>
      <c r="E77" s="171"/>
      <c r="F77" s="171"/>
      <c r="G77" s="171"/>
      <c r="H77" s="171"/>
      <c r="I77" s="172"/>
      <c r="J77" s="173">
        <f>J895</f>
        <v>0</v>
      </c>
      <c r="K77" s="174"/>
    </row>
    <row r="78" spans="2:11" s="9" customFormat="1" ht="19.899999999999999" customHeight="1">
      <c r="B78" s="168"/>
      <c r="C78" s="169"/>
      <c r="D78" s="170" t="s">
        <v>333</v>
      </c>
      <c r="E78" s="171"/>
      <c r="F78" s="171"/>
      <c r="G78" s="171"/>
      <c r="H78" s="171"/>
      <c r="I78" s="172"/>
      <c r="J78" s="173">
        <f>J1040</f>
        <v>0</v>
      </c>
      <c r="K78" s="174"/>
    </row>
    <row r="79" spans="2:11" s="9" customFormat="1" ht="19.899999999999999" customHeight="1">
      <c r="B79" s="168"/>
      <c r="C79" s="169"/>
      <c r="D79" s="170" t="s">
        <v>334</v>
      </c>
      <c r="E79" s="171"/>
      <c r="F79" s="171"/>
      <c r="G79" s="171"/>
      <c r="H79" s="171"/>
      <c r="I79" s="172"/>
      <c r="J79" s="173">
        <f>J1069</f>
        <v>0</v>
      </c>
      <c r="K79" s="174"/>
    </row>
    <row r="80" spans="2:11" s="9" customFormat="1" ht="19.899999999999999" customHeight="1">
      <c r="B80" s="168"/>
      <c r="C80" s="169"/>
      <c r="D80" s="170" t="s">
        <v>335</v>
      </c>
      <c r="E80" s="171"/>
      <c r="F80" s="171"/>
      <c r="G80" s="171"/>
      <c r="H80" s="171"/>
      <c r="I80" s="172"/>
      <c r="J80" s="173">
        <f>J1163</f>
        <v>0</v>
      </c>
      <c r="K80" s="174"/>
    </row>
    <row r="81" spans="2:12" s="9" customFormat="1" ht="19.899999999999999" customHeight="1">
      <c r="B81" s="168"/>
      <c r="C81" s="169"/>
      <c r="D81" s="170" t="s">
        <v>336</v>
      </c>
      <c r="E81" s="171"/>
      <c r="F81" s="171"/>
      <c r="G81" s="171"/>
      <c r="H81" s="171"/>
      <c r="I81" s="172"/>
      <c r="J81" s="173">
        <f>J1193</f>
        <v>0</v>
      </c>
      <c r="K81" s="174"/>
    </row>
    <row r="82" spans="2:12" s="9" customFormat="1" ht="14.85" customHeight="1">
      <c r="B82" s="168"/>
      <c r="C82" s="169"/>
      <c r="D82" s="170" t="s">
        <v>337</v>
      </c>
      <c r="E82" s="171"/>
      <c r="F82" s="171"/>
      <c r="G82" s="171"/>
      <c r="H82" s="171"/>
      <c r="I82" s="172"/>
      <c r="J82" s="173">
        <f>J1298</f>
        <v>0</v>
      </c>
      <c r="K82" s="174"/>
    </row>
    <row r="83" spans="2:12" s="9" customFormat="1" ht="14.85" customHeight="1">
      <c r="B83" s="168"/>
      <c r="C83" s="169"/>
      <c r="D83" s="170" t="s">
        <v>338</v>
      </c>
      <c r="E83" s="171"/>
      <c r="F83" s="171"/>
      <c r="G83" s="171"/>
      <c r="H83" s="171"/>
      <c r="I83" s="172"/>
      <c r="J83" s="173">
        <f>J1339</f>
        <v>0</v>
      </c>
      <c r="K83" s="174"/>
    </row>
    <row r="84" spans="2:12" s="9" customFormat="1" ht="19.899999999999999" customHeight="1">
      <c r="B84" s="168"/>
      <c r="C84" s="169"/>
      <c r="D84" s="170" t="s">
        <v>339</v>
      </c>
      <c r="E84" s="171"/>
      <c r="F84" s="171"/>
      <c r="G84" s="171"/>
      <c r="H84" s="171"/>
      <c r="I84" s="172"/>
      <c r="J84" s="173">
        <f>J1409</f>
        <v>0</v>
      </c>
      <c r="K84" s="174"/>
    </row>
    <row r="85" spans="2:12" s="9" customFormat="1" ht="19.899999999999999" customHeight="1">
      <c r="B85" s="168"/>
      <c r="C85" s="169"/>
      <c r="D85" s="170" t="s">
        <v>340</v>
      </c>
      <c r="E85" s="171"/>
      <c r="F85" s="171"/>
      <c r="G85" s="171"/>
      <c r="H85" s="171"/>
      <c r="I85" s="172"/>
      <c r="J85" s="173">
        <f>J1462</f>
        <v>0</v>
      </c>
      <c r="K85" s="174"/>
    </row>
    <row r="86" spans="2:12" s="9" customFormat="1" ht="19.899999999999999" customHeight="1">
      <c r="B86" s="168"/>
      <c r="C86" s="169"/>
      <c r="D86" s="170" t="s">
        <v>341</v>
      </c>
      <c r="E86" s="171"/>
      <c r="F86" s="171"/>
      <c r="G86" s="171"/>
      <c r="H86" s="171"/>
      <c r="I86" s="172"/>
      <c r="J86" s="173">
        <f>J1507</f>
        <v>0</v>
      </c>
      <c r="K86" s="174"/>
    </row>
    <row r="87" spans="2:12" s="9" customFormat="1" ht="19.899999999999999" customHeight="1">
      <c r="B87" s="168"/>
      <c r="C87" s="169"/>
      <c r="D87" s="170" t="s">
        <v>342</v>
      </c>
      <c r="E87" s="171"/>
      <c r="F87" s="171"/>
      <c r="G87" s="171"/>
      <c r="H87" s="171"/>
      <c r="I87" s="172"/>
      <c r="J87" s="173">
        <f>J1564</f>
        <v>0</v>
      </c>
      <c r="K87" s="174"/>
    </row>
    <row r="88" spans="2:12" s="9" customFormat="1" ht="19.899999999999999" customHeight="1">
      <c r="B88" s="168"/>
      <c r="C88" s="169"/>
      <c r="D88" s="170" t="s">
        <v>343</v>
      </c>
      <c r="E88" s="171"/>
      <c r="F88" s="171"/>
      <c r="G88" s="171"/>
      <c r="H88" s="171"/>
      <c r="I88" s="172"/>
      <c r="J88" s="173">
        <f>J1621</f>
        <v>0</v>
      </c>
      <c r="K88" s="174"/>
    </row>
    <row r="89" spans="2:12" s="9" customFormat="1" ht="19.899999999999999" customHeight="1">
      <c r="B89" s="168"/>
      <c r="C89" s="169"/>
      <c r="D89" s="170" t="s">
        <v>344</v>
      </c>
      <c r="E89" s="171"/>
      <c r="F89" s="171"/>
      <c r="G89" s="171"/>
      <c r="H89" s="171"/>
      <c r="I89" s="172"/>
      <c r="J89" s="173">
        <f>J1647</f>
        <v>0</v>
      </c>
      <c r="K89" s="174"/>
    </row>
    <row r="90" spans="2:12" s="1" customFormat="1" ht="21.75" customHeight="1">
      <c r="B90" s="42"/>
      <c r="C90" s="43"/>
      <c r="D90" s="43"/>
      <c r="E90" s="43"/>
      <c r="F90" s="43"/>
      <c r="G90" s="43"/>
      <c r="H90" s="43"/>
      <c r="I90" s="129"/>
      <c r="J90" s="43"/>
      <c r="K90" s="46"/>
    </row>
    <row r="91" spans="2:12" s="1" customFormat="1" ht="6.95" customHeight="1">
      <c r="B91" s="57"/>
      <c r="C91" s="58"/>
      <c r="D91" s="58"/>
      <c r="E91" s="58"/>
      <c r="F91" s="58"/>
      <c r="G91" s="58"/>
      <c r="H91" s="58"/>
      <c r="I91" s="151"/>
      <c r="J91" s="58"/>
      <c r="K91" s="59"/>
    </row>
    <row r="95" spans="2:12" s="1" customFormat="1" ht="6.95" customHeight="1">
      <c r="B95" s="60"/>
      <c r="C95" s="61"/>
      <c r="D95" s="61"/>
      <c r="E95" s="61"/>
      <c r="F95" s="61"/>
      <c r="G95" s="61"/>
      <c r="H95" s="61"/>
      <c r="I95" s="154"/>
      <c r="J95" s="61"/>
      <c r="K95" s="61"/>
      <c r="L95" s="62"/>
    </row>
    <row r="96" spans="2:12" s="1" customFormat="1" ht="36.950000000000003" customHeight="1">
      <c r="B96" s="42"/>
      <c r="C96" s="63" t="s">
        <v>345</v>
      </c>
      <c r="D96" s="64"/>
      <c r="E96" s="64"/>
      <c r="F96" s="64"/>
      <c r="G96" s="64"/>
      <c r="H96" s="64"/>
      <c r="I96" s="175"/>
      <c r="J96" s="64"/>
      <c r="K96" s="64"/>
      <c r="L96" s="62"/>
    </row>
    <row r="97" spans="2:20" s="1" customFormat="1" ht="6.95" customHeight="1">
      <c r="B97" s="42"/>
      <c r="C97" s="64"/>
      <c r="D97" s="64"/>
      <c r="E97" s="64"/>
      <c r="F97" s="64"/>
      <c r="G97" s="64"/>
      <c r="H97" s="64"/>
      <c r="I97" s="175"/>
      <c r="J97" s="64"/>
      <c r="K97" s="64"/>
      <c r="L97" s="62"/>
    </row>
    <row r="98" spans="2:20" s="1" customFormat="1" ht="14.45" customHeight="1">
      <c r="B98" s="42"/>
      <c r="C98" s="66" t="s">
        <v>18</v>
      </c>
      <c r="D98" s="64"/>
      <c r="E98" s="64"/>
      <c r="F98" s="64"/>
      <c r="G98" s="64"/>
      <c r="H98" s="64"/>
      <c r="I98" s="175"/>
      <c r="J98" s="64"/>
      <c r="K98" s="64"/>
      <c r="L98" s="62"/>
    </row>
    <row r="99" spans="2:20" s="1" customFormat="1" ht="22.5" customHeight="1">
      <c r="B99" s="42"/>
      <c r="C99" s="64"/>
      <c r="D99" s="64"/>
      <c r="E99" s="423" t="str">
        <f>E7</f>
        <v>Transformace ÚSP pro mládež Kvasiny – výstavba v lokalitě Kostelec nad Orlicí 2</v>
      </c>
      <c r="F99" s="424"/>
      <c r="G99" s="424"/>
      <c r="H99" s="424"/>
      <c r="I99" s="175"/>
      <c r="J99" s="64"/>
      <c r="K99" s="64"/>
      <c r="L99" s="62"/>
    </row>
    <row r="100" spans="2:20">
      <c r="B100" s="29"/>
      <c r="C100" s="66" t="s">
        <v>237</v>
      </c>
      <c r="D100" s="176"/>
      <c r="E100" s="176"/>
      <c r="F100" s="176"/>
      <c r="G100" s="176"/>
      <c r="H100" s="176"/>
      <c r="J100" s="176"/>
      <c r="K100" s="176"/>
      <c r="L100" s="177"/>
    </row>
    <row r="101" spans="2:20" ht="22.5" customHeight="1">
      <c r="B101" s="29"/>
      <c r="C101" s="176"/>
      <c r="D101" s="176"/>
      <c r="E101" s="423" t="s">
        <v>240</v>
      </c>
      <c r="F101" s="427"/>
      <c r="G101" s="427"/>
      <c r="H101" s="427"/>
      <c r="J101" s="176"/>
      <c r="K101" s="176"/>
      <c r="L101" s="177"/>
    </row>
    <row r="102" spans="2:20">
      <c r="B102" s="29"/>
      <c r="C102" s="66" t="s">
        <v>243</v>
      </c>
      <c r="D102" s="176"/>
      <c r="E102" s="176"/>
      <c r="F102" s="176"/>
      <c r="G102" s="176"/>
      <c r="H102" s="176"/>
      <c r="J102" s="176"/>
      <c r="K102" s="176"/>
      <c r="L102" s="177"/>
    </row>
    <row r="103" spans="2:20" s="1" customFormat="1" ht="22.5" customHeight="1">
      <c r="B103" s="42"/>
      <c r="C103" s="64"/>
      <c r="D103" s="64"/>
      <c r="E103" s="425" t="s">
        <v>246</v>
      </c>
      <c r="F103" s="426"/>
      <c r="G103" s="426"/>
      <c r="H103" s="426"/>
      <c r="I103" s="175"/>
      <c r="J103" s="64"/>
      <c r="K103" s="64"/>
      <c r="L103" s="62"/>
    </row>
    <row r="104" spans="2:20" s="1" customFormat="1" ht="14.45" customHeight="1">
      <c r="B104" s="42"/>
      <c r="C104" s="66" t="s">
        <v>248</v>
      </c>
      <c r="D104" s="64"/>
      <c r="E104" s="64"/>
      <c r="F104" s="64"/>
      <c r="G104" s="64"/>
      <c r="H104" s="64"/>
      <c r="I104" s="175"/>
      <c r="J104" s="64"/>
      <c r="K104" s="64"/>
      <c r="L104" s="62"/>
    </row>
    <row r="105" spans="2:20" s="1" customFormat="1" ht="23.25" customHeight="1">
      <c r="B105" s="42"/>
      <c r="C105" s="64"/>
      <c r="D105" s="64"/>
      <c r="E105" s="394" t="str">
        <f>E13</f>
        <v>D.1.1.01 - Architektonicko stavební řešení</v>
      </c>
      <c r="F105" s="426"/>
      <c r="G105" s="426"/>
      <c r="H105" s="426"/>
      <c r="I105" s="175"/>
      <c r="J105" s="64"/>
      <c r="K105" s="64"/>
      <c r="L105" s="62"/>
    </row>
    <row r="106" spans="2:20" s="1" customFormat="1" ht="6.95" customHeight="1">
      <c r="B106" s="42"/>
      <c r="C106" s="64"/>
      <c r="D106" s="64"/>
      <c r="E106" s="64"/>
      <c r="F106" s="64"/>
      <c r="G106" s="64"/>
      <c r="H106" s="64"/>
      <c r="I106" s="175"/>
      <c r="J106" s="64"/>
      <c r="K106" s="64"/>
      <c r="L106" s="62"/>
    </row>
    <row r="107" spans="2:20" s="1" customFormat="1" ht="18" customHeight="1">
      <c r="B107" s="42"/>
      <c r="C107" s="66" t="s">
        <v>23</v>
      </c>
      <c r="D107" s="64"/>
      <c r="E107" s="64"/>
      <c r="F107" s="178" t="str">
        <f>F16</f>
        <v xml:space="preserve"> </v>
      </c>
      <c r="G107" s="64"/>
      <c r="H107" s="64"/>
      <c r="I107" s="179" t="s">
        <v>25</v>
      </c>
      <c r="J107" s="74" t="str">
        <f>IF(J16="","",J16)</f>
        <v>11. 5. 2017</v>
      </c>
      <c r="K107" s="64"/>
      <c r="L107" s="62"/>
    </row>
    <row r="108" spans="2:20" s="1" customFormat="1" ht="6.95" customHeight="1">
      <c r="B108" s="42"/>
      <c r="C108" s="64"/>
      <c r="D108" s="64"/>
      <c r="E108" s="64"/>
      <c r="F108" s="64"/>
      <c r="G108" s="64"/>
      <c r="H108" s="64"/>
      <c r="I108" s="175"/>
      <c r="J108" s="64"/>
      <c r="K108" s="64"/>
      <c r="L108" s="62"/>
    </row>
    <row r="109" spans="2:20" s="1" customFormat="1">
      <c r="B109" s="42"/>
      <c r="C109" s="66" t="s">
        <v>27</v>
      </c>
      <c r="D109" s="64"/>
      <c r="E109" s="64"/>
      <c r="F109" s="178" t="str">
        <f>E19</f>
        <v xml:space="preserve"> </v>
      </c>
      <c r="G109" s="64"/>
      <c r="H109" s="64"/>
      <c r="I109" s="179" t="s">
        <v>32</v>
      </c>
      <c r="J109" s="178" t="str">
        <f>E25</f>
        <v xml:space="preserve"> </v>
      </c>
      <c r="K109" s="64"/>
      <c r="L109" s="62"/>
    </row>
    <row r="110" spans="2:20" s="1" customFormat="1" ht="14.45" customHeight="1">
      <c r="B110" s="42"/>
      <c r="C110" s="66" t="s">
        <v>30</v>
      </c>
      <c r="D110" s="64"/>
      <c r="E110" s="64"/>
      <c r="F110" s="178" t="str">
        <f>IF(E22="","",E22)</f>
        <v/>
      </c>
      <c r="G110" s="64"/>
      <c r="H110" s="64"/>
      <c r="I110" s="175"/>
      <c r="J110" s="64"/>
      <c r="K110" s="64"/>
      <c r="L110" s="62"/>
    </row>
    <row r="111" spans="2:20" s="1" customFormat="1" ht="10.35" customHeight="1">
      <c r="B111" s="42"/>
      <c r="C111" s="64"/>
      <c r="D111" s="64"/>
      <c r="E111" s="64"/>
      <c r="F111" s="64"/>
      <c r="G111" s="64"/>
      <c r="H111" s="64"/>
      <c r="I111" s="175"/>
      <c r="J111" s="64"/>
      <c r="K111" s="64"/>
      <c r="L111" s="62"/>
    </row>
    <row r="112" spans="2:20" s="10" customFormat="1" ht="29.25" customHeight="1">
      <c r="B112" s="180"/>
      <c r="C112" s="181" t="s">
        <v>346</v>
      </c>
      <c r="D112" s="182" t="s">
        <v>55</v>
      </c>
      <c r="E112" s="182" t="s">
        <v>51</v>
      </c>
      <c r="F112" s="182" t="s">
        <v>347</v>
      </c>
      <c r="G112" s="182" t="s">
        <v>348</v>
      </c>
      <c r="H112" s="182" t="s">
        <v>349</v>
      </c>
      <c r="I112" s="183" t="s">
        <v>350</v>
      </c>
      <c r="J112" s="182" t="s">
        <v>317</v>
      </c>
      <c r="K112" s="184" t="s">
        <v>351</v>
      </c>
      <c r="L112" s="185"/>
      <c r="M112" s="82" t="s">
        <v>352</v>
      </c>
      <c r="N112" s="83" t="s">
        <v>40</v>
      </c>
      <c r="O112" s="83" t="s">
        <v>353</v>
      </c>
      <c r="P112" s="83" t="s">
        <v>354</v>
      </c>
      <c r="Q112" s="83" t="s">
        <v>355</v>
      </c>
      <c r="R112" s="83" t="s">
        <v>356</v>
      </c>
      <c r="S112" s="83" t="s">
        <v>357</v>
      </c>
      <c r="T112" s="84" t="s">
        <v>358</v>
      </c>
    </row>
    <row r="113" spans="2:65" s="1" customFormat="1" ht="29.25" customHeight="1">
      <c r="B113" s="42"/>
      <c r="C113" s="88" t="s">
        <v>318</v>
      </c>
      <c r="D113" s="64"/>
      <c r="E113" s="64"/>
      <c r="F113" s="64"/>
      <c r="G113" s="64"/>
      <c r="H113" s="64"/>
      <c r="I113" s="175"/>
      <c r="J113" s="186">
        <f>BK113</f>
        <v>0</v>
      </c>
      <c r="K113" s="64"/>
      <c r="L113" s="62"/>
      <c r="M113" s="85"/>
      <c r="N113" s="86"/>
      <c r="O113" s="86"/>
      <c r="P113" s="187">
        <f>P114+P707</f>
        <v>0</v>
      </c>
      <c r="Q113" s="86"/>
      <c r="R113" s="187">
        <f>R114+R707</f>
        <v>754.66523813999993</v>
      </c>
      <c r="S113" s="86"/>
      <c r="T113" s="188">
        <f>T114+T707</f>
        <v>0</v>
      </c>
      <c r="AT113" s="25" t="s">
        <v>69</v>
      </c>
      <c r="AU113" s="25" t="s">
        <v>319</v>
      </c>
      <c r="BK113" s="189">
        <f>BK114+BK707</f>
        <v>0</v>
      </c>
    </row>
    <row r="114" spans="2:65" s="11" customFormat="1" ht="37.35" customHeight="1">
      <c r="B114" s="190"/>
      <c r="C114" s="191"/>
      <c r="D114" s="192" t="s">
        <v>69</v>
      </c>
      <c r="E114" s="193" t="s">
        <v>359</v>
      </c>
      <c r="F114" s="193" t="s">
        <v>360</v>
      </c>
      <c r="G114" s="191"/>
      <c r="H114" s="191"/>
      <c r="I114" s="194"/>
      <c r="J114" s="195">
        <f>BK114</f>
        <v>0</v>
      </c>
      <c r="K114" s="191"/>
      <c r="L114" s="196"/>
      <c r="M114" s="197"/>
      <c r="N114" s="198"/>
      <c r="O114" s="198"/>
      <c r="P114" s="199">
        <f>P115+P183+P270+P366+P438+P671+P704</f>
        <v>0</v>
      </c>
      <c r="Q114" s="198"/>
      <c r="R114" s="199">
        <f>R115+R183+R270+R366+R438+R671+R704</f>
        <v>729.36871863999988</v>
      </c>
      <c r="S114" s="198"/>
      <c r="T114" s="200">
        <f>T115+T183+T270+T366+T438+T671+T704</f>
        <v>0</v>
      </c>
      <c r="AR114" s="201" t="s">
        <v>77</v>
      </c>
      <c r="AT114" s="202" t="s">
        <v>69</v>
      </c>
      <c r="AU114" s="202" t="s">
        <v>70</v>
      </c>
      <c r="AY114" s="201" t="s">
        <v>361</v>
      </c>
      <c r="BK114" s="203">
        <f>BK115+BK183+BK270+BK366+BK438+BK671+BK704</f>
        <v>0</v>
      </c>
    </row>
    <row r="115" spans="2:65" s="11" customFormat="1" ht="19.899999999999999" customHeight="1">
      <c r="B115" s="190"/>
      <c r="C115" s="191"/>
      <c r="D115" s="204" t="s">
        <v>69</v>
      </c>
      <c r="E115" s="205" t="s">
        <v>77</v>
      </c>
      <c r="F115" s="205" t="s">
        <v>362</v>
      </c>
      <c r="G115" s="191"/>
      <c r="H115" s="191"/>
      <c r="I115" s="194"/>
      <c r="J115" s="206">
        <f>BK115</f>
        <v>0</v>
      </c>
      <c r="K115" s="191"/>
      <c r="L115" s="196"/>
      <c r="M115" s="197"/>
      <c r="N115" s="198"/>
      <c r="O115" s="198"/>
      <c r="P115" s="199">
        <f>SUM(P116:P182)</f>
        <v>0</v>
      </c>
      <c r="Q115" s="198"/>
      <c r="R115" s="199">
        <f>SUM(R116:R182)</f>
        <v>0</v>
      </c>
      <c r="S115" s="198"/>
      <c r="T115" s="200">
        <f>SUM(T116:T182)</f>
        <v>0</v>
      </c>
      <c r="AR115" s="201" t="s">
        <v>77</v>
      </c>
      <c r="AT115" s="202" t="s">
        <v>69</v>
      </c>
      <c r="AU115" s="202" t="s">
        <v>77</v>
      </c>
      <c r="AY115" s="201" t="s">
        <v>361</v>
      </c>
      <c r="BK115" s="203">
        <f>SUM(BK116:BK182)</f>
        <v>0</v>
      </c>
    </row>
    <row r="116" spans="2:65" s="1" customFormat="1" ht="22.5" customHeight="1">
      <c r="B116" s="42"/>
      <c r="C116" s="207" t="s">
        <v>77</v>
      </c>
      <c r="D116" s="207" t="s">
        <v>363</v>
      </c>
      <c r="E116" s="208" t="s">
        <v>364</v>
      </c>
      <c r="F116" s="209" t="s">
        <v>365</v>
      </c>
      <c r="G116" s="210" t="s">
        <v>366</v>
      </c>
      <c r="H116" s="211">
        <v>64.2</v>
      </c>
      <c r="I116" s="212"/>
      <c r="J116" s="213">
        <f>ROUND(I116*H116,2)</f>
        <v>0</v>
      </c>
      <c r="K116" s="209" t="s">
        <v>367</v>
      </c>
      <c r="L116" s="62"/>
      <c r="M116" s="214" t="s">
        <v>21</v>
      </c>
      <c r="N116" s="215" t="s">
        <v>41</v>
      </c>
      <c r="O116" s="43"/>
      <c r="P116" s="216">
        <f>O116*H116</f>
        <v>0</v>
      </c>
      <c r="Q116" s="216">
        <v>0</v>
      </c>
      <c r="R116" s="216">
        <f>Q116*H116</f>
        <v>0</v>
      </c>
      <c r="S116" s="216">
        <v>0</v>
      </c>
      <c r="T116" s="217">
        <f>S116*H116</f>
        <v>0</v>
      </c>
      <c r="AR116" s="25" t="s">
        <v>147</v>
      </c>
      <c r="AT116" s="25" t="s">
        <v>363</v>
      </c>
      <c r="AU116" s="25" t="s">
        <v>79</v>
      </c>
      <c r="AY116" s="25" t="s">
        <v>361</v>
      </c>
      <c r="BE116" s="218">
        <f>IF(N116="základní",J116,0)</f>
        <v>0</v>
      </c>
      <c r="BF116" s="218">
        <f>IF(N116="snížená",J116,0)</f>
        <v>0</v>
      </c>
      <c r="BG116" s="218">
        <f>IF(N116="zákl. přenesená",J116,0)</f>
        <v>0</v>
      </c>
      <c r="BH116" s="218">
        <f>IF(N116="sníž. přenesená",J116,0)</f>
        <v>0</v>
      </c>
      <c r="BI116" s="218">
        <f>IF(N116="nulová",J116,0)</f>
        <v>0</v>
      </c>
      <c r="BJ116" s="25" t="s">
        <v>77</v>
      </c>
      <c r="BK116" s="218">
        <f>ROUND(I116*H116,2)</f>
        <v>0</v>
      </c>
      <c r="BL116" s="25" t="s">
        <v>147</v>
      </c>
      <c r="BM116" s="25" t="s">
        <v>368</v>
      </c>
    </row>
    <row r="117" spans="2:65" s="1" customFormat="1" ht="27">
      <c r="B117" s="42"/>
      <c r="C117" s="64"/>
      <c r="D117" s="219" t="s">
        <v>369</v>
      </c>
      <c r="E117" s="64"/>
      <c r="F117" s="220" t="s">
        <v>370</v>
      </c>
      <c r="G117" s="64"/>
      <c r="H117" s="64"/>
      <c r="I117" s="175"/>
      <c r="J117" s="64"/>
      <c r="K117" s="64"/>
      <c r="L117" s="62"/>
      <c r="M117" s="221"/>
      <c r="N117" s="43"/>
      <c r="O117" s="43"/>
      <c r="P117" s="43"/>
      <c r="Q117" s="43"/>
      <c r="R117" s="43"/>
      <c r="S117" s="43"/>
      <c r="T117" s="79"/>
      <c r="AT117" s="25" t="s">
        <v>369</v>
      </c>
      <c r="AU117" s="25" t="s">
        <v>79</v>
      </c>
    </row>
    <row r="118" spans="2:65" s="12" customFormat="1" ht="27">
      <c r="B118" s="222"/>
      <c r="C118" s="223"/>
      <c r="D118" s="219" t="s">
        <v>371</v>
      </c>
      <c r="E118" s="224" t="s">
        <v>21</v>
      </c>
      <c r="F118" s="225" t="s">
        <v>372</v>
      </c>
      <c r="G118" s="223"/>
      <c r="H118" s="226" t="s">
        <v>21</v>
      </c>
      <c r="I118" s="227"/>
      <c r="J118" s="223"/>
      <c r="K118" s="223"/>
      <c r="L118" s="228"/>
      <c r="M118" s="229"/>
      <c r="N118" s="230"/>
      <c r="O118" s="230"/>
      <c r="P118" s="230"/>
      <c r="Q118" s="230"/>
      <c r="R118" s="230"/>
      <c r="S118" s="230"/>
      <c r="T118" s="231"/>
      <c r="AT118" s="232" t="s">
        <v>371</v>
      </c>
      <c r="AU118" s="232" t="s">
        <v>79</v>
      </c>
      <c r="AV118" s="12" t="s">
        <v>77</v>
      </c>
      <c r="AW118" s="12" t="s">
        <v>33</v>
      </c>
      <c r="AX118" s="12" t="s">
        <v>70</v>
      </c>
      <c r="AY118" s="232" t="s">
        <v>361</v>
      </c>
    </row>
    <row r="119" spans="2:65" s="13" customFormat="1" ht="13.5">
      <c r="B119" s="233"/>
      <c r="C119" s="234"/>
      <c r="D119" s="235" t="s">
        <v>371</v>
      </c>
      <c r="E119" s="236" t="s">
        <v>270</v>
      </c>
      <c r="F119" s="237" t="s">
        <v>373</v>
      </c>
      <c r="G119" s="234"/>
      <c r="H119" s="238">
        <v>64.2</v>
      </c>
      <c r="I119" s="239"/>
      <c r="J119" s="234"/>
      <c r="K119" s="234"/>
      <c r="L119" s="240"/>
      <c r="M119" s="241"/>
      <c r="N119" s="242"/>
      <c r="O119" s="242"/>
      <c r="P119" s="242"/>
      <c r="Q119" s="242"/>
      <c r="R119" s="242"/>
      <c r="S119" s="242"/>
      <c r="T119" s="243"/>
      <c r="AT119" s="244" t="s">
        <v>371</v>
      </c>
      <c r="AU119" s="244" t="s">
        <v>79</v>
      </c>
      <c r="AV119" s="13" t="s">
        <v>79</v>
      </c>
      <c r="AW119" s="13" t="s">
        <v>33</v>
      </c>
      <c r="AX119" s="13" t="s">
        <v>77</v>
      </c>
      <c r="AY119" s="244" t="s">
        <v>361</v>
      </c>
    </row>
    <row r="120" spans="2:65" s="1" customFormat="1" ht="22.5" customHeight="1">
      <c r="B120" s="42"/>
      <c r="C120" s="207" t="s">
        <v>79</v>
      </c>
      <c r="D120" s="207" t="s">
        <v>363</v>
      </c>
      <c r="E120" s="208" t="s">
        <v>374</v>
      </c>
      <c r="F120" s="209" t="s">
        <v>375</v>
      </c>
      <c r="G120" s="210" t="s">
        <v>366</v>
      </c>
      <c r="H120" s="211">
        <v>112.04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376</v>
      </c>
    </row>
    <row r="121" spans="2:65" s="1" customFormat="1" ht="27">
      <c r="B121" s="42"/>
      <c r="C121" s="64"/>
      <c r="D121" s="219" t="s">
        <v>369</v>
      </c>
      <c r="E121" s="64"/>
      <c r="F121" s="220" t="s">
        <v>377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2" customFormat="1" ht="27">
      <c r="B122" s="222"/>
      <c r="C122" s="223"/>
      <c r="D122" s="219" t="s">
        <v>371</v>
      </c>
      <c r="E122" s="224" t="s">
        <v>21</v>
      </c>
      <c r="F122" s="225" t="s">
        <v>372</v>
      </c>
      <c r="G122" s="223"/>
      <c r="H122" s="226" t="s">
        <v>21</v>
      </c>
      <c r="I122" s="227"/>
      <c r="J122" s="223"/>
      <c r="K122" s="223"/>
      <c r="L122" s="228"/>
      <c r="M122" s="229"/>
      <c r="N122" s="230"/>
      <c r="O122" s="230"/>
      <c r="P122" s="230"/>
      <c r="Q122" s="230"/>
      <c r="R122" s="230"/>
      <c r="S122" s="230"/>
      <c r="T122" s="231"/>
      <c r="AT122" s="232" t="s">
        <v>371</v>
      </c>
      <c r="AU122" s="232" t="s">
        <v>79</v>
      </c>
      <c r="AV122" s="12" t="s">
        <v>77</v>
      </c>
      <c r="AW122" s="12" t="s">
        <v>33</v>
      </c>
      <c r="AX122" s="12" t="s">
        <v>70</v>
      </c>
      <c r="AY122" s="232" t="s">
        <v>361</v>
      </c>
    </row>
    <row r="123" spans="2:65" s="13" customFormat="1" ht="13.5">
      <c r="B123" s="233"/>
      <c r="C123" s="234"/>
      <c r="D123" s="235" t="s">
        <v>371</v>
      </c>
      <c r="E123" s="236" t="s">
        <v>224</v>
      </c>
      <c r="F123" s="237" t="s">
        <v>378</v>
      </c>
      <c r="G123" s="234"/>
      <c r="H123" s="238">
        <v>112.04</v>
      </c>
      <c r="I123" s="239"/>
      <c r="J123" s="234"/>
      <c r="K123" s="234"/>
      <c r="L123" s="240"/>
      <c r="M123" s="241"/>
      <c r="N123" s="242"/>
      <c r="O123" s="242"/>
      <c r="P123" s="242"/>
      <c r="Q123" s="242"/>
      <c r="R123" s="242"/>
      <c r="S123" s="242"/>
      <c r="T123" s="243"/>
      <c r="AT123" s="244" t="s">
        <v>371</v>
      </c>
      <c r="AU123" s="244" t="s">
        <v>79</v>
      </c>
      <c r="AV123" s="13" t="s">
        <v>79</v>
      </c>
      <c r="AW123" s="13" t="s">
        <v>33</v>
      </c>
      <c r="AX123" s="13" t="s">
        <v>77</v>
      </c>
      <c r="AY123" s="244" t="s">
        <v>361</v>
      </c>
    </row>
    <row r="124" spans="2:65" s="1" customFormat="1" ht="22.5" customHeight="1">
      <c r="B124" s="42"/>
      <c r="C124" s="207" t="s">
        <v>87</v>
      </c>
      <c r="D124" s="207" t="s">
        <v>363</v>
      </c>
      <c r="E124" s="208" t="s">
        <v>379</v>
      </c>
      <c r="F124" s="209" t="s">
        <v>380</v>
      </c>
      <c r="G124" s="210" t="s">
        <v>366</v>
      </c>
      <c r="H124" s="211">
        <v>56.02</v>
      </c>
      <c r="I124" s="212"/>
      <c r="J124" s="213">
        <f>ROUND(I124*H124,2)</f>
        <v>0</v>
      </c>
      <c r="K124" s="209" t="s">
        <v>367</v>
      </c>
      <c r="L124" s="62"/>
      <c r="M124" s="214" t="s">
        <v>21</v>
      </c>
      <c r="N124" s="215" t="s">
        <v>41</v>
      </c>
      <c r="O124" s="43"/>
      <c r="P124" s="216">
        <f>O124*H124</f>
        <v>0</v>
      </c>
      <c r="Q124" s="216">
        <v>0</v>
      </c>
      <c r="R124" s="216">
        <f>Q124*H124</f>
        <v>0</v>
      </c>
      <c r="S124" s="216">
        <v>0</v>
      </c>
      <c r="T124" s="217">
        <f>S124*H124</f>
        <v>0</v>
      </c>
      <c r="AR124" s="25" t="s">
        <v>147</v>
      </c>
      <c r="AT124" s="25" t="s">
        <v>363</v>
      </c>
      <c r="AU124" s="25" t="s">
        <v>79</v>
      </c>
      <c r="AY124" s="25" t="s">
        <v>361</v>
      </c>
      <c r="BE124" s="218">
        <f>IF(N124="základní",J124,0)</f>
        <v>0</v>
      </c>
      <c r="BF124" s="218">
        <f>IF(N124="snížená",J124,0)</f>
        <v>0</v>
      </c>
      <c r="BG124" s="218">
        <f>IF(N124="zákl. přenesená",J124,0)</f>
        <v>0</v>
      </c>
      <c r="BH124" s="218">
        <f>IF(N124="sníž. přenesená",J124,0)</f>
        <v>0</v>
      </c>
      <c r="BI124" s="218">
        <f>IF(N124="nulová",J124,0)</f>
        <v>0</v>
      </c>
      <c r="BJ124" s="25" t="s">
        <v>77</v>
      </c>
      <c r="BK124" s="218">
        <f>ROUND(I124*H124,2)</f>
        <v>0</v>
      </c>
      <c r="BL124" s="25" t="s">
        <v>147</v>
      </c>
      <c r="BM124" s="25" t="s">
        <v>381</v>
      </c>
    </row>
    <row r="125" spans="2:65" s="1" customFormat="1" ht="27">
      <c r="B125" s="42"/>
      <c r="C125" s="64"/>
      <c r="D125" s="219" t="s">
        <v>369</v>
      </c>
      <c r="E125" s="64"/>
      <c r="F125" s="220" t="s">
        <v>382</v>
      </c>
      <c r="G125" s="64"/>
      <c r="H125" s="64"/>
      <c r="I125" s="175"/>
      <c r="J125" s="64"/>
      <c r="K125" s="64"/>
      <c r="L125" s="62"/>
      <c r="M125" s="221"/>
      <c r="N125" s="43"/>
      <c r="O125" s="43"/>
      <c r="P125" s="43"/>
      <c r="Q125" s="43"/>
      <c r="R125" s="43"/>
      <c r="S125" s="43"/>
      <c r="T125" s="79"/>
      <c r="AT125" s="25" t="s">
        <v>369</v>
      </c>
      <c r="AU125" s="25" t="s">
        <v>79</v>
      </c>
    </row>
    <row r="126" spans="2:65" s="13" customFormat="1" ht="13.5">
      <c r="B126" s="233"/>
      <c r="C126" s="234"/>
      <c r="D126" s="219" t="s">
        <v>371</v>
      </c>
      <c r="E126" s="245" t="s">
        <v>21</v>
      </c>
      <c r="F126" s="246" t="s">
        <v>224</v>
      </c>
      <c r="G126" s="234"/>
      <c r="H126" s="247">
        <v>112.04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371</v>
      </c>
      <c r="AU126" s="244" t="s">
        <v>79</v>
      </c>
      <c r="AV126" s="13" t="s">
        <v>79</v>
      </c>
      <c r="AW126" s="13" t="s">
        <v>33</v>
      </c>
      <c r="AX126" s="13" t="s">
        <v>77</v>
      </c>
      <c r="AY126" s="244" t="s">
        <v>361</v>
      </c>
    </row>
    <row r="127" spans="2:65" s="13" customFormat="1" ht="13.5">
      <c r="B127" s="233"/>
      <c r="C127" s="234"/>
      <c r="D127" s="235" t="s">
        <v>371</v>
      </c>
      <c r="E127" s="234"/>
      <c r="F127" s="237" t="s">
        <v>383</v>
      </c>
      <c r="G127" s="234"/>
      <c r="H127" s="238">
        <v>56.02</v>
      </c>
      <c r="I127" s="239"/>
      <c r="J127" s="234"/>
      <c r="K127" s="234"/>
      <c r="L127" s="240"/>
      <c r="M127" s="241"/>
      <c r="N127" s="242"/>
      <c r="O127" s="242"/>
      <c r="P127" s="242"/>
      <c r="Q127" s="242"/>
      <c r="R127" s="242"/>
      <c r="S127" s="242"/>
      <c r="T127" s="243"/>
      <c r="AT127" s="244" t="s">
        <v>371</v>
      </c>
      <c r="AU127" s="244" t="s">
        <v>79</v>
      </c>
      <c r="AV127" s="13" t="s">
        <v>79</v>
      </c>
      <c r="AW127" s="13" t="s">
        <v>6</v>
      </c>
      <c r="AX127" s="13" t="s">
        <v>77</v>
      </c>
      <c r="AY127" s="244" t="s">
        <v>361</v>
      </c>
    </row>
    <row r="128" spans="2:65" s="1" customFormat="1" ht="22.5" customHeight="1">
      <c r="B128" s="42"/>
      <c r="C128" s="207" t="s">
        <v>147</v>
      </c>
      <c r="D128" s="207" t="s">
        <v>363</v>
      </c>
      <c r="E128" s="208" t="s">
        <v>384</v>
      </c>
      <c r="F128" s="209" t="s">
        <v>385</v>
      </c>
      <c r="G128" s="210" t="s">
        <v>366</v>
      </c>
      <c r="H128" s="211">
        <v>35.512999999999998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386</v>
      </c>
    </row>
    <row r="129" spans="2:65" s="1" customFormat="1" ht="27">
      <c r="B129" s="42"/>
      <c r="C129" s="64"/>
      <c r="D129" s="219" t="s">
        <v>369</v>
      </c>
      <c r="E129" s="64"/>
      <c r="F129" s="220" t="s">
        <v>387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2" customFormat="1" ht="27">
      <c r="B130" s="222"/>
      <c r="C130" s="223"/>
      <c r="D130" s="219" t="s">
        <v>371</v>
      </c>
      <c r="E130" s="224" t="s">
        <v>21</v>
      </c>
      <c r="F130" s="225" t="s">
        <v>372</v>
      </c>
      <c r="G130" s="223"/>
      <c r="H130" s="226" t="s">
        <v>21</v>
      </c>
      <c r="I130" s="227"/>
      <c r="J130" s="223"/>
      <c r="K130" s="223"/>
      <c r="L130" s="228"/>
      <c r="M130" s="229"/>
      <c r="N130" s="230"/>
      <c r="O130" s="230"/>
      <c r="P130" s="230"/>
      <c r="Q130" s="230"/>
      <c r="R130" s="230"/>
      <c r="S130" s="230"/>
      <c r="T130" s="231"/>
      <c r="AT130" s="232" t="s">
        <v>371</v>
      </c>
      <c r="AU130" s="232" t="s">
        <v>79</v>
      </c>
      <c r="AV130" s="12" t="s">
        <v>77</v>
      </c>
      <c r="AW130" s="12" t="s">
        <v>33</v>
      </c>
      <c r="AX130" s="12" t="s">
        <v>70</v>
      </c>
      <c r="AY130" s="232" t="s">
        <v>361</v>
      </c>
    </row>
    <row r="131" spans="2:65" s="13" customFormat="1" ht="13.5">
      <c r="B131" s="233"/>
      <c r="C131" s="234"/>
      <c r="D131" s="219" t="s">
        <v>371</v>
      </c>
      <c r="E131" s="245" t="s">
        <v>21</v>
      </c>
      <c r="F131" s="246" t="s">
        <v>388</v>
      </c>
      <c r="G131" s="234"/>
      <c r="H131" s="247">
        <v>3.0870000000000002</v>
      </c>
      <c r="I131" s="239"/>
      <c r="J131" s="234"/>
      <c r="K131" s="234"/>
      <c r="L131" s="240"/>
      <c r="M131" s="241"/>
      <c r="N131" s="242"/>
      <c r="O131" s="242"/>
      <c r="P131" s="242"/>
      <c r="Q131" s="242"/>
      <c r="R131" s="242"/>
      <c r="S131" s="242"/>
      <c r="T131" s="243"/>
      <c r="AT131" s="244" t="s">
        <v>371</v>
      </c>
      <c r="AU131" s="244" t="s">
        <v>79</v>
      </c>
      <c r="AV131" s="13" t="s">
        <v>79</v>
      </c>
      <c r="AW131" s="13" t="s">
        <v>33</v>
      </c>
      <c r="AX131" s="13" t="s">
        <v>70</v>
      </c>
      <c r="AY131" s="244" t="s">
        <v>361</v>
      </c>
    </row>
    <row r="132" spans="2:65" s="13" customFormat="1" ht="13.5">
      <c r="B132" s="233"/>
      <c r="C132" s="234"/>
      <c r="D132" s="219" t="s">
        <v>371</v>
      </c>
      <c r="E132" s="245" t="s">
        <v>21</v>
      </c>
      <c r="F132" s="246" t="s">
        <v>389</v>
      </c>
      <c r="G132" s="234"/>
      <c r="H132" s="247">
        <v>10.574</v>
      </c>
      <c r="I132" s="239"/>
      <c r="J132" s="234"/>
      <c r="K132" s="234"/>
      <c r="L132" s="240"/>
      <c r="M132" s="241"/>
      <c r="N132" s="242"/>
      <c r="O132" s="242"/>
      <c r="P132" s="242"/>
      <c r="Q132" s="242"/>
      <c r="R132" s="242"/>
      <c r="S132" s="242"/>
      <c r="T132" s="243"/>
      <c r="AT132" s="244" t="s">
        <v>371</v>
      </c>
      <c r="AU132" s="244" t="s">
        <v>79</v>
      </c>
      <c r="AV132" s="13" t="s">
        <v>79</v>
      </c>
      <c r="AW132" s="13" t="s">
        <v>33</v>
      </c>
      <c r="AX132" s="13" t="s">
        <v>70</v>
      </c>
      <c r="AY132" s="244" t="s">
        <v>361</v>
      </c>
    </row>
    <row r="133" spans="2:65" s="13" customFormat="1" ht="13.5">
      <c r="B133" s="233"/>
      <c r="C133" s="234"/>
      <c r="D133" s="219" t="s">
        <v>371</v>
      </c>
      <c r="E133" s="245" t="s">
        <v>21</v>
      </c>
      <c r="F133" s="246" t="s">
        <v>390</v>
      </c>
      <c r="G133" s="234"/>
      <c r="H133" s="247">
        <v>11.484</v>
      </c>
      <c r="I133" s="239"/>
      <c r="J133" s="234"/>
      <c r="K133" s="234"/>
      <c r="L133" s="240"/>
      <c r="M133" s="241"/>
      <c r="N133" s="242"/>
      <c r="O133" s="242"/>
      <c r="P133" s="242"/>
      <c r="Q133" s="242"/>
      <c r="R133" s="242"/>
      <c r="S133" s="242"/>
      <c r="T133" s="243"/>
      <c r="AT133" s="244" t="s">
        <v>371</v>
      </c>
      <c r="AU133" s="244" t="s">
        <v>79</v>
      </c>
      <c r="AV133" s="13" t="s">
        <v>79</v>
      </c>
      <c r="AW133" s="13" t="s">
        <v>33</v>
      </c>
      <c r="AX133" s="13" t="s">
        <v>70</v>
      </c>
      <c r="AY133" s="244" t="s">
        <v>361</v>
      </c>
    </row>
    <row r="134" spans="2:65" s="13" customFormat="1" ht="13.5">
      <c r="B134" s="233"/>
      <c r="C134" s="234"/>
      <c r="D134" s="219" t="s">
        <v>371</v>
      </c>
      <c r="E134" s="245" t="s">
        <v>21</v>
      </c>
      <c r="F134" s="246" t="s">
        <v>391</v>
      </c>
      <c r="G134" s="234"/>
      <c r="H134" s="247">
        <v>10.368</v>
      </c>
      <c r="I134" s="239"/>
      <c r="J134" s="234"/>
      <c r="K134" s="234"/>
      <c r="L134" s="240"/>
      <c r="M134" s="241"/>
      <c r="N134" s="242"/>
      <c r="O134" s="242"/>
      <c r="P134" s="242"/>
      <c r="Q134" s="242"/>
      <c r="R134" s="242"/>
      <c r="S134" s="242"/>
      <c r="T134" s="243"/>
      <c r="AT134" s="244" t="s">
        <v>371</v>
      </c>
      <c r="AU134" s="244" t="s">
        <v>79</v>
      </c>
      <c r="AV134" s="13" t="s">
        <v>79</v>
      </c>
      <c r="AW134" s="13" t="s">
        <v>33</v>
      </c>
      <c r="AX134" s="13" t="s">
        <v>70</v>
      </c>
      <c r="AY134" s="244" t="s">
        <v>361</v>
      </c>
    </row>
    <row r="135" spans="2:65" s="14" customFormat="1" ht="13.5">
      <c r="B135" s="248"/>
      <c r="C135" s="249"/>
      <c r="D135" s="235" t="s">
        <v>371</v>
      </c>
      <c r="E135" s="250" t="s">
        <v>226</v>
      </c>
      <c r="F135" s="251" t="s">
        <v>392</v>
      </c>
      <c r="G135" s="249"/>
      <c r="H135" s="252">
        <v>35.512999999999998</v>
      </c>
      <c r="I135" s="253"/>
      <c r="J135" s="249"/>
      <c r="K135" s="249"/>
      <c r="L135" s="254"/>
      <c r="M135" s="255"/>
      <c r="N135" s="256"/>
      <c r="O135" s="256"/>
      <c r="P135" s="256"/>
      <c r="Q135" s="256"/>
      <c r="R135" s="256"/>
      <c r="S135" s="256"/>
      <c r="T135" s="257"/>
      <c r="AT135" s="258" t="s">
        <v>371</v>
      </c>
      <c r="AU135" s="258" t="s">
        <v>79</v>
      </c>
      <c r="AV135" s="14" t="s">
        <v>147</v>
      </c>
      <c r="AW135" s="14" t="s">
        <v>33</v>
      </c>
      <c r="AX135" s="14" t="s">
        <v>77</v>
      </c>
      <c r="AY135" s="258" t="s">
        <v>361</v>
      </c>
    </row>
    <row r="136" spans="2:65" s="1" customFormat="1" ht="22.5" customHeight="1">
      <c r="B136" s="42"/>
      <c r="C136" s="207" t="s">
        <v>287</v>
      </c>
      <c r="D136" s="207" t="s">
        <v>363</v>
      </c>
      <c r="E136" s="208" t="s">
        <v>393</v>
      </c>
      <c r="F136" s="209" t="s">
        <v>394</v>
      </c>
      <c r="G136" s="210" t="s">
        <v>366</v>
      </c>
      <c r="H136" s="211">
        <v>17.757000000000001</v>
      </c>
      <c r="I136" s="212"/>
      <c r="J136" s="213">
        <f>ROUND(I136*H136,2)</f>
        <v>0</v>
      </c>
      <c r="K136" s="209" t="s">
        <v>367</v>
      </c>
      <c r="L136" s="62"/>
      <c r="M136" s="214" t="s">
        <v>21</v>
      </c>
      <c r="N136" s="215" t="s">
        <v>41</v>
      </c>
      <c r="O136" s="43"/>
      <c r="P136" s="216">
        <f>O136*H136</f>
        <v>0</v>
      </c>
      <c r="Q136" s="216">
        <v>0</v>
      </c>
      <c r="R136" s="216">
        <f>Q136*H136</f>
        <v>0</v>
      </c>
      <c r="S136" s="216">
        <v>0</v>
      </c>
      <c r="T136" s="217">
        <f>S136*H136</f>
        <v>0</v>
      </c>
      <c r="AR136" s="25" t="s">
        <v>147</v>
      </c>
      <c r="AT136" s="25" t="s">
        <v>363</v>
      </c>
      <c r="AU136" s="25" t="s">
        <v>79</v>
      </c>
      <c r="AY136" s="25" t="s">
        <v>361</v>
      </c>
      <c r="BE136" s="218">
        <f>IF(N136="základní",J136,0)</f>
        <v>0</v>
      </c>
      <c r="BF136" s="218">
        <f>IF(N136="snížená",J136,0)</f>
        <v>0</v>
      </c>
      <c r="BG136" s="218">
        <f>IF(N136="zákl. přenesená",J136,0)</f>
        <v>0</v>
      </c>
      <c r="BH136" s="218">
        <f>IF(N136="sníž. přenesená",J136,0)</f>
        <v>0</v>
      </c>
      <c r="BI136" s="218">
        <f>IF(N136="nulová",J136,0)</f>
        <v>0</v>
      </c>
      <c r="BJ136" s="25" t="s">
        <v>77</v>
      </c>
      <c r="BK136" s="218">
        <f>ROUND(I136*H136,2)</f>
        <v>0</v>
      </c>
      <c r="BL136" s="25" t="s">
        <v>147</v>
      </c>
      <c r="BM136" s="25" t="s">
        <v>395</v>
      </c>
    </row>
    <row r="137" spans="2:65" s="1" customFormat="1" ht="27">
      <c r="B137" s="42"/>
      <c r="C137" s="64"/>
      <c r="D137" s="219" t="s">
        <v>369</v>
      </c>
      <c r="E137" s="64"/>
      <c r="F137" s="220" t="s">
        <v>396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369</v>
      </c>
      <c r="AU137" s="25" t="s">
        <v>79</v>
      </c>
    </row>
    <row r="138" spans="2:65" s="13" customFormat="1" ht="13.5">
      <c r="B138" s="233"/>
      <c r="C138" s="234"/>
      <c r="D138" s="219" t="s">
        <v>371</v>
      </c>
      <c r="E138" s="245" t="s">
        <v>21</v>
      </c>
      <c r="F138" s="246" t="s">
        <v>226</v>
      </c>
      <c r="G138" s="234"/>
      <c r="H138" s="247">
        <v>35.512999999999998</v>
      </c>
      <c r="I138" s="239"/>
      <c r="J138" s="234"/>
      <c r="K138" s="234"/>
      <c r="L138" s="240"/>
      <c r="M138" s="241"/>
      <c r="N138" s="242"/>
      <c r="O138" s="242"/>
      <c r="P138" s="242"/>
      <c r="Q138" s="242"/>
      <c r="R138" s="242"/>
      <c r="S138" s="242"/>
      <c r="T138" s="243"/>
      <c r="AT138" s="244" t="s">
        <v>371</v>
      </c>
      <c r="AU138" s="244" t="s">
        <v>79</v>
      </c>
      <c r="AV138" s="13" t="s">
        <v>79</v>
      </c>
      <c r="AW138" s="13" t="s">
        <v>33</v>
      </c>
      <c r="AX138" s="13" t="s">
        <v>77</v>
      </c>
      <c r="AY138" s="244" t="s">
        <v>361</v>
      </c>
    </row>
    <row r="139" spans="2:65" s="13" customFormat="1" ht="13.5">
      <c r="B139" s="233"/>
      <c r="C139" s="234"/>
      <c r="D139" s="235" t="s">
        <v>371</v>
      </c>
      <c r="E139" s="234"/>
      <c r="F139" s="237" t="s">
        <v>397</v>
      </c>
      <c r="G139" s="234"/>
      <c r="H139" s="238">
        <v>17.757000000000001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79</v>
      </c>
      <c r="AV139" s="13" t="s">
        <v>79</v>
      </c>
      <c r="AW139" s="13" t="s">
        <v>6</v>
      </c>
      <c r="AX139" s="13" t="s">
        <v>77</v>
      </c>
      <c r="AY139" s="244" t="s">
        <v>361</v>
      </c>
    </row>
    <row r="140" spans="2:65" s="1" customFormat="1" ht="22.5" customHeight="1">
      <c r="B140" s="42"/>
      <c r="C140" s="207" t="s">
        <v>398</v>
      </c>
      <c r="D140" s="207" t="s">
        <v>363</v>
      </c>
      <c r="E140" s="208" t="s">
        <v>399</v>
      </c>
      <c r="F140" s="209" t="s">
        <v>400</v>
      </c>
      <c r="G140" s="210" t="s">
        <v>366</v>
      </c>
      <c r="H140" s="211">
        <v>6.508</v>
      </c>
      <c r="I140" s="212"/>
      <c r="J140" s="213">
        <f>ROUND(I140*H140,2)</f>
        <v>0</v>
      </c>
      <c r="K140" s="209" t="s">
        <v>367</v>
      </c>
      <c r="L140" s="62"/>
      <c r="M140" s="214" t="s">
        <v>21</v>
      </c>
      <c r="N140" s="215" t="s">
        <v>41</v>
      </c>
      <c r="O140" s="43"/>
      <c r="P140" s="216">
        <f>O140*H140</f>
        <v>0</v>
      </c>
      <c r="Q140" s="216">
        <v>0</v>
      </c>
      <c r="R140" s="216">
        <f>Q140*H140</f>
        <v>0</v>
      </c>
      <c r="S140" s="216">
        <v>0</v>
      </c>
      <c r="T140" s="217">
        <f>S140*H140</f>
        <v>0</v>
      </c>
      <c r="AR140" s="25" t="s">
        <v>147</v>
      </c>
      <c r="AT140" s="25" t="s">
        <v>363</v>
      </c>
      <c r="AU140" s="25" t="s">
        <v>79</v>
      </c>
      <c r="AY140" s="25" t="s">
        <v>361</v>
      </c>
      <c r="BE140" s="218">
        <f>IF(N140="základní",J140,0)</f>
        <v>0</v>
      </c>
      <c r="BF140" s="218">
        <f>IF(N140="snížená",J140,0)</f>
        <v>0</v>
      </c>
      <c r="BG140" s="218">
        <f>IF(N140="zákl. přenesená",J140,0)</f>
        <v>0</v>
      </c>
      <c r="BH140" s="218">
        <f>IF(N140="sníž. přenesená",J140,0)</f>
        <v>0</v>
      </c>
      <c r="BI140" s="218">
        <f>IF(N140="nulová",J140,0)</f>
        <v>0</v>
      </c>
      <c r="BJ140" s="25" t="s">
        <v>77</v>
      </c>
      <c r="BK140" s="218">
        <f>ROUND(I140*H140,2)</f>
        <v>0</v>
      </c>
      <c r="BL140" s="25" t="s">
        <v>147</v>
      </c>
      <c r="BM140" s="25" t="s">
        <v>401</v>
      </c>
    </row>
    <row r="141" spans="2:65" s="1" customFormat="1" ht="27">
      <c r="B141" s="42"/>
      <c r="C141" s="64"/>
      <c r="D141" s="219" t="s">
        <v>369</v>
      </c>
      <c r="E141" s="64"/>
      <c r="F141" s="220" t="s">
        <v>402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369</v>
      </c>
      <c r="AU141" s="25" t="s">
        <v>79</v>
      </c>
    </row>
    <row r="142" spans="2:65" s="12" customFormat="1" ht="13.5">
      <c r="B142" s="222"/>
      <c r="C142" s="223"/>
      <c r="D142" s="219" t="s">
        <v>371</v>
      </c>
      <c r="E142" s="224" t="s">
        <v>21</v>
      </c>
      <c r="F142" s="225" t="s">
        <v>403</v>
      </c>
      <c r="G142" s="223"/>
      <c r="H142" s="226" t="s">
        <v>21</v>
      </c>
      <c r="I142" s="227"/>
      <c r="J142" s="223"/>
      <c r="K142" s="223"/>
      <c r="L142" s="228"/>
      <c r="M142" s="229"/>
      <c r="N142" s="230"/>
      <c r="O142" s="230"/>
      <c r="P142" s="230"/>
      <c r="Q142" s="230"/>
      <c r="R142" s="230"/>
      <c r="S142" s="230"/>
      <c r="T142" s="231"/>
      <c r="AT142" s="232" t="s">
        <v>371</v>
      </c>
      <c r="AU142" s="232" t="s">
        <v>79</v>
      </c>
      <c r="AV142" s="12" t="s">
        <v>77</v>
      </c>
      <c r="AW142" s="12" t="s">
        <v>33</v>
      </c>
      <c r="AX142" s="12" t="s">
        <v>70</v>
      </c>
      <c r="AY142" s="232" t="s">
        <v>361</v>
      </c>
    </row>
    <row r="143" spans="2:65" s="13" customFormat="1" ht="13.5">
      <c r="B143" s="233"/>
      <c r="C143" s="234"/>
      <c r="D143" s="219" t="s">
        <v>371</v>
      </c>
      <c r="E143" s="245" t="s">
        <v>21</v>
      </c>
      <c r="F143" s="246" t="s">
        <v>404</v>
      </c>
      <c r="G143" s="234"/>
      <c r="H143" s="247">
        <v>0.64</v>
      </c>
      <c r="I143" s="239"/>
      <c r="J143" s="234"/>
      <c r="K143" s="234"/>
      <c r="L143" s="240"/>
      <c r="M143" s="241"/>
      <c r="N143" s="242"/>
      <c r="O143" s="242"/>
      <c r="P143" s="242"/>
      <c r="Q143" s="242"/>
      <c r="R143" s="242"/>
      <c r="S143" s="242"/>
      <c r="T143" s="243"/>
      <c r="AT143" s="244" t="s">
        <v>371</v>
      </c>
      <c r="AU143" s="244" t="s">
        <v>79</v>
      </c>
      <c r="AV143" s="13" t="s">
        <v>79</v>
      </c>
      <c r="AW143" s="13" t="s">
        <v>33</v>
      </c>
      <c r="AX143" s="13" t="s">
        <v>70</v>
      </c>
      <c r="AY143" s="244" t="s">
        <v>361</v>
      </c>
    </row>
    <row r="144" spans="2:65" s="13" customFormat="1" ht="13.5">
      <c r="B144" s="233"/>
      <c r="C144" s="234"/>
      <c r="D144" s="219" t="s">
        <v>371</v>
      </c>
      <c r="E144" s="245" t="s">
        <v>21</v>
      </c>
      <c r="F144" s="246" t="s">
        <v>405</v>
      </c>
      <c r="G144" s="234"/>
      <c r="H144" s="247">
        <v>0.97199999999999998</v>
      </c>
      <c r="I144" s="239"/>
      <c r="J144" s="234"/>
      <c r="K144" s="234"/>
      <c r="L144" s="240"/>
      <c r="M144" s="241"/>
      <c r="N144" s="242"/>
      <c r="O144" s="242"/>
      <c r="P144" s="242"/>
      <c r="Q144" s="242"/>
      <c r="R144" s="242"/>
      <c r="S144" s="242"/>
      <c r="T144" s="243"/>
      <c r="AT144" s="244" t="s">
        <v>371</v>
      </c>
      <c r="AU144" s="244" t="s">
        <v>79</v>
      </c>
      <c r="AV144" s="13" t="s">
        <v>79</v>
      </c>
      <c r="AW144" s="13" t="s">
        <v>33</v>
      </c>
      <c r="AX144" s="13" t="s">
        <v>70</v>
      </c>
      <c r="AY144" s="244" t="s">
        <v>361</v>
      </c>
    </row>
    <row r="145" spans="2:65" s="13" customFormat="1" ht="13.5">
      <c r="B145" s="233"/>
      <c r="C145" s="234"/>
      <c r="D145" s="219" t="s">
        <v>371</v>
      </c>
      <c r="E145" s="245" t="s">
        <v>21</v>
      </c>
      <c r="F145" s="246" t="s">
        <v>406</v>
      </c>
      <c r="G145" s="234"/>
      <c r="H145" s="247">
        <v>1.296</v>
      </c>
      <c r="I145" s="239"/>
      <c r="J145" s="234"/>
      <c r="K145" s="234"/>
      <c r="L145" s="240"/>
      <c r="M145" s="241"/>
      <c r="N145" s="242"/>
      <c r="O145" s="242"/>
      <c r="P145" s="242"/>
      <c r="Q145" s="242"/>
      <c r="R145" s="242"/>
      <c r="S145" s="242"/>
      <c r="T145" s="243"/>
      <c r="AT145" s="244" t="s">
        <v>371</v>
      </c>
      <c r="AU145" s="244" t="s">
        <v>79</v>
      </c>
      <c r="AV145" s="13" t="s">
        <v>79</v>
      </c>
      <c r="AW145" s="13" t="s">
        <v>33</v>
      </c>
      <c r="AX145" s="13" t="s">
        <v>70</v>
      </c>
      <c r="AY145" s="244" t="s">
        <v>361</v>
      </c>
    </row>
    <row r="146" spans="2:65" s="13" customFormat="1" ht="13.5">
      <c r="B146" s="233"/>
      <c r="C146" s="234"/>
      <c r="D146" s="219" t="s">
        <v>371</v>
      </c>
      <c r="E146" s="245" t="s">
        <v>21</v>
      </c>
      <c r="F146" s="246" t="s">
        <v>407</v>
      </c>
      <c r="G146" s="234"/>
      <c r="H146" s="247">
        <v>0.97199999999999998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79</v>
      </c>
      <c r="AV146" s="13" t="s">
        <v>79</v>
      </c>
      <c r="AW146" s="13" t="s">
        <v>33</v>
      </c>
      <c r="AX146" s="13" t="s">
        <v>70</v>
      </c>
      <c r="AY146" s="244" t="s">
        <v>361</v>
      </c>
    </row>
    <row r="147" spans="2:65" s="13" customFormat="1" ht="13.5">
      <c r="B147" s="233"/>
      <c r="C147" s="234"/>
      <c r="D147" s="219" t="s">
        <v>371</v>
      </c>
      <c r="E147" s="245" t="s">
        <v>21</v>
      </c>
      <c r="F147" s="246" t="s">
        <v>408</v>
      </c>
      <c r="G147" s="234"/>
      <c r="H147" s="247">
        <v>1.3320000000000001</v>
      </c>
      <c r="I147" s="239"/>
      <c r="J147" s="234"/>
      <c r="K147" s="234"/>
      <c r="L147" s="240"/>
      <c r="M147" s="241"/>
      <c r="N147" s="242"/>
      <c r="O147" s="242"/>
      <c r="P147" s="242"/>
      <c r="Q147" s="242"/>
      <c r="R147" s="242"/>
      <c r="S147" s="242"/>
      <c r="T147" s="243"/>
      <c r="AT147" s="244" t="s">
        <v>371</v>
      </c>
      <c r="AU147" s="244" t="s">
        <v>79</v>
      </c>
      <c r="AV147" s="13" t="s">
        <v>79</v>
      </c>
      <c r="AW147" s="13" t="s">
        <v>33</v>
      </c>
      <c r="AX147" s="13" t="s">
        <v>70</v>
      </c>
      <c r="AY147" s="244" t="s">
        <v>361</v>
      </c>
    </row>
    <row r="148" spans="2:65" s="13" customFormat="1" ht="13.5">
      <c r="B148" s="233"/>
      <c r="C148" s="234"/>
      <c r="D148" s="219" t="s">
        <v>371</v>
      </c>
      <c r="E148" s="245" t="s">
        <v>21</v>
      </c>
      <c r="F148" s="246" t="s">
        <v>409</v>
      </c>
      <c r="G148" s="234"/>
      <c r="H148" s="247">
        <v>0.432</v>
      </c>
      <c r="I148" s="239"/>
      <c r="J148" s="234"/>
      <c r="K148" s="234"/>
      <c r="L148" s="240"/>
      <c r="M148" s="241"/>
      <c r="N148" s="242"/>
      <c r="O148" s="242"/>
      <c r="P148" s="242"/>
      <c r="Q148" s="242"/>
      <c r="R148" s="242"/>
      <c r="S148" s="242"/>
      <c r="T148" s="243"/>
      <c r="AT148" s="244" t="s">
        <v>371</v>
      </c>
      <c r="AU148" s="244" t="s">
        <v>79</v>
      </c>
      <c r="AV148" s="13" t="s">
        <v>79</v>
      </c>
      <c r="AW148" s="13" t="s">
        <v>33</v>
      </c>
      <c r="AX148" s="13" t="s">
        <v>70</v>
      </c>
      <c r="AY148" s="244" t="s">
        <v>361</v>
      </c>
    </row>
    <row r="149" spans="2:65" s="13" customFormat="1" ht="13.5">
      <c r="B149" s="233"/>
      <c r="C149" s="234"/>
      <c r="D149" s="219" t="s">
        <v>371</v>
      </c>
      <c r="E149" s="245" t="s">
        <v>21</v>
      </c>
      <c r="F149" s="246" t="s">
        <v>410</v>
      </c>
      <c r="G149" s="234"/>
      <c r="H149" s="247">
        <v>0.86399999999999999</v>
      </c>
      <c r="I149" s="239"/>
      <c r="J149" s="234"/>
      <c r="K149" s="234"/>
      <c r="L149" s="240"/>
      <c r="M149" s="241"/>
      <c r="N149" s="242"/>
      <c r="O149" s="242"/>
      <c r="P149" s="242"/>
      <c r="Q149" s="242"/>
      <c r="R149" s="242"/>
      <c r="S149" s="242"/>
      <c r="T149" s="243"/>
      <c r="AT149" s="244" t="s">
        <v>371</v>
      </c>
      <c r="AU149" s="244" t="s">
        <v>79</v>
      </c>
      <c r="AV149" s="13" t="s">
        <v>79</v>
      </c>
      <c r="AW149" s="13" t="s">
        <v>33</v>
      </c>
      <c r="AX149" s="13" t="s">
        <v>70</v>
      </c>
      <c r="AY149" s="244" t="s">
        <v>361</v>
      </c>
    </row>
    <row r="150" spans="2:65" s="14" customFormat="1" ht="13.5">
      <c r="B150" s="248"/>
      <c r="C150" s="249"/>
      <c r="D150" s="235" t="s">
        <v>371</v>
      </c>
      <c r="E150" s="250" t="s">
        <v>229</v>
      </c>
      <c r="F150" s="251" t="s">
        <v>392</v>
      </c>
      <c r="G150" s="249"/>
      <c r="H150" s="252">
        <v>6.508</v>
      </c>
      <c r="I150" s="253"/>
      <c r="J150" s="249"/>
      <c r="K150" s="249"/>
      <c r="L150" s="254"/>
      <c r="M150" s="255"/>
      <c r="N150" s="256"/>
      <c r="O150" s="256"/>
      <c r="P150" s="256"/>
      <c r="Q150" s="256"/>
      <c r="R150" s="256"/>
      <c r="S150" s="256"/>
      <c r="T150" s="257"/>
      <c r="AT150" s="258" t="s">
        <v>371</v>
      </c>
      <c r="AU150" s="258" t="s">
        <v>79</v>
      </c>
      <c r="AV150" s="14" t="s">
        <v>147</v>
      </c>
      <c r="AW150" s="14" t="s">
        <v>33</v>
      </c>
      <c r="AX150" s="14" t="s">
        <v>77</v>
      </c>
      <c r="AY150" s="258" t="s">
        <v>361</v>
      </c>
    </row>
    <row r="151" spans="2:65" s="1" customFormat="1" ht="22.5" customHeight="1">
      <c r="B151" s="42"/>
      <c r="C151" s="207" t="s">
        <v>411</v>
      </c>
      <c r="D151" s="207" t="s">
        <v>363</v>
      </c>
      <c r="E151" s="208" t="s">
        <v>412</v>
      </c>
      <c r="F151" s="209" t="s">
        <v>413</v>
      </c>
      <c r="G151" s="210" t="s">
        <v>366</v>
      </c>
      <c r="H151" s="211">
        <v>3.254</v>
      </c>
      <c r="I151" s="212"/>
      <c r="J151" s="213">
        <f>ROUND(I151*H151,2)</f>
        <v>0</v>
      </c>
      <c r="K151" s="209" t="s">
        <v>367</v>
      </c>
      <c r="L151" s="62"/>
      <c r="M151" s="214" t="s">
        <v>21</v>
      </c>
      <c r="N151" s="215" t="s">
        <v>41</v>
      </c>
      <c r="O151" s="43"/>
      <c r="P151" s="216">
        <f>O151*H151</f>
        <v>0</v>
      </c>
      <c r="Q151" s="216">
        <v>0</v>
      </c>
      <c r="R151" s="216">
        <f>Q151*H151</f>
        <v>0</v>
      </c>
      <c r="S151" s="216">
        <v>0</v>
      </c>
      <c r="T151" s="217">
        <f>S151*H151</f>
        <v>0</v>
      </c>
      <c r="AR151" s="25" t="s">
        <v>147</v>
      </c>
      <c r="AT151" s="25" t="s">
        <v>363</v>
      </c>
      <c r="AU151" s="25" t="s">
        <v>79</v>
      </c>
      <c r="AY151" s="25" t="s">
        <v>361</v>
      </c>
      <c r="BE151" s="218">
        <f>IF(N151="základní",J151,0)</f>
        <v>0</v>
      </c>
      <c r="BF151" s="218">
        <f>IF(N151="snížená",J151,0)</f>
        <v>0</v>
      </c>
      <c r="BG151" s="218">
        <f>IF(N151="zákl. přenesená",J151,0)</f>
        <v>0</v>
      </c>
      <c r="BH151" s="218">
        <f>IF(N151="sníž. přenesená",J151,0)</f>
        <v>0</v>
      </c>
      <c r="BI151" s="218">
        <f>IF(N151="nulová",J151,0)</f>
        <v>0</v>
      </c>
      <c r="BJ151" s="25" t="s">
        <v>77</v>
      </c>
      <c r="BK151" s="218">
        <f>ROUND(I151*H151,2)</f>
        <v>0</v>
      </c>
      <c r="BL151" s="25" t="s">
        <v>147</v>
      </c>
      <c r="BM151" s="25" t="s">
        <v>414</v>
      </c>
    </row>
    <row r="152" spans="2:65" s="1" customFormat="1" ht="27">
      <c r="B152" s="42"/>
      <c r="C152" s="64"/>
      <c r="D152" s="219" t="s">
        <v>369</v>
      </c>
      <c r="E152" s="64"/>
      <c r="F152" s="220" t="s">
        <v>415</v>
      </c>
      <c r="G152" s="64"/>
      <c r="H152" s="64"/>
      <c r="I152" s="175"/>
      <c r="J152" s="64"/>
      <c r="K152" s="64"/>
      <c r="L152" s="62"/>
      <c r="M152" s="221"/>
      <c r="N152" s="43"/>
      <c r="O152" s="43"/>
      <c r="P152" s="43"/>
      <c r="Q152" s="43"/>
      <c r="R152" s="43"/>
      <c r="S152" s="43"/>
      <c r="T152" s="79"/>
      <c r="AT152" s="25" t="s">
        <v>369</v>
      </c>
      <c r="AU152" s="25" t="s">
        <v>79</v>
      </c>
    </row>
    <row r="153" spans="2:65" s="13" customFormat="1" ht="13.5">
      <c r="B153" s="233"/>
      <c r="C153" s="234"/>
      <c r="D153" s="219" t="s">
        <v>371</v>
      </c>
      <c r="E153" s="245" t="s">
        <v>21</v>
      </c>
      <c r="F153" s="246" t="s">
        <v>229</v>
      </c>
      <c r="G153" s="234"/>
      <c r="H153" s="247">
        <v>6.508</v>
      </c>
      <c r="I153" s="239"/>
      <c r="J153" s="234"/>
      <c r="K153" s="234"/>
      <c r="L153" s="240"/>
      <c r="M153" s="241"/>
      <c r="N153" s="242"/>
      <c r="O153" s="242"/>
      <c r="P153" s="242"/>
      <c r="Q153" s="242"/>
      <c r="R153" s="242"/>
      <c r="S153" s="242"/>
      <c r="T153" s="243"/>
      <c r="AT153" s="244" t="s">
        <v>371</v>
      </c>
      <c r="AU153" s="244" t="s">
        <v>79</v>
      </c>
      <c r="AV153" s="13" t="s">
        <v>79</v>
      </c>
      <c r="AW153" s="13" t="s">
        <v>33</v>
      </c>
      <c r="AX153" s="13" t="s">
        <v>77</v>
      </c>
      <c r="AY153" s="244" t="s">
        <v>361</v>
      </c>
    </row>
    <row r="154" spans="2:65" s="13" customFormat="1" ht="13.5">
      <c r="B154" s="233"/>
      <c r="C154" s="234"/>
      <c r="D154" s="235" t="s">
        <v>371</v>
      </c>
      <c r="E154" s="234"/>
      <c r="F154" s="237" t="s">
        <v>416</v>
      </c>
      <c r="G154" s="234"/>
      <c r="H154" s="238">
        <v>3.254</v>
      </c>
      <c r="I154" s="239"/>
      <c r="J154" s="234"/>
      <c r="K154" s="234"/>
      <c r="L154" s="240"/>
      <c r="M154" s="241"/>
      <c r="N154" s="242"/>
      <c r="O154" s="242"/>
      <c r="P154" s="242"/>
      <c r="Q154" s="242"/>
      <c r="R154" s="242"/>
      <c r="S154" s="242"/>
      <c r="T154" s="243"/>
      <c r="AT154" s="244" t="s">
        <v>371</v>
      </c>
      <c r="AU154" s="244" t="s">
        <v>79</v>
      </c>
      <c r="AV154" s="13" t="s">
        <v>79</v>
      </c>
      <c r="AW154" s="13" t="s">
        <v>6</v>
      </c>
      <c r="AX154" s="13" t="s">
        <v>77</v>
      </c>
      <c r="AY154" s="244" t="s">
        <v>361</v>
      </c>
    </row>
    <row r="155" spans="2:65" s="1" customFormat="1" ht="22.5" customHeight="1">
      <c r="B155" s="42"/>
      <c r="C155" s="207" t="s">
        <v>417</v>
      </c>
      <c r="D155" s="207" t="s">
        <v>363</v>
      </c>
      <c r="E155" s="208" t="s">
        <v>418</v>
      </c>
      <c r="F155" s="209" t="s">
        <v>419</v>
      </c>
      <c r="G155" s="210" t="s">
        <v>366</v>
      </c>
      <c r="H155" s="211">
        <v>76.650000000000006</v>
      </c>
      <c r="I155" s="212"/>
      <c r="J155" s="213">
        <f>ROUND(I155*H155,2)</f>
        <v>0</v>
      </c>
      <c r="K155" s="209" t="s">
        <v>367</v>
      </c>
      <c r="L155" s="62"/>
      <c r="M155" s="214" t="s">
        <v>21</v>
      </c>
      <c r="N155" s="215" t="s">
        <v>41</v>
      </c>
      <c r="O155" s="43"/>
      <c r="P155" s="216">
        <f>O155*H155</f>
        <v>0</v>
      </c>
      <c r="Q155" s="216">
        <v>0</v>
      </c>
      <c r="R155" s="216">
        <f>Q155*H155</f>
        <v>0</v>
      </c>
      <c r="S155" s="216">
        <v>0</v>
      </c>
      <c r="T155" s="217">
        <f>S155*H155</f>
        <v>0</v>
      </c>
      <c r="AR155" s="25" t="s">
        <v>147</v>
      </c>
      <c r="AT155" s="25" t="s">
        <v>363</v>
      </c>
      <c r="AU155" s="25" t="s">
        <v>79</v>
      </c>
      <c r="AY155" s="25" t="s">
        <v>361</v>
      </c>
      <c r="BE155" s="218">
        <f>IF(N155="základní",J155,0)</f>
        <v>0</v>
      </c>
      <c r="BF155" s="218">
        <f>IF(N155="snížená",J155,0)</f>
        <v>0</v>
      </c>
      <c r="BG155" s="218">
        <f>IF(N155="zákl. přenesená",J155,0)</f>
        <v>0</v>
      </c>
      <c r="BH155" s="218">
        <f>IF(N155="sníž. přenesená",J155,0)</f>
        <v>0</v>
      </c>
      <c r="BI155" s="218">
        <f>IF(N155="nulová",J155,0)</f>
        <v>0</v>
      </c>
      <c r="BJ155" s="25" t="s">
        <v>77</v>
      </c>
      <c r="BK155" s="218">
        <f>ROUND(I155*H155,2)</f>
        <v>0</v>
      </c>
      <c r="BL155" s="25" t="s">
        <v>147</v>
      </c>
      <c r="BM155" s="25" t="s">
        <v>420</v>
      </c>
    </row>
    <row r="156" spans="2:65" s="1" customFormat="1" ht="40.5">
      <c r="B156" s="42"/>
      <c r="C156" s="64"/>
      <c r="D156" s="219" t="s">
        <v>369</v>
      </c>
      <c r="E156" s="64"/>
      <c r="F156" s="220" t="s">
        <v>421</v>
      </c>
      <c r="G156" s="64"/>
      <c r="H156" s="64"/>
      <c r="I156" s="175"/>
      <c r="J156" s="64"/>
      <c r="K156" s="64"/>
      <c r="L156" s="62"/>
      <c r="M156" s="221"/>
      <c r="N156" s="43"/>
      <c r="O156" s="43"/>
      <c r="P156" s="43"/>
      <c r="Q156" s="43"/>
      <c r="R156" s="43"/>
      <c r="S156" s="43"/>
      <c r="T156" s="79"/>
      <c r="AT156" s="25" t="s">
        <v>369</v>
      </c>
      <c r="AU156" s="25" t="s">
        <v>79</v>
      </c>
    </row>
    <row r="157" spans="2:65" s="13" customFormat="1" ht="13.5">
      <c r="B157" s="233"/>
      <c r="C157" s="234"/>
      <c r="D157" s="219" t="s">
        <v>371</v>
      </c>
      <c r="E157" s="245" t="s">
        <v>21</v>
      </c>
      <c r="F157" s="246" t="s">
        <v>422</v>
      </c>
      <c r="G157" s="234"/>
      <c r="H157" s="247">
        <v>31.2</v>
      </c>
      <c r="I157" s="239"/>
      <c r="J157" s="234"/>
      <c r="K157" s="234"/>
      <c r="L157" s="240"/>
      <c r="M157" s="241"/>
      <c r="N157" s="242"/>
      <c r="O157" s="242"/>
      <c r="P157" s="242"/>
      <c r="Q157" s="242"/>
      <c r="R157" s="242"/>
      <c r="S157" s="242"/>
      <c r="T157" s="243"/>
      <c r="AT157" s="244" t="s">
        <v>371</v>
      </c>
      <c r="AU157" s="244" t="s">
        <v>79</v>
      </c>
      <c r="AV157" s="13" t="s">
        <v>79</v>
      </c>
      <c r="AW157" s="13" t="s">
        <v>33</v>
      </c>
      <c r="AX157" s="13" t="s">
        <v>70</v>
      </c>
      <c r="AY157" s="244" t="s">
        <v>361</v>
      </c>
    </row>
    <row r="158" spans="2:65" s="13" customFormat="1" ht="13.5">
      <c r="B158" s="233"/>
      <c r="C158" s="234"/>
      <c r="D158" s="219" t="s">
        <v>371</v>
      </c>
      <c r="E158" s="245" t="s">
        <v>274</v>
      </c>
      <c r="F158" s="246" t="s">
        <v>423</v>
      </c>
      <c r="G158" s="234"/>
      <c r="H158" s="247">
        <v>45.45</v>
      </c>
      <c r="I158" s="239"/>
      <c r="J158" s="234"/>
      <c r="K158" s="234"/>
      <c r="L158" s="240"/>
      <c r="M158" s="241"/>
      <c r="N158" s="242"/>
      <c r="O158" s="242"/>
      <c r="P158" s="242"/>
      <c r="Q158" s="242"/>
      <c r="R158" s="242"/>
      <c r="S158" s="242"/>
      <c r="T158" s="243"/>
      <c r="AT158" s="244" t="s">
        <v>371</v>
      </c>
      <c r="AU158" s="244" t="s">
        <v>79</v>
      </c>
      <c r="AV158" s="13" t="s">
        <v>79</v>
      </c>
      <c r="AW158" s="13" t="s">
        <v>33</v>
      </c>
      <c r="AX158" s="13" t="s">
        <v>70</v>
      </c>
      <c r="AY158" s="244" t="s">
        <v>361</v>
      </c>
    </row>
    <row r="159" spans="2:65" s="14" customFormat="1" ht="13.5">
      <c r="B159" s="248"/>
      <c r="C159" s="249"/>
      <c r="D159" s="235" t="s">
        <v>371</v>
      </c>
      <c r="E159" s="250" t="s">
        <v>21</v>
      </c>
      <c r="F159" s="251" t="s">
        <v>392</v>
      </c>
      <c r="G159" s="249"/>
      <c r="H159" s="252">
        <v>76.650000000000006</v>
      </c>
      <c r="I159" s="253"/>
      <c r="J159" s="249"/>
      <c r="K159" s="249"/>
      <c r="L159" s="254"/>
      <c r="M159" s="255"/>
      <c r="N159" s="256"/>
      <c r="O159" s="256"/>
      <c r="P159" s="256"/>
      <c r="Q159" s="256"/>
      <c r="R159" s="256"/>
      <c r="S159" s="256"/>
      <c r="T159" s="257"/>
      <c r="AT159" s="258" t="s">
        <v>371</v>
      </c>
      <c r="AU159" s="258" t="s">
        <v>79</v>
      </c>
      <c r="AV159" s="14" t="s">
        <v>147</v>
      </c>
      <c r="AW159" s="14" t="s">
        <v>33</v>
      </c>
      <c r="AX159" s="14" t="s">
        <v>77</v>
      </c>
      <c r="AY159" s="258" t="s">
        <v>361</v>
      </c>
    </row>
    <row r="160" spans="2:65" s="1" customFormat="1" ht="22.5" customHeight="1">
      <c r="B160" s="42"/>
      <c r="C160" s="207" t="s">
        <v>424</v>
      </c>
      <c r="D160" s="207" t="s">
        <v>363</v>
      </c>
      <c r="E160" s="208" t="s">
        <v>425</v>
      </c>
      <c r="F160" s="209" t="s">
        <v>426</v>
      </c>
      <c r="G160" s="210" t="s">
        <v>366</v>
      </c>
      <c r="H160" s="211">
        <v>137.298</v>
      </c>
      <c r="I160" s="212"/>
      <c r="J160" s="213">
        <f>ROUND(I160*H160,2)</f>
        <v>0</v>
      </c>
      <c r="K160" s="209" t="s">
        <v>367</v>
      </c>
      <c r="L160" s="62"/>
      <c r="M160" s="214" t="s">
        <v>21</v>
      </c>
      <c r="N160" s="215" t="s">
        <v>41</v>
      </c>
      <c r="O160" s="43"/>
      <c r="P160" s="216">
        <f>O160*H160</f>
        <v>0</v>
      </c>
      <c r="Q160" s="216">
        <v>0</v>
      </c>
      <c r="R160" s="216">
        <f>Q160*H160</f>
        <v>0</v>
      </c>
      <c r="S160" s="216">
        <v>0</v>
      </c>
      <c r="T160" s="217">
        <f>S160*H160</f>
        <v>0</v>
      </c>
      <c r="AR160" s="25" t="s">
        <v>147</v>
      </c>
      <c r="AT160" s="25" t="s">
        <v>363</v>
      </c>
      <c r="AU160" s="25" t="s">
        <v>79</v>
      </c>
      <c r="AY160" s="25" t="s">
        <v>361</v>
      </c>
      <c r="BE160" s="218">
        <f>IF(N160="základní",J160,0)</f>
        <v>0</v>
      </c>
      <c r="BF160" s="218">
        <f>IF(N160="snížená",J160,0)</f>
        <v>0</v>
      </c>
      <c r="BG160" s="218">
        <f>IF(N160="zákl. přenesená",J160,0)</f>
        <v>0</v>
      </c>
      <c r="BH160" s="218">
        <f>IF(N160="sníž. přenesená",J160,0)</f>
        <v>0</v>
      </c>
      <c r="BI160" s="218">
        <f>IF(N160="nulová",J160,0)</f>
        <v>0</v>
      </c>
      <c r="BJ160" s="25" t="s">
        <v>77</v>
      </c>
      <c r="BK160" s="218">
        <f>ROUND(I160*H160,2)</f>
        <v>0</v>
      </c>
      <c r="BL160" s="25" t="s">
        <v>147</v>
      </c>
      <c r="BM160" s="25" t="s">
        <v>427</v>
      </c>
    </row>
    <row r="161" spans="2:65" s="1" customFormat="1" ht="40.5">
      <c r="B161" s="42"/>
      <c r="C161" s="64"/>
      <c r="D161" s="219" t="s">
        <v>369</v>
      </c>
      <c r="E161" s="64"/>
      <c r="F161" s="220" t="s">
        <v>428</v>
      </c>
      <c r="G161" s="64"/>
      <c r="H161" s="64"/>
      <c r="I161" s="175"/>
      <c r="J161" s="64"/>
      <c r="K161" s="64"/>
      <c r="L161" s="62"/>
      <c r="M161" s="221"/>
      <c r="N161" s="43"/>
      <c r="O161" s="43"/>
      <c r="P161" s="43"/>
      <c r="Q161" s="43"/>
      <c r="R161" s="43"/>
      <c r="S161" s="43"/>
      <c r="T161" s="79"/>
      <c r="AT161" s="25" t="s">
        <v>369</v>
      </c>
      <c r="AU161" s="25" t="s">
        <v>79</v>
      </c>
    </row>
    <row r="162" spans="2:65" s="13" customFormat="1" ht="13.5">
      <c r="B162" s="233"/>
      <c r="C162" s="234"/>
      <c r="D162" s="235" t="s">
        <v>371</v>
      </c>
      <c r="E162" s="236" t="s">
        <v>272</v>
      </c>
      <c r="F162" s="237" t="s">
        <v>429</v>
      </c>
      <c r="G162" s="234"/>
      <c r="H162" s="238">
        <v>137.298</v>
      </c>
      <c r="I162" s="239"/>
      <c r="J162" s="234"/>
      <c r="K162" s="234"/>
      <c r="L162" s="240"/>
      <c r="M162" s="241"/>
      <c r="N162" s="242"/>
      <c r="O162" s="242"/>
      <c r="P162" s="242"/>
      <c r="Q162" s="242"/>
      <c r="R162" s="242"/>
      <c r="S162" s="242"/>
      <c r="T162" s="243"/>
      <c r="AT162" s="244" t="s">
        <v>371</v>
      </c>
      <c r="AU162" s="244" t="s">
        <v>79</v>
      </c>
      <c r="AV162" s="13" t="s">
        <v>79</v>
      </c>
      <c r="AW162" s="13" t="s">
        <v>33</v>
      </c>
      <c r="AX162" s="13" t="s">
        <v>77</v>
      </c>
      <c r="AY162" s="244" t="s">
        <v>361</v>
      </c>
    </row>
    <row r="163" spans="2:65" s="1" customFormat="1" ht="31.5" customHeight="1">
      <c r="B163" s="42"/>
      <c r="C163" s="207" t="s">
        <v>430</v>
      </c>
      <c r="D163" s="207" t="s">
        <v>363</v>
      </c>
      <c r="E163" s="208" t="s">
        <v>431</v>
      </c>
      <c r="F163" s="209" t="s">
        <v>432</v>
      </c>
      <c r="G163" s="210" t="s">
        <v>366</v>
      </c>
      <c r="H163" s="211">
        <v>1235.682</v>
      </c>
      <c r="I163" s="212"/>
      <c r="J163" s="213">
        <f>ROUND(I163*H163,2)</f>
        <v>0</v>
      </c>
      <c r="K163" s="209" t="s">
        <v>367</v>
      </c>
      <c r="L163" s="62"/>
      <c r="M163" s="214" t="s">
        <v>21</v>
      </c>
      <c r="N163" s="215" t="s">
        <v>41</v>
      </c>
      <c r="O163" s="43"/>
      <c r="P163" s="216">
        <f>O163*H163</f>
        <v>0</v>
      </c>
      <c r="Q163" s="216">
        <v>0</v>
      </c>
      <c r="R163" s="216">
        <f>Q163*H163</f>
        <v>0</v>
      </c>
      <c r="S163" s="216">
        <v>0</v>
      </c>
      <c r="T163" s="217">
        <f>S163*H163</f>
        <v>0</v>
      </c>
      <c r="AR163" s="25" t="s">
        <v>147</v>
      </c>
      <c r="AT163" s="25" t="s">
        <v>363</v>
      </c>
      <c r="AU163" s="25" t="s">
        <v>79</v>
      </c>
      <c r="AY163" s="25" t="s">
        <v>361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25" t="s">
        <v>77</v>
      </c>
      <c r="BK163" s="218">
        <f>ROUND(I163*H163,2)</f>
        <v>0</v>
      </c>
      <c r="BL163" s="25" t="s">
        <v>147</v>
      </c>
      <c r="BM163" s="25" t="s">
        <v>433</v>
      </c>
    </row>
    <row r="164" spans="2:65" s="1" customFormat="1" ht="40.5">
      <c r="B164" s="42"/>
      <c r="C164" s="64"/>
      <c r="D164" s="219" t="s">
        <v>369</v>
      </c>
      <c r="E164" s="64"/>
      <c r="F164" s="220" t="s">
        <v>434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369</v>
      </c>
      <c r="AU164" s="25" t="s">
        <v>79</v>
      </c>
    </row>
    <row r="165" spans="2:65" s="13" customFormat="1" ht="13.5">
      <c r="B165" s="233"/>
      <c r="C165" s="234"/>
      <c r="D165" s="219" t="s">
        <v>371</v>
      </c>
      <c r="E165" s="245" t="s">
        <v>21</v>
      </c>
      <c r="F165" s="246" t="s">
        <v>272</v>
      </c>
      <c r="G165" s="234"/>
      <c r="H165" s="247">
        <v>137.298</v>
      </c>
      <c r="I165" s="239"/>
      <c r="J165" s="234"/>
      <c r="K165" s="234"/>
      <c r="L165" s="240"/>
      <c r="M165" s="241"/>
      <c r="N165" s="242"/>
      <c r="O165" s="242"/>
      <c r="P165" s="242"/>
      <c r="Q165" s="242"/>
      <c r="R165" s="242"/>
      <c r="S165" s="242"/>
      <c r="T165" s="243"/>
      <c r="AT165" s="244" t="s">
        <v>371</v>
      </c>
      <c r="AU165" s="244" t="s">
        <v>79</v>
      </c>
      <c r="AV165" s="13" t="s">
        <v>79</v>
      </c>
      <c r="AW165" s="13" t="s">
        <v>33</v>
      </c>
      <c r="AX165" s="13" t="s">
        <v>77</v>
      </c>
      <c r="AY165" s="244" t="s">
        <v>361</v>
      </c>
    </row>
    <row r="166" spans="2:65" s="13" customFormat="1" ht="13.5">
      <c r="B166" s="233"/>
      <c r="C166" s="234"/>
      <c r="D166" s="235" t="s">
        <v>371</v>
      </c>
      <c r="E166" s="234"/>
      <c r="F166" s="237" t="s">
        <v>435</v>
      </c>
      <c r="G166" s="234"/>
      <c r="H166" s="238">
        <v>1235.682</v>
      </c>
      <c r="I166" s="239"/>
      <c r="J166" s="234"/>
      <c r="K166" s="234"/>
      <c r="L166" s="240"/>
      <c r="M166" s="241"/>
      <c r="N166" s="242"/>
      <c r="O166" s="242"/>
      <c r="P166" s="242"/>
      <c r="Q166" s="242"/>
      <c r="R166" s="242"/>
      <c r="S166" s="242"/>
      <c r="T166" s="243"/>
      <c r="AT166" s="244" t="s">
        <v>371</v>
      </c>
      <c r="AU166" s="244" t="s">
        <v>79</v>
      </c>
      <c r="AV166" s="13" t="s">
        <v>79</v>
      </c>
      <c r="AW166" s="13" t="s">
        <v>6</v>
      </c>
      <c r="AX166" s="13" t="s">
        <v>77</v>
      </c>
      <c r="AY166" s="244" t="s">
        <v>361</v>
      </c>
    </row>
    <row r="167" spans="2:65" s="1" customFormat="1" ht="22.5" customHeight="1">
      <c r="B167" s="42"/>
      <c r="C167" s="207" t="s">
        <v>285</v>
      </c>
      <c r="D167" s="207" t="s">
        <v>363</v>
      </c>
      <c r="E167" s="208" t="s">
        <v>436</v>
      </c>
      <c r="F167" s="209" t="s">
        <v>437</v>
      </c>
      <c r="G167" s="210" t="s">
        <v>366</v>
      </c>
      <c r="H167" s="211">
        <v>45.45</v>
      </c>
      <c r="I167" s="212"/>
      <c r="J167" s="213">
        <f>ROUND(I167*H167,2)</f>
        <v>0</v>
      </c>
      <c r="K167" s="209" t="s">
        <v>367</v>
      </c>
      <c r="L167" s="62"/>
      <c r="M167" s="214" t="s">
        <v>21</v>
      </c>
      <c r="N167" s="215" t="s">
        <v>41</v>
      </c>
      <c r="O167" s="43"/>
      <c r="P167" s="216">
        <f>O167*H167</f>
        <v>0</v>
      </c>
      <c r="Q167" s="216">
        <v>0</v>
      </c>
      <c r="R167" s="216">
        <f>Q167*H167</f>
        <v>0</v>
      </c>
      <c r="S167" s="216">
        <v>0</v>
      </c>
      <c r="T167" s="217">
        <f>S167*H167</f>
        <v>0</v>
      </c>
      <c r="AR167" s="25" t="s">
        <v>147</v>
      </c>
      <c r="AT167" s="25" t="s">
        <v>363</v>
      </c>
      <c r="AU167" s="25" t="s">
        <v>79</v>
      </c>
      <c r="AY167" s="25" t="s">
        <v>361</v>
      </c>
      <c r="BE167" s="218">
        <f>IF(N167="základní",J167,0)</f>
        <v>0</v>
      </c>
      <c r="BF167" s="218">
        <f>IF(N167="snížená",J167,0)</f>
        <v>0</v>
      </c>
      <c r="BG167" s="218">
        <f>IF(N167="zákl. přenesená",J167,0)</f>
        <v>0</v>
      </c>
      <c r="BH167" s="218">
        <f>IF(N167="sníž. přenesená",J167,0)</f>
        <v>0</v>
      </c>
      <c r="BI167" s="218">
        <f>IF(N167="nulová",J167,0)</f>
        <v>0</v>
      </c>
      <c r="BJ167" s="25" t="s">
        <v>77</v>
      </c>
      <c r="BK167" s="218">
        <f>ROUND(I167*H167,2)</f>
        <v>0</v>
      </c>
      <c r="BL167" s="25" t="s">
        <v>147</v>
      </c>
      <c r="BM167" s="25" t="s">
        <v>438</v>
      </c>
    </row>
    <row r="168" spans="2:65" s="1" customFormat="1" ht="13.5">
      <c r="B168" s="42"/>
      <c r="C168" s="64"/>
      <c r="D168" s="219" t="s">
        <v>369</v>
      </c>
      <c r="E168" s="64"/>
      <c r="F168" s="220" t="s">
        <v>437</v>
      </c>
      <c r="G168" s="64"/>
      <c r="H168" s="64"/>
      <c r="I168" s="175"/>
      <c r="J168" s="64"/>
      <c r="K168" s="64"/>
      <c r="L168" s="62"/>
      <c r="M168" s="221"/>
      <c r="N168" s="43"/>
      <c r="O168" s="43"/>
      <c r="P168" s="43"/>
      <c r="Q168" s="43"/>
      <c r="R168" s="43"/>
      <c r="S168" s="43"/>
      <c r="T168" s="79"/>
      <c r="AT168" s="25" t="s">
        <v>369</v>
      </c>
      <c r="AU168" s="25" t="s">
        <v>79</v>
      </c>
    </row>
    <row r="169" spans="2:65" s="13" customFormat="1" ht="13.5">
      <c r="B169" s="233"/>
      <c r="C169" s="234"/>
      <c r="D169" s="235" t="s">
        <v>371</v>
      </c>
      <c r="E169" s="236" t="s">
        <v>21</v>
      </c>
      <c r="F169" s="237" t="s">
        <v>439</v>
      </c>
      <c r="G169" s="234"/>
      <c r="H169" s="238">
        <v>45.45</v>
      </c>
      <c r="I169" s="239"/>
      <c r="J169" s="234"/>
      <c r="K169" s="234"/>
      <c r="L169" s="240"/>
      <c r="M169" s="241"/>
      <c r="N169" s="242"/>
      <c r="O169" s="242"/>
      <c r="P169" s="242"/>
      <c r="Q169" s="242"/>
      <c r="R169" s="242"/>
      <c r="S169" s="242"/>
      <c r="T169" s="243"/>
      <c r="AT169" s="244" t="s">
        <v>371</v>
      </c>
      <c r="AU169" s="244" t="s">
        <v>79</v>
      </c>
      <c r="AV169" s="13" t="s">
        <v>79</v>
      </c>
      <c r="AW169" s="13" t="s">
        <v>33</v>
      </c>
      <c r="AX169" s="13" t="s">
        <v>77</v>
      </c>
      <c r="AY169" s="244" t="s">
        <v>361</v>
      </c>
    </row>
    <row r="170" spans="2:65" s="1" customFormat="1" ht="22.5" customHeight="1">
      <c r="B170" s="42"/>
      <c r="C170" s="207" t="s">
        <v>440</v>
      </c>
      <c r="D170" s="207" t="s">
        <v>363</v>
      </c>
      <c r="E170" s="208" t="s">
        <v>441</v>
      </c>
      <c r="F170" s="209" t="s">
        <v>442</v>
      </c>
      <c r="G170" s="210" t="s">
        <v>366</v>
      </c>
      <c r="H170" s="211">
        <v>137.298</v>
      </c>
      <c r="I170" s="212"/>
      <c r="J170" s="213">
        <f>ROUND(I170*H170,2)</f>
        <v>0</v>
      </c>
      <c r="K170" s="209" t="s">
        <v>367</v>
      </c>
      <c r="L170" s="62"/>
      <c r="M170" s="214" t="s">
        <v>21</v>
      </c>
      <c r="N170" s="215" t="s">
        <v>41</v>
      </c>
      <c r="O170" s="43"/>
      <c r="P170" s="216">
        <f>O170*H170</f>
        <v>0</v>
      </c>
      <c r="Q170" s="216">
        <v>0</v>
      </c>
      <c r="R170" s="216">
        <f>Q170*H170</f>
        <v>0</v>
      </c>
      <c r="S170" s="216">
        <v>0</v>
      </c>
      <c r="T170" s="217">
        <f>S170*H170</f>
        <v>0</v>
      </c>
      <c r="AR170" s="25" t="s">
        <v>147</v>
      </c>
      <c r="AT170" s="25" t="s">
        <v>363</v>
      </c>
      <c r="AU170" s="25" t="s">
        <v>79</v>
      </c>
      <c r="AY170" s="25" t="s">
        <v>361</v>
      </c>
      <c r="BE170" s="218">
        <f>IF(N170="základní",J170,0)</f>
        <v>0</v>
      </c>
      <c r="BF170" s="218">
        <f>IF(N170="snížená",J170,0)</f>
        <v>0</v>
      </c>
      <c r="BG170" s="218">
        <f>IF(N170="zákl. přenesená",J170,0)</f>
        <v>0</v>
      </c>
      <c r="BH170" s="218">
        <f>IF(N170="sníž. přenesená",J170,0)</f>
        <v>0</v>
      </c>
      <c r="BI170" s="218">
        <f>IF(N170="nulová",J170,0)</f>
        <v>0</v>
      </c>
      <c r="BJ170" s="25" t="s">
        <v>77</v>
      </c>
      <c r="BK170" s="218">
        <f>ROUND(I170*H170,2)</f>
        <v>0</v>
      </c>
      <c r="BL170" s="25" t="s">
        <v>147</v>
      </c>
      <c r="BM170" s="25" t="s">
        <v>443</v>
      </c>
    </row>
    <row r="171" spans="2:65" s="1" customFormat="1" ht="13.5">
      <c r="B171" s="42"/>
      <c r="C171" s="64"/>
      <c r="D171" s="219" t="s">
        <v>369</v>
      </c>
      <c r="E171" s="64"/>
      <c r="F171" s="220" t="s">
        <v>442</v>
      </c>
      <c r="G171" s="64"/>
      <c r="H171" s="64"/>
      <c r="I171" s="175"/>
      <c r="J171" s="64"/>
      <c r="K171" s="64"/>
      <c r="L171" s="62"/>
      <c r="M171" s="221"/>
      <c r="N171" s="43"/>
      <c r="O171" s="43"/>
      <c r="P171" s="43"/>
      <c r="Q171" s="43"/>
      <c r="R171" s="43"/>
      <c r="S171" s="43"/>
      <c r="T171" s="79"/>
      <c r="AT171" s="25" t="s">
        <v>369</v>
      </c>
      <c r="AU171" s="25" t="s">
        <v>79</v>
      </c>
    </row>
    <row r="172" spans="2:65" s="13" customFormat="1" ht="13.5">
      <c r="B172" s="233"/>
      <c r="C172" s="234"/>
      <c r="D172" s="235" t="s">
        <v>371</v>
      </c>
      <c r="E172" s="236" t="s">
        <v>21</v>
      </c>
      <c r="F172" s="237" t="s">
        <v>272</v>
      </c>
      <c r="G172" s="234"/>
      <c r="H172" s="238">
        <v>137.298</v>
      </c>
      <c r="I172" s="239"/>
      <c r="J172" s="234"/>
      <c r="K172" s="234"/>
      <c r="L172" s="240"/>
      <c r="M172" s="241"/>
      <c r="N172" s="242"/>
      <c r="O172" s="242"/>
      <c r="P172" s="242"/>
      <c r="Q172" s="242"/>
      <c r="R172" s="242"/>
      <c r="S172" s="242"/>
      <c r="T172" s="243"/>
      <c r="AT172" s="244" t="s">
        <v>371</v>
      </c>
      <c r="AU172" s="244" t="s">
        <v>79</v>
      </c>
      <c r="AV172" s="13" t="s">
        <v>79</v>
      </c>
      <c r="AW172" s="13" t="s">
        <v>33</v>
      </c>
      <c r="AX172" s="13" t="s">
        <v>77</v>
      </c>
      <c r="AY172" s="244" t="s">
        <v>361</v>
      </c>
    </row>
    <row r="173" spans="2:65" s="1" customFormat="1" ht="22.5" customHeight="1">
      <c r="B173" s="42"/>
      <c r="C173" s="207" t="s">
        <v>444</v>
      </c>
      <c r="D173" s="207" t="s">
        <v>363</v>
      </c>
      <c r="E173" s="208" t="s">
        <v>445</v>
      </c>
      <c r="F173" s="209" t="s">
        <v>446</v>
      </c>
      <c r="G173" s="210" t="s">
        <v>447</v>
      </c>
      <c r="H173" s="211">
        <v>247.136</v>
      </c>
      <c r="I173" s="212"/>
      <c r="J173" s="213">
        <f>ROUND(I173*H173,2)</f>
        <v>0</v>
      </c>
      <c r="K173" s="209" t="s">
        <v>367</v>
      </c>
      <c r="L173" s="62"/>
      <c r="M173" s="214" t="s">
        <v>21</v>
      </c>
      <c r="N173" s="215" t="s">
        <v>41</v>
      </c>
      <c r="O173" s="43"/>
      <c r="P173" s="216">
        <f>O173*H173</f>
        <v>0</v>
      </c>
      <c r="Q173" s="216">
        <v>0</v>
      </c>
      <c r="R173" s="216">
        <f>Q173*H173</f>
        <v>0</v>
      </c>
      <c r="S173" s="216">
        <v>0</v>
      </c>
      <c r="T173" s="217">
        <f>S173*H173</f>
        <v>0</v>
      </c>
      <c r="AR173" s="25" t="s">
        <v>147</v>
      </c>
      <c r="AT173" s="25" t="s">
        <v>363</v>
      </c>
      <c r="AU173" s="25" t="s">
        <v>79</v>
      </c>
      <c r="AY173" s="25" t="s">
        <v>361</v>
      </c>
      <c r="BE173" s="218">
        <f>IF(N173="základní",J173,0)</f>
        <v>0</v>
      </c>
      <c r="BF173" s="218">
        <f>IF(N173="snížená",J173,0)</f>
        <v>0</v>
      </c>
      <c r="BG173" s="218">
        <f>IF(N173="zákl. přenesená",J173,0)</f>
        <v>0</v>
      </c>
      <c r="BH173" s="218">
        <f>IF(N173="sníž. přenesená",J173,0)</f>
        <v>0</v>
      </c>
      <c r="BI173" s="218">
        <f>IF(N173="nulová",J173,0)</f>
        <v>0</v>
      </c>
      <c r="BJ173" s="25" t="s">
        <v>77</v>
      </c>
      <c r="BK173" s="218">
        <f>ROUND(I173*H173,2)</f>
        <v>0</v>
      </c>
      <c r="BL173" s="25" t="s">
        <v>147</v>
      </c>
      <c r="BM173" s="25" t="s">
        <v>448</v>
      </c>
    </row>
    <row r="174" spans="2:65" s="1" customFormat="1" ht="13.5">
      <c r="B174" s="42"/>
      <c r="C174" s="64"/>
      <c r="D174" s="219" t="s">
        <v>369</v>
      </c>
      <c r="E174" s="64"/>
      <c r="F174" s="220" t="s">
        <v>449</v>
      </c>
      <c r="G174" s="64"/>
      <c r="H174" s="64"/>
      <c r="I174" s="175"/>
      <c r="J174" s="64"/>
      <c r="K174" s="64"/>
      <c r="L174" s="62"/>
      <c r="M174" s="221"/>
      <c r="N174" s="43"/>
      <c r="O174" s="43"/>
      <c r="P174" s="43"/>
      <c r="Q174" s="43"/>
      <c r="R174" s="43"/>
      <c r="S174" s="43"/>
      <c r="T174" s="79"/>
      <c r="AT174" s="25" t="s">
        <v>369</v>
      </c>
      <c r="AU174" s="25" t="s">
        <v>79</v>
      </c>
    </row>
    <row r="175" spans="2:65" s="13" customFormat="1" ht="13.5">
      <c r="B175" s="233"/>
      <c r="C175" s="234"/>
      <c r="D175" s="235" t="s">
        <v>371</v>
      </c>
      <c r="E175" s="236" t="s">
        <v>21</v>
      </c>
      <c r="F175" s="237" t="s">
        <v>450</v>
      </c>
      <c r="G175" s="234"/>
      <c r="H175" s="238">
        <v>247.136</v>
      </c>
      <c r="I175" s="239"/>
      <c r="J175" s="234"/>
      <c r="K175" s="234"/>
      <c r="L175" s="240"/>
      <c r="M175" s="241"/>
      <c r="N175" s="242"/>
      <c r="O175" s="242"/>
      <c r="P175" s="242"/>
      <c r="Q175" s="242"/>
      <c r="R175" s="242"/>
      <c r="S175" s="242"/>
      <c r="T175" s="243"/>
      <c r="AT175" s="244" t="s">
        <v>371</v>
      </c>
      <c r="AU175" s="244" t="s">
        <v>79</v>
      </c>
      <c r="AV175" s="13" t="s">
        <v>79</v>
      </c>
      <c r="AW175" s="13" t="s">
        <v>33</v>
      </c>
      <c r="AX175" s="13" t="s">
        <v>77</v>
      </c>
      <c r="AY175" s="244" t="s">
        <v>361</v>
      </c>
    </row>
    <row r="176" spans="2:65" s="1" customFormat="1" ht="22.5" customHeight="1">
      <c r="B176" s="42"/>
      <c r="C176" s="207" t="s">
        <v>451</v>
      </c>
      <c r="D176" s="207" t="s">
        <v>363</v>
      </c>
      <c r="E176" s="208" t="s">
        <v>452</v>
      </c>
      <c r="F176" s="209" t="s">
        <v>453</v>
      </c>
      <c r="G176" s="210" t="s">
        <v>366</v>
      </c>
      <c r="H176" s="211">
        <v>31.2</v>
      </c>
      <c r="I176" s="212"/>
      <c r="J176" s="213">
        <f>ROUND(I176*H176,2)</f>
        <v>0</v>
      </c>
      <c r="K176" s="209" t="s">
        <v>367</v>
      </c>
      <c r="L176" s="62"/>
      <c r="M176" s="214" t="s">
        <v>21</v>
      </c>
      <c r="N176" s="215" t="s">
        <v>41</v>
      </c>
      <c r="O176" s="43"/>
      <c r="P176" s="216">
        <f>O176*H176</f>
        <v>0</v>
      </c>
      <c r="Q176" s="216">
        <v>0</v>
      </c>
      <c r="R176" s="216">
        <f>Q176*H176</f>
        <v>0</v>
      </c>
      <c r="S176" s="216">
        <v>0</v>
      </c>
      <c r="T176" s="217">
        <f>S176*H176</f>
        <v>0</v>
      </c>
      <c r="AR176" s="25" t="s">
        <v>147</v>
      </c>
      <c r="AT176" s="25" t="s">
        <v>363</v>
      </c>
      <c r="AU176" s="25" t="s">
        <v>79</v>
      </c>
      <c r="AY176" s="25" t="s">
        <v>361</v>
      </c>
      <c r="BE176" s="218">
        <f>IF(N176="základní",J176,0)</f>
        <v>0</v>
      </c>
      <c r="BF176" s="218">
        <f>IF(N176="snížená",J176,0)</f>
        <v>0</v>
      </c>
      <c r="BG176" s="218">
        <f>IF(N176="zákl. přenesená",J176,0)</f>
        <v>0</v>
      </c>
      <c r="BH176" s="218">
        <f>IF(N176="sníž. přenesená",J176,0)</f>
        <v>0</v>
      </c>
      <c r="BI176" s="218">
        <f>IF(N176="nulová",J176,0)</f>
        <v>0</v>
      </c>
      <c r="BJ176" s="25" t="s">
        <v>77</v>
      </c>
      <c r="BK176" s="218">
        <f>ROUND(I176*H176,2)</f>
        <v>0</v>
      </c>
      <c r="BL176" s="25" t="s">
        <v>147</v>
      </c>
      <c r="BM176" s="25" t="s">
        <v>454</v>
      </c>
    </row>
    <row r="177" spans="2:65" s="1" customFormat="1" ht="27">
      <c r="B177" s="42"/>
      <c r="C177" s="64"/>
      <c r="D177" s="219" t="s">
        <v>369</v>
      </c>
      <c r="E177" s="64"/>
      <c r="F177" s="220" t="s">
        <v>455</v>
      </c>
      <c r="G177" s="64"/>
      <c r="H177" s="64"/>
      <c r="I177" s="175"/>
      <c r="J177" s="64"/>
      <c r="K177" s="64"/>
      <c r="L177" s="62"/>
      <c r="M177" s="221"/>
      <c r="N177" s="43"/>
      <c r="O177" s="43"/>
      <c r="P177" s="43"/>
      <c r="Q177" s="43"/>
      <c r="R177" s="43"/>
      <c r="S177" s="43"/>
      <c r="T177" s="79"/>
      <c r="AT177" s="25" t="s">
        <v>369</v>
      </c>
      <c r="AU177" s="25" t="s">
        <v>79</v>
      </c>
    </row>
    <row r="178" spans="2:65" s="12" customFormat="1" ht="27">
      <c r="B178" s="222"/>
      <c r="C178" s="223"/>
      <c r="D178" s="219" t="s">
        <v>371</v>
      </c>
      <c r="E178" s="224" t="s">
        <v>21</v>
      </c>
      <c r="F178" s="225" t="s">
        <v>372</v>
      </c>
      <c r="G178" s="223"/>
      <c r="H178" s="226" t="s">
        <v>21</v>
      </c>
      <c r="I178" s="227"/>
      <c r="J178" s="223"/>
      <c r="K178" s="223"/>
      <c r="L178" s="228"/>
      <c r="M178" s="229"/>
      <c r="N178" s="230"/>
      <c r="O178" s="230"/>
      <c r="P178" s="230"/>
      <c r="Q178" s="230"/>
      <c r="R178" s="230"/>
      <c r="S178" s="230"/>
      <c r="T178" s="231"/>
      <c r="AT178" s="232" t="s">
        <v>371</v>
      </c>
      <c r="AU178" s="232" t="s">
        <v>79</v>
      </c>
      <c r="AV178" s="12" t="s">
        <v>77</v>
      </c>
      <c r="AW178" s="12" t="s">
        <v>33</v>
      </c>
      <c r="AX178" s="12" t="s">
        <v>70</v>
      </c>
      <c r="AY178" s="232" t="s">
        <v>361</v>
      </c>
    </row>
    <row r="179" spans="2:65" s="13" customFormat="1" ht="13.5">
      <c r="B179" s="233"/>
      <c r="C179" s="234"/>
      <c r="D179" s="235" t="s">
        <v>371</v>
      </c>
      <c r="E179" s="236" t="s">
        <v>266</v>
      </c>
      <c r="F179" s="237" t="s">
        <v>456</v>
      </c>
      <c r="G179" s="234"/>
      <c r="H179" s="238">
        <v>31.2</v>
      </c>
      <c r="I179" s="239"/>
      <c r="J179" s="234"/>
      <c r="K179" s="234"/>
      <c r="L179" s="240"/>
      <c r="M179" s="241"/>
      <c r="N179" s="242"/>
      <c r="O179" s="242"/>
      <c r="P179" s="242"/>
      <c r="Q179" s="242"/>
      <c r="R179" s="242"/>
      <c r="S179" s="242"/>
      <c r="T179" s="243"/>
      <c r="AT179" s="244" t="s">
        <v>371</v>
      </c>
      <c r="AU179" s="244" t="s">
        <v>79</v>
      </c>
      <c r="AV179" s="13" t="s">
        <v>79</v>
      </c>
      <c r="AW179" s="13" t="s">
        <v>33</v>
      </c>
      <c r="AX179" s="13" t="s">
        <v>77</v>
      </c>
      <c r="AY179" s="244" t="s">
        <v>361</v>
      </c>
    </row>
    <row r="180" spans="2:65" s="1" customFormat="1" ht="22.5" customHeight="1">
      <c r="B180" s="42"/>
      <c r="C180" s="207" t="s">
        <v>10</v>
      </c>
      <c r="D180" s="207" t="s">
        <v>363</v>
      </c>
      <c r="E180" s="208" t="s">
        <v>457</v>
      </c>
      <c r="F180" s="209" t="s">
        <v>458</v>
      </c>
      <c r="G180" s="210" t="s">
        <v>459</v>
      </c>
      <c r="H180" s="211">
        <v>95</v>
      </c>
      <c r="I180" s="212"/>
      <c r="J180" s="213">
        <f>ROUND(I180*H180,2)</f>
        <v>0</v>
      </c>
      <c r="K180" s="209" t="s">
        <v>367</v>
      </c>
      <c r="L180" s="62"/>
      <c r="M180" s="214" t="s">
        <v>21</v>
      </c>
      <c r="N180" s="215" t="s">
        <v>41</v>
      </c>
      <c r="O180" s="43"/>
      <c r="P180" s="216">
        <f>O180*H180</f>
        <v>0</v>
      </c>
      <c r="Q180" s="216">
        <v>0</v>
      </c>
      <c r="R180" s="216">
        <f>Q180*H180</f>
        <v>0</v>
      </c>
      <c r="S180" s="216">
        <v>0</v>
      </c>
      <c r="T180" s="217">
        <f>S180*H180</f>
        <v>0</v>
      </c>
      <c r="AR180" s="25" t="s">
        <v>147</v>
      </c>
      <c r="AT180" s="25" t="s">
        <v>363</v>
      </c>
      <c r="AU180" s="25" t="s">
        <v>79</v>
      </c>
      <c r="AY180" s="25" t="s">
        <v>361</v>
      </c>
      <c r="BE180" s="218">
        <f>IF(N180="základní",J180,0)</f>
        <v>0</v>
      </c>
      <c r="BF180" s="218">
        <f>IF(N180="snížená",J180,0)</f>
        <v>0</v>
      </c>
      <c r="BG180" s="218">
        <f>IF(N180="zákl. přenesená",J180,0)</f>
        <v>0</v>
      </c>
      <c r="BH180" s="218">
        <f>IF(N180="sníž. přenesená",J180,0)</f>
        <v>0</v>
      </c>
      <c r="BI180" s="218">
        <f>IF(N180="nulová",J180,0)</f>
        <v>0</v>
      </c>
      <c r="BJ180" s="25" t="s">
        <v>77</v>
      </c>
      <c r="BK180" s="218">
        <f>ROUND(I180*H180,2)</f>
        <v>0</v>
      </c>
      <c r="BL180" s="25" t="s">
        <v>147</v>
      </c>
      <c r="BM180" s="25" t="s">
        <v>460</v>
      </c>
    </row>
    <row r="181" spans="2:65" s="1" customFormat="1" ht="27">
      <c r="B181" s="42"/>
      <c r="C181" s="64"/>
      <c r="D181" s="219" t="s">
        <v>369</v>
      </c>
      <c r="E181" s="64"/>
      <c r="F181" s="220" t="s">
        <v>461</v>
      </c>
      <c r="G181" s="64"/>
      <c r="H181" s="64"/>
      <c r="I181" s="175"/>
      <c r="J181" s="64"/>
      <c r="K181" s="64"/>
      <c r="L181" s="62"/>
      <c r="M181" s="221"/>
      <c r="N181" s="43"/>
      <c r="O181" s="43"/>
      <c r="P181" s="43"/>
      <c r="Q181" s="43"/>
      <c r="R181" s="43"/>
      <c r="S181" s="43"/>
      <c r="T181" s="79"/>
      <c r="AT181" s="25" t="s">
        <v>369</v>
      </c>
      <c r="AU181" s="25" t="s">
        <v>79</v>
      </c>
    </row>
    <row r="182" spans="2:65" s="13" customFormat="1" ht="13.5">
      <c r="B182" s="233"/>
      <c r="C182" s="234"/>
      <c r="D182" s="219" t="s">
        <v>371</v>
      </c>
      <c r="E182" s="245" t="s">
        <v>268</v>
      </c>
      <c r="F182" s="246" t="s">
        <v>462</v>
      </c>
      <c r="G182" s="234"/>
      <c r="H182" s="247">
        <v>95</v>
      </c>
      <c r="I182" s="239"/>
      <c r="J182" s="234"/>
      <c r="K182" s="234"/>
      <c r="L182" s="240"/>
      <c r="M182" s="241"/>
      <c r="N182" s="242"/>
      <c r="O182" s="242"/>
      <c r="P182" s="242"/>
      <c r="Q182" s="242"/>
      <c r="R182" s="242"/>
      <c r="S182" s="242"/>
      <c r="T182" s="243"/>
      <c r="AT182" s="244" t="s">
        <v>371</v>
      </c>
      <c r="AU182" s="244" t="s">
        <v>79</v>
      </c>
      <c r="AV182" s="13" t="s">
        <v>79</v>
      </c>
      <c r="AW182" s="13" t="s">
        <v>33</v>
      </c>
      <c r="AX182" s="13" t="s">
        <v>77</v>
      </c>
      <c r="AY182" s="244" t="s">
        <v>361</v>
      </c>
    </row>
    <row r="183" spans="2:65" s="11" customFormat="1" ht="29.85" customHeight="1">
      <c r="B183" s="190"/>
      <c r="C183" s="191"/>
      <c r="D183" s="204" t="s">
        <v>69</v>
      </c>
      <c r="E183" s="205" t="s">
        <v>79</v>
      </c>
      <c r="F183" s="205" t="s">
        <v>463</v>
      </c>
      <c r="G183" s="191"/>
      <c r="H183" s="191"/>
      <c r="I183" s="194"/>
      <c r="J183" s="206">
        <f>BK183</f>
        <v>0</v>
      </c>
      <c r="K183" s="191"/>
      <c r="L183" s="196"/>
      <c r="M183" s="197"/>
      <c r="N183" s="198"/>
      <c r="O183" s="198"/>
      <c r="P183" s="199">
        <f>SUM(P184:P269)</f>
        <v>0</v>
      </c>
      <c r="Q183" s="198"/>
      <c r="R183" s="199">
        <f>SUM(R184:R269)</f>
        <v>420.73143212999997</v>
      </c>
      <c r="S183" s="198"/>
      <c r="T183" s="200">
        <f>SUM(T184:T269)</f>
        <v>0</v>
      </c>
      <c r="AR183" s="201" t="s">
        <v>77</v>
      </c>
      <c r="AT183" s="202" t="s">
        <v>69</v>
      </c>
      <c r="AU183" s="202" t="s">
        <v>77</v>
      </c>
      <c r="AY183" s="201" t="s">
        <v>361</v>
      </c>
      <c r="BK183" s="203">
        <f>SUM(BK184:BK269)</f>
        <v>0</v>
      </c>
    </row>
    <row r="184" spans="2:65" s="1" customFormat="1" ht="22.5" customHeight="1">
      <c r="B184" s="42"/>
      <c r="C184" s="207" t="s">
        <v>464</v>
      </c>
      <c r="D184" s="207" t="s">
        <v>363</v>
      </c>
      <c r="E184" s="208" t="s">
        <v>465</v>
      </c>
      <c r="F184" s="209" t="s">
        <v>466</v>
      </c>
      <c r="G184" s="210" t="s">
        <v>459</v>
      </c>
      <c r="H184" s="211">
        <v>276.16800000000001</v>
      </c>
      <c r="I184" s="212"/>
      <c r="J184" s="213">
        <f>ROUND(I184*H184,2)</f>
        <v>0</v>
      </c>
      <c r="K184" s="209" t="s">
        <v>367</v>
      </c>
      <c r="L184" s="62"/>
      <c r="M184" s="214" t="s">
        <v>21</v>
      </c>
      <c r="N184" s="215" t="s">
        <v>41</v>
      </c>
      <c r="O184" s="43"/>
      <c r="P184" s="216">
        <f>O184*H184</f>
        <v>0</v>
      </c>
      <c r="Q184" s="216">
        <v>0</v>
      </c>
      <c r="R184" s="216">
        <f>Q184*H184</f>
        <v>0</v>
      </c>
      <c r="S184" s="216">
        <v>0</v>
      </c>
      <c r="T184" s="217">
        <f>S184*H184</f>
        <v>0</v>
      </c>
      <c r="AR184" s="25" t="s">
        <v>147</v>
      </c>
      <c r="AT184" s="25" t="s">
        <v>363</v>
      </c>
      <c r="AU184" s="25" t="s">
        <v>79</v>
      </c>
      <c r="AY184" s="25" t="s">
        <v>361</v>
      </c>
      <c r="BE184" s="218">
        <f>IF(N184="základní",J184,0)</f>
        <v>0</v>
      </c>
      <c r="BF184" s="218">
        <f>IF(N184="snížená",J184,0)</f>
        <v>0</v>
      </c>
      <c r="BG184" s="218">
        <f>IF(N184="zákl. přenesená",J184,0)</f>
        <v>0</v>
      </c>
      <c r="BH184" s="218">
        <f>IF(N184="sníž. přenesená",J184,0)</f>
        <v>0</v>
      </c>
      <c r="BI184" s="218">
        <f>IF(N184="nulová",J184,0)</f>
        <v>0</v>
      </c>
      <c r="BJ184" s="25" t="s">
        <v>77</v>
      </c>
      <c r="BK184" s="218">
        <f>ROUND(I184*H184,2)</f>
        <v>0</v>
      </c>
      <c r="BL184" s="25" t="s">
        <v>147</v>
      </c>
      <c r="BM184" s="25" t="s">
        <v>467</v>
      </c>
    </row>
    <row r="185" spans="2:65" s="1" customFormat="1" ht="27">
      <c r="B185" s="42"/>
      <c r="C185" s="64"/>
      <c r="D185" s="219" t="s">
        <v>369</v>
      </c>
      <c r="E185" s="64"/>
      <c r="F185" s="220" t="s">
        <v>468</v>
      </c>
      <c r="G185" s="64"/>
      <c r="H185" s="64"/>
      <c r="I185" s="175"/>
      <c r="J185" s="64"/>
      <c r="K185" s="64"/>
      <c r="L185" s="62"/>
      <c r="M185" s="221"/>
      <c r="N185" s="43"/>
      <c r="O185" s="43"/>
      <c r="P185" s="43"/>
      <c r="Q185" s="43"/>
      <c r="R185" s="43"/>
      <c r="S185" s="43"/>
      <c r="T185" s="79"/>
      <c r="AT185" s="25" t="s">
        <v>369</v>
      </c>
      <c r="AU185" s="25" t="s">
        <v>79</v>
      </c>
    </row>
    <row r="186" spans="2:65" s="13" customFormat="1" ht="27">
      <c r="B186" s="233"/>
      <c r="C186" s="234"/>
      <c r="D186" s="235" t="s">
        <v>371</v>
      </c>
      <c r="E186" s="236" t="s">
        <v>21</v>
      </c>
      <c r="F186" s="237" t="s">
        <v>469</v>
      </c>
      <c r="G186" s="234"/>
      <c r="H186" s="238">
        <v>276.16800000000001</v>
      </c>
      <c r="I186" s="239"/>
      <c r="J186" s="234"/>
      <c r="K186" s="234"/>
      <c r="L186" s="240"/>
      <c r="M186" s="241"/>
      <c r="N186" s="242"/>
      <c r="O186" s="242"/>
      <c r="P186" s="242"/>
      <c r="Q186" s="242"/>
      <c r="R186" s="242"/>
      <c r="S186" s="242"/>
      <c r="T186" s="243"/>
      <c r="AT186" s="244" t="s">
        <v>371</v>
      </c>
      <c r="AU186" s="244" t="s">
        <v>79</v>
      </c>
      <c r="AV186" s="13" t="s">
        <v>79</v>
      </c>
      <c r="AW186" s="13" t="s">
        <v>33</v>
      </c>
      <c r="AX186" s="13" t="s">
        <v>77</v>
      </c>
      <c r="AY186" s="244" t="s">
        <v>361</v>
      </c>
    </row>
    <row r="187" spans="2:65" s="1" customFormat="1" ht="22.5" customHeight="1">
      <c r="B187" s="42"/>
      <c r="C187" s="207" t="s">
        <v>470</v>
      </c>
      <c r="D187" s="207" t="s">
        <v>363</v>
      </c>
      <c r="E187" s="208" t="s">
        <v>471</v>
      </c>
      <c r="F187" s="209" t="s">
        <v>472</v>
      </c>
      <c r="G187" s="210" t="s">
        <v>366</v>
      </c>
      <c r="H187" s="211">
        <v>41.424999999999997</v>
      </c>
      <c r="I187" s="212"/>
      <c r="J187" s="213">
        <f>ROUND(I187*H187,2)</f>
        <v>0</v>
      </c>
      <c r="K187" s="209" t="s">
        <v>367</v>
      </c>
      <c r="L187" s="62"/>
      <c r="M187" s="214" t="s">
        <v>21</v>
      </c>
      <c r="N187" s="215" t="s">
        <v>41</v>
      </c>
      <c r="O187" s="43"/>
      <c r="P187" s="216">
        <f>O187*H187</f>
        <v>0</v>
      </c>
      <c r="Q187" s="216">
        <v>1.98</v>
      </c>
      <c r="R187" s="216">
        <f>Q187*H187</f>
        <v>82.021499999999989</v>
      </c>
      <c r="S187" s="216">
        <v>0</v>
      </c>
      <c r="T187" s="217">
        <f>S187*H187</f>
        <v>0</v>
      </c>
      <c r="AR187" s="25" t="s">
        <v>147</v>
      </c>
      <c r="AT187" s="25" t="s">
        <v>363</v>
      </c>
      <c r="AU187" s="25" t="s">
        <v>79</v>
      </c>
      <c r="AY187" s="25" t="s">
        <v>361</v>
      </c>
      <c r="BE187" s="218">
        <f>IF(N187="základní",J187,0)</f>
        <v>0</v>
      </c>
      <c r="BF187" s="218">
        <f>IF(N187="snížená",J187,0)</f>
        <v>0</v>
      </c>
      <c r="BG187" s="218">
        <f>IF(N187="zákl. přenesená",J187,0)</f>
        <v>0</v>
      </c>
      <c r="BH187" s="218">
        <f>IF(N187="sníž. přenesená",J187,0)</f>
        <v>0</v>
      </c>
      <c r="BI187" s="218">
        <f>IF(N187="nulová",J187,0)</f>
        <v>0</v>
      </c>
      <c r="BJ187" s="25" t="s">
        <v>77</v>
      </c>
      <c r="BK187" s="218">
        <f>ROUND(I187*H187,2)</f>
        <v>0</v>
      </c>
      <c r="BL187" s="25" t="s">
        <v>147</v>
      </c>
      <c r="BM187" s="25" t="s">
        <v>473</v>
      </c>
    </row>
    <row r="188" spans="2:65" s="1" customFormat="1" ht="13.5">
      <c r="B188" s="42"/>
      <c r="C188" s="64"/>
      <c r="D188" s="219" t="s">
        <v>369</v>
      </c>
      <c r="E188" s="64"/>
      <c r="F188" s="220" t="s">
        <v>474</v>
      </c>
      <c r="G188" s="64"/>
      <c r="H188" s="64"/>
      <c r="I188" s="175"/>
      <c r="J188" s="64"/>
      <c r="K188" s="64"/>
      <c r="L188" s="62"/>
      <c r="M188" s="221"/>
      <c r="N188" s="43"/>
      <c r="O188" s="43"/>
      <c r="P188" s="43"/>
      <c r="Q188" s="43"/>
      <c r="R188" s="43"/>
      <c r="S188" s="43"/>
      <c r="T188" s="79"/>
      <c r="AT188" s="25" t="s">
        <v>369</v>
      </c>
      <c r="AU188" s="25" t="s">
        <v>79</v>
      </c>
    </row>
    <row r="189" spans="2:65" s="12" customFormat="1" ht="13.5">
      <c r="B189" s="222"/>
      <c r="C189" s="223"/>
      <c r="D189" s="219" t="s">
        <v>371</v>
      </c>
      <c r="E189" s="224" t="s">
        <v>21</v>
      </c>
      <c r="F189" s="225" t="s">
        <v>475</v>
      </c>
      <c r="G189" s="223"/>
      <c r="H189" s="226" t="s">
        <v>21</v>
      </c>
      <c r="I189" s="227"/>
      <c r="J189" s="223"/>
      <c r="K189" s="223"/>
      <c r="L189" s="228"/>
      <c r="M189" s="229"/>
      <c r="N189" s="230"/>
      <c r="O189" s="230"/>
      <c r="P189" s="230"/>
      <c r="Q189" s="230"/>
      <c r="R189" s="230"/>
      <c r="S189" s="230"/>
      <c r="T189" s="231"/>
      <c r="AT189" s="232" t="s">
        <v>371</v>
      </c>
      <c r="AU189" s="232" t="s">
        <v>79</v>
      </c>
      <c r="AV189" s="12" t="s">
        <v>77</v>
      </c>
      <c r="AW189" s="12" t="s">
        <v>33</v>
      </c>
      <c r="AX189" s="12" t="s">
        <v>70</v>
      </c>
      <c r="AY189" s="232" t="s">
        <v>361</v>
      </c>
    </row>
    <row r="190" spans="2:65" s="13" customFormat="1" ht="13.5">
      <c r="B190" s="233"/>
      <c r="C190" s="234"/>
      <c r="D190" s="235" t="s">
        <v>371</v>
      </c>
      <c r="E190" s="236" t="s">
        <v>21</v>
      </c>
      <c r="F190" s="237" t="s">
        <v>476</v>
      </c>
      <c r="G190" s="234"/>
      <c r="H190" s="238">
        <v>41.424999999999997</v>
      </c>
      <c r="I190" s="239"/>
      <c r="J190" s="234"/>
      <c r="K190" s="234"/>
      <c r="L190" s="240"/>
      <c r="M190" s="241"/>
      <c r="N190" s="242"/>
      <c r="O190" s="242"/>
      <c r="P190" s="242"/>
      <c r="Q190" s="242"/>
      <c r="R190" s="242"/>
      <c r="S190" s="242"/>
      <c r="T190" s="243"/>
      <c r="AT190" s="244" t="s">
        <v>371</v>
      </c>
      <c r="AU190" s="244" t="s">
        <v>79</v>
      </c>
      <c r="AV190" s="13" t="s">
        <v>79</v>
      </c>
      <c r="AW190" s="13" t="s">
        <v>33</v>
      </c>
      <c r="AX190" s="13" t="s">
        <v>77</v>
      </c>
      <c r="AY190" s="244" t="s">
        <v>361</v>
      </c>
    </row>
    <row r="191" spans="2:65" s="1" customFormat="1" ht="22.5" customHeight="1">
      <c r="B191" s="42"/>
      <c r="C191" s="207" t="s">
        <v>477</v>
      </c>
      <c r="D191" s="207" t="s">
        <v>363</v>
      </c>
      <c r="E191" s="208" t="s">
        <v>478</v>
      </c>
      <c r="F191" s="209" t="s">
        <v>479</v>
      </c>
      <c r="G191" s="210" t="s">
        <v>366</v>
      </c>
      <c r="H191" s="211">
        <v>13.808</v>
      </c>
      <c r="I191" s="212"/>
      <c r="J191" s="213">
        <f>ROUND(I191*H191,2)</f>
        <v>0</v>
      </c>
      <c r="K191" s="209" t="s">
        <v>367</v>
      </c>
      <c r="L191" s="62"/>
      <c r="M191" s="214" t="s">
        <v>21</v>
      </c>
      <c r="N191" s="215" t="s">
        <v>41</v>
      </c>
      <c r="O191" s="43"/>
      <c r="P191" s="216">
        <f>O191*H191</f>
        <v>0</v>
      </c>
      <c r="Q191" s="216">
        <v>2.2563399999999998</v>
      </c>
      <c r="R191" s="216">
        <f>Q191*H191</f>
        <v>31.155542719999996</v>
      </c>
      <c r="S191" s="216">
        <v>0</v>
      </c>
      <c r="T191" s="217">
        <f>S191*H191</f>
        <v>0</v>
      </c>
      <c r="AR191" s="25" t="s">
        <v>147</v>
      </c>
      <c r="AT191" s="25" t="s">
        <v>363</v>
      </c>
      <c r="AU191" s="25" t="s">
        <v>79</v>
      </c>
      <c r="AY191" s="25" t="s">
        <v>361</v>
      </c>
      <c r="BE191" s="218">
        <f>IF(N191="základní",J191,0)</f>
        <v>0</v>
      </c>
      <c r="BF191" s="218">
        <f>IF(N191="snížená",J191,0)</f>
        <v>0</v>
      </c>
      <c r="BG191" s="218">
        <f>IF(N191="zákl. přenesená",J191,0)</f>
        <v>0</v>
      </c>
      <c r="BH191" s="218">
        <f>IF(N191="sníž. přenesená",J191,0)</f>
        <v>0</v>
      </c>
      <c r="BI191" s="218">
        <f>IF(N191="nulová",J191,0)</f>
        <v>0</v>
      </c>
      <c r="BJ191" s="25" t="s">
        <v>77</v>
      </c>
      <c r="BK191" s="218">
        <f>ROUND(I191*H191,2)</f>
        <v>0</v>
      </c>
      <c r="BL191" s="25" t="s">
        <v>147</v>
      </c>
      <c r="BM191" s="25" t="s">
        <v>480</v>
      </c>
    </row>
    <row r="192" spans="2:65" s="1" customFormat="1" ht="13.5">
      <c r="B192" s="42"/>
      <c r="C192" s="64"/>
      <c r="D192" s="219" t="s">
        <v>369</v>
      </c>
      <c r="E192" s="64"/>
      <c r="F192" s="220" t="s">
        <v>481</v>
      </c>
      <c r="G192" s="64"/>
      <c r="H192" s="64"/>
      <c r="I192" s="175"/>
      <c r="J192" s="64"/>
      <c r="K192" s="64"/>
      <c r="L192" s="62"/>
      <c r="M192" s="221"/>
      <c r="N192" s="43"/>
      <c r="O192" s="43"/>
      <c r="P192" s="43"/>
      <c r="Q192" s="43"/>
      <c r="R192" s="43"/>
      <c r="S192" s="43"/>
      <c r="T192" s="79"/>
      <c r="AT192" s="25" t="s">
        <v>369</v>
      </c>
      <c r="AU192" s="25" t="s">
        <v>79</v>
      </c>
    </row>
    <row r="193" spans="2:65" s="12" customFormat="1" ht="27">
      <c r="B193" s="222"/>
      <c r="C193" s="223"/>
      <c r="D193" s="219" t="s">
        <v>371</v>
      </c>
      <c r="E193" s="224" t="s">
        <v>21</v>
      </c>
      <c r="F193" s="225" t="s">
        <v>482</v>
      </c>
      <c r="G193" s="223"/>
      <c r="H193" s="226" t="s">
        <v>21</v>
      </c>
      <c r="I193" s="227"/>
      <c r="J193" s="223"/>
      <c r="K193" s="223"/>
      <c r="L193" s="228"/>
      <c r="M193" s="229"/>
      <c r="N193" s="230"/>
      <c r="O193" s="230"/>
      <c r="P193" s="230"/>
      <c r="Q193" s="230"/>
      <c r="R193" s="230"/>
      <c r="S193" s="230"/>
      <c r="T193" s="231"/>
      <c r="AT193" s="232" t="s">
        <v>371</v>
      </c>
      <c r="AU193" s="232" t="s">
        <v>79</v>
      </c>
      <c r="AV193" s="12" t="s">
        <v>77</v>
      </c>
      <c r="AW193" s="12" t="s">
        <v>33</v>
      </c>
      <c r="AX193" s="12" t="s">
        <v>70</v>
      </c>
      <c r="AY193" s="232" t="s">
        <v>361</v>
      </c>
    </row>
    <row r="194" spans="2:65" s="12" customFormat="1" ht="13.5">
      <c r="B194" s="222"/>
      <c r="C194" s="223"/>
      <c r="D194" s="219" t="s">
        <v>371</v>
      </c>
      <c r="E194" s="224" t="s">
        <v>21</v>
      </c>
      <c r="F194" s="225" t="s">
        <v>483</v>
      </c>
      <c r="G194" s="223"/>
      <c r="H194" s="226" t="s">
        <v>21</v>
      </c>
      <c r="I194" s="227"/>
      <c r="J194" s="223"/>
      <c r="K194" s="223"/>
      <c r="L194" s="228"/>
      <c r="M194" s="229"/>
      <c r="N194" s="230"/>
      <c r="O194" s="230"/>
      <c r="P194" s="230"/>
      <c r="Q194" s="230"/>
      <c r="R194" s="230"/>
      <c r="S194" s="230"/>
      <c r="T194" s="231"/>
      <c r="AT194" s="232" t="s">
        <v>371</v>
      </c>
      <c r="AU194" s="232" t="s">
        <v>79</v>
      </c>
      <c r="AV194" s="12" t="s">
        <v>77</v>
      </c>
      <c r="AW194" s="12" t="s">
        <v>33</v>
      </c>
      <c r="AX194" s="12" t="s">
        <v>70</v>
      </c>
      <c r="AY194" s="232" t="s">
        <v>361</v>
      </c>
    </row>
    <row r="195" spans="2:65" s="13" customFormat="1" ht="13.5">
      <c r="B195" s="233"/>
      <c r="C195" s="234"/>
      <c r="D195" s="219" t="s">
        <v>371</v>
      </c>
      <c r="E195" s="245" t="s">
        <v>21</v>
      </c>
      <c r="F195" s="246" t="s">
        <v>484</v>
      </c>
      <c r="G195" s="234"/>
      <c r="H195" s="247">
        <v>13.808</v>
      </c>
      <c r="I195" s="239"/>
      <c r="J195" s="234"/>
      <c r="K195" s="234"/>
      <c r="L195" s="240"/>
      <c r="M195" s="241"/>
      <c r="N195" s="242"/>
      <c r="O195" s="242"/>
      <c r="P195" s="242"/>
      <c r="Q195" s="242"/>
      <c r="R195" s="242"/>
      <c r="S195" s="242"/>
      <c r="T195" s="243"/>
      <c r="AT195" s="244" t="s">
        <v>371</v>
      </c>
      <c r="AU195" s="244" t="s">
        <v>79</v>
      </c>
      <c r="AV195" s="13" t="s">
        <v>79</v>
      </c>
      <c r="AW195" s="13" t="s">
        <v>33</v>
      </c>
      <c r="AX195" s="13" t="s">
        <v>70</v>
      </c>
      <c r="AY195" s="244" t="s">
        <v>361</v>
      </c>
    </row>
    <row r="196" spans="2:65" s="14" customFormat="1" ht="13.5">
      <c r="B196" s="248"/>
      <c r="C196" s="249"/>
      <c r="D196" s="235" t="s">
        <v>371</v>
      </c>
      <c r="E196" s="250" t="s">
        <v>21</v>
      </c>
      <c r="F196" s="251" t="s">
        <v>392</v>
      </c>
      <c r="G196" s="249"/>
      <c r="H196" s="252">
        <v>13.808</v>
      </c>
      <c r="I196" s="253"/>
      <c r="J196" s="249"/>
      <c r="K196" s="249"/>
      <c r="L196" s="254"/>
      <c r="M196" s="255"/>
      <c r="N196" s="256"/>
      <c r="O196" s="256"/>
      <c r="P196" s="256"/>
      <c r="Q196" s="256"/>
      <c r="R196" s="256"/>
      <c r="S196" s="256"/>
      <c r="T196" s="257"/>
      <c r="AT196" s="258" t="s">
        <v>371</v>
      </c>
      <c r="AU196" s="258" t="s">
        <v>79</v>
      </c>
      <c r="AV196" s="14" t="s">
        <v>147</v>
      </c>
      <c r="AW196" s="14" t="s">
        <v>33</v>
      </c>
      <c r="AX196" s="14" t="s">
        <v>77</v>
      </c>
      <c r="AY196" s="258" t="s">
        <v>361</v>
      </c>
    </row>
    <row r="197" spans="2:65" s="1" customFormat="1" ht="22.5" customHeight="1">
      <c r="B197" s="42"/>
      <c r="C197" s="207" t="s">
        <v>485</v>
      </c>
      <c r="D197" s="207" t="s">
        <v>363</v>
      </c>
      <c r="E197" s="208" t="s">
        <v>486</v>
      </c>
      <c r="F197" s="209" t="s">
        <v>487</v>
      </c>
      <c r="G197" s="210" t="s">
        <v>366</v>
      </c>
      <c r="H197" s="211">
        <v>49.493000000000002</v>
      </c>
      <c r="I197" s="212"/>
      <c r="J197" s="213">
        <f>ROUND(I197*H197,2)</f>
        <v>0</v>
      </c>
      <c r="K197" s="209" t="s">
        <v>367</v>
      </c>
      <c r="L197" s="62"/>
      <c r="M197" s="214" t="s">
        <v>21</v>
      </c>
      <c r="N197" s="215" t="s">
        <v>41</v>
      </c>
      <c r="O197" s="43"/>
      <c r="P197" s="216">
        <f>O197*H197</f>
        <v>0</v>
      </c>
      <c r="Q197" s="216">
        <v>2.45329</v>
      </c>
      <c r="R197" s="216">
        <f>Q197*H197</f>
        <v>121.42068197</v>
      </c>
      <c r="S197" s="216">
        <v>0</v>
      </c>
      <c r="T197" s="217">
        <f>S197*H197</f>
        <v>0</v>
      </c>
      <c r="AR197" s="25" t="s">
        <v>147</v>
      </c>
      <c r="AT197" s="25" t="s">
        <v>363</v>
      </c>
      <c r="AU197" s="25" t="s">
        <v>79</v>
      </c>
      <c r="AY197" s="25" t="s">
        <v>361</v>
      </c>
      <c r="BE197" s="218">
        <f>IF(N197="základní",J197,0)</f>
        <v>0</v>
      </c>
      <c r="BF197" s="218">
        <f>IF(N197="snížená",J197,0)</f>
        <v>0</v>
      </c>
      <c r="BG197" s="218">
        <f>IF(N197="zákl. přenesená",J197,0)</f>
        <v>0</v>
      </c>
      <c r="BH197" s="218">
        <f>IF(N197="sníž. přenesená",J197,0)</f>
        <v>0</v>
      </c>
      <c r="BI197" s="218">
        <f>IF(N197="nulová",J197,0)</f>
        <v>0</v>
      </c>
      <c r="BJ197" s="25" t="s">
        <v>77</v>
      </c>
      <c r="BK197" s="218">
        <f>ROUND(I197*H197,2)</f>
        <v>0</v>
      </c>
      <c r="BL197" s="25" t="s">
        <v>147</v>
      </c>
      <c r="BM197" s="25" t="s">
        <v>488</v>
      </c>
    </row>
    <row r="198" spans="2:65" s="1" customFormat="1" ht="27">
      <c r="B198" s="42"/>
      <c r="C198" s="64"/>
      <c r="D198" s="219" t="s">
        <v>369</v>
      </c>
      <c r="E198" s="64"/>
      <c r="F198" s="220" t="s">
        <v>489</v>
      </c>
      <c r="G198" s="64"/>
      <c r="H198" s="64"/>
      <c r="I198" s="175"/>
      <c r="J198" s="64"/>
      <c r="K198" s="64"/>
      <c r="L198" s="62"/>
      <c r="M198" s="221"/>
      <c r="N198" s="43"/>
      <c r="O198" s="43"/>
      <c r="P198" s="43"/>
      <c r="Q198" s="43"/>
      <c r="R198" s="43"/>
      <c r="S198" s="43"/>
      <c r="T198" s="79"/>
      <c r="AT198" s="25" t="s">
        <v>369</v>
      </c>
      <c r="AU198" s="25" t="s">
        <v>79</v>
      </c>
    </row>
    <row r="199" spans="2:65" s="12" customFormat="1" ht="27">
      <c r="B199" s="222"/>
      <c r="C199" s="223"/>
      <c r="D199" s="219" t="s">
        <v>371</v>
      </c>
      <c r="E199" s="224" t="s">
        <v>21</v>
      </c>
      <c r="F199" s="225" t="s">
        <v>482</v>
      </c>
      <c r="G199" s="223"/>
      <c r="H199" s="226" t="s">
        <v>21</v>
      </c>
      <c r="I199" s="227"/>
      <c r="J199" s="223"/>
      <c r="K199" s="223"/>
      <c r="L199" s="228"/>
      <c r="M199" s="229"/>
      <c r="N199" s="230"/>
      <c r="O199" s="230"/>
      <c r="P199" s="230"/>
      <c r="Q199" s="230"/>
      <c r="R199" s="230"/>
      <c r="S199" s="230"/>
      <c r="T199" s="231"/>
      <c r="AT199" s="232" t="s">
        <v>371</v>
      </c>
      <c r="AU199" s="232" t="s">
        <v>79</v>
      </c>
      <c r="AV199" s="12" t="s">
        <v>77</v>
      </c>
      <c r="AW199" s="12" t="s">
        <v>33</v>
      </c>
      <c r="AX199" s="12" t="s">
        <v>70</v>
      </c>
      <c r="AY199" s="232" t="s">
        <v>361</v>
      </c>
    </row>
    <row r="200" spans="2:65" s="13" customFormat="1" ht="13.5">
      <c r="B200" s="233"/>
      <c r="C200" s="234"/>
      <c r="D200" s="219" t="s">
        <v>371</v>
      </c>
      <c r="E200" s="245" t="s">
        <v>21</v>
      </c>
      <c r="F200" s="246" t="s">
        <v>490</v>
      </c>
      <c r="G200" s="234"/>
      <c r="H200" s="247">
        <v>49.493000000000002</v>
      </c>
      <c r="I200" s="239"/>
      <c r="J200" s="234"/>
      <c r="K200" s="234"/>
      <c r="L200" s="240"/>
      <c r="M200" s="241"/>
      <c r="N200" s="242"/>
      <c r="O200" s="242"/>
      <c r="P200" s="242"/>
      <c r="Q200" s="242"/>
      <c r="R200" s="242"/>
      <c r="S200" s="242"/>
      <c r="T200" s="243"/>
      <c r="AT200" s="244" t="s">
        <v>371</v>
      </c>
      <c r="AU200" s="244" t="s">
        <v>79</v>
      </c>
      <c r="AV200" s="13" t="s">
        <v>79</v>
      </c>
      <c r="AW200" s="13" t="s">
        <v>33</v>
      </c>
      <c r="AX200" s="13" t="s">
        <v>70</v>
      </c>
      <c r="AY200" s="244" t="s">
        <v>361</v>
      </c>
    </row>
    <row r="201" spans="2:65" s="14" customFormat="1" ht="13.5">
      <c r="B201" s="248"/>
      <c r="C201" s="249"/>
      <c r="D201" s="235" t="s">
        <v>371</v>
      </c>
      <c r="E201" s="250" t="s">
        <v>21</v>
      </c>
      <c r="F201" s="251" t="s">
        <v>392</v>
      </c>
      <c r="G201" s="249"/>
      <c r="H201" s="252">
        <v>49.493000000000002</v>
      </c>
      <c r="I201" s="253"/>
      <c r="J201" s="249"/>
      <c r="K201" s="249"/>
      <c r="L201" s="254"/>
      <c r="M201" s="255"/>
      <c r="N201" s="256"/>
      <c r="O201" s="256"/>
      <c r="P201" s="256"/>
      <c r="Q201" s="256"/>
      <c r="R201" s="256"/>
      <c r="S201" s="256"/>
      <c r="T201" s="257"/>
      <c r="AT201" s="258" t="s">
        <v>371</v>
      </c>
      <c r="AU201" s="258" t="s">
        <v>79</v>
      </c>
      <c r="AV201" s="14" t="s">
        <v>147</v>
      </c>
      <c r="AW201" s="14" t="s">
        <v>33</v>
      </c>
      <c r="AX201" s="14" t="s">
        <v>77</v>
      </c>
      <c r="AY201" s="258" t="s">
        <v>361</v>
      </c>
    </row>
    <row r="202" spans="2:65" s="1" customFormat="1" ht="22.5" customHeight="1">
      <c r="B202" s="42"/>
      <c r="C202" s="207" t="s">
        <v>491</v>
      </c>
      <c r="D202" s="207" t="s">
        <v>363</v>
      </c>
      <c r="E202" s="208" t="s">
        <v>492</v>
      </c>
      <c r="F202" s="209" t="s">
        <v>493</v>
      </c>
      <c r="G202" s="210" t="s">
        <v>459</v>
      </c>
      <c r="H202" s="211">
        <v>14.433</v>
      </c>
      <c r="I202" s="212"/>
      <c r="J202" s="213">
        <f>ROUND(I202*H202,2)</f>
        <v>0</v>
      </c>
      <c r="K202" s="209" t="s">
        <v>367</v>
      </c>
      <c r="L202" s="62"/>
      <c r="M202" s="214" t="s">
        <v>21</v>
      </c>
      <c r="N202" s="215" t="s">
        <v>41</v>
      </c>
      <c r="O202" s="43"/>
      <c r="P202" s="216">
        <f>O202*H202</f>
        <v>0</v>
      </c>
      <c r="Q202" s="216">
        <v>1.0300000000000001E-3</v>
      </c>
      <c r="R202" s="216">
        <f>Q202*H202</f>
        <v>1.4865990000000001E-2</v>
      </c>
      <c r="S202" s="216">
        <v>0</v>
      </c>
      <c r="T202" s="217">
        <f>S202*H202</f>
        <v>0</v>
      </c>
      <c r="AR202" s="25" t="s">
        <v>147</v>
      </c>
      <c r="AT202" s="25" t="s">
        <v>363</v>
      </c>
      <c r="AU202" s="25" t="s">
        <v>79</v>
      </c>
      <c r="AY202" s="25" t="s">
        <v>361</v>
      </c>
      <c r="BE202" s="218">
        <f>IF(N202="základní",J202,0)</f>
        <v>0</v>
      </c>
      <c r="BF202" s="218">
        <f>IF(N202="snížená",J202,0)</f>
        <v>0</v>
      </c>
      <c r="BG202" s="218">
        <f>IF(N202="zákl. přenesená",J202,0)</f>
        <v>0</v>
      </c>
      <c r="BH202" s="218">
        <f>IF(N202="sníž. přenesená",J202,0)</f>
        <v>0</v>
      </c>
      <c r="BI202" s="218">
        <f>IF(N202="nulová",J202,0)</f>
        <v>0</v>
      </c>
      <c r="BJ202" s="25" t="s">
        <v>77</v>
      </c>
      <c r="BK202" s="218">
        <f>ROUND(I202*H202,2)</f>
        <v>0</v>
      </c>
      <c r="BL202" s="25" t="s">
        <v>147</v>
      </c>
      <c r="BM202" s="25" t="s">
        <v>494</v>
      </c>
    </row>
    <row r="203" spans="2:65" s="1" customFormat="1" ht="27">
      <c r="B203" s="42"/>
      <c r="C203" s="64"/>
      <c r="D203" s="219" t="s">
        <v>369</v>
      </c>
      <c r="E203" s="64"/>
      <c r="F203" s="220" t="s">
        <v>495</v>
      </c>
      <c r="G203" s="64"/>
      <c r="H203" s="64"/>
      <c r="I203" s="175"/>
      <c r="J203" s="64"/>
      <c r="K203" s="64"/>
      <c r="L203" s="62"/>
      <c r="M203" s="221"/>
      <c r="N203" s="43"/>
      <c r="O203" s="43"/>
      <c r="P203" s="43"/>
      <c r="Q203" s="43"/>
      <c r="R203" s="43"/>
      <c r="S203" s="43"/>
      <c r="T203" s="79"/>
      <c r="AT203" s="25" t="s">
        <v>369</v>
      </c>
      <c r="AU203" s="25" t="s">
        <v>79</v>
      </c>
    </row>
    <row r="204" spans="2:65" s="13" customFormat="1" ht="13.5">
      <c r="B204" s="233"/>
      <c r="C204" s="234"/>
      <c r="D204" s="219" t="s">
        <v>371</v>
      </c>
      <c r="E204" s="245" t="s">
        <v>21</v>
      </c>
      <c r="F204" s="246" t="s">
        <v>496</v>
      </c>
      <c r="G204" s="234"/>
      <c r="H204" s="247">
        <v>14.433</v>
      </c>
      <c r="I204" s="239"/>
      <c r="J204" s="234"/>
      <c r="K204" s="234"/>
      <c r="L204" s="240"/>
      <c r="M204" s="241"/>
      <c r="N204" s="242"/>
      <c r="O204" s="242"/>
      <c r="P204" s="242"/>
      <c r="Q204" s="242"/>
      <c r="R204" s="242"/>
      <c r="S204" s="242"/>
      <c r="T204" s="243"/>
      <c r="AT204" s="244" t="s">
        <v>371</v>
      </c>
      <c r="AU204" s="244" t="s">
        <v>79</v>
      </c>
      <c r="AV204" s="13" t="s">
        <v>79</v>
      </c>
      <c r="AW204" s="13" t="s">
        <v>33</v>
      </c>
      <c r="AX204" s="13" t="s">
        <v>70</v>
      </c>
      <c r="AY204" s="244" t="s">
        <v>361</v>
      </c>
    </row>
    <row r="205" spans="2:65" s="14" customFormat="1" ht="13.5">
      <c r="B205" s="248"/>
      <c r="C205" s="249"/>
      <c r="D205" s="235" t="s">
        <v>371</v>
      </c>
      <c r="E205" s="250" t="s">
        <v>299</v>
      </c>
      <c r="F205" s="251" t="s">
        <v>392</v>
      </c>
      <c r="G205" s="249"/>
      <c r="H205" s="252">
        <v>14.433</v>
      </c>
      <c r="I205" s="253"/>
      <c r="J205" s="249"/>
      <c r="K205" s="249"/>
      <c r="L205" s="254"/>
      <c r="M205" s="255"/>
      <c r="N205" s="256"/>
      <c r="O205" s="256"/>
      <c r="P205" s="256"/>
      <c r="Q205" s="256"/>
      <c r="R205" s="256"/>
      <c r="S205" s="256"/>
      <c r="T205" s="257"/>
      <c r="AT205" s="258" t="s">
        <v>371</v>
      </c>
      <c r="AU205" s="258" t="s">
        <v>79</v>
      </c>
      <c r="AV205" s="14" t="s">
        <v>147</v>
      </c>
      <c r="AW205" s="14" t="s">
        <v>33</v>
      </c>
      <c r="AX205" s="14" t="s">
        <v>77</v>
      </c>
      <c r="AY205" s="258" t="s">
        <v>361</v>
      </c>
    </row>
    <row r="206" spans="2:65" s="1" customFormat="1" ht="22.5" customHeight="1">
      <c r="B206" s="42"/>
      <c r="C206" s="207" t="s">
        <v>9</v>
      </c>
      <c r="D206" s="207" t="s">
        <v>363</v>
      </c>
      <c r="E206" s="208" t="s">
        <v>497</v>
      </c>
      <c r="F206" s="209" t="s">
        <v>498</v>
      </c>
      <c r="G206" s="210" t="s">
        <v>459</v>
      </c>
      <c r="H206" s="211">
        <v>14.433</v>
      </c>
      <c r="I206" s="212"/>
      <c r="J206" s="213">
        <f>ROUND(I206*H206,2)</f>
        <v>0</v>
      </c>
      <c r="K206" s="209" t="s">
        <v>367</v>
      </c>
      <c r="L206" s="62"/>
      <c r="M206" s="214" t="s">
        <v>21</v>
      </c>
      <c r="N206" s="215" t="s">
        <v>41</v>
      </c>
      <c r="O206" s="43"/>
      <c r="P206" s="216">
        <f>O206*H206</f>
        <v>0</v>
      </c>
      <c r="Q206" s="216">
        <v>0</v>
      </c>
      <c r="R206" s="216">
        <f>Q206*H206</f>
        <v>0</v>
      </c>
      <c r="S206" s="216">
        <v>0</v>
      </c>
      <c r="T206" s="217">
        <f>S206*H206</f>
        <v>0</v>
      </c>
      <c r="AR206" s="25" t="s">
        <v>147</v>
      </c>
      <c r="AT206" s="25" t="s">
        <v>363</v>
      </c>
      <c r="AU206" s="25" t="s">
        <v>79</v>
      </c>
      <c r="AY206" s="25" t="s">
        <v>361</v>
      </c>
      <c r="BE206" s="218">
        <f>IF(N206="základní",J206,0)</f>
        <v>0</v>
      </c>
      <c r="BF206" s="218">
        <f>IF(N206="snížená",J206,0)</f>
        <v>0</v>
      </c>
      <c r="BG206" s="218">
        <f>IF(N206="zákl. přenesená",J206,0)</f>
        <v>0</v>
      </c>
      <c r="BH206" s="218">
        <f>IF(N206="sníž. přenesená",J206,0)</f>
        <v>0</v>
      </c>
      <c r="BI206" s="218">
        <f>IF(N206="nulová",J206,0)</f>
        <v>0</v>
      </c>
      <c r="BJ206" s="25" t="s">
        <v>77</v>
      </c>
      <c r="BK206" s="218">
        <f>ROUND(I206*H206,2)</f>
        <v>0</v>
      </c>
      <c r="BL206" s="25" t="s">
        <v>147</v>
      </c>
      <c r="BM206" s="25" t="s">
        <v>499</v>
      </c>
    </row>
    <row r="207" spans="2:65" s="1" customFormat="1" ht="27">
      <c r="B207" s="42"/>
      <c r="C207" s="64"/>
      <c r="D207" s="219" t="s">
        <v>369</v>
      </c>
      <c r="E207" s="64"/>
      <c r="F207" s="220" t="s">
        <v>500</v>
      </c>
      <c r="G207" s="64"/>
      <c r="H207" s="64"/>
      <c r="I207" s="175"/>
      <c r="J207" s="64"/>
      <c r="K207" s="64"/>
      <c r="L207" s="62"/>
      <c r="M207" s="221"/>
      <c r="N207" s="43"/>
      <c r="O207" s="43"/>
      <c r="P207" s="43"/>
      <c r="Q207" s="43"/>
      <c r="R207" s="43"/>
      <c r="S207" s="43"/>
      <c r="T207" s="79"/>
      <c r="AT207" s="25" t="s">
        <v>369</v>
      </c>
      <c r="AU207" s="25" t="s">
        <v>79</v>
      </c>
    </row>
    <row r="208" spans="2:65" s="13" customFormat="1" ht="13.5">
      <c r="B208" s="233"/>
      <c r="C208" s="234"/>
      <c r="D208" s="235" t="s">
        <v>371</v>
      </c>
      <c r="E208" s="236" t="s">
        <v>21</v>
      </c>
      <c r="F208" s="237" t="s">
        <v>299</v>
      </c>
      <c r="G208" s="234"/>
      <c r="H208" s="238">
        <v>14.433</v>
      </c>
      <c r="I208" s="239"/>
      <c r="J208" s="234"/>
      <c r="K208" s="234"/>
      <c r="L208" s="240"/>
      <c r="M208" s="241"/>
      <c r="N208" s="242"/>
      <c r="O208" s="242"/>
      <c r="P208" s="242"/>
      <c r="Q208" s="242"/>
      <c r="R208" s="242"/>
      <c r="S208" s="242"/>
      <c r="T208" s="243"/>
      <c r="AT208" s="244" t="s">
        <v>371</v>
      </c>
      <c r="AU208" s="244" t="s">
        <v>79</v>
      </c>
      <c r="AV208" s="13" t="s">
        <v>79</v>
      </c>
      <c r="AW208" s="13" t="s">
        <v>33</v>
      </c>
      <c r="AX208" s="13" t="s">
        <v>77</v>
      </c>
      <c r="AY208" s="244" t="s">
        <v>361</v>
      </c>
    </row>
    <row r="209" spans="2:65" s="1" customFormat="1" ht="22.5" customHeight="1">
      <c r="B209" s="42"/>
      <c r="C209" s="207" t="s">
        <v>501</v>
      </c>
      <c r="D209" s="207" t="s">
        <v>363</v>
      </c>
      <c r="E209" s="208" t="s">
        <v>502</v>
      </c>
      <c r="F209" s="209" t="s">
        <v>503</v>
      </c>
      <c r="G209" s="210" t="s">
        <v>447</v>
      </c>
      <c r="H209" s="211">
        <v>4.0979999999999999</v>
      </c>
      <c r="I209" s="212"/>
      <c r="J209" s="213">
        <f>ROUND(I209*H209,2)</f>
        <v>0</v>
      </c>
      <c r="K209" s="209" t="s">
        <v>367</v>
      </c>
      <c r="L209" s="62"/>
      <c r="M209" s="214" t="s">
        <v>21</v>
      </c>
      <c r="N209" s="215" t="s">
        <v>41</v>
      </c>
      <c r="O209" s="43"/>
      <c r="P209" s="216">
        <f>O209*H209</f>
        <v>0</v>
      </c>
      <c r="Q209" s="216">
        <v>1.0530600000000001</v>
      </c>
      <c r="R209" s="216">
        <f>Q209*H209</f>
        <v>4.3154398800000004</v>
      </c>
      <c r="S209" s="216">
        <v>0</v>
      </c>
      <c r="T209" s="217">
        <f>S209*H209</f>
        <v>0</v>
      </c>
      <c r="AR209" s="25" t="s">
        <v>147</v>
      </c>
      <c r="AT209" s="25" t="s">
        <v>363</v>
      </c>
      <c r="AU209" s="25" t="s">
        <v>79</v>
      </c>
      <c r="AY209" s="25" t="s">
        <v>361</v>
      </c>
      <c r="BE209" s="218">
        <f>IF(N209="základní",J209,0)</f>
        <v>0</v>
      </c>
      <c r="BF209" s="218">
        <f>IF(N209="snížená",J209,0)</f>
        <v>0</v>
      </c>
      <c r="BG209" s="218">
        <f>IF(N209="zákl. přenesená",J209,0)</f>
        <v>0</v>
      </c>
      <c r="BH209" s="218">
        <f>IF(N209="sníž. přenesená",J209,0)</f>
        <v>0</v>
      </c>
      <c r="BI209" s="218">
        <f>IF(N209="nulová",J209,0)</f>
        <v>0</v>
      </c>
      <c r="BJ209" s="25" t="s">
        <v>77</v>
      </c>
      <c r="BK209" s="218">
        <f>ROUND(I209*H209,2)</f>
        <v>0</v>
      </c>
      <c r="BL209" s="25" t="s">
        <v>147</v>
      </c>
      <c r="BM209" s="25" t="s">
        <v>504</v>
      </c>
    </row>
    <row r="210" spans="2:65" s="1" customFormat="1" ht="13.5">
      <c r="B210" s="42"/>
      <c r="C210" s="64"/>
      <c r="D210" s="219" t="s">
        <v>369</v>
      </c>
      <c r="E210" s="64"/>
      <c r="F210" s="220" t="s">
        <v>505</v>
      </c>
      <c r="G210" s="64"/>
      <c r="H210" s="64"/>
      <c r="I210" s="175"/>
      <c r="J210" s="64"/>
      <c r="K210" s="64"/>
      <c r="L210" s="62"/>
      <c r="M210" s="221"/>
      <c r="N210" s="43"/>
      <c r="O210" s="43"/>
      <c r="P210" s="43"/>
      <c r="Q210" s="43"/>
      <c r="R210" s="43"/>
      <c r="S210" s="43"/>
      <c r="T210" s="79"/>
      <c r="AT210" s="25" t="s">
        <v>369</v>
      </c>
      <c r="AU210" s="25" t="s">
        <v>79</v>
      </c>
    </row>
    <row r="211" spans="2:65" s="13" customFormat="1" ht="13.5">
      <c r="B211" s="233"/>
      <c r="C211" s="234"/>
      <c r="D211" s="235" t="s">
        <v>371</v>
      </c>
      <c r="E211" s="236" t="s">
        <v>21</v>
      </c>
      <c r="F211" s="237" t="s">
        <v>506</v>
      </c>
      <c r="G211" s="234"/>
      <c r="H211" s="238">
        <v>4.0979999999999999</v>
      </c>
      <c r="I211" s="239"/>
      <c r="J211" s="234"/>
      <c r="K211" s="234"/>
      <c r="L211" s="240"/>
      <c r="M211" s="241"/>
      <c r="N211" s="242"/>
      <c r="O211" s="242"/>
      <c r="P211" s="242"/>
      <c r="Q211" s="242"/>
      <c r="R211" s="242"/>
      <c r="S211" s="242"/>
      <c r="T211" s="243"/>
      <c r="AT211" s="244" t="s">
        <v>371</v>
      </c>
      <c r="AU211" s="244" t="s">
        <v>79</v>
      </c>
      <c r="AV211" s="13" t="s">
        <v>79</v>
      </c>
      <c r="AW211" s="13" t="s">
        <v>33</v>
      </c>
      <c r="AX211" s="13" t="s">
        <v>77</v>
      </c>
      <c r="AY211" s="244" t="s">
        <v>361</v>
      </c>
    </row>
    <row r="212" spans="2:65" s="1" customFormat="1" ht="22.5" customHeight="1">
      <c r="B212" s="42"/>
      <c r="C212" s="207" t="s">
        <v>507</v>
      </c>
      <c r="D212" s="207" t="s">
        <v>363</v>
      </c>
      <c r="E212" s="208" t="s">
        <v>508</v>
      </c>
      <c r="F212" s="209" t="s">
        <v>509</v>
      </c>
      <c r="G212" s="210" t="s">
        <v>366</v>
      </c>
      <c r="H212" s="211">
        <v>35.512999999999998</v>
      </c>
      <c r="I212" s="212"/>
      <c r="J212" s="213">
        <f>ROUND(I212*H212,2)</f>
        <v>0</v>
      </c>
      <c r="K212" s="209" t="s">
        <v>367</v>
      </c>
      <c r="L212" s="62"/>
      <c r="M212" s="214" t="s">
        <v>21</v>
      </c>
      <c r="N212" s="215" t="s">
        <v>41</v>
      </c>
      <c r="O212" s="43"/>
      <c r="P212" s="216">
        <f>O212*H212</f>
        <v>0</v>
      </c>
      <c r="Q212" s="216">
        <v>2.45329</v>
      </c>
      <c r="R212" s="216">
        <f>Q212*H212</f>
        <v>87.123687769999989</v>
      </c>
      <c r="S212" s="216">
        <v>0</v>
      </c>
      <c r="T212" s="217">
        <f>S212*H212</f>
        <v>0</v>
      </c>
      <c r="AR212" s="25" t="s">
        <v>147</v>
      </c>
      <c r="AT212" s="25" t="s">
        <v>363</v>
      </c>
      <c r="AU212" s="25" t="s">
        <v>79</v>
      </c>
      <c r="AY212" s="25" t="s">
        <v>361</v>
      </c>
      <c r="BE212" s="218">
        <f>IF(N212="základní",J212,0)</f>
        <v>0</v>
      </c>
      <c r="BF212" s="218">
        <f>IF(N212="snížená",J212,0)</f>
        <v>0</v>
      </c>
      <c r="BG212" s="218">
        <f>IF(N212="zákl. přenesená",J212,0)</f>
        <v>0</v>
      </c>
      <c r="BH212" s="218">
        <f>IF(N212="sníž. přenesená",J212,0)</f>
        <v>0</v>
      </c>
      <c r="BI212" s="218">
        <f>IF(N212="nulová",J212,0)</f>
        <v>0</v>
      </c>
      <c r="BJ212" s="25" t="s">
        <v>77</v>
      </c>
      <c r="BK212" s="218">
        <f>ROUND(I212*H212,2)</f>
        <v>0</v>
      </c>
      <c r="BL212" s="25" t="s">
        <v>147</v>
      </c>
      <c r="BM212" s="25" t="s">
        <v>510</v>
      </c>
    </row>
    <row r="213" spans="2:65" s="1" customFormat="1" ht="27">
      <c r="B213" s="42"/>
      <c r="C213" s="64"/>
      <c r="D213" s="219" t="s">
        <v>369</v>
      </c>
      <c r="E213" s="64"/>
      <c r="F213" s="220" t="s">
        <v>511</v>
      </c>
      <c r="G213" s="64"/>
      <c r="H213" s="64"/>
      <c r="I213" s="175"/>
      <c r="J213" s="64"/>
      <c r="K213" s="64"/>
      <c r="L213" s="62"/>
      <c r="M213" s="221"/>
      <c r="N213" s="43"/>
      <c r="O213" s="43"/>
      <c r="P213" s="43"/>
      <c r="Q213" s="43"/>
      <c r="R213" s="43"/>
      <c r="S213" s="43"/>
      <c r="T213" s="79"/>
      <c r="AT213" s="25" t="s">
        <v>369</v>
      </c>
      <c r="AU213" s="25" t="s">
        <v>79</v>
      </c>
    </row>
    <row r="214" spans="2:65" s="12" customFormat="1" ht="27">
      <c r="B214" s="222"/>
      <c r="C214" s="223"/>
      <c r="D214" s="219" t="s">
        <v>371</v>
      </c>
      <c r="E214" s="224" t="s">
        <v>21</v>
      </c>
      <c r="F214" s="225" t="s">
        <v>482</v>
      </c>
      <c r="G214" s="223"/>
      <c r="H214" s="226" t="s">
        <v>21</v>
      </c>
      <c r="I214" s="227"/>
      <c r="J214" s="223"/>
      <c r="K214" s="223"/>
      <c r="L214" s="228"/>
      <c r="M214" s="229"/>
      <c r="N214" s="230"/>
      <c r="O214" s="230"/>
      <c r="P214" s="230"/>
      <c r="Q214" s="230"/>
      <c r="R214" s="230"/>
      <c r="S214" s="230"/>
      <c r="T214" s="231"/>
      <c r="AT214" s="232" t="s">
        <v>371</v>
      </c>
      <c r="AU214" s="232" t="s">
        <v>79</v>
      </c>
      <c r="AV214" s="12" t="s">
        <v>77</v>
      </c>
      <c r="AW214" s="12" t="s">
        <v>33</v>
      </c>
      <c r="AX214" s="12" t="s">
        <v>70</v>
      </c>
      <c r="AY214" s="232" t="s">
        <v>361</v>
      </c>
    </row>
    <row r="215" spans="2:65" s="13" customFormat="1" ht="13.5">
      <c r="B215" s="233"/>
      <c r="C215" s="234"/>
      <c r="D215" s="219" t="s">
        <v>371</v>
      </c>
      <c r="E215" s="245" t="s">
        <v>21</v>
      </c>
      <c r="F215" s="246" t="s">
        <v>388</v>
      </c>
      <c r="G215" s="234"/>
      <c r="H215" s="247">
        <v>3.0870000000000002</v>
      </c>
      <c r="I215" s="239"/>
      <c r="J215" s="234"/>
      <c r="K215" s="234"/>
      <c r="L215" s="240"/>
      <c r="M215" s="241"/>
      <c r="N215" s="242"/>
      <c r="O215" s="242"/>
      <c r="P215" s="242"/>
      <c r="Q215" s="242"/>
      <c r="R215" s="242"/>
      <c r="S215" s="242"/>
      <c r="T215" s="243"/>
      <c r="AT215" s="244" t="s">
        <v>371</v>
      </c>
      <c r="AU215" s="244" t="s">
        <v>79</v>
      </c>
      <c r="AV215" s="13" t="s">
        <v>79</v>
      </c>
      <c r="AW215" s="13" t="s">
        <v>33</v>
      </c>
      <c r="AX215" s="13" t="s">
        <v>70</v>
      </c>
      <c r="AY215" s="244" t="s">
        <v>361</v>
      </c>
    </row>
    <row r="216" spans="2:65" s="13" customFormat="1" ht="13.5">
      <c r="B216" s="233"/>
      <c r="C216" s="234"/>
      <c r="D216" s="219" t="s">
        <v>371</v>
      </c>
      <c r="E216" s="245" t="s">
        <v>21</v>
      </c>
      <c r="F216" s="246" t="s">
        <v>389</v>
      </c>
      <c r="G216" s="234"/>
      <c r="H216" s="247">
        <v>10.574</v>
      </c>
      <c r="I216" s="239"/>
      <c r="J216" s="234"/>
      <c r="K216" s="234"/>
      <c r="L216" s="240"/>
      <c r="M216" s="241"/>
      <c r="N216" s="242"/>
      <c r="O216" s="242"/>
      <c r="P216" s="242"/>
      <c r="Q216" s="242"/>
      <c r="R216" s="242"/>
      <c r="S216" s="242"/>
      <c r="T216" s="243"/>
      <c r="AT216" s="244" t="s">
        <v>371</v>
      </c>
      <c r="AU216" s="244" t="s">
        <v>79</v>
      </c>
      <c r="AV216" s="13" t="s">
        <v>79</v>
      </c>
      <c r="AW216" s="13" t="s">
        <v>33</v>
      </c>
      <c r="AX216" s="13" t="s">
        <v>70</v>
      </c>
      <c r="AY216" s="244" t="s">
        <v>361</v>
      </c>
    </row>
    <row r="217" spans="2:65" s="13" customFormat="1" ht="13.5">
      <c r="B217" s="233"/>
      <c r="C217" s="234"/>
      <c r="D217" s="219" t="s">
        <v>371</v>
      </c>
      <c r="E217" s="245" t="s">
        <v>21</v>
      </c>
      <c r="F217" s="246" t="s">
        <v>390</v>
      </c>
      <c r="G217" s="234"/>
      <c r="H217" s="247">
        <v>11.484</v>
      </c>
      <c r="I217" s="239"/>
      <c r="J217" s="234"/>
      <c r="K217" s="234"/>
      <c r="L217" s="240"/>
      <c r="M217" s="241"/>
      <c r="N217" s="242"/>
      <c r="O217" s="242"/>
      <c r="P217" s="242"/>
      <c r="Q217" s="242"/>
      <c r="R217" s="242"/>
      <c r="S217" s="242"/>
      <c r="T217" s="243"/>
      <c r="AT217" s="244" t="s">
        <v>371</v>
      </c>
      <c r="AU217" s="244" t="s">
        <v>79</v>
      </c>
      <c r="AV217" s="13" t="s">
        <v>79</v>
      </c>
      <c r="AW217" s="13" t="s">
        <v>33</v>
      </c>
      <c r="AX217" s="13" t="s">
        <v>70</v>
      </c>
      <c r="AY217" s="244" t="s">
        <v>361</v>
      </c>
    </row>
    <row r="218" spans="2:65" s="13" customFormat="1" ht="13.5">
      <c r="B218" s="233"/>
      <c r="C218" s="234"/>
      <c r="D218" s="219" t="s">
        <v>371</v>
      </c>
      <c r="E218" s="245" t="s">
        <v>21</v>
      </c>
      <c r="F218" s="246" t="s">
        <v>391</v>
      </c>
      <c r="G218" s="234"/>
      <c r="H218" s="247">
        <v>10.368</v>
      </c>
      <c r="I218" s="239"/>
      <c r="J218" s="234"/>
      <c r="K218" s="234"/>
      <c r="L218" s="240"/>
      <c r="M218" s="241"/>
      <c r="N218" s="242"/>
      <c r="O218" s="242"/>
      <c r="P218" s="242"/>
      <c r="Q218" s="242"/>
      <c r="R218" s="242"/>
      <c r="S218" s="242"/>
      <c r="T218" s="243"/>
      <c r="AT218" s="244" t="s">
        <v>371</v>
      </c>
      <c r="AU218" s="244" t="s">
        <v>79</v>
      </c>
      <c r="AV218" s="13" t="s">
        <v>79</v>
      </c>
      <c r="AW218" s="13" t="s">
        <v>33</v>
      </c>
      <c r="AX218" s="13" t="s">
        <v>70</v>
      </c>
      <c r="AY218" s="244" t="s">
        <v>361</v>
      </c>
    </row>
    <row r="219" spans="2:65" s="14" customFormat="1" ht="13.5">
      <c r="B219" s="248"/>
      <c r="C219" s="249"/>
      <c r="D219" s="235" t="s">
        <v>371</v>
      </c>
      <c r="E219" s="250" t="s">
        <v>21</v>
      </c>
      <c r="F219" s="251" t="s">
        <v>392</v>
      </c>
      <c r="G219" s="249"/>
      <c r="H219" s="252">
        <v>35.512999999999998</v>
      </c>
      <c r="I219" s="253"/>
      <c r="J219" s="249"/>
      <c r="K219" s="249"/>
      <c r="L219" s="254"/>
      <c r="M219" s="255"/>
      <c r="N219" s="256"/>
      <c r="O219" s="256"/>
      <c r="P219" s="256"/>
      <c r="Q219" s="256"/>
      <c r="R219" s="256"/>
      <c r="S219" s="256"/>
      <c r="T219" s="257"/>
      <c r="AT219" s="258" t="s">
        <v>371</v>
      </c>
      <c r="AU219" s="258" t="s">
        <v>79</v>
      </c>
      <c r="AV219" s="14" t="s">
        <v>147</v>
      </c>
      <c r="AW219" s="14" t="s">
        <v>33</v>
      </c>
      <c r="AX219" s="14" t="s">
        <v>77</v>
      </c>
      <c r="AY219" s="258" t="s">
        <v>361</v>
      </c>
    </row>
    <row r="220" spans="2:65" s="1" customFormat="1" ht="22.5" customHeight="1">
      <c r="B220" s="42"/>
      <c r="C220" s="207" t="s">
        <v>512</v>
      </c>
      <c r="D220" s="207" t="s">
        <v>363</v>
      </c>
      <c r="E220" s="208" t="s">
        <v>513</v>
      </c>
      <c r="F220" s="209" t="s">
        <v>514</v>
      </c>
      <c r="G220" s="210" t="s">
        <v>459</v>
      </c>
      <c r="H220" s="211">
        <v>143.66200000000001</v>
      </c>
      <c r="I220" s="212"/>
      <c r="J220" s="213">
        <f>ROUND(I220*H220,2)</f>
        <v>0</v>
      </c>
      <c r="K220" s="209" t="s">
        <v>367</v>
      </c>
      <c r="L220" s="62"/>
      <c r="M220" s="214" t="s">
        <v>21</v>
      </c>
      <c r="N220" s="215" t="s">
        <v>41</v>
      </c>
      <c r="O220" s="43"/>
      <c r="P220" s="216">
        <f>O220*H220</f>
        <v>0</v>
      </c>
      <c r="Q220" s="216">
        <v>1.0300000000000001E-3</v>
      </c>
      <c r="R220" s="216">
        <f>Q220*H220</f>
        <v>0.14797186000000001</v>
      </c>
      <c r="S220" s="216">
        <v>0</v>
      </c>
      <c r="T220" s="217">
        <f>S220*H220</f>
        <v>0</v>
      </c>
      <c r="AR220" s="25" t="s">
        <v>147</v>
      </c>
      <c r="AT220" s="25" t="s">
        <v>363</v>
      </c>
      <c r="AU220" s="25" t="s">
        <v>79</v>
      </c>
      <c r="AY220" s="25" t="s">
        <v>361</v>
      </c>
      <c r="BE220" s="218">
        <f>IF(N220="základní",J220,0)</f>
        <v>0</v>
      </c>
      <c r="BF220" s="218">
        <f>IF(N220="snížená",J220,0)</f>
        <v>0</v>
      </c>
      <c r="BG220" s="218">
        <f>IF(N220="zákl. přenesená",J220,0)</f>
        <v>0</v>
      </c>
      <c r="BH220" s="218">
        <f>IF(N220="sníž. přenesená",J220,0)</f>
        <v>0</v>
      </c>
      <c r="BI220" s="218">
        <f>IF(N220="nulová",J220,0)</f>
        <v>0</v>
      </c>
      <c r="BJ220" s="25" t="s">
        <v>77</v>
      </c>
      <c r="BK220" s="218">
        <f>ROUND(I220*H220,2)</f>
        <v>0</v>
      </c>
      <c r="BL220" s="25" t="s">
        <v>147</v>
      </c>
      <c r="BM220" s="25" t="s">
        <v>515</v>
      </c>
    </row>
    <row r="221" spans="2:65" s="1" customFormat="1" ht="27">
      <c r="B221" s="42"/>
      <c r="C221" s="64"/>
      <c r="D221" s="219" t="s">
        <v>369</v>
      </c>
      <c r="E221" s="64"/>
      <c r="F221" s="220" t="s">
        <v>516</v>
      </c>
      <c r="G221" s="64"/>
      <c r="H221" s="64"/>
      <c r="I221" s="175"/>
      <c r="J221" s="64"/>
      <c r="K221" s="64"/>
      <c r="L221" s="62"/>
      <c r="M221" s="221"/>
      <c r="N221" s="43"/>
      <c r="O221" s="43"/>
      <c r="P221" s="43"/>
      <c r="Q221" s="43"/>
      <c r="R221" s="43"/>
      <c r="S221" s="43"/>
      <c r="T221" s="79"/>
      <c r="AT221" s="25" t="s">
        <v>369</v>
      </c>
      <c r="AU221" s="25" t="s">
        <v>79</v>
      </c>
    </row>
    <row r="222" spans="2:65" s="13" customFormat="1" ht="13.5">
      <c r="B222" s="233"/>
      <c r="C222" s="234"/>
      <c r="D222" s="219" t="s">
        <v>371</v>
      </c>
      <c r="E222" s="245" t="s">
        <v>21</v>
      </c>
      <c r="F222" s="246" t="s">
        <v>517</v>
      </c>
      <c r="G222" s="234"/>
      <c r="H222" s="247">
        <v>12.708</v>
      </c>
      <c r="I222" s="239"/>
      <c r="J222" s="234"/>
      <c r="K222" s="234"/>
      <c r="L222" s="240"/>
      <c r="M222" s="241"/>
      <c r="N222" s="242"/>
      <c r="O222" s="242"/>
      <c r="P222" s="242"/>
      <c r="Q222" s="242"/>
      <c r="R222" s="242"/>
      <c r="S222" s="242"/>
      <c r="T222" s="243"/>
      <c r="AT222" s="244" t="s">
        <v>371</v>
      </c>
      <c r="AU222" s="244" t="s">
        <v>79</v>
      </c>
      <c r="AV222" s="13" t="s">
        <v>79</v>
      </c>
      <c r="AW222" s="13" t="s">
        <v>33</v>
      </c>
      <c r="AX222" s="13" t="s">
        <v>70</v>
      </c>
      <c r="AY222" s="244" t="s">
        <v>361</v>
      </c>
    </row>
    <row r="223" spans="2:65" s="13" customFormat="1" ht="40.5">
      <c r="B223" s="233"/>
      <c r="C223" s="234"/>
      <c r="D223" s="219" t="s">
        <v>371</v>
      </c>
      <c r="E223" s="245" t="s">
        <v>21</v>
      </c>
      <c r="F223" s="246" t="s">
        <v>518</v>
      </c>
      <c r="G223" s="234"/>
      <c r="H223" s="247">
        <v>43.439</v>
      </c>
      <c r="I223" s="239"/>
      <c r="J223" s="234"/>
      <c r="K223" s="234"/>
      <c r="L223" s="240"/>
      <c r="M223" s="241"/>
      <c r="N223" s="242"/>
      <c r="O223" s="242"/>
      <c r="P223" s="242"/>
      <c r="Q223" s="242"/>
      <c r="R223" s="242"/>
      <c r="S223" s="242"/>
      <c r="T223" s="243"/>
      <c r="AT223" s="244" t="s">
        <v>371</v>
      </c>
      <c r="AU223" s="244" t="s">
        <v>79</v>
      </c>
      <c r="AV223" s="13" t="s">
        <v>79</v>
      </c>
      <c r="AW223" s="13" t="s">
        <v>33</v>
      </c>
      <c r="AX223" s="13" t="s">
        <v>70</v>
      </c>
      <c r="AY223" s="244" t="s">
        <v>361</v>
      </c>
    </row>
    <row r="224" spans="2:65" s="13" customFormat="1" ht="40.5">
      <c r="B224" s="233"/>
      <c r="C224" s="234"/>
      <c r="D224" s="219" t="s">
        <v>371</v>
      </c>
      <c r="E224" s="245" t="s">
        <v>21</v>
      </c>
      <c r="F224" s="246" t="s">
        <v>519</v>
      </c>
      <c r="G224" s="234"/>
      <c r="H224" s="247">
        <v>46.265000000000001</v>
      </c>
      <c r="I224" s="239"/>
      <c r="J224" s="234"/>
      <c r="K224" s="234"/>
      <c r="L224" s="240"/>
      <c r="M224" s="241"/>
      <c r="N224" s="242"/>
      <c r="O224" s="242"/>
      <c r="P224" s="242"/>
      <c r="Q224" s="242"/>
      <c r="R224" s="242"/>
      <c r="S224" s="242"/>
      <c r="T224" s="243"/>
      <c r="AT224" s="244" t="s">
        <v>371</v>
      </c>
      <c r="AU224" s="244" t="s">
        <v>79</v>
      </c>
      <c r="AV224" s="13" t="s">
        <v>79</v>
      </c>
      <c r="AW224" s="13" t="s">
        <v>33</v>
      </c>
      <c r="AX224" s="13" t="s">
        <v>70</v>
      </c>
      <c r="AY224" s="244" t="s">
        <v>361</v>
      </c>
    </row>
    <row r="225" spans="2:65" s="13" customFormat="1" ht="27">
      <c r="B225" s="233"/>
      <c r="C225" s="234"/>
      <c r="D225" s="219" t="s">
        <v>371</v>
      </c>
      <c r="E225" s="245" t="s">
        <v>21</v>
      </c>
      <c r="F225" s="246" t="s">
        <v>520</v>
      </c>
      <c r="G225" s="234"/>
      <c r="H225" s="247">
        <v>41.25</v>
      </c>
      <c r="I225" s="239"/>
      <c r="J225" s="234"/>
      <c r="K225" s="234"/>
      <c r="L225" s="240"/>
      <c r="M225" s="241"/>
      <c r="N225" s="242"/>
      <c r="O225" s="242"/>
      <c r="P225" s="242"/>
      <c r="Q225" s="242"/>
      <c r="R225" s="242"/>
      <c r="S225" s="242"/>
      <c r="T225" s="243"/>
      <c r="AT225" s="244" t="s">
        <v>371</v>
      </c>
      <c r="AU225" s="244" t="s">
        <v>79</v>
      </c>
      <c r="AV225" s="13" t="s">
        <v>79</v>
      </c>
      <c r="AW225" s="13" t="s">
        <v>33</v>
      </c>
      <c r="AX225" s="13" t="s">
        <v>70</v>
      </c>
      <c r="AY225" s="244" t="s">
        <v>361</v>
      </c>
    </row>
    <row r="226" spans="2:65" s="14" customFormat="1" ht="13.5">
      <c r="B226" s="248"/>
      <c r="C226" s="249"/>
      <c r="D226" s="235" t="s">
        <v>371</v>
      </c>
      <c r="E226" s="250" t="s">
        <v>293</v>
      </c>
      <c r="F226" s="251" t="s">
        <v>392</v>
      </c>
      <c r="G226" s="249"/>
      <c r="H226" s="252">
        <v>143.66200000000001</v>
      </c>
      <c r="I226" s="253"/>
      <c r="J226" s="249"/>
      <c r="K226" s="249"/>
      <c r="L226" s="254"/>
      <c r="M226" s="255"/>
      <c r="N226" s="256"/>
      <c r="O226" s="256"/>
      <c r="P226" s="256"/>
      <c r="Q226" s="256"/>
      <c r="R226" s="256"/>
      <c r="S226" s="256"/>
      <c r="T226" s="257"/>
      <c r="AT226" s="258" t="s">
        <v>371</v>
      </c>
      <c r="AU226" s="258" t="s">
        <v>79</v>
      </c>
      <c r="AV226" s="14" t="s">
        <v>147</v>
      </c>
      <c r="AW226" s="14" t="s">
        <v>33</v>
      </c>
      <c r="AX226" s="14" t="s">
        <v>77</v>
      </c>
      <c r="AY226" s="258" t="s">
        <v>361</v>
      </c>
    </row>
    <row r="227" spans="2:65" s="1" customFormat="1" ht="22.5" customHeight="1">
      <c r="B227" s="42"/>
      <c r="C227" s="207" t="s">
        <v>521</v>
      </c>
      <c r="D227" s="207" t="s">
        <v>363</v>
      </c>
      <c r="E227" s="208" t="s">
        <v>522</v>
      </c>
      <c r="F227" s="209" t="s">
        <v>523</v>
      </c>
      <c r="G227" s="210" t="s">
        <v>459</v>
      </c>
      <c r="H227" s="211">
        <v>143.66200000000001</v>
      </c>
      <c r="I227" s="212"/>
      <c r="J227" s="213">
        <f>ROUND(I227*H227,2)</f>
        <v>0</v>
      </c>
      <c r="K227" s="209" t="s">
        <v>367</v>
      </c>
      <c r="L227" s="62"/>
      <c r="M227" s="214" t="s">
        <v>21</v>
      </c>
      <c r="N227" s="215" t="s">
        <v>41</v>
      </c>
      <c r="O227" s="43"/>
      <c r="P227" s="216">
        <f>O227*H227</f>
        <v>0</v>
      </c>
      <c r="Q227" s="216">
        <v>0</v>
      </c>
      <c r="R227" s="216">
        <f>Q227*H227</f>
        <v>0</v>
      </c>
      <c r="S227" s="216">
        <v>0</v>
      </c>
      <c r="T227" s="217">
        <f>S227*H227</f>
        <v>0</v>
      </c>
      <c r="AR227" s="25" t="s">
        <v>147</v>
      </c>
      <c r="AT227" s="25" t="s">
        <v>363</v>
      </c>
      <c r="AU227" s="25" t="s">
        <v>79</v>
      </c>
      <c r="AY227" s="25" t="s">
        <v>361</v>
      </c>
      <c r="BE227" s="218">
        <f>IF(N227="základní",J227,0)</f>
        <v>0</v>
      </c>
      <c r="BF227" s="218">
        <f>IF(N227="snížená",J227,0)</f>
        <v>0</v>
      </c>
      <c r="BG227" s="218">
        <f>IF(N227="zákl. přenesená",J227,0)</f>
        <v>0</v>
      </c>
      <c r="BH227" s="218">
        <f>IF(N227="sníž. přenesená",J227,0)</f>
        <v>0</v>
      </c>
      <c r="BI227" s="218">
        <f>IF(N227="nulová",J227,0)</f>
        <v>0</v>
      </c>
      <c r="BJ227" s="25" t="s">
        <v>77</v>
      </c>
      <c r="BK227" s="218">
        <f>ROUND(I227*H227,2)</f>
        <v>0</v>
      </c>
      <c r="BL227" s="25" t="s">
        <v>147</v>
      </c>
      <c r="BM227" s="25" t="s">
        <v>524</v>
      </c>
    </row>
    <row r="228" spans="2:65" s="1" customFormat="1" ht="27">
      <c r="B228" s="42"/>
      <c r="C228" s="64"/>
      <c r="D228" s="219" t="s">
        <v>369</v>
      </c>
      <c r="E228" s="64"/>
      <c r="F228" s="220" t="s">
        <v>525</v>
      </c>
      <c r="G228" s="64"/>
      <c r="H228" s="64"/>
      <c r="I228" s="175"/>
      <c r="J228" s="64"/>
      <c r="K228" s="64"/>
      <c r="L228" s="62"/>
      <c r="M228" s="221"/>
      <c r="N228" s="43"/>
      <c r="O228" s="43"/>
      <c r="P228" s="43"/>
      <c r="Q228" s="43"/>
      <c r="R228" s="43"/>
      <c r="S228" s="43"/>
      <c r="T228" s="79"/>
      <c r="AT228" s="25" t="s">
        <v>369</v>
      </c>
      <c r="AU228" s="25" t="s">
        <v>79</v>
      </c>
    </row>
    <row r="229" spans="2:65" s="13" customFormat="1" ht="13.5">
      <c r="B229" s="233"/>
      <c r="C229" s="234"/>
      <c r="D229" s="235" t="s">
        <v>371</v>
      </c>
      <c r="E229" s="236" t="s">
        <v>21</v>
      </c>
      <c r="F229" s="237" t="s">
        <v>293</v>
      </c>
      <c r="G229" s="234"/>
      <c r="H229" s="238">
        <v>143.66200000000001</v>
      </c>
      <c r="I229" s="239"/>
      <c r="J229" s="234"/>
      <c r="K229" s="234"/>
      <c r="L229" s="240"/>
      <c r="M229" s="241"/>
      <c r="N229" s="242"/>
      <c r="O229" s="242"/>
      <c r="P229" s="242"/>
      <c r="Q229" s="242"/>
      <c r="R229" s="242"/>
      <c r="S229" s="242"/>
      <c r="T229" s="243"/>
      <c r="AT229" s="244" t="s">
        <v>371</v>
      </c>
      <c r="AU229" s="244" t="s">
        <v>79</v>
      </c>
      <c r="AV229" s="13" t="s">
        <v>79</v>
      </c>
      <c r="AW229" s="13" t="s">
        <v>33</v>
      </c>
      <c r="AX229" s="13" t="s">
        <v>77</v>
      </c>
      <c r="AY229" s="244" t="s">
        <v>361</v>
      </c>
    </row>
    <row r="230" spans="2:65" s="1" customFormat="1" ht="22.5" customHeight="1">
      <c r="B230" s="42"/>
      <c r="C230" s="207" t="s">
        <v>526</v>
      </c>
      <c r="D230" s="207" t="s">
        <v>363</v>
      </c>
      <c r="E230" s="208" t="s">
        <v>527</v>
      </c>
      <c r="F230" s="209" t="s">
        <v>528</v>
      </c>
      <c r="G230" s="210" t="s">
        <v>447</v>
      </c>
      <c r="H230" s="211">
        <v>0.77700000000000002</v>
      </c>
      <c r="I230" s="212"/>
      <c r="J230" s="213">
        <f>ROUND(I230*H230,2)</f>
        <v>0</v>
      </c>
      <c r="K230" s="209" t="s">
        <v>367</v>
      </c>
      <c r="L230" s="62"/>
      <c r="M230" s="214" t="s">
        <v>21</v>
      </c>
      <c r="N230" s="215" t="s">
        <v>41</v>
      </c>
      <c r="O230" s="43"/>
      <c r="P230" s="216">
        <f>O230*H230</f>
        <v>0</v>
      </c>
      <c r="Q230" s="216">
        <v>1.0601700000000001</v>
      </c>
      <c r="R230" s="216">
        <f>Q230*H230</f>
        <v>0.82375209000000005</v>
      </c>
      <c r="S230" s="216">
        <v>0</v>
      </c>
      <c r="T230" s="217">
        <f>S230*H230</f>
        <v>0</v>
      </c>
      <c r="AR230" s="25" t="s">
        <v>147</v>
      </c>
      <c r="AT230" s="25" t="s">
        <v>363</v>
      </c>
      <c r="AU230" s="25" t="s">
        <v>79</v>
      </c>
      <c r="AY230" s="25" t="s">
        <v>361</v>
      </c>
      <c r="BE230" s="218">
        <f>IF(N230="základní",J230,0)</f>
        <v>0</v>
      </c>
      <c r="BF230" s="218">
        <f>IF(N230="snížená",J230,0)</f>
        <v>0</v>
      </c>
      <c r="BG230" s="218">
        <f>IF(N230="zákl. přenesená",J230,0)</f>
        <v>0</v>
      </c>
      <c r="BH230" s="218">
        <f>IF(N230="sníž. přenesená",J230,0)</f>
        <v>0</v>
      </c>
      <c r="BI230" s="218">
        <f>IF(N230="nulová",J230,0)</f>
        <v>0</v>
      </c>
      <c r="BJ230" s="25" t="s">
        <v>77</v>
      </c>
      <c r="BK230" s="218">
        <f>ROUND(I230*H230,2)</f>
        <v>0</v>
      </c>
      <c r="BL230" s="25" t="s">
        <v>147</v>
      </c>
      <c r="BM230" s="25" t="s">
        <v>529</v>
      </c>
    </row>
    <row r="231" spans="2:65" s="1" customFormat="1" ht="13.5">
      <c r="B231" s="42"/>
      <c r="C231" s="64"/>
      <c r="D231" s="219" t="s">
        <v>369</v>
      </c>
      <c r="E231" s="64"/>
      <c r="F231" s="220" t="s">
        <v>530</v>
      </c>
      <c r="G231" s="64"/>
      <c r="H231" s="64"/>
      <c r="I231" s="175"/>
      <c r="J231" s="64"/>
      <c r="K231" s="64"/>
      <c r="L231" s="62"/>
      <c r="M231" s="221"/>
      <c r="N231" s="43"/>
      <c r="O231" s="43"/>
      <c r="P231" s="43"/>
      <c r="Q231" s="43"/>
      <c r="R231" s="43"/>
      <c r="S231" s="43"/>
      <c r="T231" s="79"/>
      <c r="AT231" s="25" t="s">
        <v>369</v>
      </c>
      <c r="AU231" s="25" t="s">
        <v>79</v>
      </c>
    </row>
    <row r="232" spans="2:65" s="12" customFormat="1" ht="13.5">
      <c r="B232" s="222"/>
      <c r="C232" s="223"/>
      <c r="D232" s="219" t="s">
        <v>371</v>
      </c>
      <c r="E232" s="224" t="s">
        <v>21</v>
      </c>
      <c r="F232" s="225" t="s">
        <v>531</v>
      </c>
      <c r="G232" s="223"/>
      <c r="H232" s="226" t="s">
        <v>21</v>
      </c>
      <c r="I232" s="227"/>
      <c r="J232" s="223"/>
      <c r="K232" s="223"/>
      <c r="L232" s="228"/>
      <c r="M232" s="229"/>
      <c r="N232" s="230"/>
      <c r="O232" s="230"/>
      <c r="P232" s="230"/>
      <c r="Q232" s="230"/>
      <c r="R232" s="230"/>
      <c r="S232" s="230"/>
      <c r="T232" s="231"/>
      <c r="AT232" s="232" t="s">
        <v>371</v>
      </c>
      <c r="AU232" s="232" t="s">
        <v>79</v>
      </c>
      <c r="AV232" s="12" t="s">
        <v>77</v>
      </c>
      <c r="AW232" s="12" t="s">
        <v>33</v>
      </c>
      <c r="AX232" s="12" t="s">
        <v>70</v>
      </c>
      <c r="AY232" s="232" t="s">
        <v>361</v>
      </c>
    </row>
    <row r="233" spans="2:65" s="13" customFormat="1" ht="13.5">
      <c r="B233" s="233"/>
      <c r="C233" s="234"/>
      <c r="D233" s="235" t="s">
        <v>371</v>
      </c>
      <c r="E233" s="236" t="s">
        <v>21</v>
      </c>
      <c r="F233" s="237" t="s">
        <v>532</v>
      </c>
      <c r="G233" s="234"/>
      <c r="H233" s="238">
        <v>0.77700000000000002</v>
      </c>
      <c r="I233" s="239"/>
      <c r="J233" s="234"/>
      <c r="K233" s="234"/>
      <c r="L233" s="240"/>
      <c r="M233" s="241"/>
      <c r="N233" s="242"/>
      <c r="O233" s="242"/>
      <c r="P233" s="242"/>
      <c r="Q233" s="242"/>
      <c r="R233" s="242"/>
      <c r="S233" s="242"/>
      <c r="T233" s="243"/>
      <c r="AT233" s="244" t="s">
        <v>371</v>
      </c>
      <c r="AU233" s="244" t="s">
        <v>79</v>
      </c>
      <c r="AV233" s="13" t="s">
        <v>79</v>
      </c>
      <c r="AW233" s="13" t="s">
        <v>33</v>
      </c>
      <c r="AX233" s="13" t="s">
        <v>77</v>
      </c>
      <c r="AY233" s="244" t="s">
        <v>361</v>
      </c>
    </row>
    <row r="234" spans="2:65" s="1" customFormat="1" ht="22.5" customHeight="1">
      <c r="B234" s="42"/>
      <c r="C234" s="207" t="s">
        <v>533</v>
      </c>
      <c r="D234" s="207" t="s">
        <v>363</v>
      </c>
      <c r="E234" s="208" t="s">
        <v>534</v>
      </c>
      <c r="F234" s="209" t="s">
        <v>535</v>
      </c>
      <c r="G234" s="210" t="s">
        <v>366</v>
      </c>
      <c r="H234" s="211">
        <v>3.7240000000000002</v>
      </c>
      <c r="I234" s="212"/>
      <c r="J234" s="213">
        <f>ROUND(I234*H234,2)</f>
        <v>0</v>
      </c>
      <c r="K234" s="209" t="s">
        <v>367</v>
      </c>
      <c r="L234" s="62"/>
      <c r="M234" s="214" t="s">
        <v>21</v>
      </c>
      <c r="N234" s="215" t="s">
        <v>41</v>
      </c>
      <c r="O234" s="43"/>
      <c r="P234" s="216">
        <f>O234*H234</f>
        <v>0</v>
      </c>
      <c r="Q234" s="216">
        <v>2.45329</v>
      </c>
      <c r="R234" s="216">
        <f>Q234*H234</f>
        <v>9.1360519599999996</v>
      </c>
      <c r="S234" s="216">
        <v>0</v>
      </c>
      <c r="T234" s="217">
        <f>S234*H234</f>
        <v>0</v>
      </c>
      <c r="AR234" s="25" t="s">
        <v>147</v>
      </c>
      <c r="AT234" s="25" t="s">
        <v>363</v>
      </c>
      <c r="AU234" s="25" t="s">
        <v>79</v>
      </c>
      <c r="AY234" s="25" t="s">
        <v>361</v>
      </c>
      <c r="BE234" s="218">
        <f>IF(N234="základní",J234,0)</f>
        <v>0</v>
      </c>
      <c r="BF234" s="218">
        <f>IF(N234="snížená",J234,0)</f>
        <v>0</v>
      </c>
      <c r="BG234" s="218">
        <f>IF(N234="zákl. přenesená",J234,0)</f>
        <v>0</v>
      </c>
      <c r="BH234" s="218">
        <f>IF(N234="sníž. přenesená",J234,0)</f>
        <v>0</v>
      </c>
      <c r="BI234" s="218">
        <f>IF(N234="nulová",J234,0)</f>
        <v>0</v>
      </c>
      <c r="BJ234" s="25" t="s">
        <v>77</v>
      </c>
      <c r="BK234" s="218">
        <f>ROUND(I234*H234,2)</f>
        <v>0</v>
      </c>
      <c r="BL234" s="25" t="s">
        <v>147</v>
      </c>
      <c r="BM234" s="25" t="s">
        <v>536</v>
      </c>
    </row>
    <row r="235" spans="2:65" s="1" customFormat="1" ht="13.5">
      <c r="B235" s="42"/>
      <c r="C235" s="64"/>
      <c r="D235" s="219" t="s">
        <v>369</v>
      </c>
      <c r="E235" s="64"/>
      <c r="F235" s="220" t="s">
        <v>537</v>
      </c>
      <c r="G235" s="64"/>
      <c r="H235" s="64"/>
      <c r="I235" s="175"/>
      <c r="J235" s="64"/>
      <c r="K235" s="64"/>
      <c r="L235" s="62"/>
      <c r="M235" s="221"/>
      <c r="N235" s="43"/>
      <c r="O235" s="43"/>
      <c r="P235" s="43"/>
      <c r="Q235" s="43"/>
      <c r="R235" s="43"/>
      <c r="S235" s="43"/>
      <c r="T235" s="79"/>
      <c r="AT235" s="25" t="s">
        <v>369</v>
      </c>
      <c r="AU235" s="25" t="s">
        <v>79</v>
      </c>
    </row>
    <row r="236" spans="2:65" s="12" customFormat="1" ht="27">
      <c r="B236" s="222"/>
      <c r="C236" s="223"/>
      <c r="D236" s="219" t="s">
        <v>371</v>
      </c>
      <c r="E236" s="224" t="s">
        <v>21</v>
      </c>
      <c r="F236" s="225" t="s">
        <v>482</v>
      </c>
      <c r="G236" s="223"/>
      <c r="H236" s="226" t="s">
        <v>21</v>
      </c>
      <c r="I236" s="227"/>
      <c r="J236" s="223"/>
      <c r="K236" s="223"/>
      <c r="L236" s="228"/>
      <c r="M236" s="229"/>
      <c r="N236" s="230"/>
      <c r="O236" s="230"/>
      <c r="P236" s="230"/>
      <c r="Q236" s="230"/>
      <c r="R236" s="230"/>
      <c r="S236" s="230"/>
      <c r="T236" s="231"/>
      <c r="AT236" s="232" t="s">
        <v>371</v>
      </c>
      <c r="AU236" s="232" t="s">
        <v>79</v>
      </c>
      <c r="AV236" s="12" t="s">
        <v>77</v>
      </c>
      <c r="AW236" s="12" t="s">
        <v>33</v>
      </c>
      <c r="AX236" s="12" t="s">
        <v>70</v>
      </c>
      <c r="AY236" s="232" t="s">
        <v>361</v>
      </c>
    </row>
    <row r="237" spans="2:65" s="13" customFormat="1" ht="13.5">
      <c r="B237" s="233"/>
      <c r="C237" s="234"/>
      <c r="D237" s="219" t="s">
        <v>371</v>
      </c>
      <c r="E237" s="245" t="s">
        <v>21</v>
      </c>
      <c r="F237" s="246" t="s">
        <v>538</v>
      </c>
      <c r="G237" s="234"/>
      <c r="H237" s="247">
        <v>0.42299999999999999</v>
      </c>
      <c r="I237" s="239"/>
      <c r="J237" s="234"/>
      <c r="K237" s="234"/>
      <c r="L237" s="240"/>
      <c r="M237" s="241"/>
      <c r="N237" s="242"/>
      <c r="O237" s="242"/>
      <c r="P237" s="242"/>
      <c r="Q237" s="242"/>
      <c r="R237" s="242"/>
      <c r="S237" s="242"/>
      <c r="T237" s="243"/>
      <c r="AT237" s="244" t="s">
        <v>371</v>
      </c>
      <c r="AU237" s="244" t="s">
        <v>79</v>
      </c>
      <c r="AV237" s="13" t="s">
        <v>79</v>
      </c>
      <c r="AW237" s="13" t="s">
        <v>33</v>
      </c>
      <c r="AX237" s="13" t="s">
        <v>70</v>
      </c>
      <c r="AY237" s="244" t="s">
        <v>361</v>
      </c>
    </row>
    <row r="238" spans="2:65" s="13" customFormat="1" ht="13.5">
      <c r="B238" s="233"/>
      <c r="C238" s="234"/>
      <c r="D238" s="219" t="s">
        <v>371</v>
      </c>
      <c r="E238" s="245" t="s">
        <v>21</v>
      </c>
      <c r="F238" s="246" t="s">
        <v>539</v>
      </c>
      <c r="G238" s="234"/>
      <c r="H238" s="247">
        <v>0.54700000000000004</v>
      </c>
      <c r="I238" s="239"/>
      <c r="J238" s="234"/>
      <c r="K238" s="234"/>
      <c r="L238" s="240"/>
      <c r="M238" s="241"/>
      <c r="N238" s="242"/>
      <c r="O238" s="242"/>
      <c r="P238" s="242"/>
      <c r="Q238" s="242"/>
      <c r="R238" s="242"/>
      <c r="S238" s="242"/>
      <c r="T238" s="243"/>
      <c r="AT238" s="244" t="s">
        <v>371</v>
      </c>
      <c r="AU238" s="244" t="s">
        <v>79</v>
      </c>
      <c r="AV238" s="13" t="s">
        <v>79</v>
      </c>
      <c r="AW238" s="13" t="s">
        <v>33</v>
      </c>
      <c r="AX238" s="13" t="s">
        <v>70</v>
      </c>
      <c r="AY238" s="244" t="s">
        <v>361</v>
      </c>
    </row>
    <row r="239" spans="2:65" s="13" customFormat="1" ht="13.5">
      <c r="B239" s="233"/>
      <c r="C239" s="234"/>
      <c r="D239" s="219" t="s">
        <v>371</v>
      </c>
      <c r="E239" s="245" t="s">
        <v>21</v>
      </c>
      <c r="F239" s="246" t="s">
        <v>540</v>
      </c>
      <c r="G239" s="234"/>
      <c r="H239" s="247">
        <v>0.72899999999999998</v>
      </c>
      <c r="I239" s="239"/>
      <c r="J239" s="234"/>
      <c r="K239" s="234"/>
      <c r="L239" s="240"/>
      <c r="M239" s="241"/>
      <c r="N239" s="242"/>
      <c r="O239" s="242"/>
      <c r="P239" s="242"/>
      <c r="Q239" s="242"/>
      <c r="R239" s="242"/>
      <c r="S239" s="242"/>
      <c r="T239" s="243"/>
      <c r="AT239" s="244" t="s">
        <v>371</v>
      </c>
      <c r="AU239" s="244" t="s">
        <v>79</v>
      </c>
      <c r="AV239" s="13" t="s">
        <v>79</v>
      </c>
      <c r="AW239" s="13" t="s">
        <v>33</v>
      </c>
      <c r="AX239" s="13" t="s">
        <v>70</v>
      </c>
      <c r="AY239" s="244" t="s">
        <v>361</v>
      </c>
    </row>
    <row r="240" spans="2:65" s="13" customFormat="1" ht="13.5">
      <c r="B240" s="233"/>
      <c r="C240" s="234"/>
      <c r="D240" s="219" t="s">
        <v>371</v>
      </c>
      <c r="E240" s="245" t="s">
        <v>21</v>
      </c>
      <c r="F240" s="246" t="s">
        <v>541</v>
      </c>
      <c r="G240" s="234"/>
      <c r="H240" s="247">
        <v>0.54700000000000004</v>
      </c>
      <c r="I240" s="239"/>
      <c r="J240" s="234"/>
      <c r="K240" s="234"/>
      <c r="L240" s="240"/>
      <c r="M240" s="241"/>
      <c r="N240" s="242"/>
      <c r="O240" s="242"/>
      <c r="P240" s="242"/>
      <c r="Q240" s="242"/>
      <c r="R240" s="242"/>
      <c r="S240" s="242"/>
      <c r="T240" s="243"/>
      <c r="AT240" s="244" t="s">
        <v>371</v>
      </c>
      <c r="AU240" s="244" t="s">
        <v>79</v>
      </c>
      <c r="AV240" s="13" t="s">
        <v>79</v>
      </c>
      <c r="AW240" s="13" t="s">
        <v>33</v>
      </c>
      <c r="AX240" s="13" t="s">
        <v>70</v>
      </c>
      <c r="AY240" s="244" t="s">
        <v>361</v>
      </c>
    </row>
    <row r="241" spans="2:65" s="13" customFormat="1" ht="13.5">
      <c r="B241" s="233"/>
      <c r="C241" s="234"/>
      <c r="D241" s="219" t="s">
        <v>371</v>
      </c>
      <c r="E241" s="245" t="s">
        <v>21</v>
      </c>
      <c r="F241" s="246" t="s">
        <v>542</v>
      </c>
      <c r="G241" s="234"/>
      <c r="H241" s="247">
        <v>0.749</v>
      </c>
      <c r="I241" s="239"/>
      <c r="J241" s="234"/>
      <c r="K241" s="234"/>
      <c r="L241" s="240"/>
      <c r="M241" s="241"/>
      <c r="N241" s="242"/>
      <c r="O241" s="242"/>
      <c r="P241" s="242"/>
      <c r="Q241" s="242"/>
      <c r="R241" s="242"/>
      <c r="S241" s="242"/>
      <c r="T241" s="243"/>
      <c r="AT241" s="244" t="s">
        <v>371</v>
      </c>
      <c r="AU241" s="244" t="s">
        <v>79</v>
      </c>
      <c r="AV241" s="13" t="s">
        <v>79</v>
      </c>
      <c r="AW241" s="13" t="s">
        <v>33</v>
      </c>
      <c r="AX241" s="13" t="s">
        <v>70</v>
      </c>
      <c r="AY241" s="244" t="s">
        <v>361</v>
      </c>
    </row>
    <row r="242" spans="2:65" s="13" customFormat="1" ht="13.5">
      <c r="B242" s="233"/>
      <c r="C242" s="234"/>
      <c r="D242" s="219" t="s">
        <v>371</v>
      </c>
      <c r="E242" s="245" t="s">
        <v>21</v>
      </c>
      <c r="F242" s="246" t="s">
        <v>543</v>
      </c>
      <c r="G242" s="234"/>
      <c r="H242" s="247">
        <v>0.24299999999999999</v>
      </c>
      <c r="I242" s="239"/>
      <c r="J242" s="234"/>
      <c r="K242" s="234"/>
      <c r="L242" s="240"/>
      <c r="M242" s="241"/>
      <c r="N242" s="242"/>
      <c r="O242" s="242"/>
      <c r="P242" s="242"/>
      <c r="Q242" s="242"/>
      <c r="R242" s="242"/>
      <c r="S242" s="242"/>
      <c r="T242" s="243"/>
      <c r="AT242" s="244" t="s">
        <v>371</v>
      </c>
      <c r="AU242" s="244" t="s">
        <v>79</v>
      </c>
      <c r="AV242" s="13" t="s">
        <v>79</v>
      </c>
      <c r="AW242" s="13" t="s">
        <v>33</v>
      </c>
      <c r="AX242" s="13" t="s">
        <v>70</v>
      </c>
      <c r="AY242" s="244" t="s">
        <v>361</v>
      </c>
    </row>
    <row r="243" spans="2:65" s="13" customFormat="1" ht="13.5">
      <c r="B243" s="233"/>
      <c r="C243" s="234"/>
      <c r="D243" s="219" t="s">
        <v>371</v>
      </c>
      <c r="E243" s="245" t="s">
        <v>21</v>
      </c>
      <c r="F243" s="246" t="s">
        <v>544</v>
      </c>
      <c r="G243" s="234"/>
      <c r="H243" s="247">
        <v>0.48599999999999999</v>
      </c>
      <c r="I243" s="239"/>
      <c r="J243" s="234"/>
      <c r="K243" s="234"/>
      <c r="L243" s="240"/>
      <c r="M243" s="241"/>
      <c r="N243" s="242"/>
      <c r="O243" s="242"/>
      <c r="P243" s="242"/>
      <c r="Q243" s="242"/>
      <c r="R243" s="242"/>
      <c r="S243" s="242"/>
      <c r="T243" s="243"/>
      <c r="AT243" s="244" t="s">
        <v>371</v>
      </c>
      <c r="AU243" s="244" t="s">
        <v>79</v>
      </c>
      <c r="AV243" s="13" t="s">
        <v>79</v>
      </c>
      <c r="AW243" s="13" t="s">
        <v>33</v>
      </c>
      <c r="AX243" s="13" t="s">
        <v>70</v>
      </c>
      <c r="AY243" s="244" t="s">
        <v>361</v>
      </c>
    </row>
    <row r="244" spans="2:65" s="14" customFormat="1" ht="13.5">
      <c r="B244" s="248"/>
      <c r="C244" s="249"/>
      <c r="D244" s="235" t="s">
        <v>371</v>
      </c>
      <c r="E244" s="250" t="s">
        <v>21</v>
      </c>
      <c r="F244" s="251" t="s">
        <v>392</v>
      </c>
      <c r="G244" s="249"/>
      <c r="H244" s="252">
        <v>3.7240000000000002</v>
      </c>
      <c r="I244" s="253"/>
      <c r="J244" s="249"/>
      <c r="K244" s="249"/>
      <c r="L244" s="254"/>
      <c r="M244" s="255"/>
      <c r="N244" s="256"/>
      <c r="O244" s="256"/>
      <c r="P244" s="256"/>
      <c r="Q244" s="256"/>
      <c r="R244" s="256"/>
      <c r="S244" s="256"/>
      <c r="T244" s="257"/>
      <c r="AT244" s="258" t="s">
        <v>371</v>
      </c>
      <c r="AU244" s="258" t="s">
        <v>79</v>
      </c>
      <c r="AV244" s="14" t="s">
        <v>147</v>
      </c>
      <c r="AW244" s="14" t="s">
        <v>33</v>
      </c>
      <c r="AX244" s="14" t="s">
        <v>77</v>
      </c>
      <c r="AY244" s="258" t="s">
        <v>361</v>
      </c>
    </row>
    <row r="245" spans="2:65" s="1" customFormat="1" ht="22.5" customHeight="1">
      <c r="B245" s="42"/>
      <c r="C245" s="207" t="s">
        <v>545</v>
      </c>
      <c r="D245" s="207" t="s">
        <v>363</v>
      </c>
      <c r="E245" s="208" t="s">
        <v>546</v>
      </c>
      <c r="F245" s="209" t="s">
        <v>547</v>
      </c>
      <c r="G245" s="210" t="s">
        <v>459</v>
      </c>
      <c r="H245" s="211">
        <v>9.56</v>
      </c>
      <c r="I245" s="212"/>
      <c r="J245" s="213">
        <f>ROUND(I245*H245,2)</f>
        <v>0</v>
      </c>
      <c r="K245" s="209" t="s">
        <v>367</v>
      </c>
      <c r="L245" s="62"/>
      <c r="M245" s="214" t="s">
        <v>21</v>
      </c>
      <c r="N245" s="215" t="s">
        <v>41</v>
      </c>
      <c r="O245" s="43"/>
      <c r="P245" s="216">
        <f>O245*H245</f>
        <v>0</v>
      </c>
      <c r="Q245" s="216">
        <v>1.0300000000000001E-3</v>
      </c>
      <c r="R245" s="216">
        <f>Q245*H245</f>
        <v>9.846800000000001E-3</v>
      </c>
      <c r="S245" s="216">
        <v>0</v>
      </c>
      <c r="T245" s="217">
        <f>S245*H245</f>
        <v>0</v>
      </c>
      <c r="AR245" s="25" t="s">
        <v>147</v>
      </c>
      <c r="AT245" s="25" t="s">
        <v>363</v>
      </c>
      <c r="AU245" s="25" t="s">
        <v>79</v>
      </c>
      <c r="AY245" s="25" t="s">
        <v>361</v>
      </c>
      <c r="BE245" s="218">
        <f>IF(N245="základní",J245,0)</f>
        <v>0</v>
      </c>
      <c r="BF245" s="218">
        <f>IF(N245="snížená",J245,0)</f>
        <v>0</v>
      </c>
      <c r="BG245" s="218">
        <f>IF(N245="zákl. přenesená",J245,0)</f>
        <v>0</v>
      </c>
      <c r="BH245" s="218">
        <f>IF(N245="sníž. přenesená",J245,0)</f>
        <v>0</v>
      </c>
      <c r="BI245" s="218">
        <f>IF(N245="nulová",J245,0)</f>
        <v>0</v>
      </c>
      <c r="BJ245" s="25" t="s">
        <v>77</v>
      </c>
      <c r="BK245" s="218">
        <f>ROUND(I245*H245,2)</f>
        <v>0</v>
      </c>
      <c r="BL245" s="25" t="s">
        <v>147</v>
      </c>
      <c r="BM245" s="25" t="s">
        <v>548</v>
      </c>
    </row>
    <row r="246" spans="2:65" s="1" customFormat="1" ht="27">
      <c r="B246" s="42"/>
      <c r="C246" s="64"/>
      <c r="D246" s="219" t="s">
        <v>369</v>
      </c>
      <c r="E246" s="64"/>
      <c r="F246" s="220" t="s">
        <v>549</v>
      </c>
      <c r="G246" s="64"/>
      <c r="H246" s="64"/>
      <c r="I246" s="175"/>
      <c r="J246" s="64"/>
      <c r="K246" s="64"/>
      <c r="L246" s="62"/>
      <c r="M246" s="221"/>
      <c r="N246" s="43"/>
      <c r="O246" s="43"/>
      <c r="P246" s="43"/>
      <c r="Q246" s="43"/>
      <c r="R246" s="43"/>
      <c r="S246" s="43"/>
      <c r="T246" s="79"/>
      <c r="AT246" s="25" t="s">
        <v>369</v>
      </c>
      <c r="AU246" s="25" t="s">
        <v>79</v>
      </c>
    </row>
    <row r="247" spans="2:65" s="12" customFormat="1" ht="13.5">
      <c r="B247" s="222"/>
      <c r="C247" s="223"/>
      <c r="D247" s="219" t="s">
        <v>371</v>
      </c>
      <c r="E247" s="224" t="s">
        <v>21</v>
      </c>
      <c r="F247" s="225" t="s">
        <v>550</v>
      </c>
      <c r="G247" s="223"/>
      <c r="H247" s="226" t="s">
        <v>21</v>
      </c>
      <c r="I247" s="227"/>
      <c r="J247" s="223"/>
      <c r="K247" s="223"/>
      <c r="L247" s="228"/>
      <c r="M247" s="229"/>
      <c r="N247" s="230"/>
      <c r="O247" s="230"/>
      <c r="P247" s="230"/>
      <c r="Q247" s="230"/>
      <c r="R247" s="230"/>
      <c r="S247" s="230"/>
      <c r="T247" s="231"/>
      <c r="AT247" s="232" t="s">
        <v>371</v>
      </c>
      <c r="AU247" s="232" t="s">
        <v>79</v>
      </c>
      <c r="AV247" s="12" t="s">
        <v>77</v>
      </c>
      <c r="AW247" s="12" t="s">
        <v>33</v>
      </c>
      <c r="AX247" s="12" t="s">
        <v>70</v>
      </c>
      <c r="AY247" s="232" t="s">
        <v>361</v>
      </c>
    </row>
    <row r="248" spans="2:65" s="13" customFormat="1" ht="13.5">
      <c r="B248" s="233"/>
      <c r="C248" s="234"/>
      <c r="D248" s="219" t="s">
        <v>371</v>
      </c>
      <c r="E248" s="245" t="s">
        <v>21</v>
      </c>
      <c r="F248" s="246" t="s">
        <v>551</v>
      </c>
      <c r="G248" s="234"/>
      <c r="H248" s="247">
        <v>0.65</v>
      </c>
      <c r="I248" s="239"/>
      <c r="J248" s="234"/>
      <c r="K248" s="234"/>
      <c r="L248" s="240"/>
      <c r="M248" s="241"/>
      <c r="N248" s="242"/>
      <c r="O248" s="242"/>
      <c r="P248" s="242"/>
      <c r="Q248" s="242"/>
      <c r="R248" s="242"/>
      <c r="S248" s="242"/>
      <c r="T248" s="243"/>
      <c r="AT248" s="244" t="s">
        <v>371</v>
      </c>
      <c r="AU248" s="244" t="s">
        <v>79</v>
      </c>
      <c r="AV248" s="13" t="s">
        <v>79</v>
      </c>
      <c r="AW248" s="13" t="s">
        <v>33</v>
      </c>
      <c r="AX248" s="13" t="s">
        <v>70</v>
      </c>
      <c r="AY248" s="244" t="s">
        <v>361</v>
      </c>
    </row>
    <row r="249" spans="2:65" s="13" customFormat="1" ht="13.5">
      <c r="B249" s="233"/>
      <c r="C249" s="234"/>
      <c r="D249" s="219" t="s">
        <v>371</v>
      </c>
      <c r="E249" s="245" t="s">
        <v>21</v>
      </c>
      <c r="F249" s="246" t="s">
        <v>552</v>
      </c>
      <c r="G249" s="234"/>
      <c r="H249" s="247">
        <v>1.35</v>
      </c>
      <c r="I249" s="239"/>
      <c r="J249" s="234"/>
      <c r="K249" s="234"/>
      <c r="L249" s="240"/>
      <c r="M249" s="241"/>
      <c r="N249" s="242"/>
      <c r="O249" s="242"/>
      <c r="P249" s="242"/>
      <c r="Q249" s="242"/>
      <c r="R249" s="242"/>
      <c r="S249" s="242"/>
      <c r="T249" s="243"/>
      <c r="AT249" s="244" t="s">
        <v>371</v>
      </c>
      <c r="AU249" s="244" t="s">
        <v>79</v>
      </c>
      <c r="AV249" s="13" t="s">
        <v>79</v>
      </c>
      <c r="AW249" s="13" t="s">
        <v>33</v>
      </c>
      <c r="AX249" s="13" t="s">
        <v>70</v>
      </c>
      <c r="AY249" s="244" t="s">
        <v>361</v>
      </c>
    </row>
    <row r="250" spans="2:65" s="13" customFormat="1" ht="13.5">
      <c r="B250" s="233"/>
      <c r="C250" s="234"/>
      <c r="D250" s="219" t="s">
        <v>371</v>
      </c>
      <c r="E250" s="245" t="s">
        <v>21</v>
      </c>
      <c r="F250" s="246" t="s">
        <v>553</v>
      </c>
      <c r="G250" s="234"/>
      <c r="H250" s="247">
        <v>1.8</v>
      </c>
      <c r="I250" s="239"/>
      <c r="J250" s="234"/>
      <c r="K250" s="234"/>
      <c r="L250" s="240"/>
      <c r="M250" s="241"/>
      <c r="N250" s="242"/>
      <c r="O250" s="242"/>
      <c r="P250" s="242"/>
      <c r="Q250" s="242"/>
      <c r="R250" s="242"/>
      <c r="S250" s="242"/>
      <c r="T250" s="243"/>
      <c r="AT250" s="244" t="s">
        <v>371</v>
      </c>
      <c r="AU250" s="244" t="s">
        <v>79</v>
      </c>
      <c r="AV250" s="13" t="s">
        <v>79</v>
      </c>
      <c r="AW250" s="13" t="s">
        <v>33</v>
      </c>
      <c r="AX250" s="13" t="s">
        <v>70</v>
      </c>
      <c r="AY250" s="244" t="s">
        <v>361</v>
      </c>
    </row>
    <row r="251" spans="2:65" s="13" customFormat="1" ht="13.5">
      <c r="B251" s="233"/>
      <c r="C251" s="234"/>
      <c r="D251" s="219" t="s">
        <v>371</v>
      </c>
      <c r="E251" s="245" t="s">
        <v>21</v>
      </c>
      <c r="F251" s="246" t="s">
        <v>554</v>
      </c>
      <c r="G251" s="234"/>
      <c r="H251" s="247">
        <v>1.35</v>
      </c>
      <c r="I251" s="239"/>
      <c r="J251" s="234"/>
      <c r="K251" s="234"/>
      <c r="L251" s="240"/>
      <c r="M251" s="241"/>
      <c r="N251" s="242"/>
      <c r="O251" s="242"/>
      <c r="P251" s="242"/>
      <c r="Q251" s="242"/>
      <c r="R251" s="242"/>
      <c r="S251" s="242"/>
      <c r="T251" s="243"/>
      <c r="AT251" s="244" t="s">
        <v>371</v>
      </c>
      <c r="AU251" s="244" t="s">
        <v>79</v>
      </c>
      <c r="AV251" s="13" t="s">
        <v>79</v>
      </c>
      <c r="AW251" s="13" t="s">
        <v>33</v>
      </c>
      <c r="AX251" s="13" t="s">
        <v>70</v>
      </c>
      <c r="AY251" s="244" t="s">
        <v>361</v>
      </c>
    </row>
    <row r="252" spans="2:65" s="13" customFormat="1" ht="13.5">
      <c r="B252" s="233"/>
      <c r="C252" s="234"/>
      <c r="D252" s="219" t="s">
        <v>371</v>
      </c>
      <c r="E252" s="245" t="s">
        <v>21</v>
      </c>
      <c r="F252" s="246" t="s">
        <v>555</v>
      </c>
      <c r="G252" s="234"/>
      <c r="H252" s="247">
        <v>3.06</v>
      </c>
      <c r="I252" s="239"/>
      <c r="J252" s="234"/>
      <c r="K252" s="234"/>
      <c r="L252" s="240"/>
      <c r="M252" s="241"/>
      <c r="N252" s="242"/>
      <c r="O252" s="242"/>
      <c r="P252" s="242"/>
      <c r="Q252" s="242"/>
      <c r="R252" s="242"/>
      <c r="S252" s="242"/>
      <c r="T252" s="243"/>
      <c r="AT252" s="244" t="s">
        <v>371</v>
      </c>
      <c r="AU252" s="244" t="s">
        <v>79</v>
      </c>
      <c r="AV252" s="13" t="s">
        <v>79</v>
      </c>
      <c r="AW252" s="13" t="s">
        <v>33</v>
      </c>
      <c r="AX252" s="13" t="s">
        <v>70</v>
      </c>
      <c r="AY252" s="244" t="s">
        <v>361</v>
      </c>
    </row>
    <row r="253" spans="2:65" s="13" customFormat="1" ht="13.5">
      <c r="B253" s="233"/>
      <c r="C253" s="234"/>
      <c r="D253" s="219" t="s">
        <v>371</v>
      </c>
      <c r="E253" s="245" t="s">
        <v>21</v>
      </c>
      <c r="F253" s="246" t="s">
        <v>556</v>
      </c>
      <c r="G253" s="234"/>
      <c r="H253" s="247">
        <v>0.45</v>
      </c>
      <c r="I253" s="239"/>
      <c r="J253" s="234"/>
      <c r="K253" s="234"/>
      <c r="L253" s="240"/>
      <c r="M253" s="241"/>
      <c r="N253" s="242"/>
      <c r="O253" s="242"/>
      <c r="P253" s="242"/>
      <c r="Q253" s="242"/>
      <c r="R253" s="242"/>
      <c r="S253" s="242"/>
      <c r="T253" s="243"/>
      <c r="AT253" s="244" t="s">
        <v>371</v>
      </c>
      <c r="AU253" s="244" t="s">
        <v>79</v>
      </c>
      <c r="AV253" s="13" t="s">
        <v>79</v>
      </c>
      <c r="AW253" s="13" t="s">
        <v>33</v>
      </c>
      <c r="AX253" s="13" t="s">
        <v>70</v>
      </c>
      <c r="AY253" s="244" t="s">
        <v>361</v>
      </c>
    </row>
    <row r="254" spans="2:65" s="13" customFormat="1" ht="13.5">
      <c r="B254" s="233"/>
      <c r="C254" s="234"/>
      <c r="D254" s="219" t="s">
        <v>371</v>
      </c>
      <c r="E254" s="245" t="s">
        <v>21</v>
      </c>
      <c r="F254" s="246" t="s">
        <v>557</v>
      </c>
      <c r="G254" s="234"/>
      <c r="H254" s="247">
        <v>0.9</v>
      </c>
      <c r="I254" s="239"/>
      <c r="J254" s="234"/>
      <c r="K254" s="234"/>
      <c r="L254" s="240"/>
      <c r="M254" s="241"/>
      <c r="N254" s="242"/>
      <c r="O254" s="242"/>
      <c r="P254" s="242"/>
      <c r="Q254" s="242"/>
      <c r="R254" s="242"/>
      <c r="S254" s="242"/>
      <c r="T254" s="243"/>
      <c r="AT254" s="244" t="s">
        <v>371</v>
      </c>
      <c r="AU254" s="244" t="s">
        <v>79</v>
      </c>
      <c r="AV254" s="13" t="s">
        <v>79</v>
      </c>
      <c r="AW254" s="13" t="s">
        <v>33</v>
      </c>
      <c r="AX254" s="13" t="s">
        <v>70</v>
      </c>
      <c r="AY254" s="244" t="s">
        <v>361</v>
      </c>
    </row>
    <row r="255" spans="2:65" s="14" customFormat="1" ht="13.5">
      <c r="B255" s="248"/>
      <c r="C255" s="249"/>
      <c r="D255" s="235" t="s">
        <v>371</v>
      </c>
      <c r="E255" s="250" t="s">
        <v>297</v>
      </c>
      <c r="F255" s="251" t="s">
        <v>392</v>
      </c>
      <c r="G255" s="249"/>
      <c r="H255" s="252">
        <v>9.56</v>
      </c>
      <c r="I255" s="253"/>
      <c r="J255" s="249"/>
      <c r="K255" s="249"/>
      <c r="L255" s="254"/>
      <c r="M255" s="255"/>
      <c r="N255" s="256"/>
      <c r="O255" s="256"/>
      <c r="P255" s="256"/>
      <c r="Q255" s="256"/>
      <c r="R255" s="256"/>
      <c r="S255" s="256"/>
      <c r="T255" s="257"/>
      <c r="AT255" s="258" t="s">
        <v>371</v>
      </c>
      <c r="AU255" s="258" t="s">
        <v>79</v>
      </c>
      <c r="AV255" s="14" t="s">
        <v>147</v>
      </c>
      <c r="AW255" s="14" t="s">
        <v>33</v>
      </c>
      <c r="AX255" s="14" t="s">
        <v>77</v>
      </c>
      <c r="AY255" s="258" t="s">
        <v>361</v>
      </c>
    </row>
    <row r="256" spans="2:65" s="1" customFormat="1" ht="22.5" customHeight="1">
      <c r="B256" s="42"/>
      <c r="C256" s="207" t="s">
        <v>558</v>
      </c>
      <c r="D256" s="207" t="s">
        <v>363</v>
      </c>
      <c r="E256" s="208" t="s">
        <v>559</v>
      </c>
      <c r="F256" s="209" t="s">
        <v>560</v>
      </c>
      <c r="G256" s="210" t="s">
        <v>459</v>
      </c>
      <c r="H256" s="211">
        <v>9.56</v>
      </c>
      <c r="I256" s="212"/>
      <c r="J256" s="213">
        <f>ROUND(I256*H256,2)</f>
        <v>0</v>
      </c>
      <c r="K256" s="209" t="s">
        <v>367</v>
      </c>
      <c r="L256" s="62"/>
      <c r="M256" s="214" t="s">
        <v>21</v>
      </c>
      <c r="N256" s="215" t="s">
        <v>41</v>
      </c>
      <c r="O256" s="43"/>
      <c r="P256" s="216">
        <f>O256*H256</f>
        <v>0</v>
      </c>
      <c r="Q256" s="216">
        <v>0</v>
      </c>
      <c r="R256" s="216">
        <f>Q256*H256</f>
        <v>0</v>
      </c>
      <c r="S256" s="216">
        <v>0</v>
      </c>
      <c r="T256" s="217">
        <f>S256*H256</f>
        <v>0</v>
      </c>
      <c r="AR256" s="25" t="s">
        <v>147</v>
      </c>
      <c r="AT256" s="25" t="s">
        <v>363</v>
      </c>
      <c r="AU256" s="25" t="s">
        <v>79</v>
      </c>
      <c r="AY256" s="25" t="s">
        <v>361</v>
      </c>
      <c r="BE256" s="218">
        <f>IF(N256="základní",J256,0)</f>
        <v>0</v>
      </c>
      <c r="BF256" s="218">
        <f>IF(N256="snížená",J256,0)</f>
        <v>0</v>
      </c>
      <c r="BG256" s="218">
        <f>IF(N256="zákl. přenesená",J256,0)</f>
        <v>0</v>
      </c>
      <c r="BH256" s="218">
        <f>IF(N256="sníž. přenesená",J256,0)</f>
        <v>0</v>
      </c>
      <c r="BI256" s="218">
        <f>IF(N256="nulová",J256,0)</f>
        <v>0</v>
      </c>
      <c r="BJ256" s="25" t="s">
        <v>77</v>
      </c>
      <c r="BK256" s="218">
        <f>ROUND(I256*H256,2)</f>
        <v>0</v>
      </c>
      <c r="BL256" s="25" t="s">
        <v>147</v>
      </c>
      <c r="BM256" s="25" t="s">
        <v>561</v>
      </c>
    </row>
    <row r="257" spans="2:65" s="1" customFormat="1" ht="27">
      <c r="B257" s="42"/>
      <c r="C257" s="64"/>
      <c r="D257" s="219" t="s">
        <v>369</v>
      </c>
      <c r="E257" s="64"/>
      <c r="F257" s="220" t="s">
        <v>562</v>
      </c>
      <c r="G257" s="64"/>
      <c r="H257" s="64"/>
      <c r="I257" s="175"/>
      <c r="J257" s="64"/>
      <c r="K257" s="64"/>
      <c r="L257" s="62"/>
      <c r="M257" s="221"/>
      <c r="N257" s="43"/>
      <c r="O257" s="43"/>
      <c r="P257" s="43"/>
      <c r="Q257" s="43"/>
      <c r="R257" s="43"/>
      <c r="S257" s="43"/>
      <c r="T257" s="79"/>
      <c r="AT257" s="25" t="s">
        <v>369</v>
      </c>
      <c r="AU257" s="25" t="s">
        <v>79</v>
      </c>
    </row>
    <row r="258" spans="2:65" s="13" customFormat="1" ht="13.5">
      <c r="B258" s="233"/>
      <c r="C258" s="234"/>
      <c r="D258" s="235" t="s">
        <v>371</v>
      </c>
      <c r="E258" s="236" t="s">
        <v>21</v>
      </c>
      <c r="F258" s="237" t="s">
        <v>297</v>
      </c>
      <c r="G258" s="234"/>
      <c r="H258" s="238">
        <v>9.56</v>
      </c>
      <c r="I258" s="239"/>
      <c r="J258" s="234"/>
      <c r="K258" s="234"/>
      <c r="L258" s="240"/>
      <c r="M258" s="241"/>
      <c r="N258" s="242"/>
      <c r="O258" s="242"/>
      <c r="P258" s="242"/>
      <c r="Q258" s="242"/>
      <c r="R258" s="242"/>
      <c r="S258" s="242"/>
      <c r="T258" s="243"/>
      <c r="AT258" s="244" t="s">
        <v>371</v>
      </c>
      <c r="AU258" s="244" t="s">
        <v>79</v>
      </c>
      <c r="AV258" s="13" t="s">
        <v>79</v>
      </c>
      <c r="AW258" s="13" t="s">
        <v>33</v>
      </c>
      <c r="AX258" s="13" t="s">
        <v>77</v>
      </c>
      <c r="AY258" s="244" t="s">
        <v>361</v>
      </c>
    </row>
    <row r="259" spans="2:65" s="1" customFormat="1" ht="31.5" customHeight="1">
      <c r="B259" s="42"/>
      <c r="C259" s="207" t="s">
        <v>563</v>
      </c>
      <c r="D259" s="207" t="s">
        <v>363</v>
      </c>
      <c r="E259" s="208" t="s">
        <v>564</v>
      </c>
      <c r="F259" s="209" t="s">
        <v>565</v>
      </c>
      <c r="G259" s="210" t="s">
        <v>459</v>
      </c>
      <c r="H259" s="211">
        <v>123.492</v>
      </c>
      <c r="I259" s="212"/>
      <c r="J259" s="213">
        <f>ROUND(I259*H259,2)</f>
        <v>0</v>
      </c>
      <c r="K259" s="209" t="s">
        <v>21</v>
      </c>
      <c r="L259" s="62"/>
      <c r="M259" s="214" t="s">
        <v>21</v>
      </c>
      <c r="N259" s="215" t="s">
        <v>41</v>
      </c>
      <c r="O259" s="43"/>
      <c r="P259" s="216">
        <f>O259*H259</f>
        <v>0</v>
      </c>
      <c r="Q259" s="216">
        <v>0.67488999999999999</v>
      </c>
      <c r="R259" s="216">
        <f>Q259*H259</f>
        <v>83.343515879999998</v>
      </c>
      <c r="S259" s="216">
        <v>0</v>
      </c>
      <c r="T259" s="217">
        <f>S259*H259</f>
        <v>0</v>
      </c>
      <c r="AR259" s="25" t="s">
        <v>147</v>
      </c>
      <c r="AT259" s="25" t="s">
        <v>363</v>
      </c>
      <c r="AU259" s="25" t="s">
        <v>79</v>
      </c>
      <c r="AY259" s="25" t="s">
        <v>361</v>
      </c>
      <c r="BE259" s="218">
        <f>IF(N259="základní",J259,0)</f>
        <v>0</v>
      </c>
      <c r="BF259" s="218">
        <f>IF(N259="snížená",J259,0)</f>
        <v>0</v>
      </c>
      <c r="BG259" s="218">
        <f>IF(N259="zákl. přenesená",J259,0)</f>
        <v>0</v>
      </c>
      <c r="BH259" s="218">
        <f>IF(N259="sníž. přenesená",J259,0)</f>
        <v>0</v>
      </c>
      <c r="BI259" s="218">
        <f>IF(N259="nulová",J259,0)</f>
        <v>0</v>
      </c>
      <c r="BJ259" s="25" t="s">
        <v>77</v>
      </c>
      <c r="BK259" s="218">
        <f>ROUND(I259*H259,2)</f>
        <v>0</v>
      </c>
      <c r="BL259" s="25" t="s">
        <v>147</v>
      </c>
      <c r="BM259" s="25" t="s">
        <v>566</v>
      </c>
    </row>
    <row r="260" spans="2:65" s="1" customFormat="1" ht="27">
      <c r="B260" s="42"/>
      <c r="C260" s="64"/>
      <c r="D260" s="219" t="s">
        <v>369</v>
      </c>
      <c r="E260" s="64"/>
      <c r="F260" s="220" t="s">
        <v>567</v>
      </c>
      <c r="G260" s="64"/>
      <c r="H260" s="64"/>
      <c r="I260" s="175"/>
      <c r="J260" s="64"/>
      <c r="K260" s="64"/>
      <c r="L260" s="62"/>
      <c r="M260" s="221"/>
      <c r="N260" s="43"/>
      <c r="O260" s="43"/>
      <c r="P260" s="43"/>
      <c r="Q260" s="43"/>
      <c r="R260" s="43"/>
      <c r="S260" s="43"/>
      <c r="T260" s="79"/>
      <c r="AT260" s="25" t="s">
        <v>369</v>
      </c>
      <c r="AU260" s="25" t="s">
        <v>79</v>
      </c>
    </row>
    <row r="261" spans="2:65" s="12" customFormat="1" ht="13.5">
      <c r="B261" s="222"/>
      <c r="C261" s="223"/>
      <c r="D261" s="219" t="s">
        <v>371</v>
      </c>
      <c r="E261" s="224" t="s">
        <v>21</v>
      </c>
      <c r="F261" s="225" t="s">
        <v>568</v>
      </c>
      <c r="G261" s="223"/>
      <c r="H261" s="226" t="s">
        <v>21</v>
      </c>
      <c r="I261" s="227"/>
      <c r="J261" s="223"/>
      <c r="K261" s="223"/>
      <c r="L261" s="228"/>
      <c r="M261" s="229"/>
      <c r="N261" s="230"/>
      <c r="O261" s="230"/>
      <c r="P261" s="230"/>
      <c r="Q261" s="230"/>
      <c r="R261" s="230"/>
      <c r="S261" s="230"/>
      <c r="T261" s="231"/>
      <c r="AT261" s="232" t="s">
        <v>371</v>
      </c>
      <c r="AU261" s="232" t="s">
        <v>79</v>
      </c>
      <c r="AV261" s="12" t="s">
        <v>77</v>
      </c>
      <c r="AW261" s="12" t="s">
        <v>33</v>
      </c>
      <c r="AX261" s="12" t="s">
        <v>70</v>
      </c>
      <c r="AY261" s="232" t="s">
        <v>361</v>
      </c>
    </row>
    <row r="262" spans="2:65" s="13" customFormat="1" ht="13.5">
      <c r="B262" s="233"/>
      <c r="C262" s="234"/>
      <c r="D262" s="219" t="s">
        <v>371</v>
      </c>
      <c r="E262" s="245" t="s">
        <v>21</v>
      </c>
      <c r="F262" s="246" t="s">
        <v>569</v>
      </c>
      <c r="G262" s="234"/>
      <c r="H262" s="247">
        <v>22.591999999999999</v>
      </c>
      <c r="I262" s="239"/>
      <c r="J262" s="234"/>
      <c r="K262" s="234"/>
      <c r="L262" s="240"/>
      <c r="M262" s="241"/>
      <c r="N262" s="242"/>
      <c r="O262" s="242"/>
      <c r="P262" s="242"/>
      <c r="Q262" s="242"/>
      <c r="R262" s="242"/>
      <c r="S262" s="242"/>
      <c r="T262" s="243"/>
      <c r="AT262" s="244" t="s">
        <v>371</v>
      </c>
      <c r="AU262" s="244" t="s">
        <v>79</v>
      </c>
      <c r="AV262" s="13" t="s">
        <v>79</v>
      </c>
      <c r="AW262" s="13" t="s">
        <v>33</v>
      </c>
      <c r="AX262" s="13" t="s">
        <v>70</v>
      </c>
      <c r="AY262" s="244" t="s">
        <v>361</v>
      </c>
    </row>
    <row r="263" spans="2:65" s="13" customFormat="1" ht="40.5">
      <c r="B263" s="233"/>
      <c r="C263" s="234"/>
      <c r="D263" s="219" t="s">
        <v>371</v>
      </c>
      <c r="E263" s="245" t="s">
        <v>21</v>
      </c>
      <c r="F263" s="246" t="s">
        <v>570</v>
      </c>
      <c r="G263" s="234"/>
      <c r="H263" s="247">
        <v>47.387999999999998</v>
      </c>
      <c r="I263" s="239"/>
      <c r="J263" s="234"/>
      <c r="K263" s="234"/>
      <c r="L263" s="240"/>
      <c r="M263" s="241"/>
      <c r="N263" s="242"/>
      <c r="O263" s="242"/>
      <c r="P263" s="242"/>
      <c r="Q263" s="242"/>
      <c r="R263" s="242"/>
      <c r="S263" s="242"/>
      <c r="T263" s="243"/>
      <c r="AT263" s="244" t="s">
        <v>371</v>
      </c>
      <c r="AU263" s="244" t="s">
        <v>79</v>
      </c>
      <c r="AV263" s="13" t="s">
        <v>79</v>
      </c>
      <c r="AW263" s="13" t="s">
        <v>33</v>
      </c>
      <c r="AX263" s="13" t="s">
        <v>70</v>
      </c>
      <c r="AY263" s="244" t="s">
        <v>361</v>
      </c>
    </row>
    <row r="264" spans="2:65" s="13" customFormat="1" ht="40.5">
      <c r="B264" s="233"/>
      <c r="C264" s="234"/>
      <c r="D264" s="219" t="s">
        <v>371</v>
      </c>
      <c r="E264" s="245" t="s">
        <v>21</v>
      </c>
      <c r="F264" s="246" t="s">
        <v>571</v>
      </c>
      <c r="G264" s="234"/>
      <c r="H264" s="247">
        <v>37.012</v>
      </c>
      <c r="I264" s="239"/>
      <c r="J264" s="234"/>
      <c r="K264" s="234"/>
      <c r="L264" s="240"/>
      <c r="M264" s="241"/>
      <c r="N264" s="242"/>
      <c r="O264" s="242"/>
      <c r="P264" s="242"/>
      <c r="Q264" s="242"/>
      <c r="R264" s="242"/>
      <c r="S264" s="242"/>
      <c r="T264" s="243"/>
      <c r="AT264" s="244" t="s">
        <v>371</v>
      </c>
      <c r="AU264" s="244" t="s">
        <v>79</v>
      </c>
      <c r="AV264" s="13" t="s">
        <v>79</v>
      </c>
      <c r="AW264" s="13" t="s">
        <v>33</v>
      </c>
      <c r="AX264" s="13" t="s">
        <v>70</v>
      </c>
      <c r="AY264" s="244" t="s">
        <v>361</v>
      </c>
    </row>
    <row r="265" spans="2:65" s="13" customFormat="1" ht="27">
      <c r="B265" s="233"/>
      <c r="C265" s="234"/>
      <c r="D265" s="219" t="s">
        <v>371</v>
      </c>
      <c r="E265" s="245" t="s">
        <v>21</v>
      </c>
      <c r="F265" s="246" t="s">
        <v>572</v>
      </c>
      <c r="G265" s="234"/>
      <c r="H265" s="247">
        <v>16.5</v>
      </c>
      <c r="I265" s="239"/>
      <c r="J265" s="234"/>
      <c r="K265" s="234"/>
      <c r="L265" s="240"/>
      <c r="M265" s="241"/>
      <c r="N265" s="242"/>
      <c r="O265" s="242"/>
      <c r="P265" s="242"/>
      <c r="Q265" s="242"/>
      <c r="R265" s="242"/>
      <c r="S265" s="242"/>
      <c r="T265" s="243"/>
      <c r="AT265" s="244" t="s">
        <v>371</v>
      </c>
      <c r="AU265" s="244" t="s">
        <v>79</v>
      </c>
      <c r="AV265" s="13" t="s">
        <v>79</v>
      </c>
      <c r="AW265" s="13" t="s">
        <v>33</v>
      </c>
      <c r="AX265" s="13" t="s">
        <v>70</v>
      </c>
      <c r="AY265" s="244" t="s">
        <v>361</v>
      </c>
    </row>
    <row r="266" spans="2:65" s="14" customFormat="1" ht="13.5">
      <c r="B266" s="248"/>
      <c r="C266" s="249"/>
      <c r="D266" s="235" t="s">
        <v>371</v>
      </c>
      <c r="E266" s="250" t="s">
        <v>295</v>
      </c>
      <c r="F266" s="251" t="s">
        <v>392</v>
      </c>
      <c r="G266" s="249"/>
      <c r="H266" s="252">
        <v>123.492</v>
      </c>
      <c r="I266" s="253"/>
      <c r="J266" s="249"/>
      <c r="K266" s="249"/>
      <c r="L266" s="254"/>
      <c r="M266" s="255"/>
      <c r="N266" s="256"/>
      <c r="O266" s="256"/>
      <c r="P266" s="256"/>
      <c r="Q266" s="256"/>
      <c r="R266" s="256"/>
      <c r="S266" s="256"/>
      <c r="T266" s="257"/>
      <c r="AT266" s="258" t="s">
        <v>371</v>
      </c>
      <c r="AU266" s="258" t="s">
        <v>79</v>
      </c>
      <c r="AV266" s="14" t="s">
        <v>147</v>
      </c>
      <c r="AW266" s="14" t="s">
        <v>33</v>
      </c>
      <c r="AX266" s="14" t="s">
        <v>77</v>
      </c>
      <c r="AY266" s="258" t="s">
        <v>361</v>
      </c>
    </row>
    <row r="267" spans="2:65" s="1" customFormat="1" ht="22.5" customHeight="1">
      <c r="B267" s="42"/>
      <c r="C267" s="207" t="s">
        <v>573</v>
      </c>
      <c r="D267" s="207" t="s">
        <v>363</v>
      </c>
      <c r="E267" s="208" t="s">
        <v>574</v>
      </c>
      <c r="F267" s="209" t="s">
        <v>575</v>
      </c>
      <c r="G267" s="210" t="s">
        <v>447</v>
      </c>
      <c r="H267" s="211">
        <v>1.151</v>
      </c>
      <c r="I267" s="212"/>
      <c r="J267" s="213">
        <f>ROUND(I267*H267,2)</f>
        <v>0</v>
      </c>
      <c r="K267" s="209" t="s">
        <v>367</v>
      </c>
      <c r="L267" s="62"/>
      <c r="M267" s="214" t="s">
        <v>21</v>
      </c>
      <c r="N267" s="215" t="s">
        <v>41</v>
      </c>
      <c r="O267" s="43"/>
      <c r="P267" s="216">
        <f>O267*H267</f>
        <v>0</v>
      </c>
      <c r="Q267" s="216">
        <v>1.05871</v>
      </c>
      <c r="R267" s="216">
        <f>Q267*H267</f>
        <v>1.21857521</v>
      </c>
      <c r="S267" s="216">
        <v>0</v>
      </c>
      <c r="T267" s="217">
        <f>S267*H267</f>
        <v>0</v>
      </c>
      <c r="AR267" s="25" t="s">
        <v>147</v>
      </c>
      <c r="AT267" s="25" t="s">
        <v>363</v>
      </c>
      <c r="AU267" s="25" t="s">
        <v>79</v>
      </c>
      <c r="AY267" s="25" t="s">
        <v>361</v>
      </c>
      <c r="BE267" s="218">
        <f>IF(N267="základní",J267,0)</f>
        <v>0</v>
      </c>
      <c r="BF267" s="218">
        <f>IF(N267="snížená",J267,0)</f>
        <v>0</v>
      </c>
      <c r="BG267" s="218">
        <f>IF(N267="zákl. přenesená",J267,0)</f>
        <v>0</v>
      </c>
      <c r="BH267" s="218">
        <f>IF(N267="sníž. přenesená",J267,0)</f>
        <v>0</v>
      </c>
      <c r="BI267" s="218">
        <f>IF(N267="nulová",J267,0)</f>
        <v>0</v>
      </c>
      <c r="BJ267" s="25" t="s">
        <v>77</v>
      </c>
      <c r="BK267" s="218">
        <f>ROUND(I267*H267,2)</f>
        <v>0</v>
      </c>
      <c r="BL267" s="25" t="s">
        <v>147</v>
      </c>
      <c r="BM267" s="25" t="s">
        <v>576</v>
      </c>
    </row>
    <row r="268" spans="2:65" s="1" customFormat="1" ht="27">
      <c r="B268" s="42"/>
      <c r="C268" s="64"/>
      <c r="D268" s="219" t="s">
        <v>369</v>
      </c>
      <c r="E268" s="64"/>
      <c r="F268" s="220" t="s">
        <v>577</v>
      </c>
      <c r="G268" s="64"/>
      <c r="H268" s="64"/>
      <c r="I268" s="175"/>
      <c r="J268" s="64"/>
      <c r="K268" s="64"/>
      <c r="L268" s="62"/>
      <c r="M268" s="221"/>
      <c r="N268" s="43"/>
      <c r="O268" s="43"/>
      <c r="P268" s="43"/>
      <c r="Q268" s="43"/>
      <c r="R268" s="43"/>
      <c r="S268" s="43"/>
      <c r="T268" s="79"/>
      <c r="AT268" s="25" t="s">
        <v>369</v>
      </c>
      <c r="AU268" s="25" t="s">
        <v>79</v>
      </c>
    </row>
    <row r="269" spans="2:65" s="13" customFormat="1" ht="13.5">
      <c r="B269" s="233"/>
      <c r="C269" s="234"/>
      <c r="D269" s="219" t="s">
        <v>371</v>
      </c>
      <c r="E269" s="245" t="s">
        <v>21</v>
      </c>
      <c r="F269" s="246" t="s">
        <v>578</v>
      </c>
      <c r="G269" s="234"/>
      <c r="H269" s="247">
        <v>1.151</v>
      </c>
      <c r="I269" s="239"/>
      <c r="J269" s="234"/>
      <c r="K269" s="234"/>
      <c r="L269" s="240"/>
      <c r="M269" s="241"/>
      <c r="N269" s="242"/>
      <c r="O269" s="242"/>
      <c r="P269" s="242"/>
      <c r="Q269" s="242"/>
      <c r="R269" s="242"/>
      <c r="S269" s="242"/>
      <c r="T269" s="243"/>
      <c r="AT269" s="244" t="s">
        <v>371</v>
      </c>
      <c r="AU269" s="244" t="s">
        <v>79</v>
      </c>
      <c r="AV269" s="13" t="s">
        <v>79</v>
      </c>
      <c r="AW269" s="13" t="s">
        <v>33</v>
      </c>
      <c r="AX269" s="13" t="s">
        <v>77</v>
      </c>
      <c r="AY269" s="244" t="s">
        <v>361</v>
      </c>
    </row>
    <row r="270" spans="2:65" s="11" customFormat="1" ht="29.85" customHeight="1">
      <c r="B270" s="190"/>
      <c r="C270" s="191"/>
      <c r="D270" s="204" t="s">
        <v>69</v>
      </c>
      <c r="E270" s="205" t="s">
        <v>87</v>
      </c>
      <c r="F270" s="205" t="s">
        <v>579</v>
      </c>
      <c r="G270" s="191"/>
      <c r="H270" s="191"/>
      <c r="I270" s="194"/>
      <c r="J270" s="206">
        <f>BK270</f>
        <v>0</v>
      </c>
      <c r="K270" s="191"/>
      <c r="L270" s="196"/>
      <c r="M270" s="197"/>
      <c r="N270" s="198"/>
      <c r="O270" s="198"/>
      <c r="P270" s="199">
        <f>SUM(P271:P365)</f>
        <v>0</v>
      </c>
      <c r="Q270" s="198"/>
      <c r="R270" s="199">
        <f>SUM(R271:R365)</f>
        <v>164.49899526000002</v>
      </c>
      <c r="S270" s="198"/>
      <c r="T270" s="200">
        <f>SUM(T271:T365)</f>
        <v>0</v>
      </c>
      <c r="AR270" s="201" t="s">
        <v>77</v>
      </c>
      <c r="AT270" s="202" t="s">
        <v>69</v>
      </c>
      <c r="AU270" s="202" t="s">
        <v>77</v>
      </c>
      <c r="AY270" s="201" t="s">
        <v>361</v>
      </c>
      <c r="BK270" s="203">
        <f>SUM(BK271:BK365)</f>
        <v>0</v>
      </c>
    </row>
    <row r="271" spans="2:65" s="1" customFormat="1" ht="31.5" customHeight="1">
      <c r="B271" s="42"/>
      <c r="C271" s="207" t="s">
        <v>580</v>
      </c>
      <c r="D271" s="207" t="s">
        <v>363</v>
      </c>
      <c r="E271" s="208" t="s">
        <v>581</v>
      </c>
      <c r="F271" s="209" t="s">
        <v>582</v>
      </c>
      <c r="G271" s="210" t="s">
        <v>459</v>
      </c>
      <c r="H271" s="211">
        <v>117.182</v>
      </c>
      <c r="I271" s="212"/>
      <c r="J271" s="213">
        <f>ROUND(I271*H271,2)</f>
        <v>0</v>
      </c>
      <c r="K271" s="209" t="s">
        <v>367</v>
      </c>
      <c r="L271" s="62"/>
      <c r="M271" s="214" t="s">
        <v>21</v>
      </c>
      <c r="N271" s="215" t="s">
        <v>41</v>
      </c>
      <c r="O271" s="43"/>
      <c r="P271" s="216">
        <f>O271*H271</f>
        <v>0</v>
      </c>
      <c r="Q271" s="216">
        <v>0.26118999999999998</v>
      </c>
      <c r="R271" s="216">
        <f>Q271*H271</f>
        <v>30.606766579999999</v>
      </c>
      <c r="S271" s="216">
        <v>0</v>
      </c>
      <c r="T271" s="217">
        <f>S271*H271</f>
        <v>0</v>
      </c>
      <c r="AR271" s="25" t="s">
        <v>147</v>
      </c>
      <c r="AT271" s="25" t="s">
        <v>363</v>
      </c>
      <c r="AU271" s="25" t="s">
        <v>79</v>
      </c>
      <c r="AY271" s="25" t="s">
        <v>361</v>
      </c>
      <c r="BE271" s="218">
        <f>IF(N271="základní",J271,0)</f>
        <v>0</v>
      </c>
      <c r="BF271" s="218">
        <f>IF(N271="snížená",J271,0)</f>
        <v>0</v>
      </c>
      <c r="BG271" s="218">
        <f>IF(N271="zákl. přenesená",J271,0)</f>
        <v>0</v>
      </c>
      <c r="BH271" s="218">
        <f>IF(N271="sníž. přenesená",J271,0)</f>
        <v>0</v>
      </c>
      <c r="BI271" s="218">
        <f>IF(N271="nulová",J271,0)</f>
        <v>0</v>
      </c>
      <c r="BJ271" s="25" t="s">
        <v>77</v>
      </c>
      <c r="BK271" s="218">
        <f>ROUND(I271*H271,2)</f>
        <v>0</v>
      </c>
      <c r="BL271" s="25" t="s">
        <v>147</v>
      </c>
      <c r="BM271" s="25" t="s">
        <v>583</v>
      </c>
    </row>
    <row r="272" spans="2:65" s="1" customFormat="1" ht="27">
      <c r="B272" s="42"/>
      <c r="C272" s="64"/>
      <c r="D272" s="219" t="s">
        <v>369</v>
      </c>
      <c r="E272" s="64"/>
      <c r="F272" s="220" t="s">
        <v>584</v>
      </c>
      <c r="G272" s="64"/>
      <c r="H272" s="64"/>
      <c r="I272" s="175"/>
      <c r="J272" s="64"/>
      <c r="K272" s="64"/>
      <c r="L272" s="62"/>
      <c r="M272" s="221"/>
      <c r="N272" s="43"/>
      <c r="O272" s="43"/>
      <c r="P272" s="43"/>
      <c r="Q272" s="43"/>
      <c r="R272" s="43"/>
      <c r="S272" s="43"/>
      <c r="T272" s="79"/>
      <c r="AT272" s="25" t="s">
        <v>369</v>
      </c>
      <c r="AU272" s="25" t="s">
        <v>79</v>
      </c>
    </row>
    <row r="273" spans="2:65" s="12" customFormat="1" ht="13.5">
      <c r="B273" s="222"/>
      <c r="C273" s="223"/>
      <c r="D273" s="219" t="s">
        <v>371</v>
      </c>
      <c r="E273" s="224" t="s">
        <v>21</v>
      </c>
      <c r="F273" s="225" t="s">
        <v>585</v>
      </c>
      <c r="G273" s="223"/>
      <c r="H273" s="226" t="s">
        <v>21</v>
      </c>
      <c r="I273" s="227"/>
      <c r="J273" s="223"/>
      <c r="K273" s="223"/>
      <c r="L273" s="228"/>
      <c r="M273" s="229"/>
      <c r="N273" s="230"/>
      <c r="O273" s="230"/>
      <c r="P273" s="230"/>
      <c r="Q273" s="230"/>
      <c r="R273" s="230"/>
      <c r="S273" s="230"/>
      <c r="T273" s="231"/>
      <c r="AT273" s="232" t="s">
        <v>371</v>
      </c>
      <c r="AU273" s="232" t="s">
        <v>79</v>
      </c>
      <c r="AV273" s="12" t="s">
        <v>77</v>
      </c>
      <c r="AW273" s="12" t="s">
        <v>33</v>
      </c>
      <c r="AX273" s="12" t="s">
        <v>70</v>
      </c>
      <c r="AY273" s="232" t="s">
        <v>361</v>
      </c>
    </row>
    <row r="274" spans="2:65" s="13" customFormat="1" ht="13.5">
      <c r="B274" s="233"/>
      <c r="C274" s="234"/>
      <c r="D274" s="219" t="s">
        <v>371</v>
      </c>
      <c r="E274" s="245" t="s">
        <v>21</v>
      </c>
      <c r="F274" s="246" t="s">
        <v>586</v>
      </c>
      <c r="G274" s="234"/>
      <c r="H274" s="247">
        <v>133.36500000000001</v>
      </c>
      <c r="I274" s="239"/>
      <c r="J274" s="234"/>
      <c r="K274" s="234"/>
      <c r="L274" s="240"/>
      <c r="M274" s="241"/>
      <c r="N274" s="242"/>
      <c r="O274" s="242"/>
      <c r="P274" s="242"/>
      <c r="Q274" s="242"/>
      <c r="R274" s="242"/>
      <c r="S274" s="242"/>
      <c r="T274" s="243"/>
      <c r="AT274" s="244" t="s">
        <v>371</v>
      </c>
      <c r="AU274" s="244" t="s">
        <v>79</v>
      </c>
      <c r="AV274" s="13" t="s">
        <v>79</v>
      </c>
      <c r="AW274" s="13" t="s">
        <v>33</v>
      </c>
      <c r="AX274" s="13" t="s">
        <v>70</v>
      </c>
      <c r="AY274" s="244" t="s">
        <v>361</v>
      </c>
    </row>
    <row r="275" spans="2:65" s="13" customFormat="1" ht="13.5">
      <c r="B275" s="233"/>
      <c r="C275" s="234"/>
      <c r="D275" s="219" t="s">
        <v>371</v>
      </c>
      <c r="E275" s="245" t="s">
        <v>21</v>
      </c>
      <c r="F275" s="246" t="s">
        <v>587</v>
      </c>
      <c r="G275" s="234"/>
      <c r="H275" s="247">
        <v>-16.183</v>
      </c>
      <c r="I275" s="239"/>
      <c r="J275" s="234"/>
      <c r="K275" s="234"/>
      <c r="L275" s="240"/>
      <c r="M275" s="241"/>
      <c r="N275" s="242"/>
      <c r="O275" s="242"/>
      <c r="P275" s="242"/>
      <c r="Q275" s="242"/>
      <c r="R275" s="242"/>
      <c r="S275" s="242"/>
      <c r="T275" s="243"/>
      <c r="AT275" s="244" t="s">
        <v>371</v>
      </c>
      <c r="AU275" s="244" t="s">
        <v>79</v>
      </c>
      <c r="AV275" s="13" t="s">
        <v>79</v>
      </c>
      <c r="AW275" s="13" t="s">
        <v>33</v>
      </c>
      <c r="AX275" s="13" t="s">
        <v>70</v>
      </c>
      <c r="AY275" s="244" t="s">
        <v>361</v>
      </c>
    </row>
    <row r="276" spans="2:65" s="14" customFormat="1" ht="13.5">
      <c r="B276" s="248"/>
      <c r="C276" s="249"/>
      <c r="D276" s="235" t="s">
        <v>371</v>
      </c>
      <c r="E276" s="250" t="s">
        <v>21</v>
      </c>
      <c r="F276" s="251" t="s">
        <v>392</v>
      </c>
      <c r="G276" s="249"/>
      <c r="H276" s="252">
        <v>117.182</v>
      </c>
      <c r="I276" s="253"/>
      <c r="J276" s="249"/>
      <c r="K276" s="249"/>
      <c r="L276" s="254"/>
      <c r="M276" s="255"/>
      <c r="N276" s="256"/>
      <c r="O276" s="256"/>
      <c r="P276" s="256"/>
      <c r="Q276" s="256"/>
      <c r="R276" s="256"/>
      <c r="S276" s="256"/>
      <c r="T276" s="257"/>
      <c r="AT276" s="258" t="s">
        <v>371</v>
      </c>
      <c r="AU276" s="258" t="s">
        <v>79</v>
      </c>
      <c r="AV276" s="14" t="s">
        <v>147</v>
      </c>
      <c r="AW276" s="14" t="s">
        <v>33</v>
      </c>
      <c r="AX276" s="14" t="s">
        <v>77</v>
      </c>
      <c r="AY276" s="258" t="s">
        <v>361</v>
      </c>
    </row>
    <row r="277" spans="2:65" s="1" customFormat="1" ht="31.5" customHeight="1">
      <c r="B277" s="42"/>
      <c r="C277" s="207" t="s">
        <v>588</v>
      </c>
      <c r="D277" s="207" t="s">
        <v>363</v>
      </c>
      <c r="E277" s="208" t="s">
        <v>589</v>
      </c>
      <c r="F277" s="209" t="s">
        <v>590</v>
      </c>
      <c r="G277" s="210" t="s">
        <v>459</v>
      </c>
      <c r="H277" s="211">
        <v>35.04</v>
      </c>
      <c r="I277" s="212"/>
      <c r="J277" s="213">
        <f>ROUND(I277*H277,2)</f>
        <v>0</v>
      </c>
      <c r="K277" s="209" t="s">
        <v>367</v>
      </c>
      <c r="L277" s="62"/>
      <c r="M277" s="214" t="s">
        <v>21</v>
      </c>
      <c r="N277" s="215" t="s">
        <v>41</v>
      </c>
      <c r="O277" s="43"/>
      <c r="P277" s="216">
        <f>O277*H277</f>
        <v>0</v>
      </c>
      <c r="Q277" s="216">
        <v>0.32029000000000002</v>
      </c>
      <c r="R277" s="216">
        <f>Q277*H277</f>
        <v>11.2229616</v>
      </c>
      <c r="S277" s="216">
        <v>0</v>
      </c>
      <c r="T277" s="217">
        <f>S277*H277</f>
        <v>0</v>
      </c>
      <c r="AR277" s="25" t="s">
        <v>147</v>
      </c>
      <c r="AT277" s="25" t="s">
        <v>363</v>
      </c>
      <c r="AU277" s="25" t="s">
        <v>79</v>
      </c>
      <c r="AY277" s="25" t="s">
        <v>361</v>
      </c>
      <c r="BE277" s="218">
        <f>IF(N277="základní",J277,0)</f>
        <v>0</v>
      </c>
      <c r="BF277" s="218">
        <f>IF(N277="snížená",J277,0)</f>
        <v>0</v>
      </c>
      <c r="BG277" s="218">
        <f>IF(N277="zákl. přenesená",J277,0)</f>
        <v>0</v>
      </c>
      <c r="BH277" s="218">
        <f>IF(N277="sníž. přenesená",J277,0)</f>
        <v>0</v>
      </c>
      <c r="BI277" s="218">
        <f>IF(N277="nulová",J277,0)</f>
        <v>0</v>
      </c>
      <c r="BJ277" s="25" t="s">
        <v>77</v>
      </c>
      <c r="BK277" s="218">
        <f>ROUND(I277*H277,2)</f>
        <v>0</v>
      </c>
      <c r="BL277" s="25" t="s">
        <v>147</v>
      </c>
      <c r="BM277" s="25" t="s">
        <v>591</v>
      </c>
    </row>
    <row r="278" spans="2:65" s="1" customFormat="1" ht="27">
      <c r="B278" s="42"/>
      <c r="C278" s="64"/>
      <c r="D278" s="219" t="s">
        <v>369</v>
      </c>
      <c r="E278" s="64"/>
      <c r="F278" s="220" t="s">
        <v>592</v>
      </c>
      <c r="G278" s="64"/>
      <c r="H278" s="64"/>
      <c r="I278" s="175"/>
      <c r="J278" s="64"/>
      <c r="K278" s="64"/>
      <c r="L278" s="62"/>
      <c r="M278" s="221"/>
      <c r="N278" s="43"/>
      <c r="O278" s="43"/>
      <c r="P278" s="43"/>
      <c r="Q278" s="43"/>
      <c r="R278" s="43"/>
      <c r="S278" s="43"/>
      <c r="T278" s="79"/>
      <c r="AT278" s="25" t="s">
        <v>369</v>
      </c>
      <c r="AU278" s="25" t="s">
        <v>79</v>
      </c>
    </row>
    <row r="279" spans="2:65" s="12" customFormat="1" ht="13.5">
      <c r="B279" s="222"/>
      <c r="C279" s="223"/>
      <c r="D279" s="219" t="s">
        <v>371</v>
      </c>
      <c r="E279" s="224" t="s">
        <v>21</v>
      </c>
      <c r="F279" s="225" t="s">
        <v>585</v>
      </c>
      <c r="G279" s="223"/>
      <c r="H279" s="226" t="s">
        <v>21</v>
      </c>
      <c r="I279" s="227"/>
      <c r="J279" s="223"/>
      <c r="K279" s="223"/>
      <c r="L279" s="228"/>
      <c r="M279" s="229"/>
      <c r="N279" s="230"/>
      <c r="O279" s="230"/>
      <c r="P279" s="230"/>
      <c r="Q279" s="230"/>
      <c r="R279" s="230"/>
      <c r="S279" s="230"/>
      <c r="T279" s="231"/>
      <c r="AT279" s="232" t="s">
        <v>371</v>
      </c>
      <c r="AU279" s="232" t="s">
        <v>79</v>
      </c>
      <c r="AV279" s="12" t="s">
        <v>77</v>
      </c>
      <c r="AW279" s="12" t="s">
        <v>33</v>
      </c>
      <c r="AX279" s="12" t="s">
        <v>70</v>
      </c>
      <c r="AY279" s="232" t="s">
        <v>361</v>
      </c>
    </row>
    <row r="280" spans="2:65" s="13" customFormat="1" ht="40.5">
      <c r="B280" s="233"/>
      <c r="C280" s="234"/>
      <c r="D280" s="219" t="s">
        <v>371</v>
      </c>
      <c r="E280" s="245" t="s">
        <v>21</v>
      </c>
      <c r="F280" s="246" t="s">
        <v>593</v>
      </c>
      <c r="G280" s="234"/>
      <c r="H280" s="247">
        <v>47.015000000000001</v>
      </c>
      <c r="I280" s="239"/>
      <c r="J280" s="234"/>
      <c r="K280" s="234"/>
      <c r="L280" s="240"/>
      <c r="M280" s="241"/>
      <c r="N280" s="242"/>
      <c r="O280" s="242"/>
      <c r="P280" s="242"/>
      <c r="Q280" s="242"/>
      <c r="R280" s="242"/>
      <c r="S280" s="242"/>
      <c r="T280" s="243"/>
      <c r="AT280" s="244" t="s">
        <v>371</v>
      </c>
      <c r="AU280" s="244" t="s">
        <v>79</v>
      </c>
      <c r="AV280" s="13" t="s">
        <v>79</v>
      </c>
      <c r="AW280" s="13" t="s">
        <v>33</v>
      </c>
      <c r="AX280" s="13" t="s">
        <v>70</v>
      </c>
      <c r="AY280" s="244" t="s">
        <v>361</v>
      </c>
    </row>
    <row r="281" spans="2:65" s="13" customFormat="1" ht="27">
      <c r="B281" s="233"/>
      <c r="C281" s="234"/>
      <c r="D281" s="219" t="s">
        <v>371</v>
      </c>
      <c r="E281" s="245" t="s">
        <v>21</v>
      </c>
      <c r="F281" s="246" t="s">
        <v>594</v>
      </c>
      <c r="G281" s="234"/>
      <c r="H281" s="247">
        <v>-11.975</v>
      </c>
      <c r="I281" s="239"/>
      <c r="J281" s="234"/>
      <c r="K281" s="234"/>
      <c r="L281" s="240"/>
      <c r="M281" s="241"/>
      <c r="N281" s="242"/>
      <c r="O281" s="242"/>
      <c r="P281" s="242"/>
      <c r="Q281" s="242"/>
      <c r="R281" s="242"/>
      <c r="S281" s="242"/>
      <c r="T281" s="243"/>
      <c r="AT281" s="244" t="s">
        <v>371</v>
      </c>
      <c r="AU281" s="244" t="s">
        <v>79</v>
      </c>
      <c r="AV281" s="13" t="s">
        <v>79</v>
      </c>
      <c r="AW281" s="13" t="s">
        <v>33</v>
      </c>
      <c r="AX281" s="13" t="s">
        <v>70</v>
      </c>
      <c r="AY281" s="244" t="s">
        <v>361</v>
      </c>
    </row>
    <row r="282" spans="2:65" s="14" customFormat="1" ht="13.5">
      <c r="B282" s="248"/>
      <c r="C282" s="249"/>
      <c r="D282" s="235" t="s">
        <v>371</v>
      </c>
      <c r="E282" s="250" t="s">
        <v>21</v>
      </c>
      <c r="F282" s="251" t="s">
        <v>392</v>
      </c>
      <c r="G282" s="249"/>
      <c r="H282" s="252">
        <v>35.04</v>
      </c>
      <c r="I282" s="253"/>
      <c r="J282" s="249"/>
      <c r="K282" s="249"/>
      <c r="L282" s="254"/>
      <c r="M282" s="255"/>
      <c r="N282" s="256"/>
      <c r="O282" s="256"/>
      <c r="P282" s="256"/>
      <c r="Q282" s="256"/>
      <c r="R282" s="256"/>
      <c r="S282" s="256"/>
      <c r="T282" s="257"/>
      <c r="AT282" s="258" t="s">
        <v>371</v>
      </c>
      <c r="AU282" s="258" t="s">
        <v>79</v>
      </c>
      <c r="AV282" s="14" t="s">
        <v>147</v>
      </c>
      <c r="AW282" s="14" t="s">
        <v>33</v>
      </c>
      <c r="AX282" s="14" t="s">
        <v>77</v>
      </c>
      <c r="AY282" s="258" t="s">
        <v>361</v>
      </c>
    </row>
    <row r="283" spans="2:65" s="1" customFormat="1" ht="31.5" customHeight="1">
      <c r="B283" s="42"/>
      <c r="C283" s="207" t="s">
        <v>595</v>
      </c>
      <c r="D283" s="207" t="s">
        <v>363</v>
      </c>
      <c r="E283" s="208" t="s">
        <v>596</v>
      </c>
      <c r="F283" s="209" t="s">
        <v>597</v>
      </c>
      <c r="G283" s="210" t="s">
        <v>459</v>
      </c>
      <c r="H283" s="211">
        <v>10.82</v>
      </c>
      <c r="I283" s="212"/>
      <c r="J283" s="213">
        <f>ROUND(I283*H283,2)</f>
        <v>0</v>
      </c>
      <c r="K283" s="209" t="s">
        <v>367</v>
      </c>
      <c r="L283" s="62"/>
      <c r="M283" s="214" t="s">
        <v>21</v>
      </c>
      <c r="N283" s="215" t="s">
        <v>41</v>
      </c>
      <c r="O283" s="43"/>
      <c r="P283" s="216">
        <f>O283*H283</f>
        <v>0</v>
      </c>
      <c r="Q283" s="216">
        <v>6.9819999999999993E-2</v>
      </c>
      <c r="R283" s="216">
        <f>Q283*H283</f>
        <v>0.75545239999999991</v>
      </c>
      <c r="S283" s="216">
        <v>0</v>
      </c>
      <c r="T283" s="217">
        <f>S283*H283</f>
        <v>0</v>
      </c>
      <c r="AR283" s="25" t="s">
        <v>147</v>
      </c>
      <c r="AT283" s="25" t="s">
        <v>363</v>
      </c>
      <c r="AU283" s="25" t="s">
        <v>79</v>
      </c>
      <c r="AY283" s="25" t="s">
        <v>361</v>
      </c>
      <c r="BE283" s="218">
        <f>IF(N283="základní",J283,0)</f>
        <v>0</v>
      </c>
      <c r="BF283" s="218">
        <f>IF(N283="snížená",J283,0)</f>
        <v>0</v>
      </c>
      <c r="BG283" s="218">
        <f>IF(N283="zákl. přenesená",J283,0)</f>
        <v>0</v>
      </c>
      <c r="BH283" s="218">
        <f>IF(N283="sníž. přenesená",J283,0)</f>
        <v>0</v>
      </c>
      <c r="BI283" s="218">
        <f>IF(N283="nulová",J283,0)</f>
        <v>0</v>
      </c>
      <c r="BJ283" s="25" t="s">
        <v>77</v>
      </c>
      <c r="BK283" s="218">
        <f>ROUND(I283*H283,2)</f>
        <v>0</v>
      </c>
      <c r="BL283" s="25" t="s">
        <v>147</v>
      </c>
      <c r="BM283" s="25" t="s">
        <v>598</v>
      </c>
    </row>
    <row r="284" spans="2:65" s="1" customFormat="1" ht="27">
      <c r="B284" s="42"/>
      <c r="C284" s="64"/>
      <c r="D284" s="219" t="s">
        <v>369</v>
      </c>
      <c r="E284" s="64"/>
      <c r="F284" s="220" t="s">
        <v>599</v>
      </c>
      <c r="G284" s="64"/>
      <c r="H284" s="64"/>
      <c r="I284" s="175"/>
      <c r="J284" s="64"/>
      <c r="K284" s="64"/>
      <c r="L284" s="62"/>
      <c r="M284" s="221"/>
      <c r="N284" s="43"/>
      <c r="O284" s="43"/>
      <c r="P284" s="43"/>
      <c r="Q284" s="43"/>
      <c r="R284" s="43"/>
      <c r="S284" s="43"/>
      <c r="T284" s="79"/>
      <c r="AT284" s="25" t="s">
        <v>369</v>
      </c>
      <c r="AU284" s="25" t="s">
        <v>79</v>
      </c>
    </row>
    <row r="285" spans="2:65" s="13" customFormat="1" ht="27">
      <c r="B285" s="233"/>
      <c r="C285" s="234"/>
      <c r="D285" s="235" t="s">
        <v>371</v>
      </c>
      <c r="E285" s="236" t="s">
        <v>21</v>
      </c>
      <c r="F285" s="237" t="s">
        <v>600</v>
      </c>
      <c r="G285" s="234"/>
      <c r="H285" s="238">
        <v>10.82</v>
      </c>
      <c r="I285" s="239"/>
      <c r="J285" s="234"/>
      <c r="K285" s="234"/>
      <c r="L285" s="240"/>
      <c r="M285" s="241"/>
      <c r="N285" s="242"/>
      <c r="O285" s="242"/>
      <c r="P285" s="242"/>
      <c r="Q285" s="242"/>
      <c r="R285" s="242"/>
      <c r="S285" s="242"/>
      <c r="T285" s="243"/>
      <c r="AT285" s="244" t="s">
        <v>371</v>
      </c>
      <c r="AU285" s="244" t="s">
        <v>79</v>
      </c>
      <c r="AV285" s="13" t="s">
        <v>79</v>
      </c>
      <c r="AW285" s="13" t="s">
        <v>33</v>
      </c>
      <c r="AX285" s="13" t="s">
        <v>77</v>
      </c>
      <c r="AY285" s="244" t="s">
        <v>361</v>
      </c>
    </row>
    <row r="286" spans="2:65" s="1" customFormat="1" ht="22.5" customHeight="1">
      <c r="B286" s="42"/>
      <c r="C286" s="207" t="s">
        <v>601</v>
      </c>
      <c r="D286" s="207" t="s">
        <v>363</v>
      </c>
      <c r="E286" s="208" t="s">
        <v>602</v>
      </c>
      <c r="F286" s="209" t="s">
        <v>603</v>
      </c>
      <c r="G286" s="210" t="s">
        <v>459</v>
      </c>
      <c r="H286" s="211">
        <v>260.43</v>
      </c>
      <c r="I286" s="212"/>
      <c r="J286" s="213">
        <f>ROUND(I286*H286,2)</f>
        <v>0</v>
      </c>
      <c r="K286" s="209" t="s">
        <v>21</v>
      </c>
      <c r="L286" s="62"/>
      <c r="M286" s="214" t="s">
        <v>21</v>
      </c>
      <c r="N286" s="215" t="s">
        <v>41</v>
      </c>
      <c r="O286" s="43"/>
      <c r="P286" s="216">
        <f>O286*H286</f>
        <v>0</v>
      </c>
      <c r="Q286" s="216">
        <v>0.34075</v>
      </c>
      <c r="R286" s="216">
        <f>Q286*H286</f>
        <v>88.741522500000002</v>
      </c>
      <c r="S286" s="216">
        <v>0</v>
      </c>
      <c r="T286" s="217">
        <f>S286*H286</f>
        <v>0</v>
      </c>
      <c r="AR286" s="25" t="s">
        <v>147</v>
      </c>
      <c r="AT286" s="25" t="s">
        <v>363</v>
      </c>
      <c r="AU286" s="25" t="s">
        <v>79</v>
      </c>
      <c r="AY286" s="25" t="s">
        <v>361</v>
      </c>
      <c r="BE286" s="218">
        <f>IF(N286="základní",J286,0)</f>
        <v>0</v>
      </c>
      <c r="BF286" s="218">
        <f>IF(N286="snížená",J286,0)</f>
        <v>0</v>
      </c>
      <c r="BG286" s="218">
        <f>IF(N286="zákl. přenesená",J286,0)</f>
        <v>0</v>
      </c>
      <c r="BH286" s="218">
        <f>IF(N286="sníž. přenesená",J286,0)</f>
        <v>0</v>
      </c>
      <c r="BI286" s="218">
        <f>IF(N286="nulová",J286,0)</f>
        <v>0</v>
      </c>
      <c r="BJ286" s="25" t="s">
        <v>77</v>
      </c>
      <c r="BK286" s="218">
        <f>ROUND(I286*H286,2)</f>
        <v>0</v>
      </c>
      <c r="BL286" s="25" t="s">
        <v>147</v>
      </c>
      <c r="BM286" s="25" t="s">
        <v>604</v>
      </c>
    </row>
    <row r="287" spans="2:65" s="1" customFormat="1" ht="13.5">
      <c r="B287" s="42"/>
      <c r="C287" s="64"/>
      <c r="D287" s="219" t="s">
        <v>369</v>
      </c>
      <c r="E287" s="64"/>
      <c r="F287" s="220" t="s">
        <v>605</v>
      </c>
      <c r="G287" s="64"/>
      <c r="H287" s="64"/>
      <c r="I287" s="175"/>
      <c r="J287" s="64"/>
      <c r="K287" s="64"/>
      <c r="L287" s="62"/>
      <c r="M287" s="221"/>
      <c r="N287" s="43"/>
      <c r="O287" s="43"/>
      <c r="P287" s="43"/>
      <c r="Q287" s="43"/>
      <c r="R287" s="43"/>
      <c r="S287" s="43"/>
      <c r="T287" s="79"/>
      <c r="AT287" s="25" t="s">
        <v>369</v>
      </c>
      <c r="AU287" s="25" t="s">
        <v>79</v>
      </c>
    </row>
    <row r="288" spans="2:65" s="12" customFormat="1" ht="13.5">
      <c r="B288" s="222"/>
      <c r="C288" s="223"/>
      <c r="D288" s="219" t="s">
        <v>371</v>
      </c>
      <c r="E288" s="224" t="s">
        <v>21</v>
      </c>
      <c r="F288" s="225" t="s">
        <v>585</v>
      </c>
      <c r="G288" s="223"/>
      <c r="H288" s="226" t="s">
        <v>21</v>
      </c>
      <c r="I288" s="227"/>
      <c r="J288" s="223"/>
      <c r="K288" s="223"/>
      <c r="L288" s="228"/>
      <c r="M288" s="229"/>
      <c r="N288" s="230"/>
      <c r="O288" s="230"/>
      <c r="P288" s="230"/>
      <c r="Q288" s="230"/>
      <c r="R288" s="230"/>
      <c r="S288" s="230"/>
      <c r="T288" s="231"/>
      <c r="AT288" s="232" t="s">
        <v>371</v>
      </c>
      <c r="AU288" s="232" t="s">
        <v>79</v>
      </c>
      <c r="AV288" s="12" t="s">
        <v>77</v>
      </c>
      <c r="AW288" s="12" t="s">
        <v>33</v>
      </c>
      <c r="AX288" s="12" t="s">
        <v>70</v>
      </c>
      <c r="AY288" s="232" t="s">
        <v>361</v>
      </c>
    </row>
    <row r="289" spans="2:65" s="13" customFormat="1" ht="40.5">
      <c r="B289" s="233"/>
      <c r="C289" s="234"/>
      <c r="D289" s="219" t="s">
        <v>371</v>
      </c>
      <c r="E289" s="245" t="s">
        <v>21</v>
      </c>
      <c r="F289" s="246" t="s">
        <v>606</v>
      </c>
      <c r="G289" s="234"/>
      <c r="H289" s="247">
        <v>260.84100000000001</v>
      </c>
      <c r="I289" s="239"/>
      <c r="J289" s="234"/>
      <c r="K289" s="234"/>
      <c r="L289" s="240"/>
      <c r="M289" s="241"/>
      <c r="N289" s="242"/>
      <c r="O289" s="242"/>
      <c r="P289" s="242"/>
      <c r="Q289" s="242"/>
      <c r="R289" s="242"/>
      <c r="S289" s="242"/>
      <c r="T289" s="243"/>
      <c r="AT289" s="244" t="s">
        <v>371</v>
      </c>
      <c r="AU289" s="244" t="s">
        <v>79</v>
      </c>
      <c r="AV289" s="13" t="s">
        <v>79</v>
      </c>
      <c r="AW289" s="13" t="s">
        <v>33</v>
      </c>
      <c r="AX289" s="13" t="s">
        <v>70</v>
      </c>
      <c r="AY289" s="244" t="s">
        <v>361</v>
      </c>
    </row>
    <row r="290" spans="2:65" s="13" customFormat="1" ht="27">
      <c r="B290" s="233"/>
      <c r="C290" s="234"/>
      <c r="D290" s="219" t="s">
        <v>371</v>
      </c>
      <c r="E290" s="245" t="s">
        <v>21</v>
      </c>
      <c r="F290" s="246" t="s">
        <v>607</v>
      </c>
      <c r="G290" s="234"/>
      <c r="H290" s="247">
        <v>-38.11</v>
      </c>
      <c r="I290" s="239"/>
      <c r="J290" s="234"/>
      <c r="K290" s="234"/>
      <c r="L290" s="240"/>
      <c r="M290" s="241"/>
      <c r="N290" s="242"/>
      <c r="O290" s="242"/>
      <c r="P290" s="242"/>
      <c r="Q290" s="242"/>
      <c r="R290" s="242"/>
      <c r="S290" s="242"/>
      <c r="T290" s="243"/>
      <c r="AT290" s="244" t="s">
        <v>371</v>
      </c>
      <c r="AU290" s="244" t="s">
        <v>79</v>
      </c>
      <c r="AV290" s="13" t="s">
        <v>79</v>
      </c>
      <c r="AW290" s="13" t="s">
        <v>33</v>
      </c>
      <c r="AX290" s="13" t="s">
        <v>70</v>
      </c>
      <c r="AY290" s="244" t="s">
        <v>361</v>
      </c>
    </row>
    <row r="291" spans="2:65" s="13" customFormat="1" ht="13.5">
      <c r="B291" s="233"/>
      <c r="C291" s="234"/>
      <c r="D291" s="219" t="s">
        <v>371</v>
      </c>
      <c r="E291" s="245" t="s">
        <v>21</v>
      </c>
      <c r="F291" s="246" t="s">
        <v>608</v>
      </c>
      <c r="G291" s="234"/>
      <c r="H291" s="247">
        <v>-12.6</v>
      </c>
      <c r="I291" s="239"/>
      <c r="J291" s="234"/>
      <c r="K291" s="234"/>
      <c r="L291" s="240"/>
      <c r="M291" s="241"/>
      <c r="N291" s="242"/>
      <c r="O291" s="242"/>
      <c r="P291" s="242"/>
      <c r="Q291" s="242"/>
      <c r="R291" s="242"/>
      <c r="S291" s="242"/>
      <c r="T291" s="243"/>
      <c r="AT291" s="244" t="s">
        <v>371</v>
      </c>
      <c r="AU291" s="244" t="s">
        <v>79</v>
      </c>
      <c r="AV291" s="13" t="s">
        <v>79</v>
      </c>
      <c r="AW291" s="13" t="s">
        <v>33</v>
      </c>
      <c r="AX291" s="13" t="s">
        <v>70</v>
      </c>
      <c r="AY291" s="244" t="s">
        <v>361</v>
      </c>
    </row>
    <row r="292" spans="2:65" s="13" customFormat="1" ht="27">
      <c r="B292" s="233"/>
      <c r="C292" s="234"/>
      <c r="D292" s="219" t="s">
        <v>371</v>
      </c>
      <c r="E292" s="245" t="s">
        <v>21</v>
      </c>
      <c r="F292" s="246" t="s">
        <v>609</v>
      </c>
      <c r="G292" s="234"/>
      <c r="H292" s="247">
        <v>42.906999999999996</v>
      </c>
      <c r="I292" s="239"/>
      <c r="J292" s="234"/>
      <c r="K292" s="234"/>
      <c r="L292" s="240"/>
      <c r="M292" s="241"/>
      <c r="N292" s="242"/>
      <c r="O292" s="242"/>
      <c r="P292" s="242"/>
      <c r="Q292" s="242"/>
      <c r="R292" s="242"/>
      <c r="S292" s="242"/>
      <c r="T292" s="243"/>
      <c r="AT292" s="244" t="s">
        <v>371</v>
      </c>
      <c r="AU292" s="244" t="s">
        <v>79</v>
      </c>
      <c r="AV292" s="13" t="s">
        <v>79</v>
      </c>
      <c r="AW292" s="13" t="s">
        <v>33</v>
      </c>
      <c r="AX292" s="13" t="s">
        <v>70</v>
      </c>
      <c r="AY292" s="244" t="s">
        <v>361</v>
      </c>
    </row>
    <row r="293" spans="2:65" s="13" customFormat="1" ht="13.5">
      <c r="B293" s="233"/>
      <c r="C293" s="234"/>
      <c r="D293" s="219" t="s">
        <v>371</v>
      </c>
      <c r="E293" s="245" t="s">
        <v>21</v>
      </c>
      <c r="F293" s="246" t="s">
        <v>610</v>
      </c>
      <c r="G293" s="234"/>
      <c r="H293" s="247">
        <v>7.3920000000000003</v>
      </c>
      <c r="I293" s="239"/>
      <c r="J293" s="234"/>
      <c r="K293" s="234"/>
      <c r="L293" s="240"/>
      <c r="M293" s="241"/>
      <c r="N293" s="242"/>
      <c r="O293" s="242"/>
      <c r="P293" s="242"/>
      <c r="Q293" s="242"/>
      <c r="R293" s="242"/>
      <c r="S293" s="242"/>
      <c r="T293" s="243"/>
      <c r="AT293" s="244" t="s">
        <v>371</v>
      </c>
      <c r="AU293" s="244" t="s">
        <v>79</v>
      </c>
      <c r="AV293" s="13" t="s">
        <v>79</v>
      </c>
      <c r="AW293" s="13" t="s">
        <v>33</v>
      </c>
      <c r="AX293" s="13" t="s">
        <v>70</v>
      </c>
      <c r="AY293" s="244" t="s">
        <v>361</v>
      </c>
    </row>
    <row r="294" spans="2:65" s="14" customFormat="1" ht="13.5">
      <c r="B294" s="248"/>
      <c r="C294" s="249"/>
      <c r="D294" s="235" t="s">
        <v>371</v>
      </c>
      <c r="E294" s="250" t="s">
        <v>21</v>
      </c>
      <c r="F294" s="251" t="s">
        <v>392</v>
      </c>
      <c r="G294" s="249"/>
      <c r="H294" s="252">
        <v>260.43</v>
      </c>
      <c r="I294" s="253"/>
      <c r="J294" s="249"/>
      <c r="K294" s="249"/>
      <c r="L294" s="254"/>
      <c r="M294" s="255"/>
      <c r="N294" s="256"/>
      <c r="O294" s="256"/>
      <c r="P294" s="256"/>
      <c r="Q294" s="256"/>
      <c r="R294" s="256"/>
      <c r="S294" s="256"/>
      <c r="T294" s="257"/>
      <c r="AT294" s="258" t="s">
        <v>371</v>
      </c>
      <c r="AU294" s="258" t="s">
        <v>79</v>
      </c>
      <c r="AV294" s="14" t="s">
        <v>147</v>
      </c>
      <c r="AW294" s="14" t="s">
        <v>33</v>
      </c>
      <c r="AX294" s="14" t="s">
        <v>77</v>
      </c>
      <c r="AY294" s="258" t="s">
        <v>361</v>
      </c>
    </row>
    <row r="295" spans="2:65" s="1" customFormat="1" ht="22.5" customHeight="1">
      <c r="B295" s="42"/>
      <c r="C295" s="207" t="s">
        <v>611</v>
      </c>
      <c r="D295" s="207" t="s">
        <v>363</v>
      </c>
      <c r="E295" s="208" t="s">
        <v>612</v>
      </c>
      <c r="F295" s="209" t="s">
        <v>613</v>
      </c>
      <c r="G295" s="210" t="s">
        <v>614</v>
      </c>
      <c r="H295" s="211">
        <v>12</v>
      </c>
      <c r="I295" s="212"/>
      <c r="J295" s="213">
        <f>ROUND(I295*H295,2)</f>
        <v>0</v>
      </c>
      <c r="K295" s="209" t="s">
        <v>367</v>
      </c>
      <c r="L295" s="62"/>
      <c r="M295" s="214" t="s">
        <v>21</v>
      </c>
      <c r="N295" s="215" t="s">
        <v>41</v>
      </c>
      <c r="O295" s="43"/>
      <c r="P295" s="216">
        <f>O295*H295</f>
        <v>0</v>
      </c>
      <c r="Q295" s="216">
        <v>2.743E-2</v>
      </c>
      <c r="R295" s="216">
        <f>Q295*H295</f>
        <v>0.32916000000000001</v>
      </c>
      <c r="S295" s="216">
        <v>0</v>
      </c>
      <c r="T295" s="217">
        <f>S295*H295</f>
        <v>0</v>
      </c>
      <c r="AR295" s="25" t="s">
        <v>147</v>
      </c>
      <c r="AT295" s="25" t="s">
        <v>363</v>
      </c>
      <c r="AU295" s="25" t="s">
        <v>79</v>
      </c>
      <c r="AY295" s="25" t="s">
        <v>361</v>
      </c>
      <c r="BE295" s="218">
        <f>IF(N295="základní",J295,0)</f>
        <v>0</v>
      </c>
      <c r="BF295" s="218">
        <f>IF(N295="snížená",J295,0)</f>
        <v>0</v>
      </c>
      <c r="BG295" s="218">
        <f>IF(N295="zákl. přenesená",J295,0)</f>
        <v>0</v>
      </c>
      <c r="BH295" s="218">
        <f>IF(N295="sníž. přenesená",J295,0)</f>
        <v>0</v>
      </c>
      <c r="BI295" s="218">
        <f>IF(N295="nulová",J295,0)</f>
        <v>0</v>
      </c>
      <c r="BJ295" s="25" t="s">
        <v>77</v>
      </c>
      <c r="BK295" s="218">
        <f>ROUND(I295*H295,2)</f>
        <v>0</v>
      </c>
      <c r="BL295" s="25" t="s">
        <v>147</v>
      </c>
      <c r="BM295" s="25" t="s">
        <v>615</v>
      </c>
    </row>
    <row r="296" spans="2:65" s="1" customFormat="1" ht="27">
      <c r="B296" s="42"/>
      <c r="C296" s="64"/>
      <c r="D296" s="219" t="s">
        <v>369</v>
      </c>
      <c r="E296" s="64"/>
      <c r="F296" s="220" t="s">
        <v>616</v>
      </c>
      <c r="G296" s="64"/>
      <c r="H296" s="64"/>
      <c r="I296" s="175"/>
      <c r="J296" s="64"/>
      <c r="K296" s="64"/>
      <c r="L296" s="62"/>
      <c r="M296" s="221"/>
      <c r="N296" s="43"/>
      <c r="O296" s="43"/>
      <c r="P296" s="43"/>
      <c r="Q296" s="43"/>
      <c r="R296" s="43"/>
      <c r="S296" s="43"/>
      <c r="T296" s="79"/>
      <c r="AT296" s="25" t="s">
        <v>369</v>
      </c>
      <c r="AU296" s="25" t="s">
        <v>79</v>
      </c>
    </row>
    <row r="297" spans="2:65" s="12" customFormat="1" ht="13.5">
      <c r="B297" s="222"/>
      <c r="C297" s="223"/>
      <c r="D297" s="219" t="s">
        <v>371</v>
      </c>
      <c r="E297" s="224" t="s">
        <v>21</v>
      </c>
      <c r="F297" s="225" t="s">
        <v>617</v>
      </c>
      <c r="G297" s="223"/>
      <c r="H297" s="226" t="s">
        <v>21</v>
      </c>
      <c r="I297" s="227"/>
      <c r="J297" s="223"/>
      <c r="K297" s="223"/>
      <c r="L297" s="228"/>
      <c r="M297" s="229"/>
      <c r="N297" s="230"/>
      <c r="O297" s="230"/>
      <c r="P297" s="230"/>
      <c r="Q297" s="230"/>
      <c r="R297" s="230"/>
      <c r="S297" s="230"/>
      <c r="T297" s="231"/>
      <c r="AT297" s="232" t="s">
        <v>371</v>
      </c>
      <c r="AU297" s="232" t="s">
        <v>79</v>
      </c>
      <c r="AV297" s="12" t="s">
        <v>77</v>
      </c>
      <c r="AW297" s="12" t="s">
        <v>33</v>
      </c>
      <c r="AX297" s="12" t="s">
        <v>70</v>
      </c>
      <c r="AY297" s="232" t="s">
        <v>361</v>
      </c>
    </row>
    <row r="298" spans="2:65" s="13" customFormat="1" ht="13.5">
      <c r="B298" s="233"/>
      <c r="C298" s="234"/>
      <c r="D298" s="235" t="s">
        <v>371</v>
      </c>
      <c r="E298" s="236" t="s">
        <v>21</v>
      </c>
      <c r="F298" s="237" t="s">
        <v>618</v>
      </c>
      <c r="G298" s="234"/>
      <c r="H298" s="238">
        <v>12</v>
      </c>
      <c r="I298" s="239"/>
      <c r="J298" s="234"/>
      <c r="K298" s="234"/>
      <c r="L298" s="240"/>
      <c r="M298" s="241"/>
      <c r="N298" s="242"/>
      <c r="O298" s="242"/>
      <c r="P298" s="242"/>
      <c r="Q298" s="242"/>
      <c r="R298" s="242"/>
      <c r="S298" s="242"/>
      <c r="T298" s="243"/>
      <c r="AT298" s="244" t="s">
        <v>371</v>
      </c>
      <c r="AU298" s="244" t="s">
        <v>79</v>
      </c>
      <c r="AV298" s="13" t="s">
        <v>79</v>
      </c>
      <c r="AW298" s="13" t="s">
        <v>33</v>
      </c>
      <c r="AX298" s="13" t="s">
        <v>77</v>
      </c>
      <c r="AY298" s="244" t="s">
        <v>361</v>
      </c>
    </row>
    <row r="299" spans="2:65" s="1" customFormat="1" ht="22.5" customHeight="1">
      <c r="B299" s="42"/>
      <c r="C299" s="207" t="s">
        <v>619</v>
      </c>
      <c r="D299" s="207" t="s">
        <v>363</v>
      </c>
      <c r="E299" s="208" t="s">
        <v>620</v>
      </c>
      <c r="F299" s="209" t="s">
        <v>621</v>
      </c>
      <c r="G299" s="210" t="s">
        <v>614</v>
      </c>
      <c r="H299" s="211">
        <v>2</v>
      </c>
      <c r="I299" s="212"/>
      <c r="J299" s="213">
        <f>ROUND(I299*H299,2)</f>
        <v>0</v>
      </c>
      <c r="K299" s="209" t="s">
        <v>367</v>
      </c>
      <c r="L299" s="62"/>
      <c r="M299" s="214" t="s">
        <v>21</v>
      </c>
      <c r="N299" s="215" t="s">
        <v>41</v>
      </c>
      <c r="O299" s="43"/>
      <c r="P299" s="216">
        <f>O299*H299</f>
        <v>0</v>
      </c>
      <c r="Q299" s="216">
        <v>4.2799999999999998E-2</v>
      </c>
      <c r="R299" s="216">
        <f>Q299*H299</f>
        <v>8.5599999999999996E-2</v>
      </c>
      <c r="S299" s="216">
        <v>0</v>
      </c>
      <c r="T299" s="217">
        <f>S299*H299</f>
        <v>0</v>
      </c>
      <c r="AR299" s="25" t="s">
        <v>147</v>
      </c>
      <c r="AT299" s="25" t="s">
        <v>363</v>
      </c>
      <c r="AU299" s="25" t="s">
        <v>79</v>
      </c>
      <c r="AY299" s="25" t="s">
        <v>361</v>
      </c>
      <c r="BE299" s="218">
        <f>IF(N299="základní",J299,0)</f>
        <v>0</v>
      </c>
      <c r="BF299" s="218">
        <f>IF(N299="snížená",J299,0)</f>
        <v>0</v>
      </c>
      <c r="BG299" s="218">
        <f>IF(N299="zákl. přenesená",J299,0)</f>
        <v>0</v>
      </c>
      <c r="BH299" s="218">
        <f>IF(N299="sníž. přenesená",J299,0)</f>
        <v>0</v>
      </c>
      <c r="BI299" s="218">
        <f>IF(N299="nulová",J299,0)</f>
        <v>0</v>
      </c>
      <c r="BJ299" s="25" t="s">
        <v>77</v>
      </c>
      <c r="BK299" s="218">
        <f>ROUND(I299*H299,2)</f>
        <v>0</v>
      </c>
      <c r="BL299" s="25" t="s">
        <v>147</v>
      </c>
      <c r="BM299" s="25" t="s">
        <v>622</v>
      </c>
    </row>
    <row r="300" spans="2:65" s="1" customFormat="1" ht="27">
      <c r="B300" s="42"/>
      <c r="C300" s="64"/>
      <c r="D300" s="219" t="s">
        <v>369</v>
      </c>
      <c r="E300" s="64"/>
      <c r="F300" s="220" t="s">
        <v>623</v>
      </c>
      <c r="G300" s="64"/>
      <c r="H300" s="64"/>
      <c r="I300" s="175"/>
      <c r="J300" s="64"/>
      <c r="K300" s="64"/>
      <c r="L300" s="62"/>
      <c r="M300" s="221"/>
      <c r="N300" s="43"/>
      <c r="O300" s="43"/>
      <c r="P300" s="43"/>
      <c r="Q300" s="43"/>
      <c r="R300" s="43"/>
      <c r="S300" s="43"/>
      <c r="T300" s="79"/>
      <c r="AT300" s="25" t="s">
        <v>369</v>
      </c>
      <c r="AU300" s="25" t="s">
        <v>79</v>
      </c>
    </row>
    <row r="301" spans="2:65" s="12" customFormat="1" ht="13.5">
      <c r="B301" s="222"/>
      <c r="C301" s="223"/>
      <c r="D301" s="219" t="s">
        <v>371</v>
      </c>
      <c r="E301" s="224" t="s">
        <v>21</v>
      </c>
      <c r="F301" s="225" t="s">
        <v>624</v>
      </c>
      <c r="G301" s="223"/>
      <c r="H301" s="226" t="s">
        <v>21</v>
      </c>
      <c r="I301" s="227"/>
      <c r="J301" s="223"/>
      <c r="K301" s="223"/>
      <c r="L301" s="228"/>
      <c r="M301" s="229"/>
      <c r="N301" s="230"/>
      <c r="O301" s="230"/>
      <c r="P301" s="230"/>
      <c r="Q301" s="230"/>
      <c r="R301" s="230"/>
      <c r="S301" s="230"/>
      <c r="T301" s="231"/>
      <c r="AT301" s="232" t="s">
        <v>371</v>
      </c>
      <c r="AU301" s="232" t="s">
        <v>79</v>
      </c>
      <c r="AV301" s="12" t="s">
        <v>77</v>
      </c>
      <c r="AW301" s="12" t="s">
        <v>33</v>
      </c>
      <c r="AX301" s="12" t="s">
        <v>70</v>
      </c>
      <c r="AY301" s="232" t="s">
        <v>361</v>
      </c>
    </row>
    <row r="302" spans="2:65" s="13" customFormat="1" ht="13.5">
      <c r="B302" s="233"/>
      <c r="C302" s="234"/>
      <c r="D302" s="235" t="s">
        <v>371</v>
      </c>
      <c r="E302" s="236" t="s">
        <v>21</v>
      </c>
      <c r="F302" s="237" t="s">
        <v>625</v>
      </c>
      <c r="G302" s="234"/>
      <c r="H302" s="238">
        <v>2</v>
      </c>
      <c r="I302" s="239"/>
      <c r="J302" s="234"/>
      <c r="K302" s="234"/>
      <c r="L302" s="240"/>
      <c r="M302" s="241"/>
      <c r="N302" s="242"/>
      <c r="O302" s="242"/>
      <c r="P302" s="242"/>
      <c r="Q302" s="242"/>
      <c r="R302" s="242"/>
      <c r="S302" s="242"/>
      <c r="T302" s="243"/>
      <c r="AT302" s="244" t="s">
        <v>371</v>
      </c>
      <c r="AU302" s="244" t="s">
        <v>79</v>
      </c>
      <c r="AV302" s="13" t="s">
        <v>79</v>
      </c>
      <c r="AW302" s="13" t="s">
        <v>33</v>
      </c>
      <c r="AX302" s="13" t="s">
        <v>77</v>
      </c>
      <c r="AY302" s="244" t="s">
        <v>361</v>
      </c>
    </row>
    <row r="303" spans="2:65" s="1" customFormat="1" ht="22.5" customHeight="1">
      <c r="B303" s="42"/>
      <c r="C303" s="207" t="s">
        <v>626</v>
      </c>
      <c r="D303" s="207" t="s">
        <v>363</v>
      </c>
      <c r="E303" s="208" t="s">
        <v>627</v>
      </c>
      <c r="F303" s="209" t="s">
        <v>628</v>
      </c>
      <c r="G303" s="210" t="s">
        <v>614</v>
      </c>
      <c r="H303" s="211">
        <v>16</v>
      </c>
      <c r="I303" s="212"/>
      <c r="J303" s="213">
        <f>ROUND(I303*H303,2)</f>
        <v>0</v>
      </c>
      <c r="K303" s="209" t="s">
        <v>367</v>
      </c>
      <c r="L303" s="62"/>
      <c r="M303" s="214" t="s">
        <v>21</v>
      </c>
      <c r="N303" s="215" t="s">
        <v>41</v>
      </c>
      <c r="O303" s="43"/>
      <c r="P303" s="216">
        <f>O303*H303</f>
        <v>0</v>
      </c>
      <c r="Q303" s="216">
        <v>4.6449999999999998E-2</v>
      </c>
      <c r="R303" s="216">
        <f>Q303*H303</f>
        <v>0.74319999999999997</v>
      </c>
      <c r="S303" s="216">
        <v>0</v>
      </c>
      <c r="T303" s="217">
        <f>S303*H303</f>
        <v>0</v>
      </c>
      <c r="AR303" s="25" t="s">
        <v>147</v>
      </c>
      <c r="AT303" s="25" t="s">
        <v>363</v>
      </c>
      <c r="AU303" s="25" t="s">
        <v>79</v>
      </c>
      <c r="AY303" s="25" t="s">
        <v>361</v>
      </c>
      <c r="BE303" s="218">
        <f>IF(N303="základní",J303,0)</f>
        <v>0</v>
      </c>
      <c r="BF303" s="218">
        <f>IF(N303="snížená",J303,0)</f>
        <v>0</v>
      </c>
      <c r="BG303" s="218">
        <f>IF(N303="zákl. přenesená",J303,0)</f>
        <v>0</v>
      </c>
      <c r="BH303" s="218">
        <f>IF(N303="sníž. přenesená",J303,0)</f>
        <v>0</v>
      </c>
      <c r="BI303" s="218">
        <f>IF(N303="nulová",J303,0)</f>
        <v>0</v>
      </c>
      <c r="BJ303" s="25" t="s">
        <v>77</v>
      </c>
      <c r="BK303" s="218">
        <f>ROUND(I303*H303,2)</f>
        <v>0</v>
      </c>
      <c r="BL303" s="25" t="s">
        <v>147</v>
      </c>
      <c r="BM303" s="25" t="s">
        <v>629</v>
      </c>
    </row>
    <row r="304" spans="2:65" s="1" customFormat="1" ht="27">
      <c r="B304" s="42"/>
      <c r="C304" s="64"/>
      <c r="D304" s="219" t="s">
        <v>369</v>
      </c>
      <c r="E304" s="64"/>
      <c r="F304" s="220" t="s">
        <v>630</v>
      </c>
      <c r="G304" s="64"/>
      <c r="H304" s="64"/>
      <c r="I304" s="175"/>
      <c r="J304" s="64"/>
      <c r="K304" s="64"/>
      <c r="L304" s="62"/>
      <c r="M304" s="221"/>
      <c r="N304" s="43"/>
      <c r="O304" s="43"/>
      <c r="P304" s="43"/>
      <c r="Q304" s="43"/>
      <c r="R304" s="43"/>
      <c r="S304" s="43"/>
      <c r="T304" s="79"/>
      <c r="AT304" s="25" t="s">
        <v>369</v>
      </c>
      <c r="AU304" s="25" t="s">
        <v>79</v>
      </c>
    </row>
    <row r="305" spans="2:65" s="12" customFormat="1" ht="13.5">
      <c r="B305" s="222"/>
      <c r="C305" s="223"/>
      <c r="D305" s="219" t="s">
        <v>371</v>
      </c>
      <c r="E305" s="224" t="s">
        <v>21</v>
      </c>
      <c r="F305" s="225" t="s">
        <v>624</v>
      </c>
      <c r="G305" s="223"/>
      <c r="H305" s="226" t="s">
        <v>21</v>
      </c>
      <c r="I305" s="227"/>
      <c r="J305" s="223"/>
      <c r="K305" s="223"/>
      <c r="L305" s="228"/>
      <c r="M305" s="229"/>
      <c r="N305" s="230"/>
      <c r="O305" s="230"/>
      <c r="P305" s="230"/>
      <c r="Q305" s="230"/>
      <c r="R305" s="230"/>
      <c r="S305" s="230"/>
      <c r="T305" s="231"/>
      <c r="AT305" s="232" t="s">
        <v>371</v>
      </c>
      <c r="AU305" s="232" t="s">
        <v>79</v>
      </c>
      <c r="AV305" s="12" t="s">
        <v>77</v>
      </c>
      <c r="AW305" s="12" t="s">
        <v>33</v>
      </c>
      <c r="AX305" s="12" t="s">
        <v>70</v>
      </c>
      <c r="AY305" s="232" t="s">
        <v>361</v>
      </c>
    </row>
    <row r="306" spans="2:65" s="13" customFormat="1" ht="13.5">
      <c r="B306" s="233"/>
      <c r="C306" s="234"/>
      <c r="D306" s="235" t="s">
        <v>371</v>
      </c>
      <c r="E306" s="236" t="s">
        <v>21</v>
      </c>
      <c r="F306" s="237" t="s">
        <v>631</v>
      </c>
      <c r="G306" s="234"/>
      <c r="H306" s="238">
        <v>16</v>
      </c>
      <c r="I306" s="239"/>
      <c r="J306" s="234"/>
      <c r="K306" s="234"/>
      <c r="L306" s="240"/>
      <c r="M306" s="241"/>
      <c r="N306" s="242"/>
      <c r="O306" s="242"/>
      <c r="P306" s="242"/>
      <c r="Q306" s="242"/>
      <c r="R306" s="242"/>
      <c r="S306" s="242"/>
      <c r="T306" s="243"/>
      <c r="AT306" s="244" t="s">
        <v>371</v>
      </c>
      <c r="AU306" s="244" t="s">
        <v>79</v>
      </c>
      <c r="AV306" s="13" t="s">
        <v>79</v>
      </c>
      <c r="AW306" s="13" t="s">
        <v>33</v>
      </c>
      <c r="AX306" s="13" t="s">
        <v>77</v>
      </c>
      <c r="AY306" s="244" t="s">
        <v>361</v>
      </c>
    </row>
    <row r="307" spans="2:65" s="1" customFormat="1" ht="22.5" customHeight="1">
      <c r="B307" s="42"/>
      <c r="C307" s="207" t="s">
        <v>632</v>
      </c>
      <c r="D307" s="207" t="s">
        <v>363</v>
      </c>
      <c r="E307" s="208" t="s">
        <v>633</v>
      </c>
      <c r="F307" s="209" t="s">
        <v>634</v>
      </c>
      <c r="G307" s="210" t="s">
        <v>614</v>
      </c>
      <c r="H307" s="211">
        <v>28</v>
      </c>
      <c r="I307" s="212"/>
      <c r="J307" s="213">
        <f>ROUND(I307*H307,2)</f>
        <v>0</v>
      </c>
      <c r="K307" s="209" t="s">
        <v>367</v>
      </c>
      <c r="L307" s="62"/>
      <c r="M307" s="214" t="s">
        <v>21</v>
      </c>
      <c r="N307" s="215" t="s">
        <v>41</v>
      </c>
      <c r="O307" s="43"/>
      <c r="P307" s="216">
        <f>O307*H307</f>
        <v>0</v>
      </c>
      <c r="Q307" s="216">
        <v>5.5629999999999999E-2</v>
      </c>
      <c r="R307" s="216">
        <f>Q307*H307</f>
        <v>1.5576399999999999</v>
      </c>
      <c r="S307" s="216">
        <v>0</v>
      </c>
      <c r="T307" s="217">
        <f>S307*H307</f>
        <v>0</v>
      </c>
      <c r="AR307" s="25" t="s">
        <v>147</v>
      </c>
      <c r="AT307" s="25" t="s">
        <v>363</v>
      </c>
      <c r="AU307" s="25" t="s">
        <v>79</v>
      </c>
      <c r="AY307" s="25" t="s">
        <v>361</v>
      </c>
      <c r="BE307" s="218">
        <f>IF(N307="základní",J307,0)</f>
        <v>0</v>
      </c>
      <c r="BF307" s="218">
        <f>IF(N307="snížená",J307,0)</f>
        <v>0</v>
      </c>
      <c r="BG307" s="218">
        <f>IF(N307="zákl. přenesená",J307,0)</f>
        <v>0</v>
      </c>
      <c r="BH307" s="218">
        <f>IF(N307="sníž. přenesená",J307,0)</f>
        <v>0</v>
      </c>
      <c r="BI307" s="218">
        <f>IF(N307="nulová",J307,0)</f>
        <v>0</v>
      </c>
      <c r="BJ307" s="25" t="s">
        <v>77</v>
      </c>
      <c r="BK307" s="218">
        <f>ROUND(I307*H307,2)</f>
        <v>0</v>
      </c>
      <c r="BL307" s="25" t="s">
        <v>147</v>
      </c>
      <c r="BM307" s="25" t="s">
        <v>635</v>
      </c>
    </row>
    <row r="308" spans="2:65" s="1" customFormat="1" ht="27">
      <c r="B308" s="42"/>
      <c r="C308" s="64"/>
      <c r="D308" s="219" t="s">
        <v>369</v>
      </c>
      <c r="E308" s="64"/>
      <c r="F308" s="220" t="s">
        <v>636</v>
      </c>
      <c r="G308" s="64"/>
      <c r="H308" s="64"/>
      <c r="I308" s="175"/>
      <c r="J308" s="64"/>
      <c r="K308" s="64"/>
      <c r="L308" s="62"/>
      <c r="M308" s="221"/>
      <c r="N308" s="43"/>
      <c r="O308" s="43"/>
      <c r="P308" s="43"/>
      <c r="Q308" s="43"/>
      <c r="R308" s="43"/>
      <c r="S308" s="43"/>
      <c r="T308" s="79"/>
      <c r="AT308" s="25" t="s">
        <v>369</v>
      </c>
      <c r="AU308" s="25" t="s">
        <v>79</v>
      </c>
    </row>
    <row r="309" spans="2:65" s="12" customFormat="1" ht="13.5">
      <c r="B309" s="222"/>
      <c r="C309" s="223"/>
      <c r="D309" s="219" t="s">
        <v>371</v>
      </c>
      <c r="E309" s="224" t="s">
        <v>21</v>
      </c>
      <c r="F309" s="225" t="s">
        <v>624</v>
      </c>
      <c r="G309" s="223"/>
      <c r="H309" s="226" t="s">
        <v>21</v>
      </c>
      <c r="I309" s="227"/>
      <c r="J309" s="223"/>
      <c r="K309" s="223"/>
      <c r="L309" s="228"/>
      <c r="M309" s="229"/>
      <c r="N309" s="230"/>
      <c r="O309" s="230"/>
      <c r="P309" s="230"/>
      <c r="Q309" s="230"/>
      <c r="R309" s="230"/>
      <c r="S309" s="230"/>
      <c r="T309" s="231"/>
      <c r="AT309" s="232" t="s">
        <v>371</v>
      </c>
      <c r="AU309" s="232" t="s">
        <v>79</v>
      </c>
      <c r="AV309" s="12" t="s">
        <v>77</v>
      </c>
      <c r="AW309" s="12" t="s">
        <v>33</v>
      </c>
      <c r="AX309" s="12" t="s">
        <v>70</v>
      </c>
      <c r="AY309" s="232" t="s">
        <v>361</v>
      </c>
    </row>
    <row r="310" spans="2:65" s="13" customFormat="1" ht="13.5">
      <c r="B310" s="233"/>
      <c r="C310" s="234"/>
      <c r="D310" s="235" t="s">
        <v>371</v>
      </c>
      <c r="E310" s="236" t="s">
        <v>21</v>
      </c>
      <c r="F310" s="237" t="s">
        <v>637</v>
      </c>
      <c r="G310" s="234"/>
      <c r="H310" s="238">
        <v>28</v>
      </c>
      <c r="I310" s="239"/>
      <c r="J310" s="234"/>
      <c r="K310" s="234"/>
      <c r="L310" s="240"/>
      <c r="M310" s="241"/>
      <c r="N310" s="242"/>
      <c r="O310" s="242"/>
      <c r="P310" s="242"/>
      <c r="Q310" s="242"/>
      <c r="R310" s="242"/>
      <c r="S310" s="242"/>
      <c r="T310" s="243"/>
      <c r="AT310" s="244" t="s">
        <v>371</v>
      </c>
      <c r="AU310" s="244" t="s">
        <v>79</v>
      </c>
      <c r="AV310" s="13" t="s">
        <v>79</v>
      </c>
      <c r="AW310" s="13" t="s">
        <v>33</v>
      </c>
      <c r="AX310" s="13" t="s">
        <v>77</v>
      </c>
      <c r="AY310" s="244" t="s">
        <v>361</v>
      </c>
    </row>
    <row r="311" spans="2:65" s="1" customFormat="1" ht="22.5" customHeight="1">
      <c r="B311" s="42"/>
      <c r="C311" s="207" t="s">
        <v>638</v>
      </c>
      <c r="D311" s="207" t="s">
        <v>363</v>
      </c>
      <c r="E311" s="208" t="s">
        <v>639</v>
      </c>
      <c r="F311" s="209" t="s">
        <v>640</v>
      </c>
      <c r="G311" s="210" t="s">
        <v>614</v>
      </c>
      <c r="H311" s="211">
        <v>12</v>
      </c>
      <c r="I311" s="212"/>
      <c r="J311" s="213">
        <f>ROUND(I311*H311,2)</f>
        <v>0</v>
      </c>
      <c r="K311" s="209" t="s">
        <v>367</v>
      </c>
      <c r="L311" s="62"/>
      <c r="M311" s="214" t="s">
        <v>21</v>
      </c>
      <c r="N311" s="215" t="s">
        <v>41</v>
      </c>
      <c r="O311" s="43"/>
      <c r="P311" s="216">
        <f>O311*H311</f>
        <v>0</v>
      </c>
      <c r="Q311" s="216">
        <v>6.4810000000000006E-2</v>
      </c>
      <c r="R311" s="216">
        <f>Q311*H311</f>
        <v>0.77772000000000008</v>
      </c>
      <c r="S311" s="216">
        <v>0</v>
      </c>
      <c r="T311" s="217">
        <f>S311*H311</f>
        <v>0</v>
      </c>
      <c r="AR311" s="25" t="s">
        <v>147</v>
      </c>
      <c r="AT311" s="25" t="s">
        <v>363</v>
      </c>
      <c r="AU311" s="25" t="s">
        <v>79</v>
      </c>
      <c r="AY311" s="25" t="s">
        <v>361</v>
      </c>
      <c r="BE311" s="218">
        <f>IF(N311="základní",J311,0)</f>
        <v>0</v>
      </c>
      <c r="BF311" s="218">
        <f>IF(N311="snížená",J311,0)</f>
        <v>0</v>
      </c>
      <c r="BG311" s="218">
        <f>IF(N311="zákl. přenesená",J311,0)</f>
        <v>0</v>
      </c>
      <c r="BH311" s="218">
        <f>IF(N311="sníž. přenesená",J311,0)</f>
        <v>0</v>
      </c>
      <c r="BI311" s="218">
        <f>IF(N311="nulová",J311,0)</f>
        <v>0</v>
      </c>
      <c r="BJ311" s="25" t="s">
        <v>77</v>
      </c>
      <c r="BK311" s="218">
        <f>ROUND(I311*H311,2)</f>
        <v>0</v>
      </c>
      <c r="BL311" s="25" t="s">
        <v>147</v>
      </c>
      <c r="BM311" s="25" t="s">
        <v>641</v>
      </c>
    </row>
    <row r="312" spans="2:65" s="1" customFormat="1" ht="27">
      <c r="B312" s="42"/>
      <c r="C312" s="64"/>
      <c r="D312" s="219" t="s">
        <v>369</v>
      </c>
      <c r="E312" s="64"/>
      <c r="F312" s="220" t="s">
        <v>642</v>
      </c>
      <c r="G312" s="64"/>
      <c r="H312" s="64"/>
      <c r="I312" s="175"/>
      <c r="J312" s="64"/>
      <c r="K312" s="64"/>
      <c r="L312" s="62"/>
      <c r="M312" s="221"/>
      <c r="N312" s="43"/>
      <c r="O312" s="43"/>
      <c r="P312" s="43"/>
      <c r="Q312" s="43"/>
      <c r="R312" s="43"/>
      <c r="S312" s="43"/>
      <c r="T312" s="79"/>
      <c r="AT312" s="25" t="s">
        <v>369</v>
      </c>
      <c r="AU312" s="25" t="s">
        <v>79</v>
      </c>
    </row>
    <row r="313" spans="2:65" s="12" customFormat="1" ht="13.5">
      <c r="B313" s="222"/>
      <c r="C313" s="223"/>
      <c r="D313" s="219" t="s">
        <v>371</v>
      </c>
      <c r="E313" s="224" t="s">
        <v>21</v>
      </c>
      <c r="F313" s="225" t="s">
        <v>624</v>
      </c>
      <c r="G313" s="223"/>
      <c r="H313" s="226" t="s">
        <v>21</v>
      </c>
      <c r="I313" s="227"/>
      <c r="J313" s="223"/>
      <c r="K313" s="223"/>
      <c r="L313" s="228"/>
      <c r="M313" s="229"/>
      <c r="N313" s="230"/>
      <c r="O313" s="230"/>
      <c r="P313" s="230"/>
      <c r="Q313" s="230"/>
      <c r="R313" s="230"/>
      <c r="S313" s="230"/>
      <c r="T313" s="231"/>
      <c r="AT313" s="232" t="s">
        <v>371</v>
      </c>
      <c r="AU313" s="232" t="s">
        <v>79</v>
      </c>
      <c r="AV313" s="12" t="s">
        <v>77</v>
      </c>
      <c r="AW313" s="12" t="s">
        <v>33</v>
      </c>
      <c r="AX313" s="12" t="s">
        <v>70</v>
      </c>
      <c r="AY313" s="232" t="s">
        <v>361</v>
      </c>
    </row>
    <row r="314" spans="2:65" s="13" customFormat="1" ht="13.5">
      <c r="B314" s="233"/>
      <c r="C314" s="234"/>
      <c r="D314" s="235" t="s">
        <v>371</v>
      </c>
      <c r="E314" s="236" t="s">
        <v>21</v>
      </c>
      <c r="F314" s="237" t="s">
        <v>643</v>
      </c>
      <c r="G314" s="234"/>
      <c r="H314" s="238">
        <v>12</v>
      </c>
      <c r="I314" s="239"/>
      <c r="J314" s="234"/>
      <c r="K314" s="234"/>
      <c r="L314" s="240"/>
      <c r="M314" s="241"/>
      <c r="N314" s="242"/>
      <c r="O314" s="242"/>
      <c r="P314" s="242"/>
      <c r="Q314" s="242"/>
      <c r="R314" s="242"/>
      <c r="S314" s="242"/>
      <c r="T314" s="243"/>
      <c r="AT314" s="244" t="s">
        <v>371</v>
      </c>
      <c r="AU314" s="244" t="s">
        <v>79</v>
      </c>
      <c r="AV314" s="13" t="s">
        <v>79</v>
      </c>
      <c r="AW314" s="13" t="s">
        <v>33</v>
      </c>
      <c r="AX314" s="13" t="s">
        <v>77</v>
      </c>
      <c r="AY314" s="244" t="s">
        <v>361</v>
      </c>
    </row>
    <row r="315" spans="2:65" s="1" customFormat="1" ht="22.5" customHeight="1">
      <c r="B315" s="42"/>
      <c r="C315" s="207" t="s">
        <v>644</v>
      </c>
      <c r="D315" s="207" t="s">
        <v>363</v>
      </c>
      <c r="E315" s="208" t="s">
        <v>645</v>
      </c>
      <c r="F315" s="209" t="s">
        <v>646</v>
      </c>
      <c r="G315" s="210" t="s">
        <v>614</v>
      </c>
      <c r="H315" s="211">
        <v>4</v>
      </c>
      <c r="I315" s="212"/>
      <c r="J315" s="213">
        <f>ROUND(I315*H315,2)</f>
        <v>0</v>
      </c>
      <c r="K315" s="209" t="s">
        <v>367</v>
      </c>
      <c r="L315" s="62"/>
      <c r="M315" s="214" t="s">
        <v>21</v>
      </c>
      <c r="N315" s="215" t="s">
        <v>41</v>
      </c>
      <c r="O315" s="43"/>
      <c r="P315" s="216">
        <f>O315*H315</f>
        <v>0</v>
      </c>
      <c r="Q315" s="216">
        <v>0.12508</v>
      </c>
      <c r="R315" s="216">
        <f>Q315*H315</f>
        <v>0.50031999999999999</v>
      </c>
      <c r="S315" s="216">
        <v>0</v>
      </c>
      <c r="T315" s="217">
        <f>S315*H315</f>
        <v>0</v>
      </c>
      <c r="AR315" s="25" t="s">
        <v>147</v>
      </c>
      <c r="AT315" s="25" t="s">
        <v>363</v>
      </c>
      <c r="AU315" s="25" t="s">
        <v>79</v>
      </c>
      <c r="AY315" s="25" t="s">
        <v>361</v>
      </c>
      <c r="BE315" s="218">
        <f>IF(N315="základní",J315,0)</f>
        <v>0</v>
      </c>
      <c r="BF315" s="218">
        <f>IF(N315="snížená",J315,0)</f>
        <v>0</v>
      </c>
      <c r="BG315" s="218">
        <f>IF(N315="zákl. přenesená",J315,0)</f>
        <v>0</v>
      </c>
      <c r="BH315" s="218">
        <f>IF(N315="sníž. přenesená",J315,0)</f>
        <v>0</v>
      </c>
      <c r="BI315" s="218">
        <f>IF(N315="nulová",J315,0)</f>
        <v>0</v>
      </c>
      <c r="BJ315" s="25" t="s">
        <v>77</v>
      </c>
      <c r="BK315" s="218">
        <f>ROUND(I315*H315,2)</f>
        <v>0</v>
      </c>
      <c r="BL315" s="25" t="s">
        <v>147</v>
      </c>
      <c r="BM315" s="25" t="s">
        <v>647</v>
      </c>
    </row>
    <row r="316" spans="2:65" s="1" customFormat="1" ht="27">
      <c r="B316" s="42"/>
      <c r="C316" s="64"/>
      <c r="D316" s="219" t="s">
        <v>369</v>
      </c>
      <c r="E316" s="64"/>
      <c r="F316" s="220" t="s">
        <v>648</v>
      </c>
      <c r="G316" s="64"/>
      <c r="H316" s="64"/>
      <c r="I316" s="175"/>
      <c r="J316" s="64"/>
      <c r="K316" s="64"/>
      <c r="L316" s="62"/>
      <c r="M316" s="221"/>
      <c r="N316" s="43"/>
      <c r="O316" s="43"/>
      <c r="P316" s="43"/>
      <c r="Q316" s="43"/>
      <c r="R316" s="43"/>
      <c r="S316" s="43"/>
      <c r="T316" s="79"/>
      <c r="AT316" s="25" t="s">
        <v>369</v>
      </c>
      <c r="AU316" s="25" t="s">
        <v>79</v>
      </c>
    </row>
    <row r="317" spans="2:65" s="12" customFormat="1" ht="13.5">
      <c r="B317" s="222"/>
      <c r="C317" s="223"/>
      <c r="D317" s="219" t="s">
        <v>371</v>
      </c>
      <c r="E317" s="224" t="s">
        <v>21</v>
      </c>
      <c r="F317" s="225" t="s">
        <v>624</v>
      </c>
      <c r="G317" s="223"/>
      <c r="H317" s="226" t="s">
        <v>21</v>
      </c>
      <c r="I317" s="227"/>
      <c r="J317" s="223"/>
      <c r="K317" s="223"/>
      <c r="L317" s="228"/>
      <c r="M317" s="229"/>
      <c r="N317" s="230"/>
      <c r="O317" s="230"/>
      <c r="P317" s="230"/>
      <c r="Q317" s="230"/>
      <c r="R317" s="230"/>
      <c r="S317" s="230"/>
      <c r="T317" s="231"/>
      <c r="AT317" s="232" t="s">
        <v>371</v>
      </c>
      <c r="AU317" s="232" t="s">
        <v>79</v>
      </c>
      <c r="AV317" s="12" t="s">
        <v>77</v>
      </c>
      <c r="AW317" s="12" t="s">
        <v>33</v>
      </c>
      <c r="AX317" s="12" t="s">
        <v>70</v>
      </c>
      <c r="AY317" s="232" t="s">
        <v>361</v>
      </c>
    </row>
    <row r="318" spans="2:65" s="13" customFormat="1" ht="13.5">
      <c r="B318" s="233"/>
      <c r="C318" s="234"/>
      <c r="D318" s="235" t="s">
        <v>371</v>
      </c>
      <c r="E318" s="236" t="s">
        <v>21</v>
      </c>
      <c r="F318" s="237" t="s">
        <v>649</v>
      </c>
      <c r="G318" s="234"/>
      <c r="H318" s="238">
        <v>4</v>
      </c>
      <c r="I318" s="239"/>
      <c r="J318" s="234"/>
      <c r="K318" s="234"/>
      <c r="L318" s="240"/>
      <c r="M318" s="241"/>
      <c r="N318" s="242"/>
      <c r="O318" s="242"/>
      <c r="P318" s="242"/>
      <c r="Q318" s="242"/>
      <c r="R318" s="242"/>
      <c r="S318" s="242"/>
      <c r="T318" s="243"/>
      <c r="AT318" s="244" t="s">
        <v>371</v>
      </c>
      <c r="AU318" s="244" t="s">
        <v>79</v>
      </c>
      <c r="AV318" s="13" t="s">
        <v>79</v>
      </c>
      <c r="AW318" s="13" t="s">
        <v>33</v>
      </c>
      <c r="AX318" s="13" t="s">
        <v>77</v>
      </c>
      <c r="AY318" s="244" t="s">
        <v>361</v>
      </c>
    </row>
    <row r="319" spans="2:65" s="1" customFormat="1" ht="22.5" customHeight="1">
      <c r="B319" s="42"/>
      <c r="C319" s="207" t="s">
        <v>650</v>
      </c>
      <c r="D319" s="207" t="s">
        <v>363</v>
      </c>
      <c r="E319" s="208" t="s">
        <v>651</v>
      </c>
      <c r="F319" s="209" t="s">
        <v>652</v>
      </c>
      <c r="G319" s="210" t="s">
        <v>614</v>
      </c>
      <c r="H319" s="211">
        <v>1</v>
      </c>
      <c r="I319" s="212"/>
      <c r="J319" s="213">
        <f>ROUND(I319*H319,2)</f>
        <v>0</v>
      </c>
      <c r="K319" s="209" t="s">
        <v>367</v>
      </c>
      <c r="L319" s="62"/>
      <c r="M319" s="214" t="s">
        <v>21</v>
      </c>
      <c r="N319" s="215" t="s">
        <v>41</v>
      </c>
      <c r="O319" s="43"/>
      <c r="P319" s="216">
        <f>O319*H319</f>
        <v>0</v>
      </c>
      <c r="Q319" s="216">
        <v>0.28065000000000001</v>
      </c>
      <c r="R319" s="216">
        <f>Q319*H319</f>
        <v>0.28065000000000001</v>
      </c>
      <c r="S319" s="216">
        <v>0</v>
      </c>
      <c r="T319" s="217">
        <f>S319*H319</f>
        <v>0</v>
      </c>
      <c r="AR319" s="25" t="s">
        <v>147</v>
      </c>
      <c r="AT319" s="25" t="s">
        <v>363</v>
      </c>
      <c r="AU319" s="25" t="s">
        <v>79</v>
      </c>
      <c r="AY319" s="25" t="s">
        <v>361</v>
      </c>
      <c r="BE319" s="218">
        <f>IF(N319="základní",J319,0)</f>
        <v>0</v>
      </c>
      <c r="BF319" s="218">
        <f>IF(N319="snížená",J319,0)</f>
        <v>0</v>
      </c>
      <c r="BG319" s="218">
        <f>IF(N319="zákl. přenesená",J319,0)</f>
        <v>0</v>
      </c>
      <c r="BH319" s="218">
        <f>IF(N319="sníž. přenesená",J319,0)</f>
        <v>0</v>
      </c>
      <c r="BI319" s="218">
        <f>IF(N319="nulová",J319,0)</f>
        <v>0</v>
      </c>
      <c r="BJ319" s="25" t="s">
        <v>77</v>
      </c>
      <c r="BK319" s="218">
        <f>ROUND(I319*H319,2)</f>
        <v>0</v>
      </c>
      <c r="BL319" s="25" t="s">
        <v>147</v>
      </c>
      <c r="BM319" s="25" t="s">
        <v>653</v>
      </c>
    </row>
    <row r="320" spans="2:65" s="1" customFormat="1" ht="27">
      <c r="B320" s="42"/>
      <c r="C320" s="64"/>
      <c r="D320" s="219" t="s">
        <v>369</v>
      </c>
      <c r="E320" s="64"/>
      <c r="F320" s="220" t="s">
        <v>654</v>
      </c>
      <c r="G320" s="64"/>
      <c r="H320" s="64"/>
      <c r="I320" s="175"/>
      <c r="J320" s="64"/>
      <c r="K320" s="64"/>
      <c r="L320" s="62"/>
      <c r="M320" s="221"/>
      <c r="N320" s="43"/>
      <c r="O320" s="43"/>
      <c r="P320" s="43"/>
      <c r="Q320" s="43"/>
      <c r="R320" s="43"/>
      <c r="S320" s="43"/>
      <c r="T320" s="79"/>
      <c r="AT320" s="25" t="s">
        <v>369</v>
      </c>
      <c r="AU320" s="25" t="s">
        <v>79</v>
      </c>
    </row>
    <row r="321" spans="2:65" s="12" customFormat="1" ht="13.5">
      <c r="B321" s="222"/>
      <c r="C321" s="223"/>
      <c r="D321" s="219" t="s">
        <v>371</v>
      </c>
      <c r="E321" s="224" t="s">
        <v>21</v>
      </c>
      <c r="F321" s="225" t="s">
        <v>624</v>
      </c>
      <c r="G321" s="223"/>
      <c r="H321" s="226" t="s">
        <v>21</v>
      </c>
      <c r="I321" s="227"/>
      <c r="J321" s="223"/>
      <c r="K321" s="223"/>
      <c r="L321" s="228"/>
      <c r="M321" s="229"/>
      <c r="N321" s="230"/>
      <c r="O321" s="230"/>
      <c r="P321" s="230"/>
      <c r="Q321" s="230"/>
      <c r="R321" s="230"/>
      <c r="S321" s="230"/>
      <c r="T321" s="231"/>
      <c r="AT321" s="232" t="s">
        <v>371</v>
      </c>
      <c r="AU321" s="232" t="s">
        <v>79</v>
      </c>
      <c r="AV321" s="12" t="s">
        <v>77</v>
      </c>
      <c r="AW321" s="12" t="s">
        <v>33</v>
      </c>
      <c r="AX321" s="12" t="s">
        <v>70</v>
      </c>
      <c r="AY321" s="232" t="s">
        <v>361</v>
      </c>
    </row>
    <row r="322" spans="2:65" s="13" customFormat="1" ht="13.5">
      <c r="B322" s="233"/>
      <c r="C322" s="234"/>
      <c r="D322" s="235" t="s">
        <v>371</v>
      </c>
      <c r="E322" s="236" t="s">
        <v>21</v>
      </c>
      <c r="F322" s="237" t="s">
        <v>655</v>
      </c>
      <c r="G322" s="234"/>
      <c r="H322" s="238">
        <v>1</v>
      </c>
      <c r="I322" s="239"/>
      <c r="J322" s="234"/>
      <c r="K322" s="234"/>
      <c r="L322" s="240"/>
      <c r="M322" s="241"/>
      <c r="N322" s="242"/>
      <c r="O322" s="242"/>
      <c r="P322" s="242"/>
      <c r="Q322" s="242"/>
      <c r="R322" s="242"/>
      <c r="S322" s="242"/>
      <c r="T322" s="243"/>
      <c r="AT322" s="244" t="s">
        <v>371</v>
      </c>
      <c r="AU322" s="244" t="s">
        <v>79</v>
      </c>
      <c r="AV322" s="13" t="s">
        <v>79</v>
      </c>
      <c r="AW322" s="13" t="s">
        <v>33</v>
      </c>
      <c r="AX322" s="13" t="s">
        <v>77</v>
      </c>
      <c r="AY322" s="244" t="s">
        <v>361</v>
      </c>
    </row>
    <row r="323" spans="2:65" s="1" customFormat="1" ht="22.5" customHeight="1">
      <c r="B323" s="42"/>
      <c r="C323" s="207" t="s">
        <v>656</v>
      </c>
      <c r="D323" s="207" t="s">
        <v>363</v>
      </c>
      <c r="E323" s="208" t="s">
        <v>657</v>
      </c>
      <c r="F323" s="209" t="s">
        <v>658</v>
      </c>
      <c r="G323" s="210" t="s">
        <v>614</v>
      </c>
      <c r="H323" s="211">
        <v>7</v>
      </c>
      <c r="I323" s="212"/>
      <c r="J323" s="213">
        <f>ROUND(I323*H323,2)</f>
        <v>0</v>
      </c>
      <c r="K323" s="209" t="s">
        <v>367</v>
      </c>
      <c r="L323" s="62"/>
      <c r="M323" s="214" t="s">
        <v>21</v>
      </c>
      <c r="N323" s="215" t="s">
        <v>41</v>
      </c>
      <c r="O323" s="43"/>
      <c r="P323" s="216">
        <f>O323*H323</f>
        <v>0</v>
      </c>
      <c r="Q323" s="216">
        <v>0.30931999999999998</v>
      </c>
      <c r="R323" s="216">
        <f>Q323*H323</f>
        <v>2.1652399999999998</v>
      </c>
      <c r="S323" s="216">
        <v>0</v>
      </c>
      <c r="T323" s="217">
        <f>S323*H323</f>
        <v>0</v>
      </c>
      <c r="AR323" s="25" t="s">
        <v>147</v>
      </c>
      <c r="AT323" s="25" t="s">
        <v>363</v>
      </c>
      <c r="AU323" s="25" t="s">
        <v>79</v>
      </c>
      <c r="AY323" s="25" t="s">
        <v>361</v>
      </c>
      <c r="BE323" s="218">
        <f>IF(N323="základní",J323,0)</f>
        <v>0</v>
      </c>
      <c r="BF323" s="218">
        <f>IF(N323="snížená",J323,0)</f>
        <v>0</v>
      </c>
      <c r="BG323" s="218">
        <f>IF(N323="zákl. přenesená",J323,0)</f>
        <v>0</v>
      </c>
      <c r="BH323" s="218">
        <f>IF(N323="sníž. přenesená",J323,0)</f>
        <v>0</v>
      </c>
      <c r="BI323" s="218">
        <f>IF(N323="nulová",J323,0)</f>
        <v>0</v>
      </c>
      <c r="BJ323" s="25" t="s">
        <v>77</v>
      </c>
      <c r="BK323" s="218">
        <f>ROUND(I323*H323,2)</f>
        <v>0</v>
      </c>
      <c r="BL323" s="25" t="s">
        <v>147</v>
      </c>
      <c r="BM323" s="25" t="s">
        <v>659</v>
      </c>
    </row>
    <row r="324" spans="2:65" s="1" customFormat="1" ht="27">
      <c r="B324" s="42"/>
      <c r="C324" s="64"/>
      <c r="D324" s="219" t="s">
        <v>369</v>
      </c>
      <c r="E324" s="64"/>
      <c r="F324" s="220" t="s">
        <v>660</v>
      </c>
      <c r="G324" s="64"/>
      <c r="H324" s="64"/>
      <c r="I324" s="175"/>
      <c r="J324" s="64"/>
      <c r="K324" s="64"/>
      <c r="L324" s="62"/>
      <c r="M324" s="221"/>
      <c r="N324" s="43"/>
      <c r="O324" s="43"/>
      <c r="P324" s="43"/>
      <c r="Q324" s="43"/>
      <c r="R324" s="43"/>
      <c r="S324" s="43"/>
      <c r="T324" s="79"/>
      <c r="AT324" s="25" t="s">
        <v>369</v>
      </c>
      <c r="AU324" s="25" t="s">
        <v>79</v>
      </c>
    </row>
    <row r="325" spans="2:65" s="12" customFormat="1" ht="13.5">
      <c r="B325" s="222"/>
      <c r="C325" s="223"/>
      <c r="D325" s="219" t="s">
        <v>371</v>
      </c>
      <c r="E325" s="224" t="s">
        <v>21</v>
      </c>
      <c r="F325" s="225" t="s">
        <v>624</v>
      </c>
      <c r="G325" s="223"/>
      <c r="H325" s="226" t="s">
        <v>21</v>
      </c>
      <c r="I325" s="227"/>
      <c r="J325" s="223"/>
      <c r="K325" s="223"/>
      <c r="L325" s="228"/>
      <c r="M325" s="229"/>
      <c r="N325" s="230"/>
      <c r="O325" s="230"/>
      <c r="P325" s="230"/>
      <c r="Q325" s="230"/>
      <c r="R325" s="230"/>
      <c r="S325" s="230"/>
      <c r="T325" s="231"/>
      <c r="AT325" s="232" t="s">
        <v>371</v>
      </c>
      <c r="AU325" s="232" t="s">
        <v>79</v>
      </c>
      <c r="AV325" s="12" t="s">
        <v>77</v>
      </c>
      <c r="AW325" s="12" t="s">
        <v>33</v>
      </c>
      <c r="AX325" s="12" t="s">
        <v>70</v>
      </c>
      <c r="AY325" s="232" t="s">
        <v>361</v>
      </c>
    </row>
    <row r="326" spans="2:65" s="13" customFormat="1" ht="13.5">
      <c r="B326" s="233"/>
      <c r="C326" s="234"/>
      <c r="D326" s="235" t="s">
        <v>371</v>
      </c>
      <c r="E326" s="236" t="s">
        <v>21</v>
      </c>
      <c r="F326" s="237" t="s">
        <v>661</v>
      </c>
      <c r="G326" s="234"/>
      <c r="H326" s="238">
        <v>7</v>
      </c>
      <c r="I326" s="239"/>
      <c r="J326" s="234"/>
      <c r="K326" s="234"/>
      <c r="L326" s="240"/>
      <c r="M326" s="241"/>
      <c r="N326" s="242"/>
      <c r="O326" s="242"/>
      <c r="P326" s="242"/>
      <c r="Q326" s="242"/>
      <c r="R326" s="242"/>
      <c r="S326" s="242"/>
      <c r="T326" s="243"/>
      <c r="AT326" s="244" t="s">
        <v>371</v>
      </c>
      <c r="AU326" s="244" t="s">
        <v>79</v>
      </c>
      <c r="AV326" s="13" t="s">
        <v>79</v>
      </c>
      <c r="AW326" s="13" t="s">
        <v>33</v>
      </c>
      <c r="AX326" s="13" t="s">
        <v>77</v>
      </c>
      <c r="AY326" s="244" t="s">
        <v>361</v>
      </c>
    </row>
    <row r="327" spans="2:65" s="1" customFormat="1" ht="22.5" customHeight="1">
      <c r="B327" s="42"/>
      <c r="C327" s="207" t="s">
        <v>662</v>
      </c>
      <c r="D327" s="207" t="s">
        <v>363</v>
      </c>
      <c r="E327" s="208" t="s">
        <v>663</v>
      </c>
      <c r="F327" s="209" t="s">
        <v>664</v>
      </c>
      <c r="G327" s="210" t="s">
        <v>614</v>
      </c>
      <c r="H327" s="211">
        <v>1</v>
      </c>
      <c r="I327" s="212"/>
      <c r="J327" s="213">
        <f>ROUND(I327*H327,2)</f>
        <v>0</v>
      </c>
      <c r="K327" s="209" t="s">
        <v>367</v>
      </c>
      <c r="L327" s="62"/>
      <c r="M327" s="214" t="s">
        <v>21</v>
      </c>
      <c r="N327" s="215" t="s">
        <v>41</v>
      </c>
      <c r="O327" s="43"/>
      <c r="P327" s="216">
        <f>O327*H327</f>
        <v>0</v>
      </c>
      <c r="Q327" s="216">
        <v>0.36379</v>
      </c>
      <c r="R327" s="216">
        <f>Q327*H327</f>
        <v>0.36379</v>
      </c>
      <c r="S327" s="216">
        <v>0</v>
      </c>
      <c r="T327" s="217">
        <f>S327*H327</f>
        <v>0</v>
      </c>
      <c r="AR327" s="25" t="s">
        <v>147</v>
      </c>
      <c r="AT327" s="25" t="s">
        <v>363</v>
      </c>
      <c r="AU327" s="25" t="s">
        <v>79</v>
      </c>
      <c r="AY327" s="25" t="s">
        <v>361</v>
      </c>
      <c r="BE327" s="218">
        <f>IF(N327="základní",J327,0)</f>
        <v>0</v>
      </c>
      <c r="BF327" s="218">
        <f>IF(N327="snížená",J327,0)</f>
        <v>0</v>
      </c>
      <c r="BG327" s="218">
        <f>IF(N327="zákl. přenesená",J327,0)</f>
        <v>0</v>
      </c>
      <c r="BH327" s="218">
        <f>IF(N327="sníž. přenesená",J327,0)</f>
        <v>0</v>
      </c>
      <c r="BI327" s="218">
        <f>IF(N327="nulová",J327,0)</f>
        <v>0</v>
      </c>
      <c r="BJ327" s="25" t="s">
        <v>77</v>
      </c>
      <c r="BK327" s="218">
        <f>ROUND(I327*H327,2)</f>
        <v>0</v>
      </c>
      <c r="BL327" s="25" t="s">
        <v>147</v>
      </c>
      <c r="BM327" s="25" t="s">
        <v>665</v>
      </c>
    </row>
    <row r="328" spans="2:65" s="1" customFormat="1" ht="27">
      <c r="B328" s="42"/>
      <c r="C328" s="64"/>
      <c r="D328" s="219" t="s">
        <v>369</v>
      </c>
      <c r="E328" s="64"/>
      <c r="F328" s="220" t="s">
        <v>666</v>
      </c>
      <c r="G328" s="64"/>
      <c r="H328" s="64"/>
      <c r="I328" s="175"/>
      <c r="J328" s="64"/>
      <c r="K328" s="64"/>
      <c r="L328" s="62"/>
      <c r="M328" s="221"/>
      <c r="N328" s="43"/>
      <c r="O328" s="43"/>
      <c r="P328" s="43"/>
      <c r="Q328" s="43"/>
      <c r="R328" s="43"/>
      <c r="S328" s="43"/>
      <c r="T328" s="79"/>
      <c r="AT328" s="25" t="s">
        <v>369</v>
      </c>
      <c r="AU328" s="25" t="s">
        <v>79</v>
      </c>
    </row>
    <row r="329" spans="2:65" s="12" customFormat="1" ht="13.5">
      <c r="B329" s="222"/>
      <c r="C329" s="223"/>
      <c r="D329" s="219" t="s">
        <v>371</v>
      </c>
      <c r="E329" s="224" t="s">
        <v>21</v>
      </c>
      <c r="F329" s="225" t="s">
        <v>624</v>
      </c>
      <c r="G329" s="223"/>
      <c r="H329" s="226" t="s">
        <v>21</v>
      </c>
      <c r="I329" s="227"/>
      <c r="J329" s="223"/>
      <c r="K329" s="223"/>
      <c r="L329" s="228"/>
      <c r="M329" s="229"/>
      <c r="N329" s="230"/>
      <c r="O329" s="230"/>
      <c r="P329" s="230"/>
      <c r="Q329" s="230"/>
      <c r="R329" s="230"/>
      <c r="S329" s="230"/>
      <c r="T329" s="231"/>
      <c r="AT329" s="232" t="s">
        <v>371</v>
      </c>
      <c r="AU329" s="232" t="s">
        <v>79</v>
      </c>
      <c r="AV329" s="12" t="s">
        <v>77</v>
      </c>
      <c r="AW329" s="12" t="s">
        <v>33</v>
      </c>
      <c r="AX329" s="12" t="s">
        <v>70</v>
      </c>
      <c r="AY329" s="232" t="s">
        <v>361</v>
      </c>
    </row>
    <row r="330" spans="2:65" s="13" customFormat="1" ht="13.5">
      <c r="B330" s="233"/>
      <c r="C330" s="234"/>
      <c r="D330" s="235" t="s">
        <v>371</v>
      </c>
      <c r="E330" s="236" t="s">
        <v>21</v>
      </c>
      <c r="F330" s="237" t="s">
        <v>667</v>
      </c>
      <c r="G330" s="234"/>
      <c r="H330" s="238">
        <v>1</v>
      </c>
      <c r="I330" s="239"/>
      <c r="J330" s="234"/>
      <c r="K330" s="234"/>
      <c r="L330" s="240"/>
      <c r="M330" s="241"/>
      <c r="N330" s="242"/>
      <c r="O330" s="242"/>
      <c r="P330" s="242"/>
      <c r="Q330" s="242"/>
      <c r="R330" s="242"/>
      <c r="S330" s="242"/>
      <c r="T330" s="243"/>
      <c r="AT330" s="244" t="s">
        <v>371</v>
      </c>
      <c r="AU330" s="244" t="s">
        <v>79</v>
      </c>
      <c r="AV330" s="13" t="s">
        <v>79</v>
      </c>
      <c r="AW330" s="13" t="s">
        <v>33</v>
      </c>
      <c r="AX330" s="13" t="s">
        <v>77</v>
      </c>
      <c r="AY330" s="244" t="s">
        <v>361</v>
      </c>
    </row>
    <row r="331" spans="2:65" s="1" customFormat="1" ht="22.5" customHeight="1">
      <c r="B331" s="42"/>
      <c r="C331" s="207" t="s">
        <v>668</v>
      </c>
      <c r="D331" s="207" t="s">
        <v>363</v>
      </c>
      <c r="E331" s="208" t="s">
        <v>669</v>
      </c>
      <c r="F331" s="209" t="s">
        <v>670</v>
      </c>
      <c r="G331" s="210" t="s">
        <v>366</v>
      </c>
      <c r="H331" s="211">
        <v>0.23400000000000001</v>
      </c>
      <c r="I331" s="212"/>
      <c r="J331" s="213">
        <f>ROUND(I331*H331,2)</f>
        <v>0</v>
      </c>
      <c r="K331" s="209" t="s">
        <v>367</v>
      </c>
      <c r="L331" s="62"/>
      <c r="M331" s="214" t="s">
        <v>21</v>
      </c>
      <c r="N331" s="215" t="s">
        <v>41</v>
      </c>
      <c r="O331" s="43"/>
      <c r="P331" s="216">
        <f>O331*H331</f>
        <v>0</v>
      </c>
      <c r="Q331" s="216">
        <v>1.92042</v>
      </c>
      <c r="R331" s="216">
        <f>Q331*H331</f>
        <v>0.44937828000000002</v>
      </c>
      <c r="S331" s="216">
        <v>0</v>
      </c>
      <c r="T331" s="217">
        <f>S331*H331</f>
        <v>0</v>
      </c>
      <c r="AR331" s="25" t="s">
        <v>147</v>
      </c>
      <c r="AT331" s="25" t="s">
        <v>363</v>
      </c>
      <c r="AU331" s="25" t="s">
        <v>79</v>
      </c>
      <c r="AY331" s="25" t="s">
        <v>361</v>
      </c>
      <c r="BE331" s="218">
        <f>IF(N331="základní",J331,0)</f>
        <v>0</v>
      </c>
      <c r="BF331" s="218">
        <f>IF(N331="snížená",J331,0)</f>
        <v>0</v>
      </c>
      <c r="BG331" s="218">
        <f>IF(N331="zákl. přenesená",J331,0)</f>
        <v>0</v>
      </c>
      <c r="BH331" s="218">
        <f>IF(N331="sníž. přenesená",J331,0)</f>
        <v>0</v>
      </c>
      <c r="BI331" s="218">
        <f>IF(N331="nulová",J331,0)</f>
        <v>0</v>
      </c>
      <c r="BJ331" s="25" t="s">
        <v>77</v>
      </c>
      <c r="BK331" s="218">
        <f>ROUND(I331*H331,2)</f>
        <v>0</v>
      </c>
      <c r="BL331" s="25" t="s">
        <v>147</v>
      </c>
      <c r="BM331" s="25" t="s">
        <v>671</v>
      </c>
    </row>
    <row r="332" spans="2:65" s="1" customFormat="1" ht="40.5">
      <c r="B332" s="42"/>
      <c r="C332" s="64"/>
      <c r="D332" s="219" t="s">
        <v>369</v>
      </c>
      <c r="E332" s="64"/>
      <c r="F332" s="220" t="s">
        <v>672</v>
      </c>
      <c r="G332" s="64"/>
      <c r="H332" s="64"/>
      <c r="I332" s="175"/>
      <c r="J332" s="64"/>
      <c r="K332" s="64"/>
      <c r="L332" s="62"/>
      <c r="M332" s="221"/>
      <c r="N332" s="43"/>
      <c r="O332" s="43"/>
      <c r="P332" s="43"/>
      <c r="Q332" s="43"/>
      <c r="R332" s="43"/>
      <c r="S332" s="43"/>
      <c r="T332" s="79"/>
      <c r="AT332" s="25" t="s">
        <v>369</v>
      </c>
      <c r="AU332" s="25" t="s">
        <v>79</v>
      </c>
    </row>
    <row r="333" spans="2:65" s="12" customFormat="1" ht="13.5">
      <c r="B333" s="222"/>
      <c r="C333" s="223"/>
      <c r="D333" s="219" t="s">
        <v>371</v>
      </c>
      <c r="E333" s="224" t="s">
        <v>21</v>
      </c>
      <c r="F333" s="225" t="s">
        <v>673</v>
      </c>
      <c r="G333" s="223"/>
      <c r="H333" s="226" t="s">
        <v>21</v>
      </c>
      <c r="I333" s="227"/>
      <c r="J333" s="223"/>
      <c r="K333" s="223"/>
      <c r="L333" s="228"/>
      <c r="M333" s="229"/>
      <c r="N333" s="230"/>
      <c r="O333" s="230"/>
      <c r="P333" s="230"/>
      <c r="Q333" s="230"/>
      <c r="R333" s="230"/>
      <c r="S333" s="230"/>
      <c r="T333" s="231"/>
      <c r="AT333" s="232" t="s">
        <v>371</v>
      </c>
      <c r="AU333" s="232" t="s">
        <v>79</v>
      </c>
      <c r="AV333" s="12" t="s">
        <v>77</v>
      </c>
      <c r="AW333" s="12" t="s">
        <v>33</v>
      </c>
      <c r="AX333" s="12" t="s">
        <v>70</v>
      </c>
      <c r="AY333" s="232" t="s">
        <v>361</v>
      </c>
    </row>
    <row r="334" spans="2:65" s="13" customFormat="1" ht="13.5">
      <c r="B334" s="233"/>
      <c r="C334" s="234"/>
      <c r="D334" s="235" t="s">
        <v>371</v>
      </c>
      <c r="E334" s="236" t="s">
        <v>21</v>
      </c>
      <c r="F334" s="237" t="s">
        <v>674</v>
      </c>
      <c r="G334" s="234"/>
      <c r="H334" s="238">
        <v>0.23400000000000001</v>
      </c>
      <c r="I334" s="239"/>
      <c r="J334" s="234"/>
      <c r="K334" s="234"/>
      <c r="L334" s="240"/>
      <c r="M334" s="241"/>
      <c r="N334" s="242"/>
      <c r="O334" s="242"/>
      <c r="P334" s="242"/>
      <c r="Q334" s="242"/>
      <c r="R334" s="242"/>
      <c r="S334" s="242"/>
      <c r="T334" s="243"/>
      <c r="AT334" s="244" t="s">
        <v>371</v>
      </c>
      <c r="AU334" s="244" t="s">
        <v>79</v>
      </c>
      <c r="AV334" s="13" t="s">
        <v>79</v>
      </c>
      <c r="AW334" s="13" t="s">
        <v>33</v>
      </c>
      <c r="AX334" s="13" t="s">
        <v>77</v>
      </c>
      <c r="AY334" s="244" t="s">
        <v>361</v>
      </c>
    </row>
    <row r="335" spans="2:65" s="1" customFormat="1" ht="22.5" customHeight="1">
      <c r="B335" s="42"/>
      <c r="C335" s="207" t="s">
        <v>675</v>
      </c>
      <c r="D335" s="207" t="s">
        <v>363</v>
      </c>
      <c r="E335" s="208" t="s">
        <v>676</v>
      </c>
      <c r="F335" s="209" t="s">
        <v>677</v>
      </c>
      <c r="G335" s="210" t="s">
        <v>459</v>
      </c>
      <c r="H335" s="211">
        <v>209.77600000000001</v>
      </c>
      <c r="I335" s="212"/>
      <c r="J335" s="213">
        <f>ROUND(I335*H335,2)</f>
        <v>0</v>
      </c>
      <c r="K335" s="209" t="s">
        <v>367</v>
      </c>
      <c r="L335" s="62"/>
      <c r="M335" s="214" t="s">
        <v>21</v>
      </c>
      <c r="N335" s="215" t="s">
        <v>41</v>
      </c>
      <c r="O335" s="43"/>
      <c r="P335" s="216">
        <f>O335*H335</f>
        <v>0</v>
      </c>
      <c r="Q335" s="216">
        <v>0.12185</v>
      </c>
      <c r="R335" s="216">
        <f>Q335*H335</f>
        <v>25.561205600000001</v>
      </c>
      <c r="S335" s="216">
        <v>0</v>
      </c>
      <c r="T335" s="217">
        <f>S335*H335</f>
        <v>0</v>
      </c>
      <c r="AR335" s="25" t="s">
        <v>147</v>
      </c>
      <c r="AT335" s="25" t="s">
        <v>363</v>
      </c>
      <c r="AU335" s="25" t="s">
        <v>79</v>
      </c>
      <c r="AY335" s="25" t="s">
        <v>361</v>
      </c>
      <c r="BE335" s="218">
        <f>IF(N335="základní",J335,0)</f>
        <v>0</v>
      </c>
      <c r="BF335" s="218">
        <f>IF(N335="snížená",J335,0)</f>
        <v>0</v>
      </c>
      <c r="BG335" s="218">
        <f>IF(N335="zákl. přenesená",J335,0)</f>
        <v>0</v>
      </c>
      <c r="BH335" s="218">
        <f>IF(N335="sníž. přenesená",J335,0)</f>
        <v>0</v>
      </c>
      <c r="BI335" s="218">
        <f>IF(N335="nulová",J335,0)</f>
        <v>0</v>
      </c>
      <c r="BJ335" s="25" t="s">
        <v>77</v>
      </c>
      <c r="BK335" s="218">
        <f>ROUND(I335*H335,2)</f>
        <v>0</v>
      </c>
      <c r="BL335" s="25" t="s">
        <v>147</v>
      </c>
      <c r="BM335" s="25" t="s">
        <v>678</v>
      </c>
    </row>
    <row r="336" spans="2:65" s="1" customFormat="1" ht="27">
      <c r="B336" s="42"/>
      <c r="C336" s="64"/>
      <c r="D336" s="219" t="s">
        <v>369</v>
      </c>
      <c r="E336" s="64"/>
      <c r="F336" s="220" t="s">
        <v>679</v>
      </c>
      <c r="G336" s="64"/>
      <c r="H336" s="64"/>
      <c r="I336" s="175"/>
      <c r="J336" s="64"/>
      <c r="K336" s="64"/>
      <c r="L336" s="62"/>
      <c r="M336" s="221"/>
      <c r="N336" s="43"/>
      <c r="O336" s="43"/>
      <c r="P336" s="43"/>
      <c r="Q336" s="43"/>
      <c r="R336" s="43"/>
      <c r="S336" s="43"/>
      <c r="T336" s="79"/>
      <c r="AT336" s="25" t="s">
        <v>369</v>
      </c>
      <c r="AU336" s="25" t="s">
        <v>79</v>
      </c>
    </row>
    <row r="337" spans="2:65" s="12" customFormat="1" ht="13.5">
      <c r="B337" s="222"/>
      <c r="C337" s="223"/>
      <c r="D337" s="219" t="s">
        <v>371</v>
      </c>
      <c r="E337" s="224" t="s">
        <v>21</v>
      </c>
      <c r="F337" s="225" t="s">
        <v>585</v>
      </c>
      <c r="G337" s="223"/>
      <c r="H337" s="226" t="s">
        <v>21</v>
      </c>
      <c r="I337" s="227"/>
      <c r="J337" s="223"/>
      <c r="K337" s="223"/>
      <c r="L337" s="228"/>
      <c r="M337" s="229"/>
      <c r="N337" s="230"/>
      <c r="O337" s="230"/>
      <c r="P337" s="230"/>
      <c r="Q337" s="230"/>
      <c r="R337" s="230"/>
      <c r="S337" s="230"/>
      <c r="T337" s="231"/>
      <c r="AT337" s="232" t="s">
        <v>371</v>
      </c>
      <c r="AU337" s="232" t="s">
        <v>79</v>
      </c>
      <c r="AV337" s="12" t="s">
        <v>77</v>
      </c>
      <c r="AW337" s="12" t="s">
        <v>33</v>
      </c>
      <c r="AX337" s="12" t="s">
        <v>70</v>
      </c>
      <c r="AY337" s="232" t="s">
        <v>361</v>
      </c>
    </row>
    <row r="338" spans="2:65" s="13" customFormat="1" ht="27">
      <c r="B338" s="233"/>
      <c r="C338" s="234"/>
      <c r="D338" s="219" t="s">
        <v>371</v>
      </c>
      <c r="E338" s="245" t="s">
        <v>21</v>
      </c>
      <c r="F338" s="246" t="s">
        <v>680</v>
      </c>
      <c r="G338" s="234"/>
      <c r="H338" s="247">
        <v>238.43899999999999</v>
      </c>
      <c r="I338" s="239"/>
      <c r="J338" s="234"/>
      <c r="K338" s="234"/>
      <c r="L338" s="240"/>
      <c r="M338" s="241"/>
      <c r="N338" s="242"/>
      <c r="O338" s="242"/>
      <c r="P338" s="242"/>
      <c r="Q338" s="242"/>
      <c r="R338" s="242"/>
      <c r="S338" s="242"/>
      <c r="T338" s="243"/>
      <c r="AT338" s="244" t="s">
        <v>371</v>
      </c>
      <c r="AU338" s="244" t="s">
        <v>79</v>
      </c>
      <c r="AV338" s="13" t="s">
        <v>79</v>
      </c>
      <c r="AW338" s="13" t="s">
        <v>33</v>
      </c>
      <c r="AX338" s="13" t="s">
        <v>70</v>
      </c>
      <c r="AY338" s="244" t="s">
        <v>361</v>
      </c>
    </row>
    <row r="339" spans="2:65" s="13" customFormat="1" ht="13.5">
      <c r="B339" s="233"/>
      <c r="C339" s="234"/>
      <c r="D339" s="219" t="s">
        <v>371</v>
      </c>
      <c r="E339" s="245" t="s">
        <v>21</v>
      </c>
      <c r="F339" s="246" t="s">
        <v>681</v>
      </c>
      <c r="G339" s="234"/>
      <c r="H339" s="247">
        <v>-28.663</v>
      </c>
      <c r="I339" s="239"/>
      <c r="J339" s="234"/>
      <c r="K339" s="234"/>
      <c r="L339" s="240"/>
      <c r="M339" s="241"/>
      <c r="N339" s="242"/>
      <c r="O339" s="242"/>
      <c r="P339" s="242"/>
      <c r="Q339" s="242"/>
      <c r="R339" s="242"/>
      <c r="S339" s="242"/>
      <c r="T339" s="243"/>
      <c r="AT339" s="244" t="s">
        <v>371</v>
      </c>
      <c r="AU339" s="244" t="s">
        <v>79</v>
      </c>
      <c r="AV339" s="13" t="s">
        <v>79</v>
      </c>
      <c r="AW339" s="13" t="s">
        <v>33</v>
      </c>
      <c r="AX339" s="13" t="s">
        <v>70</v>
      </c>
      <c r="AY339" s="244" t="s">
        <v>361</v>
      </c>
    </row>
    <row r="340" spans="2:65" s="14" customFormat="1" ht="13.5">
      <c r="B340" s="248"/>
      <c r="C340" s="249"/>
      <c r="D340" s="235" t="s">
        <v>371</v>
      </c>
      <c r="E340" s="250" t="s">
        <v>21</v>
      </c>
      <c r="F340" s="251" t="s">
        <v>392</v>
      </c>
      <c r="G340" s="249"/>
      <c r="H340" s="252">
        <v>209.77600000000001</v>
      </c>
      <c r="I340" s="253"/>
      <c r="J340" s="249"/>
      <c r="K340" s="249"/>
      <c r="L340" s="254"/>
      <c r="M340" s="255"/>
      <c r="N340" s="256"/>
      <c r="O340" s="256"/>
      <c r="P340" s="256"/>
      <c r="Q340" s="256"/>
      <c r="R340" s="256"/>
      <c r="S340" s="256"/>
      <c r="T340" s="257"/>
      <c r="AT340" s="258" t="s">
        <v>371</v>
      </c>
      <c r="AU340" s="258" t="s">
        <v>79</v>
      </c>
      <c r="AV340" s="14" t="s">
        <v>147</v>
      </c>
      <c r="AW340" s="14" t="s">
        <v>33</v>
      </c>
      <c r="AX340" s="14" t="s">
        <v>77</v>
      </c>
      <c r="AY340" s="258" t="s">
        <v>361</v>
      </c>
    </row>
    <row r="341" spans="2:65" s="1" customFormat="1" ht="22.5" customHeight="1">
      <c r="B341" s="42"/>
      <c r="C341" s="207" t="s">
        <v>682</v>
      </c>
      <c r="D341" s="207" t="s">
        <v>363</v>
      </c>
      <c r="E341" s="208" t="s">
        <v>683</v>
      </c>
      <c r="F341" s="209" t="s">
        <v>684</v>
      </c>
      <c r="G341" s="210" t="s">
        <v>685</v>
      </c>
      <c r="H341" s="211">
        <v>77.8</v>
      </c>
      <c r="I341" s="212"/>
      <c r="J341" s="213">
        <f>ROUND(I341*H341,2)</f>
        <v>0</v>
      </c>
      <c r="K341" s="209" t="s">
        <v>367</v>
      </c>
      <c r="L341" s="62"/>
      <c r="M341" s="214" t="s">
        <v>21</v>
      </c>
      <c r="N341" s="215" t="s">
        <v>41</v>
      </c>
      <c r="O341" s="43"/>
      <c r="P341" s="216">
        <f>O341*H341</f>
        <v>0</v>
      </c>
      <c r="Q341" s="216">
        <v>1.3999999999999999E-4</v>
      </c>
      <c r="R341" s="216">
        <f>Q341*H341</f>
        <v>1.0891999999999999E-2</v>
      </c>
      <c r="S341" s="216">
        <v>0</v>
      </c>
      <c r="T341" s="217">
        <f>S341*H341</f>
        <v>0</v>
      </c>
      <c r="AR341" s="25" t="s">
        <v>147</v>
      </c>
      <c r="AT341" s="25" t="s">
        <v>363</v>
      </c>
      <c r="AU341" s="25" t="s">
        <v>79</v>
      </c>
      <c r="AY341" s="25" t="s">
        <v>361</v>
      </c>
      <c r="BE341" s="218">
        <f>IF(N341="základní",J341,0)</f>
        <v>0</v>
      </c>
      <c r="BF341" s="218">
        <f>IF(N341="snížená",J341,0)</f>
        <v>0</v>
      </c>
      <c r="BG341" s="218">
        <f>IF(N341="zákl. přenesená",J341,0)</f>
        <v>0</v>
      </c>
      <c r="BH341" s="218">
        <f>IF(N341="sníž. přenesená",J341,0)</f>
        <v>0</v>
      </c>
      <c r="BI341" s="218">
        <f>IF(N341="nulová",J341,0)</f>
        <v>0</v>
      </c>
      <c r="BJ341" s="25" t="s">
        <v>77</v>
      </c>
      <c r="BK341" s="218">
        <f>ROUND(I341*H341,2)</f>
        <v>0</v>
      </c>
      <c r="BL341" s="25" t="s">
        <v>147</v>
      </c>
      <c r="BM341" s="25" t="s">
        <v>686</v>
      </c>
    </row>
    <row r="342" spans="2:65" s="1" customFormat="1" ht="13.5">
      <c r="B342" s="42"/>
      <c r="C342" s="64"/>
      <c r="D342" s="219" t="s">
        <v>369</v>
      </c>
      <c r="E342" s="64"/>
      <c r="F342" s="220" t="s">
        <v>687</v>
      </c>
      <c r="G342" s="64"/>
      <c r="H342" s="64"/>
      <c r="I342" s="175"/>
      <c r="J342" s="64"/>
      <c r="K342" s="64"/>
      <c r="L342" s="62"/>
      <c r="M342" s="221"/>
      <c r="N342" s="43"/>
      <c r="O342" s="43"/>
      <c r="P342" s="43"/>
      <c r="Q342" s="43"/>
      <c r="R342" s="43"/>
      <c r="S342" s="43"/>
      <c r="T342" s="79"/>
      <c r="AT342" s="25" t="s">
        <v>369</v>
      </c>
      <c r="AU342" s="25" t="s">
        <v>79</v>
      </c>
    </row>
    <row r="343" spans="2:65" s="12" customFormat="1" ht="13.5">
      <c r="B343" s="222"/>
      <c r="C343" s="223"/>
      <c r="D343" s="219" t="s">
        <v>371</v>
      </c>
      <c r="E343" s="224" t="s">
        <v>21</v>
      </c>
      <c r="F343" s="225" t="s">
        <v>585</v>
      </c>
      <c r="G343" s="223"/>
      <c r="H343" s="226" t="s">
        <v>21</v>
      </c>
      <c r="I343" s="227"/>
      <c r="J343" s="223"/>
      <c r="K343" s="223"/>
      <c r="L343" s="228"/>
      <c r="M343" s="229"/>
      <c r="N343" s="230"/>
      <c r="O343" s="230"/>
      <c r="P343" s="230"/>
      <c r="Q343" s="230"/>
      <c r="R343" s="230"/>
      <c r="S343" s="230"/>
      <c r="T343" s="231"/>
      <c r="AT343" s="232" t="s">
        <v>371</v>
      </c>
      <c r="AU343" s="232" t="s">
        <v>79</v>
      </c>
      <c r="AV343" s="12" t="s">
        <v>77</v>
      </c>
      <c r="AW343" s="12" t="s">
        <v>33</v>
      </c>
      <c r="AX343" s="12" t="s">
        <v>70</v>
      </c>
      <c r="AY343" s="232" t="s">
        <v>361</v>
      </c>
    </row>
    <row r="344" spans="2:65" s="13" customFormat="1" ht="13.5">
      <c r="B344" s="233"/>
      <c r="C344" s="234"/>
      <c r="D344" s="219" t="s">
        <v>371</v>
      </c>
      <c r="E344" s="245" t="s">
        <v>21</v>
      </c>
      <c r="F344" s="246" t="s">
        <v>688</v>
      </c>
      <c r="G344" s="234"/>
      <c r="H344" s="247">
        <v>69</v>
      </c>
      <c r="I344" s="239"/>
      <c r="J344" s="234"/>
      <c r="K344" s="234"/>
      <c r="L344" s="240"/>
      <c r="M344" s="241"/>
      <c r="N344" s="242"/>
      <c r="O344" s="242"/>
      <c r="P344" s="242"/>
      <c r="Q344" s="242"/>
      <c r="R344" s="242"/>
      <c r="S344" s="242"/>
      <c r="T344" s="243"/>
      <c r="AT344" s="244" t="s">
        <v>371</v>
      </c>
      <c r="AU344" s="244" t="s">
        <v>79</v>
      </c>
      <c r="AV344" s="13" t="s">
        <v>79</v>
      </c>
      <c r="AW344" s="13" t="s">
        <v>33</v>
      </c>
      <c r="AX344" s="13" t="s">
        <v>70</v>
      </c>
      <c r="AY344" s="244" t="s">
        <v>361</v>
      </c>
    </row>
    <row r="345" spans="2:65" s="13" customFormat="1" ht="13.5">
      <c r="B345" s="233"/>
      <c r="C345" s="234"/>
      <c r="D345" s="219" t="s">
        <v>371</v>
      </c>
      <c r="E345" s="245" t="s">
        <v>21</v>
      </c>
      <c r="F345" s="246" t="s">
        <v>689</v>
      </c>
      <c r="G345" s="234"/>
      <c r="H345" s="247">
        <v>8.8000000000000007</v>
      </c>
      <c r="I345" s="239"/>
      <c r="J345" s="234"/>
      <c r="K345" s="234"/>
      <c r="L345" s="240"/>
      <c r="M345" s="241"/>
      <c r="N345" s="242"/>
      <c r="O345" s="242"/>
      <c r="P345" s="242"/>
      <c r="Q345" s="242"/>
      <c r="R345" s="242"/>
      <c r="S345" s="242"/>
      <c r="T345" s="243"/>
      <c r="AT345" s="244" t="s">
        <v>371</v>
      </c>
      <c r="AU345" s="244" t="s">
        <v>79</v>
      </c>
      <c r="AV345" s="13" t="s">
        <v>79</v>
      </c>
      <c r="AW345" s="13" t="s">
        <v>33</v>
      </c>
      <c r="AX345" s="13" t="s">
        <v>70</v>
      </c>
      <c r="AY345" s="244" t="s">
        <v>361</v>
      </c>
    </row>
    <row r="346" spans="2:65" s="14" customFormat="1" ht="13.5">
      <c r="B346" s="248"/>
      <c r="C346" s="249"/>
      <c r="D346" s="235" t="s">
        <v>371</v>
      </c>
      <c r="E346" s="250" t="s">
        <v>21</v>
      </c>
      <c r="F346" s="251" t="s">
        <v>392</v>
      </c>
      <c r="G346" s="249"/>
      <c r="H346" s="252">
        <v>77.8</v>
      </c>
      <c r="I346" s="253"/>
      <c r="J346" s="249"/>
      <c r="K346" s="249"/>
      <c r="L346" s="254"/>
      <c r="M346" s="255"/>
      <c r="N346" s="256"/>
      <c r="O346" s="256"/>
      <c r="P346" s="256"/>
      <c r="Q346" s="256"/>
      <c r="R346" s="256"/>
      <c r="S346" s="256"/>
      <c r="T346" s="257"/>
      <c r="AT346" s="258" t="s">
        <v>371</v>
      </c>
      <c r="AU346" s="258" t="s">
        <v>79</v>
      </c>
      <c r="AV346" s="14" t="s">
        <v>147</v>
      </c>
      <c r="AW346" s="14" t="s">
        <v>33</v>
      </c>
      <c r="AX346" s="14" t="s">
        <v>77</v>
      </c>
      <c r="AY346" s="258" t="s">
        <v>361</v>
      </c>
    </row>
    <row r="347" spans="2:65" s="1" customFormat="1" ht="22.5" customHeight="1">
      <c r="B347" s="42"/>
      <c r="C347" s="207" t="s">
        <v>690</v>
      </c>
      <c r="D347" s="207" t="s">
        <v>363</v>
      </c>
      <c r="E347" s="208" t="s">
        <v>691</v>
      </c>
      <c r="F347" s="209" t="s">
        <v>692</v>
      </c>
      <c r="G347" s="210" t="s">
        <v>685</v>
      </c>
      <c r="H347" s="211">
        <v>74.814999999999998</v>
      </c>
      <c r="I347" s="212"/>
      <c r="J347" s="213">
        <f>ROUND(I347*H347,2)</f>
        <v>0</v>
      </c>
      <c r="K347" s="209" t="s">
        <v>367</v>
      </c>
      <c r="L347" s="62"/>
      <c r="M347" s="214" t="s">
        <v>21</v>
      </c>
      <c r="N347" s="215" t="s">
        <v>41</v>
      </c>
      <c r="O347" s="43"/>
      <c r="P347" s="216">
        <f>O347*H347</f>
        <v>0</v>
      </c>
      <c r="Q347" s="216">
        <v>1.2E-4</v>
      </c>
      <c r="R347" s="216">
        <f>Q347*H347</f>
        <v>8.9777999999999993E-3</v>
      </c>
      <c r="S347" s="216">
        <v>0</v>
      </c>
      <c r="T347" s="217">
        <f>S347*H347</f>
        <v>0</v>
      </c>
      <c r="AR347" s="25" t="s">
        <v>147</v>
      </c>
      <c r="AT347" s="25" t="s">
        <v>363</v>
      </c>
      <c r="AU347" s="25" t="s">
        <v>79</v>
      </c>
      <c r="AY347" s="25" t="s">
        <v>361</v>
      </c>
      <c r="BE347" s="218">
        <f>IF(N347="základní",J347,0)</f>
        <v>0</v>
      </c>
      <c r="BF347" s="218">
        <f>IF(N347="snížená",J347,0)</f>
        <v>0</v>
      </c>
      <c r="BG347" s="218">
        <f>IF(N347="zákl. přenesená",J347,0)</f>
        <v>0</v>
      </c>
      <c r="BH347" s="218">
        <f>IF(N347="sníž. přenesená",J347,0)</f>
        <v>0</v>
      </c>
      <c r="BI347" s="218">
        <f>IF(N347="nulová",J347,0)</f>
        <v>0</v>
      </c>
      <c r="BJ347" s="25" t="s">
        <v>77</v>
      </c>
      <c r="BK347" s="218">
        <f>ROUND(I347*H347,2)</f>
        <v>0</v>
      </c>
      <c r="BL347" s="25" t="s">
        <v>147</v>
      </c>
      <c r="BM347" s="25" t="s">
        <v>693</v>
      </c>
    </row>
    <row r="348" spans="2:65" s="1" customFormat="1" ht="13.5">
      <c r="B348" s="42"/>
      <c r="C348" s="64"/>
      <c r="D348" s="219" t="s">
        <v>369</v>
      </c>
      <c r="E348" s="64"/>
      <c r="F348" s="220" t="s">
        <v>694</v>
      </c>
      <c r="G348" s="64"/>
      <c r="H348" s="64"/>
      <c r="I348" s="175"/>
      <c r="J348" s="64"/>
      <c r="K348" s="64"/>
      <c r="L348" s="62"/>
      <c r="M348" s="221"/>
      <c r="N348" s="43"/>
      <c r="O348" s="43"/>
      <c r="P348" s="43"/>
      <c r="Q348" s="43"/>
      <c r="R348" s="43"/>
      <c r="S348" s="43"/>
      <c r="T348" s="79"/>
      <c r="AT348" s="25" t="s">
        <v>369</v>
      </c>
      <c r="AU348" s="25" t="s">
        <v>79</v>
      </c>
    </row>
    <row r="349" spans="2:65" s="12" customFormat="1" ht="13.5">
      <c r="B349" s="222"/>
      <c r="C349" s="223"/>
      <c r="D349" s="219" t="s">
        <v>371</v>
      </c>
      <c r="E349" s="224" t="s">
        <v>21</v>
      </c>
      <c r="F349" s="225" t="s">
        <v>695</v>
      </c>
      <c r="G349" s="223"/>
      <c r="H349" s="226" t="s">
        <v>21</v>
      </c>
      <c r="I349" s="227"/>
      <c r="J349" s="223"/>
      <c r="K349" s="223"/>
      <c r="L349" s="228"/>
      <c r="M349" s="229"/>
      <c r="N349" s="230"/>
      <c r="O349" s="230"/>
      <c r="P349" s="230"/>
      <c r="Q349" s="230"/>
      <c r="R349" s="230"/>
      <c r="S349" s="230"/>
      <c r="T349" s="231"/>
      <c r="AT349" s="232" t="s">
        <v>371</v>
      </c>
      <c r="AU349" s="232" t="s">
        <v>79</v>
      </c>
      <c r="AV349" s="12" t="s">
        <v>77</v>
      </c>
      <c r="AW349" s="12" t="s">
        <v>33</v>
      </c>
      <c r="AX349" s="12" t="s">
        <v>70</v>
      </c>
      <c r="AY349" s="232" t="s">
        <v>361</v>
      </c>
    </row>
    <row r="350" spans="2:65" s="13" customFormat="1" ht="27">
      <c r="B350" s="233"/>
      <c r="C350" s="234"/>
      <c r="D350" s="235" t="s">
        <v>371</v>
      </c>
      <c r="E350" s="236" t="s">
        <v>21</v>
      </c>
      <c r="F350" s="237" t="s">
        <v>696</v>
      </c>
      <c r="G350" s="234"/>
      <c r="H350" s="238">
        <v>74.814999999999998</v>
      </c>
      <c r="I350" s="239"/>
      <c r="J350" s="234"/>
      <c r="K350" s="234"/>
      <c r="L350" s="240"/>
      <c r="M350" s="241"/>
      <c r="N350" s="242"/>
      <c r="O350" s="242"/>
      <c r="P350" s="242"/>
      <c r="Q350" s="242"/>
      <c r="R350" s="242"/>
      <c r="S350" s="242"/>
      <c r="T350" s="243"/>
      <c r="AT350" s="244" t="s">
        <v>371</v>
      </c>
      <c r="AU350" s="244" t="s">
        <v>79</v>
      </c>
      <c r="AV350" s="13" t="s">
        <v>79</v>
      </c>
      <c r="AW350" s="13" t="s">
        <v>33</v>
      </c>
      <c r="AX350" s="13" t="s">
        <v>77</v>
      </c>
      <c r="AY350" s="244" t="s">
        <v>361</v>
      </c>
    </row>
    <row r="351" spans="2:65" s="1" customFormat="1" ht="31.5" customHeight="1">
      <c r="B351" s="42"/>
      <c r="C351" s="207" t="s">
        <v>697</v>
      </c>
      <c r="D351" s="207" t="s">
        <v>363</v>
      </c>
      <c r="E351" s="208" t="s">
        <v>698</v>
      </c>
      <c r="F351" s="209" t="s">
        <v>699</v>
      </c>
      <c r="G351" s="210" t="s">
        <v>459</v>
      </c>
      <c r="H351" s="211">
        <v>5.07</v>
      </c>
      <c r="I351" s="212"/>
      <c r="J351" s="213">
        <f>ROUND(I351*H351,2)</f>
        <v>0</v>
      </c>
      <c r="K351" s="209" t="s">
        <v>367</v>
      </c>
      <c r="L351" s="62"/>
      <c r="M351" s="214" t="s">
        <v>21</v>
      </c>
      <c r="N351" s="215" t="s">
        <v>41</v>
      </c>
      <c r="O351" s="43"/>
      <c r="P351" s="216">
        <f>O351*H351</f>
        <v>0</v>
      </c>
      <c r="Q351" s="216">
        <v>6.4049999999999996E-2</v>
      </c>
      <c r="R351" s="216">
        <f>Q351*H351</f>
        <v>0.32473350000000001</v>
      </c>
      <c r="S351" s="216">
        <v>0</v>
      </c>
      <c r="T351" s="217">
        <f>S351*H351</f>
        <v>0</v>
      </c>
      <c r="AR351" s="25" t="s">
        <v>147</v>
      </c>
      <c r="AT351" s="25" t="s">
        <v>363</v>
      </c>
      <c r="AU351" s="25" t="s">
        <v>79</v>
      </c>
      <c r="AY351" s="25" t="s">
        <v>361</v>
      </c>
      <c r="BE351" s="218">
        <f>IF(N351="základní",J351,0)</f>
        <v>0</v>
      </c>
      <c r="BF351" s="218">
        <f>IF(N351="snížená",J351,0)</f>
        <v>0</v>
      </c>
      <c r="BG351" s="218">
        <f>IF(N351="zákl. přenesená",J351,0)</f>
        <v>0</v>
      </c>
      <c r="BH351" s="218">
        <f>IF(N351="sníž. přenesená",J351,0)</f>
        <v>0</v>
      </c>
      <c r="BI351" s="218">
        <f>IF(N351="nulová",J351,0)</f>
        <v>0</v>
      </c>
      <c r="BJ351" s="25" t="s">
        <v>77</v>
      </c>
      <c r="BK351" s="218">
        <f>ROUND(I351*H351,2)</f>
        <v>0</v>
      </c>
      <c r="BL351" s="25" t="s">
        <v>147</v>
      </c>
      <c r="BM351" s="25" t="s">
        <v>700</v>
      </c>
    </row>
    <row r="352" spans="2:65" s="1" customFormat="1" ht="27">
      <c r="B352" s="42"/>
      <c r="C352" s="64"/>
      <c r="D352" s="219" t="s">
        <v>369</v>
      </c>
      <c r="E352" s="64"/>
      <c r="F352" s="220" t="s">
        <v>701</v>
      </c>
      <c r="G352" s="64"/>
      <c r="H352" s="64"/>
      <c r="I352" s="175"/>
      <c r="J352" s="64"/>
      <c r="K352" s="64"/>
      <c r="L352" s="62"/>
      <c r="M352" s="221"/>
      <c r="N352" s="43"/>
      <c r="O352" s="43"/>
      <c r="P352" s="43"/>
      <c r="Q352" s="43"/>
      <c r="R352" s="43"/>
      <c r="S352" s="43"/>
      <c r="T352" s="79"/>
      <c r="AT352" s="25" t="s">
        <v>369</v>
      </c>
      <c r="AU352" s="25" t="s">
        <v>79</v>
      </c>
    </row>
    <row r="353" spans="2:65" s="13" customFormat="1" ht="27">
      <c r="B353" s="233"/>
      <c r="C353" s="234"/>
      <c r="D353" s="235" t="s">
        <v>371</v>
      </c>
      <c r="E353" s="236" t="s">
        <v>21</v>
      </c>
      <c r="F353" s="237" t="s">
        <v>702</v>
      </c>
      <c r="G353" s="234"/>
      <c r="H353" s="238">
        <v>5.07</v>
      </c>
      <c r="I353" s="239"/>
      <c r="J353" s="234"/>
      <c r="K353" s="234"/>
      <c r="L353" s="240"/>
      <c r="M353" s="241"/>
      <c r="N353" s="242"/>
      <c r="O353" s="242"/>
      <c r="P353" s="242"/>
      <c r="Q353" s="242"/>
      <c r="R353" s="242"/>
      <c r="S353" s="242"/>
      <c r="T353" s="243"/>
      <c r="AT353" s="244" t="s">
        <v>371</v>
      </c>
      <c r="AU353" s="244" t="s">
        <v>79</v>
      </c>
      <c r="AV353" s="13" t="s">
        <v>79</v>
      </c>
      <c r="AW353" s="13" t="s">
        <v>33</v>
      </c>
      <c r="AX353" s="13" t="s">
        <v>77</v>
      </c>
      <c r="AY353" s="244" t="s">
        <v>361</v>
      </c>
    </row>
    <row r="354" spans="2:65" s="1" customFormat="1" ht="22.5" customHeight="1">
      <c r="B354" s="42"/>
      <c r="C354" s="207" t="s">
        <v>703</v>
      </c>
      <c r="D354" s="207" t="s">
        <v>363</v>
      </c>
      <c r="E354" s="208" t="s">
        <v>704</v>
      </c>
      <c r="F354" s="209" t="s">
        <v>705</v>
      </c>
      <c r="G354" s="210" t="s">
        <v>685</v>
      </c>
      <c r="H354" s="211">
        <v>15.75</v>
      </c>
      <c r="I354" s="212"/>
      <c r="J354" s="213">
        <f>ROUND(I354*H354,2)</f>
        <v>0</v>
      </c>
      <c r="K354" s="209" t="s">
        <v>21</v>
      </c>
      <c r="L354" s="62"/>
      <c r="M354" s="214" t="s">
        <v>21</v>
      </c>
      <c r="N354" s="215" t="s">
        <v>41</v>
      </c>
      <c r="O354" s="43"/>
      <c r="P354" s="216">
        <f>O354*H354</f>
        <v>0</v>
      </c>
      <c r="Q354" s="216">
        <v>3.8000000000000002E-4</v>
      </c>
      <c r="R354" s="216">
        <f>Q354*H354</f>
        <v>5.9850000000000007E-3</v>
      </c>
      <c r="S354" s="216">
        <v>0</v>
      </c>
      <c r="T354" s="217">
        <f>S354*H354</f>
        <v>0</v>
      </c>
      <c r="AR354" s="25" t="s">
        <v>147</v>
      </c>
      <c r="AT354" s="25" t="s">
        <v>363</v>
      </c>
      <c r="AU354" s="25" t="s">
        <v>79</v>
      </c>
      <c r="AY354" s="25" t="s">
        <v>361</v>
      </c>
      <c r="BE354" s="218">
        <f>IF(N354="základní",J354,0)</f>
        <v>0</v>
      </c>
      <c r="BF354" s="218">
        <f>IF(N354="snížená",J354,0)</f>
        <v>0</v>
      </c>
      <c r="BG354" s="218">
        <f>IF(N354="zákl. přenesená",J354,0)</f>
        <v>0</v>
      </c>
      <c r="BH354" s="218">
        <f>IF(N354="sníž. přenesená",J354,0)</f>
        <v>0</v>
      </c>
      <c r="BI354" s="218">
        <f>IF(N354="nulová",J354,0)</f>
        <v>0</v>
      </c>
      <c r="BJ354" s="25" t="s">
        <v>77</v>
      </c>
      <c r="BK354" s="218">
        <f>ROUND(I354*H354,2)</f>
        <v>0</v>
      </c>
      <c r="BL354" s="25" t="s">
        <v>147</v>
      </c>
      <c r="BM354" s="25" t="s">
        <v>706</v>
      </c>
    </row>
    <row r="355" spans="2:65" s="1" customFormat="1" ht="13.5">
      <c r="B355" s="42"/>
      <c r="C355" s="64"/>
      <c r="D355" s="219" t="s">
        <v>369</v>
      </c>
      <c r="E355" s="64"/>
      <c r="F355" s="220" t="s">
        <v>707</v>
      </c>
      <c r="G355" s="64"/>
      <c r="H355" s="64"/>
      <c r="I355" s="175"/>
      <c r="J355" s="64"/>
      <c r="K355" s="64"/>
      <c r="L355" s="62"/>
      <c r="M355" s="221"/>
      <c r="N355" s="43"/>
      <c r="O355" s="43"/>
      <c r="P355" s="43"/>
      <c r="Q355" s="43"/>
      <c r="R355" s="43"/>
      <c r="S355" s="43"/>
      <c r="T355" s="79"/>
      <c r="AT355" s="25" t="s">
        <v>369</v>
      </c>
      <c r="AU355" s="25" t="s">
        <v>79</v>
      </c>
    </row>
    <row r="356" spans="2:65" s="13" customFormat="1" ht="13.5">
      <c r="B356" s="233"/>
      <c r="C356" s="234"/>
      <c r="D356" s="219" t="s">
        <v>371</v>
      </c>
      <c r="E356" s="245" t="s">
        <v>21</v>
      </c>
      <c r="F356" s="246" t="s">
        <v>708</v>
      </c>
      <c r="G356" s="234"/>
      <c r="H356" s="247">
        <v>10.5</v>
      </c>
      <c r="I356" s="239"/>
      <c r="J356" s="234"/>
      <c r="K356" s="234"/>
      <c r="L356" s="240"/>
      <c r="M356" s="241"/>
      <c r="N356" s="242"/>
      <c r="O356" s="242"/>
      <c r="P356" s="242"/>
      <c r="Q356" s="242"/>
      <c r="R356" s="242"/>
      <c r="S356" s="242"/>
      <c r="T356" s="243"/>
      <c r="AT356" s="244" t="s">
        <v>371</v>
      </c>
      <c r="AU356" s="244" t="s">
        <v>79</v>
      </c>
      <c r="AV356" s="13" t="s">
        <v>79</v>
      </c>
      <c r="AW356" s="13" t="s">
        <v>33</v>
      </c>
      <c r="AX356" s="13" t="s">
        <v>70</v>
      </c>
      <c r="AY356" s="244" t="s">
        <v>361</v>
      </c>
    </row>
    <row r="357" spans="2:65" s="13" customFormat="1" ht="13.5">
      <c r="B357" s="233"/>
      <c r="C357" s="234"/>
      <c r="D357" s="219" t="s">
        <v>371</v>
      </c>
      <c r="E357" s="245" t="s">
        <v>21</v>
      </c>
      <c r="F357" s="246" t="s">
        <v>709</v>
      </c>
      <c r="G357" s="234"/>
      <c r="H357" s="247">
        <v>5.25</v>
      </c>
      <c r="I357" s="239"/>
      <c r="J357" s="234"/>
      <c r="K357" s="234"/>
      <c r="L357" s="240"/>
      <c r="M357" s="241"/>
      <c r="N357" s="242"/>
      <c r="O357" s="242"/>
      <c r="P357" s="242"/>
      <c r="Q357" s="242"/>
      <c r="R357" s="242"/>
      <c r="S357" s="242"/>
      <c r="T357" s="243"/>
      <c r="AT357" s="244" t="s">
        <v>371</v>
      </c>
      <c r="AU357" s="244" t="s">
        <v>79</v>
      </c>
      <c r="AV357" s="13" t="s">
        <v>79</v>
      </c>
      <c r="AW357" s="13" t="s">
        <v>33</v>
      </c>
      <c r="AX357" s="13" t="s">
        <v>70</v>
      </c>
      <c r="AY357" s="244" t="s">
        <v>361</v>
      </c>
    </row>
    <row r="358" spans="2:65" s="14" customFormat="1" ht="13.5">
      <c r="B358" s="248"/>
      <c r="C358" s="249"/>
      <c r="D358" s="235" t="s">
        <v>371</v>
      </c>
      <c r="E358" s="250" t="s">
        <v>21</v>
      </c>
      <c r="F358" s="251" t="s">
        <v>392</v>
      </c>
      <c r="G358" s="249"/>
      <c r="H358" s="252">
        <v>15.75</v>
      </c>
      <c r="I358" s="253"/>
      <c r="J358" s="249"/>
      <c r="K358" s="249"/>
      <c r="L358" s="254"/>
      <c r="M358" s="255"/>
      <c r="N358" s="256"/>
      <c r="O358" s="256"/>
      <c r="P358" s="256"/>
      <c r="Q358" s="256"/>
      <c r="R358" s="256"/>
      <c r="S358" s="256"/>
      <c r="T358" s="257"/>
      <c r="AT358" s="258" t="s">
        <v>371</v>
      </c>
      <c r="AU358" s="258" t="s">
        <v>79</v>
      </c>
      <c r="AV358" s="14" t="s">
        <v>147</v>
      </c>
      <c r="AW358" s="14" t="s">
        <v>33</v>
      </c>
      <c r="AX358" s="14" t="s">
        <v>77</v>
      </c>
      <c r="AY358" s="258" t="s">
        <v>361</v>
      </c>
    </row>
    <row r="359" spans="2:65" s="1" customFormat="1" ht="22.5" customHeight="1">
      <c r="B359" s="42"/>
      <c r="C359" s="207" t="s">
        <v>710</v>
      </c>
      <c r="D359" s="207" t="s">
        <v>363</v>
      </c>
      <c r="E359" s="208" t="s">
        <v>711</v>
      </c>
      <c r="F359" s="209" t="s">
        <v>712</v>
      </c>
      <c r="G359" s="210" t="s">
        <v>685</v>
      </c>
      <c r="H359" s="211">
        <v>30</v>
      </c>
      <c r="I359" s="212"/>
      <c r="J359" s="213">
        <f>ROUND(I359*H359,2)</f>
        <v>0</v>
      </c>
      <c r="K359" s="209" t="s">
        <v>21</v>
      </c>
      <c r="L359" s="62"/>
      <c r="M359" s="214" t="s">
        <v>21</v>
      </c>
      <c r="N359" s="215" t="s">
        <v>41</v>
      </c>
      <c r="O359" s="43"/>
      <c r="P359" s="216">
        <f>O359*H359</f>
        <v>0</v>
      </c>
      <c r="Q359" s="216">
        <v>2.5999999999999998E-4</v>
      </c>
      <c r="R359" s="216">
        <f>Q359*H359</f>
        <v>7.7999999999999996E-3</v>
      </c>
      <c r="S359" s="216">
        <v>0</v>
      </c>
      <c r="T359" s="217">
        <f>S359*H359</f>
        <v>0</v>
      </c>
      <c r="AR359" s="25" t="s">
        <v>147</v>
      </c>
      <c r="AT359" s="25" t="s">
        <v>363</v>
      </c>
      <c r="AU359" s="25" t="s">
        <v>79</v>
      </c>
      <c r="AY359" s="25" t="s">
        <v>361</v>
      </c>
      <c r="BE359" s="218">
        <f>IF(N359="základní",J359,0)</f>
        <v>0</v>
      </c>
      <c r="BF359" s="218">
        <f>IF(N359="snížená",J359,0)</f>
        <v>0</v>
      </c>
      <c r="BG359" s="218">
        <f>IF(N359="zákl. přenesená",J359,0)</f>
        <v>0</v>
      </c>
      <c r="BH359" s="218">
        <f>IF(N359="sníž. přenesená",J359,0)</f>
        <v>0</v>
      </c>
      <c r="BI359" s="218">
        <f>IF(N359="nulová",J359,0)</f>
        <v>0</v>
      </c>
      <c r="BJ359" s="25" t="s">
        <v>77</v>
      </c>
      <c r="BK359" s="218">
        <f>ROUND(I359*H359,2)</f>
        <v>0</v>
      </c>
      <c r="BL359" s="25" t="s">
        <v>147</v>
      </c>
      <c r="BM359" s="25" t="s">
        <v>713</v>
      </c>
    </row>
    <row r="360" spans="2:65" s="1" customFormat="1" ht="13.5">
      <c r="B360" s="42"/>
      <c r="C360" s="64"/>
      <c r="D360" s="219" t="s">
        <v>369</v>
      </c>
      <c r="E360" s="64"/>
      <c r="F360" s="220" t="s">
        <v>714</v>
      </c>
      <c r="G360" s="64"/>
      <c r="H360" s="64"/>
      <c r="I360" s="175"/>
      <c r="J360" s="64"/>
      <c r="K360" s="64"/>
      <c r="L360" s="62"/>
      <c r="M360" s="221"/>
      <c r="N360" s="43"/>
      <c r="O360" s="43"/>
      <c r="P360" s="43"/>
      <c r="Q360" s="43"/>
      <c r="R360" s="43"/>
      <c r="S360" s="43"/>
      <c r="T360" s="79"/>
      <c r="AT360" s="25" t="s">
        <v>369</v>
      </c>
      <c r="AU360" s="25" t="s">
        <v>79</v>
      </c>
    </row>
    <row r="361" spans="2:65" s="13" customFormat="1" ht="13.5">
      <c r="B361" s="233"/>
      <c r="C361" s="234"/>
      <c r="D361" s="219" t="s">
        <v>371</v>
      </c>
      <c r="E361" s="245" t="s">
        <v>21</v>
      </c>
      <c r="F361" s="246" t="s">
        <v>715</v>
      </c>
      <c r="G361" s="234"/>
      <c r="H361" s="247">
        <v>19.25</v>
      </c>
      <c r="I361" s="239"/>
      <c r="J361" s="234"/>
      <c r="K361" s="234"/>
      <c r="L361" s="240"/>
      <c r="M361" s="241"/>
      <c r="N361" s="242"/>
      <c r="O361" s="242"/>
      <c r="P361" s="242"/>
      <c r="Q361" s="242"/>
      <c r="R361" s="242"/>
      <c r="S361" s="242"/>
      <c r="T361" s="243"/>
      <c r="AT361" s="244" t="s">
        <v>371</v>
      </c>
      <c r="AU361" s="244" t="s">
        <v>79</v>
      </c>
      <c r="AV361" s="13" t="s">
        <v>79</v>
      </c>
      <c r="AW361" s="13" t="s">
        <v>33</v>
      </c>
      <c r="AX361" s="13" t="s">
        <v>70</v>
      </c>
      <c r="AY361" s="244" t="s">
        <v>361</v>
      </c>
    </row>
    <row r="362" spans="2:65" s="13" customFormat="1" ht="13.5">
      <c r="B362" s="233"/>
      <c r="C362" s="234"/>
      <c r="D362" s="219" t="s">
        <v>371</v>
      </c>
      <c r="E362" s="245" t="s">
        <v>21</v>
      </c>
      <c r="F362" s="246" t="s">
        <v>716</v>
      </c>
      <c r="G362" s="234"/>
      <c r="H362" s="247">
        <v>5</v>
      </c>
      <c r="I362" s="239"/>
      <c r="J362" s="234"/>
      <c r="K362" s="234"/>
      <c r="L362" s="240"/>
      <c r="M362" s="241"/>
      <c r="N362" s="242"/>
      <c r="O362" s="242"/>
      <c r="P362" s="242"/>
      <c r="Q362" s="242"/>
      <c r="R362" s="242"/>
      <c r="S362" s="242"/>
      <c r="T362" s="243"/>
      <c r="AT362" s="244" t="s">
        <v>371</v>
      </c>
      <c r="AU362" s="244" t="s">
        <v>79</v>
      </c>
      <c r="AV362" s="13" t="s">
        <v>79</v>
      </c>
      <c r="AW362" s="13" t="s">
        <v>33</v>
      </c>
      <c r="AX362" s="13" t="s">
        <v>70</v>
      </c>
      <c r="AY362" s="244" t="s">
        <v>361</v>
      </c>
    </row>
    <row r="363" spans="2:65" s="13" customFormat="1" ht="13.5">
      <c r="B363" s="233"/>
      <c r="C363" s="234"/>
      <c r="D363" s="219" t="s">
        <v>371</v>
      </c>
      <c r="E363" s="245" t="s">
        <v>21</v>
      </c>
      <c r="F363" s="246" t="s">
        <v>717</v>
      </c>
      <c r="G363" s="234"/>
      <c r="H363" s="247">
        <v>3.25</v>
      </c>
      <c r="I363" s="239"/>
      <c r="J363" s="234"/>
      <c r="K363" s="234"/>
      <c r="L363" s="240"/>
      <c r="M363" s="241"/>
      <c r="N363" s="242"/>
      <c r="O363" s="242"/>
      <c r="P363" s="242"/>
      <c r="Q363" s="242"/>
      <c r="R363" s="242"/>
      <c r="S363" s="242"/>
      <c r="T363" s="243"/>
      <c r="AT363" s="244" t="s">
        <v>371</v>
      </c>
      <c r="AU363" s="244" t="s">
        <v>79</v>
      </c>
      <c r="AV363" s="13" t="s">
        <v>79</v>
      </c>
      <c r="AW363" s="13" t="s">
        <v>33</v>
      </c>
      <c r="AX363" s="13" t="s">
        <v>70</v>
      </c>
      <c r="AY363" s="244" t="s">
        <v>361</v>
      </c>
    </row>
    <row r="364" spans="2:65" s="13" customFormat="1" ht="13.5">
      <c r="B364" s="233"/>
      <c r="C364" s="234"/>
      <c r="D364" s="219" t="s">
        <v>371</v>
      </c>
      <c r="E364" s="245" t="s">
        <v>21</v>
      </c>
      <c r="F364" s="246" t="s">
        <v>718</v>
      </c>
      <c r="G364" s="234"/>
      <c r="H364" s="247">
        <v>2.5</v>
      </c>
      <c r="I364" s="239"/>
      <c r="J364" s="234"/>
      <c r="K364" s="234"/>
      <c r="L364" s="240"/>
      <c r="M364" s="241"/>
      <c r="N364" s="242"/>
      <c r="O364" s="242"/>
      <c r="P364" s="242"/>
      <c r="Q364" s="242"/>
      <c r="R364" s="242"/>
      <c r="S364" s="242"/>
      <c r="T364" s="243"/>
      <c r="AT364" s="244" t="s">
        <v>371</v>
      </c>
      <c r="AU364" s="244" t="s">
        <v>79</v>
      </c>
      <c r="AV364" s="13" t="s">
        <v>79</v>
      </c>
      <c r="AW364" s="13" t="s">
        <v>33</v>
      </c>
      <c r="AX364" s="13" t="s">
        <v>70</v>
      </c>
      <c r="AY364" s="244" t="s">
        <v>361</v>
      </c>
    </row>
    <row r="365" spans="2:65" s="14" customFormat="1" ht="13.5">
      <c r="B365" s="248"/>
      <c r="C365" s="249"/>
      <c r="D365" s="219" t="s">
        <v>371</v>
      </c>
      <c r="E365" s="259" t="s">
        <v>21</v>
      </c>
      <c r="F365" s="260" t="s">
        <v>392</v>
      </c>
      <c r="G365" s="249"/>
      <c r="H365" s="261">
        <v>30</v>
      </c>
      <c r="I365" s="253"/>
      <c r="J365" s="249"/>
      <c r="K365" s="249"/>
      <c r="L365" s="254"/>
      <c r="M365" s="255"/>
      <c r="N365" s="256"/>
      <c r="O365" s="256"/>
      <c r="P365" s="256"/>
      <c r="Q365" s="256"/>
      <c r="R365" s="256"/>
      <c r="S365" s="256"/>
      <c r="T365" s="257"/>
      <c r="AT365" s="258" t="s">
        <v>371</v>
      </c>
      <c r="AU365" s="258" t="s">
        <v>79</v>
      </c>
      <c r="AV365" s="14" t="s">
        <v>147</v>
      </c>
      <c r="AW365" s="14" t="s">
        <v>33</v>
      </c>
      <c r="AX365" s="14" t="s">
        <v>77</v>
      </c>
      <c r="AY365" s="258" t="s">
        <v>361</v>
      </c>
    </row>
    <row r="366" spans="2:65" s="11" customFormat="1" ht="29.85" customHeight="1">
      <c r="B366" s="190"/>
      <c r="C366" s="191"/>
      <c r="D366" s="204" t="s">
        <v>69</v>
      </c>
      <c r="E366" s="205" t="s">
        <v>147</v>
      </c>
      <c r="F366" s="205" t="s">
        <v>719</v>
      </c>
      <c r="G366" s="191"/>
      <c r="H366" s="191"/>
      <c r="I366" s="194"/>
      <c r="J366" s="206">
        <f>BK366</f>
        <v>0</v>
      </c>
      <c r="K366" s="191"/>
      <c r="L366" s="196"/>
      <c r="M366" s="197"/>
      <c r="N366" s="198"/>
      <c r="O366" s="198"/>
      <c r="P366" s="199">
        <f>SUM(P367:P437)</f>
        <v>0</v>
      </c>
      <c r="Q366" s="198"/>
      <c r="R366" s="199">
        <f>SUM(R367:R437)</f>
        <v>63.749952919999991</v>
      </c>
      <c r="S366" s="198"/>
      <c r="T366" s="200">
        <f>SUM(T367:T437)</f>
        <v>0</v>
      </c>
      <c r="AR366" s="201" t="s">
        <v>77</v>
      </c>
      <c r="AT366" s="202" t="s">
        <v>69</v>
      </c>
      <c r="AU366" s="202" t="s">
        <v>77</v>
      </c>
      <c r="AY366" s="201" t="s">
        <v>361</v>
      </c>
      <c r="BK366" s="203">
        <f>SUM(BK367:BK437)</f>
        <v>0</v>
      </c>
    </row>
    <row r="367" spans="2:65" s="1" customFormat="1" ht="22.5" customHeight="1">
      <c r="B367" s="42"/>
      <c r="C367" s="207" t="s">
        <v>720</v>
      </c>
      <c r="D367" s="207" t="s">
        <v>363</v>
      </c>
      <c r="E367" s="208" t="s">
        <v>721</v>
      </c>
      <c r="F367" s="209" t="s">
        <v>722</v>
      </c>
      <c r="G367" s="210" t="s">
        <v>459</v>
      </c>
      <c r="H367" s="211">
        <v>200.941</v>
      </c>
      <c r="I367" s="212"/>
      <c r="J367" s="213">
        <f>ROUND(I367*H367,2)</f>
        <v>0</v>
      </c>
      <c r="K367" s="209" t="s">
        <v>21</v>
      </c>
      <c r="L367" s="62"/>
      <c r="M367" s="214" t="s">
        <v>21</v>
      </c>
      <c r="N367" s="215" t="s">
        <v>41</v>
      </c>
      <c r="O367" s="43"/>
      <c r="P367" s="216">
        <f>O367*H367</f>
        <v>0</v>
      </c>
      <c r="Q367" s="216">
        <v>0</v>
      </c>
      <c r="R367" s="216">
        <f>Q367*H367</f>
        <v>0</v>
      </c>
      <c r="S367" s="216">
        <v>0</v>
      </c>
      <c r="T367" s="217">
        <f>S367*H367</f>
        <v>0</v>
      </c>
      <c r="AR367" s="25" t="s">
        <v>147</v>
      </c>
      <c r="AT367" s="25" t="s">
        <v>363</v>
      </c>
      <c r="AU367" s="25" t="s">
        <v>79</v>
      </c>
      <c r="AY367" s="25" t="s">
        <v>361</v>
      </c>
      <c r="BE367" s="218">
        <f>IF(N367="základní",J367,0)</f>
        <v>0</v>
      </c>
      <c r="BF367" s="218">
        <f>IF(N367="snížená",J367,0)</f>
        <v>0</v>
      </c>
      <c r="BG367" s="218">
        <f>IF(N367="zákl. přenesená",J367,0)</f>
        <v>0</v>
      </c>
      <c r="BH367" s="218">
        <f>IF(N367="sníž. přenesená",J367,0)</f>
        <v>0</v>
      </c>
      <c r="BI367" s="218">
        <f>IF(N367="nulová",J367,0)</f>
        <v>0</v>
      </c>
      <c r="BJ367" s="25" t="s">
        <v>77</v>
      </c>
      <c r="BK367" s="218">
        <f>ROUND(I367*H367,2)</f>
        <v>0</v>
      </c>
      <c r="BL367" s="25" t="s">
        <v>147</v>
      </c>
      <c r="BM367" s="25" t="s">
        <v>723</v>
      </c>
    </row>
    <row r="368" spans="2:65" s="1" customFormat="1" ht="27">
      <c r="B368" s="42"/>
      <c r="C368" s="64"/>
      <c r="D368" s="219" t="s">
        <v>369</v>
      </c>
      <c r="E368" s="64"/>
      <c r="F368" s="220" t="s">
        <v>724</v>
      </c>
      <c r="G368" s="64"/>
      <c r="H368" s="64"/>
      <c r="I368" s="175"/>
      <c r="J368" s="64"/>
      <c r="K368" s="64"/>
      <c r="L368" s="62"/>
      <c r="M368" s="221"/>
      <c r="N368" s="43"/>
      <c r="O368" s="43"/>
      <c r="P368" s="43"/>
      <c r="Q368" s="43"/>
      <c r="R368" s="43"/>
      <c r="S368" s="43"/>
      <c r="T368" s="79"/>
      <c r="AT368" s="25" t="s">
        <v>369</v>
      </c>
      <c r="AU368" s="25" t="s">
        <v>79</v>
      </c>
    </row>
    <row r="369" spans="2:65" s="12" customFormat="1" ht="13.5">
      <c r="B369" s="222"/>
      <c r="C369" s="223"/>
      <c r="D369" s="219" t="s">
        <v>371</v>
      </c>
      <c r="E369" s="224" t="s">
        <v>21</v>
      </c>
      <c r="F369" s="225" t="s">
        <v>725</v>
      </c>
      <c r="G369" s="223"/>
      <c r="H369" s="226" t="s">
        <v>21</v>
      </c>
      <c r="I369" s="227"/>
      <c r="J369" s="223"/>
      <c r="K369" s="223"/>
      <c r="L369" s="228"/>
      <c r="M369" s="229"/>
      <c r="N369" s="230"/>
      <c r="O369" s="230"/>
      <c r="P369" s="230"/>
      <c r="Q369" s="230"/>
      <c r="R369" s="230"/>
      <c r="S369" s="230"/>
      <c r="T369" s="231"/>
      <c r="AT369" s="232" t="s">
        <v>371</v>
      </c>
      <c r="AU369" s="232" t="s">
        <v>79</v>
      </c>
      <c r="AV369" s="12" t="s">
        <v>77</v>
      </c>
      <c r="AW369" s="12" t="s">
        <v>33</v>
      </c>
      <c r="AX369" s="12" t="s">
        <v>70</v>
      </c>
      <c r="AY369" s="232" t="s">
        <v>361</v>
      </c>
    </row>
    <row r="370" spans="2:65" s="13" customFormat="1" ht="13.5">
      <c r="B370" s="233"/>
      <c r="C370" s="234"/>
      <c r="D370" s="219" t="s">
        <v>371</v>
      </c>
      <c r="E370" s="245" t="s">
        <v>21</v>
      </c>
      <c r="F370" s="246" t="s">
        <v>726</v>
      </c>
      <c r="G370" s="234"/>
      <c r="H370" s="247">
        <v>19.62</v>
      </c>
      <c r="I370" s="239"/>
      <c r="J370" s="234"/>
      <c r="K370" s="234"/>
      <c r="L370" s="240"/>
      <c r="M370" s="241"/>
      <c r="N370" s="242"/>
      <c r="O370" s="242"/>
      <c r="P370" s="242"/>
      <c r="Q370" s="242"/>
      <c r="R370" s="242"/>
      <c r="S370" s="242"/>
      <c r="T370" s="243"/>
      <c r="AT370" s="244" t="s">
        <v>371</v>
      </c>
      <c r="AU370" s="244" t="s">
        <v>79</v>
      </c>
      <c r="AV370" s="13" t="s">
        <v>79</v>
      </c>
      <c r="AW370" s="13" t="s">
        <v>33</v>
      </c>
      <c r="AX370" s="13" t="s">
        <v>70</v>
      </c>
      <c r="AY370" s="244" t="s">
        <v>361</v>
      </c>
    </row>
    <row r="371" spans="2:65" s="13" customFormat="1" ht="13.5">
      <c r="B371" s="233"/>
      <c r="C371" s="234"/>
      <c r="D371" s="219" t="s">
        <v>371</v>
      </c>
      <c r="E371" s="245" t="s">
        <v>21</v>
      </c>
      <c r="F371" s="246" t="s">
        <v>727</v>
      </c>
      <c r="G371" s="234"/>
      <c r="H371" s="247">
        <v>8.9250000000000007</v>
      </c>
      <c r="I371" s="239"/>
      <c r="J371" s="234"/>
      <c r="K371" s="234"/>
      <c r="L371" s="240"/>
      <c r="M371" s="241"/>
      <c r="N371" s="242"/>
      <c r="O371" s="242"/>
      <c r="P371" s="242"/>
      <c r="Q371" s="242"/>
      <c r="R371" s="242"/>
      <c r="S371" s="242"/>
      <c r="T371" s="243"/>
      <c r="AT371" s="244" t="s">
        <v>371</v>
      </c>
      <c r="AU371" s="244" t="s">
        <v>79</v>
      </c>
      <c r="AV371" s="13" t="s">
        <v>79</v>
      </c>
      <c r="AW371" s="13" t="s">
        <v>33</v>
      </c>
      <c r="AX371" s="13" t="s">
        <v>70</v>
      </c>
      <c r="AY371" s="244" t="s">
        <v>361</v>
      </c>
    </row>
    <row r="372" spans="2:65" s="13" customFormat="1" ht="13.5">
      <c r="B372" s="233"/>
      <c r="C372" s="234"/>
      <c r="D372" s="219" t="s">
        <v>371</v>
      </c>
      <c r="E372" s="245" t="s">
        <v>21</v>
      </c>
      <c r="F372" s="246" t="s">
        <v>728</v>
      </c>
      <c r="G372" s="234"/>
      <c r="H372" s="247">
        <v>61.2</v>
      </c>
      <c r="I372" s="239"/>
      <c r="J372" s="234"/>
      <c r="K372" s="234"/>
      <c r="L372" s="240"/>
      <c r="M372" s="241"/>
      <c r="N372" s="242"/>
      <c r="O372" s="242"/>
      <c r="P372" s="242"/>
      <c r="Q372" s="242"/>
      <c r="R372" s="242"/>
      <c r="S372" s="242"/>
      <c r="T372" s="243"/>
      <c r="AT372" s="244" t="s">
        <v>371</v>
      </c>
      <c r="AU372" s="244" t="s">
        <v>79</v>
      </c>
      <c r="AV372" s="13" t="s">
        <v>79</v>
      </c>
      <c r="AW372" s="13" t="s">
        <v>33</v>
      </c>
      <c r="AX372" s="13" t="s">
        <v>70</v>
      </c>
      <c r="AY372" s="244" t="s">
        <v>361</v>
      </c>
    </row>
    <row r="373" spans="2:65" s="13" customFormat="1" ht="13.5">
      <c r="B373" s="233"/>
      <c r="C373" s="234"/>
      <c r="D373" s="219" t="s">
        <v>371</v>
      </c>
      <c r="E373" s="245" t="s">
        <v>21</v>
      </c>
      <c r="F373" s="246" t="s">
        <v>729</v>
      </c>
      <c r="G373" s="234"/>
      <c r="H373" s="247">
        <v>21.42</v>
      </c>
      <c r="I373" s="239"/>
      <c r="J373" s="234"/>
      <c r="K373" s="234"/>
      <c r="L373" s="240"/>
      <c r="M373" s="241"/>
      <c r="N373" s="242"/>
      <c r="O373" s="242"/>
      <c r="P373" s="242"/>
      <c r="Q373" s="242"/>
      <c r="R373" s="242"/>
      <c r="S373" s="242"/>
      <c r="T373" s="243"/>
      <c r="AT373" s="244" t="s">
        <v>371</v>
      </c>
      <c r="AU373" s="244" t="s">
        <v>79</v>
      </c>
      <c r="AV373" s="13" t="s">
        <v>79</v>
      </c>
      <c r="AW373" s="13" t="s">
        <v>33</v>
      </c>
      <c r="AX373" s="13" t="s">
        <v>70</v>
      </c>
      <c r="AY373" s="244" t="s">
        <v>361</v>
      </c>
    </row>
    <row r="374" spans="2:65" s="13" customFormat="1" ht="13.5">
      <c r="B374" s="233"/>
      <c r="C374" s="234"/>
      <c r="D374" s="219" t="s">
        <v>371</v>
      </c>
      <c r="E374" s="245" t="s">
        <v>21</v>
      </c>
      <c r="F374" s="246" t="s">
        <v>730</v>
      </c>
      <c r="G374" s="234"/>
      <c r="H374" s="247">
        <v>8.9280000000000008</v>
      </c>
      <c r="I374" s="239"/>
      <c r="J374" s="234"/>
      <c r="K374" s="234"/>
      <c r="L374" s="240"/>
      <c r="M374" s="241"/>
      <c r="N374" s="242"/>
      <c r="O374" s="242"/>
      <c r="P374" s="242"/>
      <c r="Q374" s="242"/>
      <c r="R374" s="242"/>
      <c r="S374" s="242"/>
      <c r="T374" s="243"/>
      <c r="AT374" s="244" t="s">
        <v>371</v>
      </c>
      <c r="AU374" s="244" t="s">
        <v>79</v>
      </c>
      <c r="AV374" s="13" t="s">
        <v>79</v>
      </c>
      <c r="AW374" s="13" t="s">
        <v>33</v>
      </c>
      <c r="AX374" s="13" t="s">
        <v>70</v>
      </c>
      <c r="AY374" s="244" t="s">
        <v>361</v>
      </c>
    </row>
    <row r="375" spans="2:65" s="13" customFormat="1" ht="13.5">
      <c r="B375" s="233"/>
      <c r="C375" s="234"/>
      <c r="D375" s="219" t="s">
        <v>371</v>
      </c>
      <c r="E375" s="245" t="s">
        <v>21</v>
      </c>
      <c r="F375" s="246" t="s">
        <v>731</v>
      </c>
      <c r="G375" s="234"/>
      <c r="H375" s="247">
        <v>0.99199999999999999</v>
      </c>
      <c r="I375" s="239"/>
      <c r="J375" s="234"/>
      <c r="K375" s="234"/>
      <c r="L375" s="240"/>
      <c r="M375" s="241"/>
      <c r="N375" s="242"/>
      <c r="O375" s="242"/>
      <c r="P375" s="242"/>
      <c r="Q375" s="242"/>
      <c r="R375" s="242"/>
      <c r="S375" s="242"/>
      <c r="T375" s="243"/>
      <c r="AT375" s="244" t="s">
        <v>371</v>
      </c>
      <c r="AU375" s="244" t="s">
        <v>79</v>
      </c>
      <c r="AV375" s="13" t="s">
        <v>79</v>
      </c>
      <c r="AW375" s="13" t="s">
        <v>33</v>
      </c>
      <c r="AX375" s="13" t="s">
        <v>70</v>
      </c>
      <c r="AY375" s="244" t="s">
        <v>361</v>
      </c>
    </row>
    <row r="376" spans="2:65" s="13" customFormat="1" ht="13.5">
      <c r="B376" s="233"/>
      <c r="C376" s="234"/>
      <c r="D376" s="219" t="s">
        <v>371</v>
      </c>
      <c r="E376" s="245" t="s">
        <v>21</v>
      </c>
      <c r="F376" s="246" t="s">
        <v>732</v>
      </c>
      <c r="G376" s="234"/>
      <c r="H376" s="247">
        <v>57.6</v>
      </c>
      <c r="I376" s="239"/>
      <c r="J376" s="234"/>
      <c r="K376" s="234"/>
      <c r="L376" s="240"/>
      <c r="M376" s="241"/>
      <c r="N376" s="242"/>
      <c r="O376" s="242"/>
      <c r="P376" s="242"/>
      <c r="Q376" s="242"/>
      <c r="R376" s="242"/>
      <c r="S376" s="242"/>
      <c r="T376" s="243"/>
      <c r="AT376" s="244" t="s">
        <v>371</v>
      </c>
      <c r="AU376" s="244" t="s">
        <v>79</v>
      </c>
      <c r="AV376" s="13" t="s">
        <v>79</v>
      </c>
      <c r="AW376" s="13" t="s">
        <v>33</v>
      </c>
      <c r="AX376" s="13" t="s">
        <v>70</v>
      </c>
      <c r="AY376" s="244" t="s">
        <v>361</v>
      </c>
    </row>
    <row r="377" spans="2:65" s="13" customFormat="1" ht="13.5">
      <c r="B377" s="233"/>
      <c r="C377" s="234"/>
      <c r="D377" s="219" t="s">
        <v>371</v>
      </c>
      <c r="E377" s="245" t="s">
        <v>21</v>
      </c>
      <c r="F377" s="246" t="s">
        <v>733</v>
      </c>
      <c r="G377" s="234"/>
      <c r="H377" s="247">
        <v>8.4</v>
      </c>
      <c r="I377" s="239"/>
      <c r="J377" s="234"/>
      <c r="K377" s="234"/>
      <c r="L377" s="240"/>
      <c r="M377" s="241"/>
      <c r="N377" s="242"/>
      <c r="O377" s="242"/>
      <c r="P377" s="242"/>
      <c r="Q377" s="242"/>
      <c r="R377" s="242"/>
      <c r="S377" s="242"/>
      <c r="T377" s="243"/>
      <c r="AT377" s="244" t="s">
        <v>371</v>
      </c>
      <c r="AU377" s="244" t="s">
        <v>79</v>
      </c>
      <c r="AV377" s="13" t="s">
        <v>79</v>
      </c>
      <c r="AW377" s="13" t="s">
        <v>33</v>
      </c>
      <c r="AX377" s="13" t="s">
        <v>70</v>
      </c>
      <c r="AY377" s="244" t="s">
        <v>361</v>
      </c>
    </row>
    <row r="378" spans="2:65" s="13" customFormat="1" ht="13.5">
      <c r="B378" s="233"/>
      <c r="C378" s="234"/>
      <c r="D378" s="219" t="s">
        <v>371</v>
      </c>
      <c r="E378" s="245" t="s">
        <v>21</v>
      </c>
      <c r="F378" s="246" t="s">
        <v>734</v>
      </c>
      <c r="G378" s="234"/>
      <c r="H378" s="247">
        <v>10.391999999999999</v>
      </c>
      <c r="I378" s="239"/>
      <c r="J378" s="234"/>
      <c r="K378" s="234"/>
      <c r="L378" s="240"/>
      <c r="M378" s="241"/>
      <c r="N378" s="242"/>
      <c r="O378" s="242"/>
      <c r="P378" s="242"/>
      <c r="Q378" s="242"/>
      <c r="R378" s="242"/>
      <c r="S378" s="242"/>
      <c r="T378" s="243"/>
      <c r="AT378" s="244" t="s">
        <v>371</v>
      </c>
      <c r="AU378" s="244" t="s">
        <v>79</v>
      </c>
      <c r="AV378" s="13" t="s">
        <v>79</v>
      </c>
      <c r="AW378" s="13" t="s">
        <v>33</v>
      </c>
      <c r="AX378" s="13" t="s">
        <v>70</v>
      </c>
      <c r="AY378" s="244" t="s">
        <v>361</v>
      </c>
    </row>
    <row r="379" spans="2:65" s="13" customFormat="1" ht="13.5">
      <c r="B379" s="233"/>
      <c r="C379" s="234"/>
      <c r="D379" s="219" t="s">
        <v>371</v>
      </c>
      <c r="E379" s="245" t="s">
        <v>21</v>
      </c>
      <c r="F379" s="246" t="s">
        <v>735</v>
      </c>
      <c r="G379" s="234"/>
      <c r="H379" s="247">
        <v>3.464</v>
      </c>
      <c r="I379" s="239"/>
      <c r="J379" s="234"/>
      <c r="K379" s="234"/>
      <c r="L379" s="240"/>
      <c r="M379" s="241"/>
      <c r="N379" s="242"/>
      <c r="O379" s="242"/>
      <c r="P379" s="242"/>
      <c r="Q379" s="242"/>
      <c r="R379" s="242"/>
      <c r="S379" s="242"/>
      <c r="T379" s="243"/>
      <c r="AT379" s="244" t="s">
        <v>371</v>
      </c>
      <c r="AU379" s="244" t="s">
        <v>79</v>
      </c>
      <c r="AV379" s="13" t="s">
        <v>79</v>
      </c>
      <c r="AW379" s="13" t="s">
        <v>33</v>
      </c>
      <c r="AX379" s="13" t="s">
        <v>70</v>
      </c>
      <c r="AY379" s="244" t="s">
        <v>361</v>
      </c>
    </row>
    <row r="380" spans="2:65" s="14" customFormat="1" ht="13.5">
      <c r="B380" s="248"/>
      <c r="C380" s="249"/>
      <c r="D380" s="235" t="s">
        <v>371</v>
      </c>
      <c r="E380" s="250" t="s">
        <v>21</v>
      </c>
      <c r="F380" s="251" t="s">
        <v>392</v>
      </c>
      <c r="G380" s="249"/>
      <c r="H380" s="252">
        <v>200.941</v>
      </c>
      <c r="I380" s="253"/>
      <c r="J380" s="249"/>
      <c r="K380" s="249"/>
      <c r="L380" s="254"/>
      <c r="M380" s="255"/>
      <c r="N380" s="256"/>
      <c r="O380" s="256"/>
      <c r="P380" s="256"/>
      <c r="Q380" s="256"/>
      <c r="R380" s="256"/>
      <c r="S380" s="256"/>
      <c r="T380" s="257"/>
      <c r="AT380" s="258" t="s">
        <v>371</v>
      </c>
      <c r="AU380" s="258" t="s">
        <v>79</v>
      </c>
      <c r="AV380" s="14" t="s">
        <v>147</v>
      </c>
      <c r="AW380" s="14" t="s">
        <v>33</v>
      </c>
      <c r="AX380" s="14" t="s">
        <v>77</v>
      </c>
      <c r="AY380" s="258" t="s">
        <v>361</v>
      </c>
    </row>
    <row r="381" spans="2:65" s="1" customFormat="1" ht="22.5" customHeight="1">
      <c r="B381" s="42"/>
      <c r="C381" s="207" t="s">
        <v>736</v>
      </c>
      <c r="D381" s="207" t="s">
        <v>363</v>
      </c>
      <c r="E381" s="208" t="s">
        <v>737</v>
      </c>
      <c r="F381" s="209" t="s">
        <v>738</v>
      </c>
      <c r="G381" s="210" t="s">
        <v>366</v>
      </c>
      <c r="H381" s="211">
        <v>1.452</v>
      </c>
      <c r="I381" s="212"/>
      <c r="J381" s="213">
        <f>ROUND(I381*H381,2)</f>
        <v>0</v>
      </c>
      <c r="K381" s="209" t="s">
        <v>367</v>
      </c>
      <c r="L381" s="62"/>
      <c r="M381" s="214" t="s">
        <v>21</v>
      </c>
      <c r="N381" s="215" t="s">
        <v>41</v>
      </c>
      <c r="O381" s="43"/>
      <c r="P381" s="216">
        <f>O381*H381</f>
        <v>0</v>
      </c>
      <c r="Q381" s="216">
        <v>2.45336</v>
      </c>
      <c r="R381" s="216">
        <f>Q381*H381</f>
        <v>3.5622787199999997</v>
      </c>
      <c r="S381" s="216">
        <v>0</v>
      </c>
      <c r="T381" s="217">
        <f>S381*H381</f>
        <v>0</v>
      </c>
      <c r="AR381" s="25" t="s">
        <v>147</v>
      </c>
      <c r="AT381" s="25" t="s">
        <v>363</v>
      </c>
      <c r="AU381" s="25" t="s">
        <v>79</v>
      </c>
      <c r="AY381" s="25" t="s">
        <v>361</v>
      </c>
      <c r="BE381" s="218">
        <f>IF(N381="základní",J381,0)</f>
        <v>0</v>
      </c>
      <c r="BF381" s="218">
        <f>IF(N381="snížená",J381,0)</f>
        <v>0</v>
      </c>
      <c r="BG381" s="218">
        <f>IF(N381="zákl. přenesená",J381,0)</f>
        <v>0</v>
      </c>
      <c r="BH381" s="218">
        <f>IF(N381="sníž. přenesená",J381,0)</f>
        <v>0</v>
      </c>
      <c r="BI381" s="218">
        <f>IF(N381="nulová",J381,0)</f>
        <v>0</v>
      </c>
      <c r="BJ381" s="25" t="s">
        <v>77</v>
      </c>
      <c r="BK381" s="218">
        <f>ROUND(I381*H381,2)</f>
        <v>0</v>
      </c>
      <c r="BL381" s="25" t="s">
        <v>147</v>
      </c>
      <c r="BM381" s="25" t="s">
        <v>739</v>
      </c>
    </row>
    <row r="382" spans="2:65" s="1" customFormat="1" ht="40.5">
      <c r="B382" s="42"/>
      <c r="C382" s="64"/>
      <c r="D382" s="219" t="s">
        <v>369</v>
      </c>
      <c r="E382" s="64"/>
      <c r="F382" s="220" t="s">
        <v>740</v>
      </c>
      <c r="G382" s="64"/>
      <c r="H382" s="64"/>
      <c r="I382" s="175"/>
      <c r="J382" s="64"/>
      <c r="K382" s="64"/>
      <c r="L382" s="62"/>
      <c r="M382" s="221"/>
      <c r="N382" s="43"/>
      <c r="O382" s="43"/>
      <c r="P382" s="43"/>
      <c r="Q382" s="43"/>
      <c r="R382" s="43"/>
      <c r="S382" s="43"/>
      <c r="T382" s="79"/>
      <c r="AT382" s="25" t="s">
        <v>369</v>
      </c>
      <c r="AU382" s="25" t="s">
        <v>79</v>
      </c>
    </row>
    <row r="383" spans="2:65" s="12" customFormat="1" ht="27">
      <c r="B383" s="222"/>
      <c r="C383" s="223"/>
      <c r="D383" s="219" t="s">
        <v>371</v>
      </c>
      <c r="E383" s="224" t="s">
        <v>21</v>
      </c>
      <c r="F383" s="225" t="s">
        <v>741</v>
      </c>
      <c r="G383" s="223"/>
      <c r="H383" s="226" t="s">
        <v>21</v>
      </c>
      <c r="I383" s="227"/>
      <c r="J383" s="223"/>
      <c r="K383" s="223"/>
      <c r="L383" s="228"/>
      <c r="M383" s="229"/>
      <c r="N383" s="230"/>
      <c r="O383" s="230"/>
      <c r="P383" s="230"/>
      <c r="Q383" s="230"/>
      <c r="R383" s="230"/>
      <c r="S383" s="230"/>
      <c r="T383" s="231"/>
      <c r="AT383" s="232" t="s">
        <v>371</v>
      </c>
      <c r="AU383" s="232" t="s">
        <v>79</v>
      </c>
      <c r="AV383" s="12" t="s">
        <v>77</v>
      </c>
      <c r="AW383" s="12" t="s">
        <v>33</v>
      </c>
      <c r="AX383" s="12" t="s">
        <v>70</v>
      </c>
      <c r="AY383" s="232" t="s">
        <v>361</v>
      </c>
    </row>
    <row r="384" spans="2:65" s="13" customFormat="1" ht="13.5">
      <c r="B384" s="233"/>
      <c r="C384" s="234"/>
      <c r="D384" s="219" t="s">
        <v>371</v>
      </c>
      <c r="E384" s="245" t="s">
        <v>21</v>
      </c>
      <c r="F384" s="246" t="s">
        <v>742</v>
      </c>
      <c r="G384" s="234"/>
      <c r="H384" s="247">
        <v>1.452</v>
      </c>
      <c r="I384" s="239"/>
      <c r="J384" s="234"/>
      <c r="K384" s="234"/>
      <c r="L384" s="240"/>
      <c r="M384" s="241"/>
      <c r="N384" s="242"/>
      <c r="O384" s="242"/>
      <c r="P384" s="242"/>
      <c r="Q384" s="242"/>
      <c r="R384" s="242"/>
      <c r="S384" s="242"/>
      <c r="T384" s="243"/>
      <c r="AT384" s="244" t="s">
        <v>371</v>
      </c>
      <c r="AU384" s="244" t="s">
        <v>79</v>
      </c>
      <c r="AV384" s="13" t="s">
        <v>79</v>
      </c>
      <c r="AW384" s="13" t="s">
        <v>33</v>
      </c>
      <c r="AX384" s="13" t="s">
        <v>70</v>
      </c>
      <c r="AY384" s="244" t="s">
        <v>361</v>
      </c>
    </row>
    <row r="385" spans="2:65" s="14" customFormat="1" ht="13.5">
      <c r="B385" s="248"/>
      <c r="C385" s="249"/>
      <c r="D385" s="235" t="s">
        <v>371</v>
      </c>
      <c r="E385" s="250" t="s">
        <v>21</v>
      </c>
      <c r="F385" s="251" t="s">
        <v>392</v>
      </c>
      <c r="G385" s="249"/>
      <c r="H385" s="252">
        <v>1.452</v>
      </c>
      <c r="I385" s="253"/>
      <c r="J385" s="249"/>
      <c r="K385" s="249"/>
      <c r="L385" s="254"/>
      <c r="M385" s="255"/>
      <c r="N385" s="256"/>
      <c r="O385" s="256"/>
      <c r="P385" s="256"/>
      <c r="Q385" s="256"/>
      <c r="R385" s="256"/>
      <c r="S385" s="256"/>
      <c r="T385" s="257"/>
      <c r="AT385" s="258" t="s">
        <v>371</v>
      </c>
      <c r="AU385" s="258" t="s">
        <v>79</v>
      </c>
      <c r="AV385" s="14" t="s">
        <v>147</v>
      </c>
      <c r="AW385" s="14" t="s">
        <v>33</v>
      </c>
      <c r="AX385" s="14" t="s">
        <v>77</v>
      </c>
      <c r="AY385" s="258" t="s">
        <v>361</v>
      </c>
    </row>
    <row r="386" spans="2:65" s="1" customFormat="1" ht="22.5" customHeight="1">
      <c r="B386" s="42"/>
      <c r="C386" s="207" t="s">
        <v>743</v>
      </c>
      <c r="D386" s="207" t="s">
        <v>363</v>
      </c>
      <c r="E386" s="208" t="s">
        <v>744</v>
      </c>
      <c r="F386" s="209" t="s">
        <v>745</v>
      </c>
      <c r="G386" s="210" t="s">
        <v>459</v>
      </c>
      <c r="H386" s="211">
        <v>13.63</v>
      </c>
      <c r="I386" s="212"/>
      <c r="J386" s="213">
        <f>ROUND(I386*H386,2)</f>
        <v>0</v>
      </c>
      <c r="K386" s="209" t="s">
        <v>367</v>
      </c>
      <c r="L386" s="62"/>
      <c r="M386" s="214" t="s">
        <v>21</v>
      </c>
      <c r="N386" s="215" t="s">
        <v>41</v>
      </c>
      <c r="O386" s="43"/>
      <c r="P386" s="216">
        <f>O386*H386</f>
        <v>0</v>
      </c>
      <c r="Q386" s="216">
        <v>7.6999999999999996E-4</v>
      </c>
      <c r="R386" s="216">
        <f>Q386*H386</f>
        <v>1.04951E-2</v>
      </c>
      <c r="S386" s="216">
        <v>0</v>
      </c>
      <c r="T386" s="217">
        <f>S386*H386</f>
        <v>0</v>
      </c>
      <c r="AR386" s="25" t="s">
        <v>147</v>
      </c>
      <c r="AT386" s="25" t="s">
        <v>363</v>
      </c>
      <c r="AU386" s="25" t="s">
        <v>79</v>
      </c>
      <c r="AY386" s="25" t="s">
        <v>361</v>
      </c>
      <c r="BE386" s="218">
        <f>IF(N386="základní",J386,0)</f>
        <v>0</v>
      </c>
      <c r="BF386" s="218">
        <f>IF(N386="snížená",J386,0)</f>
        <v>0</v>
      </c>
      <c r="BG386" s="218">
        <f>IF(N386="zákl. přenesená",J386,0)</f>
        <v>0</v>
      </c>
      <c r="BH386" s="218">
        <f>IF(N386="sníž. přenesená",J386,0)</f>
        <v>0</v>
      </c>
      <c r="BI386" s="218">
        <f>IF(N386="nulová",J386,0)</f>
        <v>0</v>
      </c>
      <c r="BJ386" s="25" t="s">
        <v>77</v>
      </c>
      <c r="BK386" s="218">
        <f>ROUND(I386*H386,2)</f>
        <v>0</v>
      </c>
      <c r="BL386" s="25" t="s">
        <v>147</v>
      </c>
      <c r="BM386" s="25" t="s">
        <v>746</v>
      </c>
    </row>
    <row r="387" spans="2:65" s="1" customFormat="1" ht="40.5">
      <c r="B387" s="42"/>
      <c r="C387" s="64"/>
      <c r="D387" s="219" t="s">
        <v>369</v>
      </c>
      <c r="E387" s="64"/>
      <c r="F387" s="220" t="s">
        <v>747</v>
      </c>
      <c r="G387" s="64"/>
      <c r="H387" s="64"/>
      <c r="I387" s="175"/>
      <c r="J387" s="64"/>
      <c r="K387" s="64"/>
      <c r="L387" s="62"/>
      <c r="M387" s="221"/>
      <c r="N387" s="43"/>
      <c r="O387" s="43"/>
      <c r="P387" s="43"/>
      <c r="Q387" s="43"/>
      <c r="R387" s="43"/>
      <c r="S387" s="43"/>
      <c r="T387" s="79"/>
      <c r="AT387" s="25" t="s">
        <v>369</v>
      </c>
      <c r="AU387" s="25" t="s">
        <v>79</v>
      </c>
    </row>
    <row r="388" spans="2:65" s="13" customFormat="1" ht="13.5">
      <c r="B388" s="233"/>
      <c r="C388" s="234"/>
      <c r="D388" s="235" t="s">
        <v>371</v>
      </c>
      <c r="E388" s="236" t="s">
        <v>303</v>
      </c>
      <c r="F388" s="237" t="s">
        <v>748</v>
      </c>
      <c r="G388" s="234"/>
      <c r="H388" s="238">
        <v>13.63</v>
      </c>
      <c r="I388" s="239"/>
      <c r="J388" s="234"/>
      <c r="K388" s="234"/>
      <c r="L388" s="240"/>
      <c r="M388" s="241"/>
      <c r="N388" s="242"/>
      <c r="O388" s="242"/>
      <c r="P388" s="242"/>
      <c r="Q388" s="242"/>
      <c r="R388" s="242"/>
      <c r="S388" s="242"/>
      <c r="T388" s="243"/>
      <c r="AT388" s="244" t="s">
        <v>371</v>
      </c>
      <c r="AU388" s="244" t="s">
        <v>79</v>
      </c>
      <c r="AV388" s="13" t="s">
        <v>79</v>
      </c>
      <c r="AW388" s="13" t="s">
        <v>33</v>
      </c>
      <c r="AX388" s="13" t="s">
        <v>77</v>
      </c>
      <c r="AY388" s="244" t="s">
        <v>361</v>
      </c>
    </row>
    <row r="389" spans="2:65" s="1" customFormat="1" ht="22.5" customHeight="1">
      <c r="B389" s="42"/>
      <c r="C389" s="207" t="s">
        <v>749</v>
      </c>
      <c r="D389" s="207" t="s">
        <v>363</v>
      </c>
      <c r="E389" s="208" t="s">
        <v>750</v>
      </c>
      <c r="F389" s="209" t="s">
        <v>751</v>
      </c>
      <c r="G389" s="210" t="s">
        <v>459</v>
      </c>
      <c r="H389" s="211">
        <v>13.63</v>
      </c>
      <c r="I389" s="212"/>
      <c r="J389" s="213">
        <f>ROUND(I389*H389,2)</f>
        <v>0</v>
      </c>
      <c r="K389" s="209" t="s">
        <v>367</v>
      </c>
      <c r="L389" s="62"/>
      <c r="M389" s="214" t="s">
        <v>21</v>
      </c>
      <c r="N389" s="215" t="s">
        <v>41</v>
      </c>
      <c r="O389" s="43"/>
      <c r="P389" s="216">
        <f>O389*H389</f>
        <v>0</v>
      </c>
      <c r="Q389" s="216">
        <v>0</v>
      </c>
      <c r="R389" s="216">
        <f>Q389*H389</f>
        <v>0</v>
      </c>
      <c r="S389" s="216">
        <v>0</v>
      </c>
      <c r="T389" s="217">
        <f>S389*H389</f>
        <v>0</v>
      </c>
      <c r="AR389" s="25" t="s">
        <v>147</v>
      </c>
      <c r="AT389" s="25" t="s">
        <v>363</v>
      </c>
      <c r="AU389" s="25" t="s">
        <v>79</v>
      </c>
      <c r="AY389" s="25" t="s">
        <v>361</v>
      </c>
      <c r="BE389" s="218">
        <f>IF(N389="základní",J389,0)</f>
        <v>0</v>
      </c>
      <c r="BF389" s="218">
        <f>IF(N389="snížená",J389,0)</f>
        <v>0</v>
      </c>
      <c r="BG389" s="218">
        <f>IF(N389="zákl. přenesená",J389,0)</f>
        <v>0</v>
      </c>
      <c r="BH389" s="218">
        <f>IF(N389="sníž. přenesená",J389,0)</f>
        <v>0</v>
      </c>
      <c r="BI389" s="218">
        <f>IF(N389="nulová",J389,0)</f>
        <v>0</v>
      </c>
      <c r="BJ389" s="25" t="s">
        <v>77</v>
      </c>
      <c r="BK389" s="218">
        <f>ROUND(I389*H389,2)</f>
        <v>0</v>
      </c>
      <c r="BL389" s="25" t="s">
        <v>147</v>
      </c>
      <c r="BM389" s="25" t="s">
        <v>752</v>
      </c>
    </row>
    <row r="390" spans="2:65" s="1" customFormat="1" ht="54">
      <c r="B390" s="42"/>
      <c r="C390" s="64"/>
      <c r="D390" s="219" t="s">
        <v>369</v>
      </c>
      <c r="E390" s="64"/>
      <c r="F390" s="220" t="s">
        <v>753</v>
      </c>
      <c r="G390" s="64"/>
      <c r="H390" s="64"/>
      <c r="I390" s="175"/>
      <c r="J390" s="64"/>
      <c r="K390" s="64"/>
      <c r="L390" s="62"/>
      <c r="M390" s="221"/>
      <c r="N390" s="43"/>
      <c r="O390" s="43"/>
      <c r="P390" s="43"/>
      <c r="Q390" s="43"/>
      <c r="R390" s="43"/>
      <c r="S390" s="43"/>
      <c r="T390" s="79"/>
      <c r="AT390" s="25" t="s">
        <v>369</v>
      </c>
      <c r="AU390" s="25" t="s">
        <v>79</v>
      </c>
    </row>
    <row r="391" spans="2:65" s="13" customFormat="1" ht="13.5">
      <c r="B391" s="233"/>
      <c r="C391" s="234"/>
      <c r="D391" s="235" t="s">
        <v>371</v>
      </c>
      <c r="E391" s="236" t="s">
        <v>21</v>
      </c>
      <c r="F391" s="237" t="s">
        <v>303</v>
      </c>
      <c r="G391" s="234"/>
      <c r="H391" s="238">
        <v>13.63</v>
      </c>
      <c r="I391" s="239"/>
      <c r="J391" s="234"/>
      <c r="K391" s="234"/>
      <c r="L391" s="240"/>
      <c r="M391" s="241"/>
      <c r="N391" s="242"/>
      <c r="O391" s="242"/>
      <c r="P391" s="242"/>
      <c r="Q391" s="242"/>
      <c r="R391" s="242"/>
      <c r="S391" s="242"/>
      <c r="T391" s="243"/>
      <c r="AT391" s="244" t="s">
        <v>371</v>
      </c>
      <c r="AU391" s="244" t="s">
        <v>79</v>
      </c>
      <c r="AV391" s="13" t="s">
        <v>79</v>
      </c>
      <c r="AW391" s="13" t="s">
        <v>33</v>
      </c>
      <c r="AX391" s="13" t="s">
        <v>77</v>
      </c>
      <c r="AY391" s="244" t="s">
        <v>361</v>
      </c>
    </row>
    <row r="392" spans="2:65" s="1" customFormat="1" ht="22.5" customHeight="1">
      <c r="B392" s="42"/>
      <c r="C392" s="207" t="s">
        <v>754</v>
      </c>
      <c r="D392" s="207" t="s">
        <v>363</v>
      </c>
      <c r="E392" s="208" t="s">
        <v>755</v>
      </c>
      <c r="F392" s="209" t="s">
        <v>756</v>
      </c>
      <c r="G392" s="210" t="s">
        <v>459</v>
      </c>
      <c r="H392" s="211">
        <v>1.29</v>
      </c>
      <c r="I392" s="212"/>
      <c r="J392" s="213">
        <f>ROUND(I392*H392,2)</f>
        <v>0</v>
      </c>
      <c r="K392" s="209" t="s">
        <v>367</v>
      </c>
      <c r="L392" s="62"/>
      <c r="M392" s="214" t="s">
        <v>21</v>
      </c>
      <c r="N392" s="215" t="s">
        <v>41</v>
      </c>
      <c r="O392" s="43"/>
      <c r="P392" s="216">
        <f>O392*H392</f>
        <v>0</v>
      </c>
      <c r="Q392" s="216">
        <v>8.2000000000000007E-3</v>
      </c>
      <c r="R392" s="216">
        <f>Q392*H392</f>
        <v>1.0578000000000001E-2</v>
      </c>
      <c r="S392" s="216">
        <v>0</v>
      </c>
      <c r="T392" s="217">
        <f>S392*H392</f>
        <v>0</v>
      </c>
      <c r="AR392" s="25" t="s">
        <v>147</v>
      </c>
      <c r="AT392" s="25" t="s">
        <v>363</v>
      </c>
      <c r="AU392" s="25" t="s">
        <v>79</v>
      </c>
      <c r="AY392" s="25" t="s">
        <v>361</v>
      </c>
      <c r="BE392" s="218">
        <f>IF(N392="základní",J392,0)</f>
        <v>0</v>
      </c>
      <c r="BF392" s="218">
        <f>IF(N392="snížená",J392,0)</f>
        <v>0</v>
      </c>
      <c r="BG392" s="218">
        <f>IF(N392="zákl. přenesená",J392,0)</f>
        <v>0</v>
      </c>
      <c r="BH392" s="218">
        <f>IF(N392="sníž. přenesená",J392,0)</f>
        <v>0</v>
      </c>
      <c r="BI392" s="218">
        <f>IF(N392="nulová",J392,0)</f>
        <v>0</v>
      </c>
      <c r="BJ392" s="25" t="s">
        <v>77</v>
      </c>
      <c r="BK392" s="218">
        <f>ROUND(I392*H392,2)</f>
        <v>0</v>
      </c>
      <c r="BL392" s="25" t="s">
        <v>147</v>
      </c>
      <c r="BM392" s="25" t="s">
        <v>757</v>
      </c>
    </row>
    <row r="393" spans="2:65" s="1" customFormat="1" ht="27">
      <c r="B393" s="42"/>
      <c r="C393" s="64"/>
      <c r="D393" s="219" t="s">
        <v>369</v>
      </c>
      <c r="E393" s="64"/>
      <c r="F393" s="220" t="s">
        <v>758</v>
      </c>
      <c r="G393" s="64"/>
      <c r="H393" s="64"/>
      <c r="I393" s="175"/>
      <c r="J393" s="64"/>
      <c r="K393" s="64"/>
      <c r="L393" s="62"/>
      <c r="M393" s="221"/>
      <c r="N393" s="43"/>
      <c r="O393" s="43"/>
      <c r="P393" s="43"/>
      <c r="Q393" s="43"/>
      <c r="R393" s="43"/>
      <c r="S393" s="43"/>
      <c r="T393" s="79"/>
      <c r="AT393" s="25" t="s">
        <v>369</v>
      </c>
      <c r="AU393" s="25" t="s">
        <v>79</v>
      </c>
    </row>
    <row r="394" spans="2:65" s="13" customFormat="1" ht="13.5">
      <c r="B394" s="233"/>
      <c r="C394" s="234"/>
      <c r="D394" s="235" t="s">
        <v>371</v>
      </c>
      <c r="E394" s="236" t="s">
        <v>305</v>
      </c>
      <c r="F394" s="237" t="s">
        <v>759</v>
      </c>
      <c r="G394" s="234"/>
      <c r="H394" s="238">
        <v>1.29</v>
      </c>
      <c r="I394" s="239"/>
      <c r="J394" s="234"/>
      <c r="K394" s="234"/>
      <c r="L394" s="240"/>
      <c r="M394" s="241"/>
      <c r="N394" s="242"/>
      <c r="O394" s="242"/>
      <c r="P394" s="242"/>
      <c r="Q394" s="242"/>
      <c r="R394" s="242"/>
      <c r="S394" s="242"/>
      <c r="T394" s="243"/>
      <c r="AT394" s="244" t="s">
        <v>371</v>
      </c>
      <c r="AU394" s="244" t="s">
        <v>79</v>
      </c>
      <c r="AV394" s="13" t="s">
        <v>79</v>
      </c>
      <c r="AW394" s="13" t="s">
        <v>33</v>
      </c>
      <c r="AX394" s="13" t="s">
        <v>77</v>
      </c>
      <c r="AY394" s="244" t="s">
        <v>361</v>
      </c>
    </row>
    <row r="395" spans="2:65" s="1" customFormat="1" ht="22.5" customHeight="1">
      <c r="B395" s="42"/>
      <c r="C395" s="207" t="s">
        <v>760</v>
      </c>
      <c r="D395" s="207" t="s">
        <v>363</v>
      </c>
      <c r="E395" s="208" t="s">
        <v>761</v>
      </c>
      <c r="F395" s="209" t="s">
        <v>762</v>
      </c>
      <c r="G395" s="210" t="s">
        <v>459</v>
      </c>
      <c r="H395" s="211">
        <v>1.29</v>
      </c>
      <c r="I395" s="212"/>
      <c r="J395" s="213">
        <f>ROUND(I395*H395,2)</f>
        <v>0</v>
      </c>
      <c r="K395" s="209" t="s">
        <v>367</v>
      </c>
      <c r="L395" s="62"/>
      <c r="M395" s="214" t="s">
        <v>21</v>
      </c>
      <c r="N395" s="215" t="s">
        <v>41</v>
      </c>
      <c r="O395" s="43"/>
      <c r="P395" s="216">
        <f>O395*H395</f>
        <v>0</v>
      </c>
      <c r="Q395" s="216">
        <v>0</v>
      </c>
      <c r="R395" s="216">
        <f>Q395*H395</f>
        <v>0</v>
      </c>
      <c r="S395" s="216">
        <v>0</v>
      </c>
      <c r="T395" s="217">
        <f>S395*H395</f>
        <v>0</v>
      </c>
      <c r="AR395" s="25" t="s">
        <v>147</v>
      </c>
      <c r="AT395" s="25" t="s">
        <v>363</v>
      </c>
      <c r="AU395" s="25" t="s">
        <v>79</v>
      </c>
      <c r="AY395" s="25" t="s">
        <v>361</v>
      </c>
      <c r="BE395" s="218">
        <f>IF(N395="základní",J395,0)</f>
        <v>0</v>
      </c>
      <c r="BF395" s="218">
        <f>IF(N395="snížená",J395,0)</f>
        <v>0</v>
      </c>
      <c r="BG395" s="218">
        <f>IF(N395="zákl. přenesená",J395,0)</f>
        <v>0</v>
      </c>
      <c r="BH395" s="218">
        <f>IF(N395="sníž. přenesená",J395,0)</f>
        <v>0</v>
      </c>
      <c r="BI395" s="218">
        <f>IF(N395="nulová",J395,0)</f>
        <v>0</v>
      </c>
      <c r="BJ395" s="25" t="s">
        <v>77</v>
      </c>
      <c r="BK395" s="218">
        <f>ROUND(I395*H395,2)</f>
        <v>0</v>
      </c>
      <c r="BL395" s="25" t="s">
        <v>147</v>
      </c>
      <c r="BM395" s="25" t="s">
        <v>763</v>
      </c>
    </row>
    <row r="396" spans="2:65" s="1" customFormat="1" ht="27">
      <c r="B396" s="42"/>
      <c r="C396" s="64"/>
      <c r="D396" s="219" t="s">
        <v>369</v>
      </c>
      <c r="E396" s="64"/>
      <c r="F396" s="220" t="s">
        <v>764</v>
      </c>
      <c r="G396" s="64"/>
      <c r="H396" s="64"/>
      <c r="I396" s="175"/>
      <c r="J396" s="64"/>
      <c r="K396" s="64"/>
      <c r="L396" s="62"/>
      <c r="M396" s="221"/>
      <c r="N396" s="43"/>
      <c r="O396" s="43"/>
      <c r="P396" s="43"/>
      <c r="Q396" s="43"/>
      <c r="R396" s="43"/>
      <c r="S396" s="43"/>
      <c r="T396" s="79"/>
      <c r="AT396" s="25" t="s">
        <v>369</v>
      </c>
      <c r="AU396" s="25" t="s">
        <v>79</v>
      </c>
    </row>
    <row r="397" spans="2:65" s="13" customFormat="1" ht="13.5">
      <c r="B397" s="233"/>
      <c r="C397" s="234"/>
      <c r="D397" s="235" t="s">
        <v>371</v>
      </c>
      <c r="E397" s="236" t="s">
        <v>21</v>
      </c>
      <c r="F397" s="237" t="s">
        <v>305</v>
      </c>
      <c r="G397" s="234"/>
      <c r="H397" s="238">
        <v>1.29</v>
      </c>
      <c r="I397" s="239"/>
      <c r="J397" s="234"/>
      <c r="K397" s="234"/>
      <c r="L397" s="240"/>
      <c r="M397" s="241"/>
      <c r="N397" s="242"/>
      <c r="O397" s="242"/>
      <c r="P397" s="242"/>
      <c r="Q397" s="242"/>
      <c r="R397" s="242"/>
      <c r="S397" s="242"/>
      <c r="T397" s="243"/>
      <c r="AT397" s="244" t="s">
        <v>371</v>
      </c>
      <c r="AU397" s="244" t="s">
        <v>79</v>
      </c>
      <c r="AV397" s="13" t="s">
        <v>79</v>
      </c>
      <c r="AW397" s="13" t="s">
        <v>33</v>
      </c>
      <c r="AX397" s="13" t="s">
        <v>77</v>
      </c>
      <c r="AY397" s="244" t="s">
        <v>361</v>
      </c>
    </row>
    <row r="398" spans="2:65" s="1" customFormat="1" ht="22.5" customHeight="1">
      <c r="B398" s="42"/>
      <c r="C398" s="207" t="s">
        <v>765</v>
      </c>
      <c r="D398" s="207" t="s">
        <v>363</v>
      </c>
      <c r="E398" s="208" t="s">
        <v>766</v>
      </c>
      <c r="F398" s="209" t="s">
        <v>767</v>
      </c>
      <c r="G398" s="210" t="s">
        <v>447</v>
      </c>
      <c r="H398" s="211">
        <v>0.2</v>
      </c>
      <c r="I398" s="212"/>
      <c r="J398" s="213">
        <f>ROUND(I398*H398,2)</f>
        <v>0</v>
      </c>
      <c r="K398" s="209" t="s">
        <v>367</v>
      </c>
      <c r="L398" s="62"/>
      <c r="M398" s="214" t="s">
        <v>21</v>
      </c>
      <c r="N398" s="215" t="s">
        <v>41</v>
      </c>
      <c r="O398" s="43"/>
      <c r="P398" s="216">
        <f>O398*H398</f>
        <v>0</v>
      </c>
      <c r="Q398" s="216">
        <v>1.05464</v>
      </c>
      <c r="R398" s="216">
        <f>Q398*H398</f>
        <v>0.210928</v>
      </c>
      <c r="S398" s="216">
        <v>0</v>
      </c>
      <c r="T398" s="217">
        <f>S398*H398</f>
        <v>0</v>
      </c>
      <c r="AR398" s="25" t="s">
        <v>147</v>
      </c>
      <c r="AT398" s="25" t="s">
        <v>363</v>
      </c>
      <c r="AU398" s="25" t="s">
        <v>79</v>
      </c>
      <c r="AY398" s="25" t="s">
        <v>361</v>
      </c>
      <c r="BE398" s="218">
        <f>IF(N398="základní",J398,0)</f>
        <v>0</v>
      </c>
      <c r="BF398" s="218">
        <f>IF(N398="snížená",J398,0)</f>
        <v>0</v>
      </c>
      <c r="BG398" s="218">
        <f>IF(N398="zákl. přenesená",J398,0)</f>
        <v>0</v>
      </c>
      <c r="BH398" s="218">
        <f>IF(N398="sníž. přenesená",J398,0)</f>
        <v>0</v>
      </c>
      <c r="BI398" s="218">
        <f>IF(N398="nulová",J398,0)</f>
        <v>0</v>
      </c>
      <c r="BJ398" s="25" t="s">
        <v>77</v>
      </c>
      <c r="BK398" s="218">
        <f>ROUND(I398*H398,2)</f>
        <v>0</v>
      </c>
      <c r="BL398" s="25" t="s">
        <v>147</v>
      </c>
      <c r="BM398" s="25" t="s">
        <v>768</v>
      </c>
    </row>
    <row r="399" spans="2:65" s="1" customFormat="1" ht="40.5">
      <c r="B399" s="42"/>
      <c r="C399" s="64"/>
      <c r="D399" s="219" t="s">
        <v>369</v>
      </c>
      <c r="E399" s="64"/>
      <c r="F399" s="220" t="s">
        <v>769</v>
      </c>
      <c r="G399" s="64"/>
      <c r="H399" s="64"/>
      <c r="I399" s="175"/>
      <c r="J399" s="64"/>
      <c r="K399" s="64"/>
      <c r="L399" s="62"/>
      <c r="M399" s="221"/>
      <c r="N399" s="43"/>
      <c r="O399" s="43"/>
      <c r="P399" s="43"/>
      <c r="Q399" s="43"/>
      <c r="R399" s="43"/>
      <c r="S399" s="43"/>
      <c r="T399" s="79"/>
      <c r="AT399" s="25" t="s">
        <v>369</v>
      </c>
      <c r="AU399" s="25" t="s">
        <v>79</v>
      </c>
    </row>
    <row r="400" spans="2:65" s="13" customFormat="1" ht="13.5">
      <c r="B400" s="233"/>
      <c r="C400" s="234"/>
      <c r="D400" s="235" t="s">
        <v>371</v>
      </c>
      <c r="E400" s="236" t="s">
        <v>21</v>
      </c>
      <c r="F400" s="237" t="s">
        <v>770</v>
      </c>
      <c r="G400" s="234"/>
      <c r="H400" s="238">
        <v>0.2</v>
      </c>
      <c r="I400" s="239"/>
      <c r="J400" s="234"/>
      <c r="K400" s="234"/>
      <c r="L400" s="240"/>
      <c r="M400" s="241"/>
      <c r="N400" s="242"/>
      <c r="O400" s="242"/>
      <c r="P400" s="242"/>
      <c r="Q400" s="242"/>
      <c r="R400" s="242"/>
      <c r="S400" s="242"/>
      <c r="T400" s="243"/>
      <c r="AT400" s="244" t="s">
        <v>371</v>
      </c>
      <c r="AU400" s="244" t="s">
        <v>79</v>
      </c>
      <c r="AV400" s="13" t="s">
        <v>79</v>
      </c>
      <c r="AW400" s="13" t="s">
        <v>33</v>
      </c>
      <c r="AX400" s="13" t="s">
        <v>77</v>
      </c>
      <c r="AY400" s="244" t="s">
        <v>361</v>
      </c>
    </row>
    <row r="401" spans="2:65" s="1" customFormat="1" ht="22.5" customHeight="1">
      <c r="B401" s="42"/>
      <c r="C401" s="207" t="s">
        <v>771</v>
      </c>
      <c r="D401" s="207" t="s">
        <v>363</v>
      </c>
      <c r="E401" s="208" t="s">
        <v>772</v>
      </c>
      <c r="F401" s="209" t="s">
        <v>773</v>
      </c>
      <c r="G401" s="210" t="s">
        <v>366</v>
      </c>
      <c r="H401" s="211">
        <v>23.248999999999999</v>
      </c>
      <c r="I401" s="212"/>
      <c r="J401" s="213">
        <f>ROUND(I401*H401,2)</f>
        <v>0</v>
      </c>
      <c r="K401" s="209" t="s">
        <v>367</v>
      </c>
      <c r="L401" s="62"/>
      <c r="M401" s="214" t="s">
        <v>21</v>
      </c>
      <c r="N401" s="215" t="s">
        <v>41</v>
      </c>
      <c r="O401" s="43"/>
      <c r="P401" s="216">
        <f>O401*H401</f>
        <v>0</v>
      </c>
      <c r="Q401" s="216">
        <v>2.4533999999999998</v>
      </c>
      <c r="R401" s="216">
        <f>Q401*H401</f>
        <v>57.039096599999993</v>
      </c>
      <c r="S401" s="216">
        <v>0</v>
      </c>
      <c r="T401" s="217">
        <f>S401*H401</f>
        <v>0</v>
      </c>
      <c r="AR401" s="25" t="s">
        <v>147</v>
      </c>
      <c r="AT401" s="25" t="s">
        <v>363</v>
      </c>
      <c r="AU401" s="25" t="s">
        <v>79</v>
      </c>
      <c r="AY401" s="25" t="s">
        <v>361</v>
      </c>
      <c r="BE401" s="218">
        <f>IF(N401="základní",J401,0)</f>
        <v>0</v>
      </c>
      <c r="BF401" s="218">
        <f>IF(N401="snížená",J401,0)</f>
        <v>0</v>
      </c>
      <c r="BG401" s="218">
        <f>IF(N401="zákl. přenesená",J401,0)</f>
        <v>0</v>
      </c>
      <c r="BH401" s="218">
        <f>IF(N401="sníž. přenesená",J401,0)</f>
        <v>0</v>
      </c>
      <c r="BI401" s="218">
        <f>IF(N401="nulová",J401,0)</f>
        <v>0</v>
      </c>
      <c r="BJ401" s="25" t="s">
        <v>77</v>
      </c>
      <c r="BK401" s="218">
        <f>ROUND(I401*H401,2)</f>
        <v>0</v>
      </c>
      <c r="BL401" s="25" t="s">
        <v>147</v>
      </c>
      <c r="BM401" s="25" t="s">
        <v>774</v>
      </c>
    </row>
    <row r="402" spans="2:65" s="1" customFormat="1" ht="13.5">
      <c r="B402" s="42"/>
      <c r="C402" s="64"/>
      <c r="D402" s="219" t="s">
        <v>369</v>
      </c>
      <c r="E402" s="64"/>
      <c r="F402" s="220" t="s">
        <v>775</v>
      </c>
      <c r="G402" s="64"/>
      <c r="H402" s="64"/>
      <c r="I402" s="175"/>
      <c r="J402" s="64"/>
      <c r="K402" s="64"/>
      <c r="L402" s="62"/>
      <c r="M402" s="221"/>
      <c r="N402" s="43"/>
      <c r="O402" s="43"/>
      <c r="P402" s="43"/>
      <c r="Q402" s="43"/>
      <c r="R402" s="43"/>
      <c r="S402" s="43"/>
      <c r="T402" s="79"/>
      <c r="AT402" s="25" t="s">
        <v>369</v>
      </c>
      <c r="AU402" s="25" t="s">
        <v>79</v>
      </c>
    </row>
    <row r="403" spans="2:65" s="12" customFormat="1" ht="27">
      <c r="B403" s="222"/>
      <c r="C403" s="223"/>
      <c r="D403" s="219" t="s">
        <v>371</v>
      </c>
      <c r="E403" s="224" t="s">
        <v>21</v>
      </c>
      <c r="F403" s="225" t="s">
        <v>741</v>
      </c>
      <c r="G403" s="223"/>
      <c r="H403" s="226" t="s">
        <v>21</v>
      </c>
      <c r="I403" s="227"/>
      <c r="J403" s="223"/>
      <c r="K403" s="223"/>
      <c r="L403" s="228"/>
      <c r="M403" s="229"/>
      <c r="N403" s="230"/>
      <c r="O403" s="230"/>
      <c r="P403" s="230"/>
      <c r="Q403" s="230"/>
      <c r="R403" s="230"/>
      <c r="S403" s="230"/>
      <c r="T403" s="231"/>
      <c r="AT403" s="232" t="s">
        <v>371</v>
      </c>
      <c r="AU403" s="232" t="s">
        <v>79</v>
      </c>
      <c r="AV403" s="12" t="s">
        <v>77</v>
      </c>
      <c r="AW403" s="12" t="s">
        <v>33</v>
      </c>
      <c r="AX403" s="12" t="s">
        <v>70</v>
      </c>
      <c r="AY403" s="232" t="s">
        <v>361</v>
      </c>
    </row>
    <row r="404" spans="2:65" s="13" customFormat="1" ht="13.5">
      <c r="B404" s="233"/>
      <c r="C404" s="234"/>
      <c r="D404" s="219" t="s">
        <v>371</v>
      </c>
      <c r="E404" s="245" t="s">
        <v>21</v>
      </c>
      <c r="F404" s="246" t="s">
        <v>776</v>
      </c>
      <c r="G404" s="234"/>
      <c r="H404" s="247">
        <v>11.55</v>
      </c>
      <c r="I404" s="239"/>
      <c r="J404" s="234"/>
      <c r="K404" s="234"/>
      <c r="L404" s="240"/>
      <c r="M404" s="241"/>
      <c r="N404" s="242"/>
      <c r="O404" s="242"/>
      <c r="P404" s="242"/>
      <c r="Q404" s="242"/>
      <c r="R404" s="242"/>
      <c r="S404" s="242"/>
      <c r="T404" s="243"/>
      <c r="AT404" s="244" t="s">
        <v>371</v>
      </c>
      <c r="AU404" s="244" t="s">
        <v>79</v>
      </c>
      <c r="AV404" s="13" t="s">
        <v>79</v>
      </c>
      <c r="AW404" s="13" t="s">
        <v>33</v>
      </c>
      <c r="AX404" s="13" t="s">
        <v>70</v>
      </c>
      <c r="AY404" s="244" t="s">
        <v>361</v>
      </c>
    </row>
    <row r="405" spans="2:65" s="13" customFormat="1" ht="13.5">
      <c r="B405" s="233"/>
      <c r="C405" s="234"/>
      <c r="D405" s="219" t="s">
        <v>371</v>
      </c>
      <c r="E405" s="245" t="s">
        <v>21</v>
      </c>
      <c r="F405" s="246" t="s">
        <v>777</v>
      </c>
      <c r="G405" s="234"/>
      <c r="H405" s="247">
        <v>0.374</v>
      </c>
      <c r="I405" s="239"/>
      <c r="J405" s="234"/>
      <c r="K405" s="234"/>
      <c r="L405" s="240"/>
      <c r="M405" s="241"/>
      <c r="N405" s="242"/>
      <c r="O405" s="242"/>
      <c r="P405" s="242"/>
      <c r="Q405" s="242"/>
      <c r="R405" s="242"/>
      <c r="S405" s="242"/>
      <c r="T405" s="243"/>
      <c r="AT405" s="244" t="s">
        <v>371</v>
      </c>
      <c r="AU405" s="244" t="s">
        <v>79</v>
      </c>
      <c r="AV405" s="13" t="s">
        <v>79</v>
      </c>
      <c r="AW405" s="13" t="s">
        <v>33</v>
      </c>
      <c r="AX405" s="13" t="s">
        <v>70</v>
      </c>
      <c r="AY405" s="244" t="s">
        <v>361</v>
      </c>
    </row>
    <row r="406" spans="2:65" s="13" customFormat="1" ht="13.5">
      <c r="B406" s="233"/>
      <c r="C406" s="234"/>
      <c r="D406" s="219" t="s">
        <v>371</v>
      </c>
      <c r="E406" s="245" t="s">
        <v>21</v>
      </c>
      <c r="F406" s="246" t="s">
        <v>778</v>
      </c>
      <c r="G406" s="234"/>
      <c r="H406" s="247">
        <v>1.8</v>
      </c>
      <c r="I406" s="239"/>
      <c r="J406" s="234"/>
      <c r="K406" s="234"/>
      <c r="L406" s="240"/>
      <c r="M406" s="241"/>
      <c r="N406" s="242"/>
      <c r="O406" s="242"/>
      <c r="P406" s="242"/>
      <c r="Q406" s="242"/>
      <c r="R406" s="242"/>
      <c r="S406" s="242"/>
      <c r="T406" s="243"/>
      <c r="AT406" s="244" t="s">
        <v>371</v>
      </c>
      <c r="AU406" s="244" t="s">
        <v>79</v>
      </c>
      <c r="AV406" s="13" t="s">
        <v>79</v>
      </c>
      <c r="AW406" s="13" t="s">
        <v>33</v>
      </c>
      <c r="AX406" s="13" t="s">
        <v>70</v>
      </c>
      <c r="AY406" s="244" t="s">
        <v>361</v>
      </c>
    </row>
    <row r="407" spans="2:65" s="13" customFormat="1" ht="13.5">
      <c r="B407" s="233"/>
      <c r="C407" s="234"/>
      <c r="D407" s="219" t="s">
        <v>371</v>
      </c>
      <c r="E407" s="245" t="s">
        <v>21</v>
      </c>
      <c r="F407" s="246" t="s">
        <v>779</v>
      </c>
      <c r="G407" s="234"/>
      <c r="H407" s="247">
        <v>1.82</v>
      </c>
      <c r="I407" s="239"/>
      <c r="J407" s="234"/>
      <c r="K407" s="234"/>
      <c r="L407" s="240"/>
      <c r="M407" s="241"/>
      <c r="N407" s="242"/>
      <c r="O407" s="242"/>
      <c r="P407" s="242"/>
      <c r="Q407" s="242"/>
      <c r="R407" s="242"/>
      <c r="S407" s="242"/>
      <c r="T407" s="243"/>
      <c r="AT407" s="244" t="s">
        <v>371</v>
      </c>
      <c r="AU407" s="244" t="s">
        <v>79</v>
      </c>
      <c r="AV407" s="13" t="s">
        <v>79</v>
      </c>
      <c r="AW407" s="13" t="s">
        <v>33</v>
      </c>
      <c r="AX407" s="13" t="s">
        <v>70</v>
      </c>
      <c r="AY407" s="244" t="s">
        <v>361</v>
      </c>
    </row>
    <row r="408" spans="2:65" s="13" customFormat="1" ht="13.5">
      <c r="B408" s="233"/>
      <c r="C408" s="234"/>
      <c r="D408" s="219" t="s">
        <v>371</v>
      </c>
      <c r="E408" s="245" t="s">
        <v>21</v>
      </c>
      <c r="F408" s="246" t="s">
        <v>780</v>
      </c>
      <c r="G408" s="234"/>
      <c r="H408" s="247">
        <v>1.425</v>
      </c>
      <c r="I408" s="239"/>
      <c r="J408" s="234"/>
      <c r="K408" s="234"/>
      <c r="L408" s="240"/>
      <c r="M408" s="241"/>
      <c r="N408" s="242"/>
      <c r="O408" s="242"/>
      <c r="P408" s="242"/>
      <c r="Q408" s="242"/>
      <c r="R408" s="242"/>
      <c r="S408" s="242"/>
      <c r="T408" s="243"/>
      <c r="AT408" s="244" t="s">
        <v>371</v>
      </c>
      <c r="AU408" s="244" t="s">
        <v>79</v>
      </c>
      <c r="AV408" s="13" t="s">
        <v>79</v>
      </c>
      <c r="AW408" s="13" t="s">
        <v>33</v>
      </c>
      <c r="AX408" s="13" t="s">
        <v>70</v>
      </c>
      <c r="AY408" s="244" t="s">
        <v>361</v>
      </c>
    </row>
    <row r="409" spans="2:65" s="13" customFormat="1" ht="13.5">
      <c r="B409" s="233"/>
      <c r="C409" s="234"/>
      <c r="D409" s="219" t="s">
        <v>371</v>
      </c>
      <c r="E409" s="245" t="s">
        <v>21</v>
      </c>
      <c r="F409" s="246" t="s">
        <v>781</v>
      </c>
      <c r="G409" s="234"/>
      <c r="H409" s="247">
        <v>3.024</v>
      </c>
      <c r="I409" s="239"/>
      <c r="J409" s="234"/>
      <c r="K409" s="234"/>
      <c r="L409" s="240"/>
      <c r="M409" s="241"/>
      <c r="N409" s="242"/>
      <c r="O409" s="242"/>
      <c r="P409" s="242"/>
      <c r="Q409" s="242"/>
      <c r="R409" s="242"/>
      <c r="S409" s="242"/>
      <c r="T409" s="243"/>
      <c r="AT409" s="244" t="s">
        <v>371</v>
      </c>
      <c r="AU409" s="244" t="s">
        <v>79</v>
      </c>
      <c r="AV409" s="13" t="s">
        <v>79</v>
      </c>
      <c r="AW409" s="13" t="s">
        <v>33</v>
      </c>
      <c r="AX409" s="13" t="s">
        <v>70</v>
      </c>
      <c r="AY409" s="244" t="s">
        <v>361</v>
      </c>
    </row>
    <row r="410" spans="2:65" s="13" customFormat="1" ht="13.5">
      <c r="B410" s="233"/>
      <c r="C410" s="234"/>
      <c r="D410" s="219" t="s">
        <v>371</v>
      </c>
      <c r="E410" s="245" t="s">
        <v>21</v>
      </c>
      <c r="F410" s="246" t="s">
        <v>782</v>
      </c>
      <c r="G410" s="234"/>
      <c r="H410" s="247">
        <v>0.6</v>
      </c>
      <c r="I410" s="239"/>
      <c r="J410" s="234"/>
      <c r="K410" s="234"/>
      <c r="L410" s="240"/>
      <c r="M410" s="241"/>
      <c r="N410" s="242"/>
      <c r="O410" s="242"/>
      <c r="P410" s="242"/>
      <c r="Q410" s="242"/>
      <c r="R410" s="242"/>
      <c r="S410" s="242"/>
      <c r="T410" s="243"/>
      <c r="AT410" s="244" t="s">
        <v>371</v>
      </c>
      <c r="AU410" s="244" t="s">
        <v>79</v>
      </c>
      <c r="AV410" s="13" t="s">
        <v>79</v>
      </c>
      <c r="AW410" s="13" t="s">
        <v>33</v>
      </c>
      <c r="AX410" s="13" t="s">
        <v>70</v>
      </c>
      <c r="AY410" s="244" t="s">
        <v>361</v>
      </c>
    </row>
    <row r="411" spans="2:65" s="13" customFormat="1" ht="27">
      <c r="B411" s="233"/>
      <c r="C411" s="234"/>
      <c r="D411" s="219" t="s">
        <v>371</v>
      </c>
      <c r="E411" s="245" t="s">
        <v>21</v>
      </c>
      <c r="F411" s="246" t="s">
        <v>783</v>
      </c>
      <c r="G411" s="234"/>
      <c r="H411" s="247">
        <v>2.181</v>
      </c>
      <c r="I411" s="239"/>
      <c r="J411" s="234"/>
      <c r="K411" s="234"/>
      <c r="L411" s="240"/>
      <c r="M411" s="241"/>
      <c r="N411" s="242"/>
      <c r="O411" s="242"/>
      <c r="P411" s="242"/>
      <c r="Q411" s="242"/>
      <c r="R411" s="242"/>
      <c r="S411" s="242"/>
      <c r="T411" s="243"/>
      <c r="AT411" s="244" t="s">
        <v>371</v>
      </c>
      <c r="AU411" s="244" t="s">
        <v>79</v>
      </c>
      <c r="AV411" s="13" t="s">
        <v>79</v>
      </c>
      <c r="AW411" s="13" t="s">
        <v>33</v>
      </c>
      <c r="AX411" s="13" t="s">
        <v>70</v>
      </c>
      <c r="AY411" s="244" t="s">
        <v>361</v>
      </c>
    </row>
    <row r="412" spans="2:65" s="13" customFormat="1" ht="13.5">
      <c r="B412" s="233"/>
      <c r="C412" s="234"/>
      <c r="D412" s="219" t="s">
        <v>371</v>
      </c>
      <c r="E412" s="245" t="s">
        <v>21</v>
      </c>
      <c r="F412" s="246" t="s">
        <v>784</v>
      </c>
      <c r="G412" s="234"/>
      <c r="H412" s="247">
        <v>0.47499999999999998</v>
      </c>
      <c r="I412" s="239"/>
      <c r="J412" s="234"/>
      <c r="K412" s="234"/>
      <c r="L412" s="240"/>
      <c r="M412" s="241"/>
      <c r="N412" s="242"/>
      <c r="O412" s="242"/>
      <c r="P412" s="242"/>
      <c r="Q412" s="242"/>
      <c r="R412" s="242"/>
      <c r="S412" s="242"/>
      <c r="T412" s="243"/>
      <c r="AT412" s="244" t="s">
        <v>371</v>
      </c>
      <c r="AU412" s="244" t="s">
        <v>79</v>
      </c>
      <c r="AV412" s="13" t="s">
        <v>79</v>
      </c>
      <c r="AW412" s="13" t="s">
        <v>33</v>
      </c>
      <c r="AX412" s="13" t="s">
        <v>70</v>
      </c>
      <c r="AY412" s="244" t="s">
        <v>361</v>
      </c>
    </row>
    <row r="413" spans="2:65" s="14" customFormat="1" ht="13.5">
      <c r="B413" s="248"/>
      <c r="C413" s="249"/>
      <c r="D413" s="235" t="s">
        <v>371</v>
      </c>
      <c r="E413" s="250" t="s">
        <v>21</v>
      </c>
      <c r="F413" s="251" t="s">
        <v>392</v>
      </c>
      <c r="G413" s="249"/>
      <c r="H413" s="252">
        <v>23.248999999999999</v>
      </c>
      <c r="I413" s="253"/>
      <c r="J413" s="249"/>
      <c r="K413" s="249"/>
      <c r="L413" s="254"/>
      <c r="M413" s="255"/>
      <c r="N413" s="256"/>
      <c r="O413" s="256"/>
      <c r="P413" s="256"/>
      <c r="Q413" s="256"/>
      <c r="R413" s="256"/>
      <c r="S413" s="256"/>
      <c r="T413" s="257"/>
      <c r="AT413" s="258" t="s">
        <v>371</v>
      </c>
      <c r="AU413" s="258" t="s">
        <v>79</v>
      </c>
      <c r="AV413" s="14" t="s">
        <v>147</v>
      </c>
      <c r="AW413" s="14" t="s">
        <v>33</v>
      </c>
      <c r="AX413" s="14" t="s">
        <v>77</v>
      </c>
      <c r="AY413" s="258" t="s">
        <v>361</v>
      </c>
    </row>
    <row r="414" spans="2:65" s="1" customFormat="1" ht="22.5" customHeight="1">
      <c r="B414" s="42"/>
      <c r="C414" s="207" t="s">
        <v>785</v>
      </c>
      <c r="D414" s="207" t="s">
        <v>363</v>
      </c>
      <c r="E414" s="208" t="s">
        <v>786</v>
      </c>
      <c r="F414" s="209" t="s">
        <v>787</v>
      </c>
      <c r="G414" s="210" t="s">
        <v>459</v>
      </c>
      <c r="H414" s="211">
        <v>156.35</v>
      </c>
      <c r="I414" s="212"/>
      <c r="J414" s="213">
        <f>ROUND(I414*H414,2)</f>
        <v>0</v>
      </c>
      <c r="K414" s="209" t="s">
        <v>367</v>
      </c>
      <c r="L414" s="62"/>
      <c r="M414" s="214" t="s">
        <v>21</v>
      </c>
      <c r="N414" s="215" t="s">
        <v>41</v>
      </c>
      <c r="O414" s="43"/>
      <c r="P414" s="216">
        <f>O414*H414</f>
        <v>0</v>
      </c>
      <c r="Q414" s="216">
        <v>5.1900000000000002E-3</v>
      </c>
      <c r="R414" s="216">
        <f>Q414*H414</f>
        <v>0.81145650000000002</v>
      </c>
      <c r="S414" s="216">
        <v>0</v>
      </c>
      <c r="T414" s="217">
        <f>S414*H414</f>
        <v>0</v>
      </c>
      <c r="AR414" s="25" t="s">
        <v>147</v>
      </c>
      <c r="AT414" s="25" t="s">
        <v>363</v>
      </c>
      <c r="AU414" s="25" t="s">
        <v>79</v>
      </c>
      <c r="AY414" s="25" t="s">
        <v>361</v>
      </c>
      <c r="BE414" s="218">
        <f>IF(N414="základní",J414,0)</f>
        <v>0</v>
      </c>
      <c r="BF414" s="218">
        <f>IF(N414="snížená",J414,0)</f>
        <v>0</v>
      </c>
      <c r="BG414" s="218">
        <f>IF(N414="zákl. přenesená",J414,0)</f>
        <v>0</v>
      </c>
      <c r="BH414" s="218">
        <f>IF(N414="sníž. přenesená",J414,0)</f>
        <v>0</v>
      </c>
      <c r="BI414" s="218">
        <f>IF(N414="nulová",J414,0)</f>
        <v>0</v>
      </c>
      <c r="BJ414" s="25" t="s">
        <v>77</v>
      </c>
      <c r="BK414" s="218">
        <f>ROUND(I414*H414,2)</f>
        <v>0</v>
      </c>
      <c r="BL414" s="25" t="s">
        <v>147</v>
      </c>
      <c r="BM414" s="25" t="s">
        <v>788</v>
      </c>
    </row>
    <row r="415" spans="2:65" s="1" customFormat="1" ht="13.5">
      <c r="B415" s="42"/>
      <c r="C415" s="64"/>
      <c r="D415" s="219" t="s">
        <v>369</v>
      </c>
      <c r="E415" s="64"/>
      <c r="F415" s="220" t="s">
        <v>789</v>
      </c>
      <c r="G415" s="64"/>
      <c r="H415" s="64"/>
      <c r="I415" s="175"/>
      <c r="J415" s="64"/>
      <c r="K415" s="64"/>
      <c r="L415" s="62"/>
      <c r="M415" s="221"/>
      <c r="N415" s="43"/>
      <c r="O415" s="43"/>
      <c r="P415" s="43"/>
      <c r="Q415" s="43"/>
      <c r="R415" s="43"/>
      <c r="S415" s="43"/>
      <c r="T415" s="79"/>
      <c r="AT415" s="25" t="s">
        <v>369</v>
      </c>
      <c r="AU415" s="25" t="s">
        <v>79</v>
      </c>
    </row>
    <row r="416" spans="2:65" s="12" customFormat="1" ht="27">
      <c r="B416" s="222"/>
      <c r="C416" s="223"/>
      <c r="D416" s="219" t="s">
        <v>371</v>
      </c>
      <c r="E416" s="224" t="s">
        <v>21</v>
      </c>
      <c r="F416" s="225" t="s">
        <v>741</v>
      </c>
      <c r="G416" s="223"/>
      <c r="H416" s="226" t="s">
        <v>21</v>
      </c>
      <c r="I416" s="227"/>
      <c r="J416" s="223"/>
      <c r="K416" s="223"/>
      <c r="L416" s="228"/>
      <c r="M416" s="229"/>
      <c r="N416" s="230"/>
      <c r="O416" s="230"/>
      <c r="P416" s="230"/>
      <c r="Q416" s="230"/>
      <c r="R416" s="230"/>
      <c r="S416" s="230"/>
      <c r="T416" s="231"/>
      <c r="AT416" s="232" t="s">
        <v>371</v>
      </c>
      <c r="AU416" s="232" t="s">
        <v>79</v>
      </c>
      <c r="AV416" s="12" t="s">
        <v>77</v>
      </c>
      <c r="AW416" s="12" t="s">
        <v>33</v>
      </c>
      <c r="AX416" s="12" t="s">
        <v>70</v>
      </c>
      <c r="AY416" s="232" t="s">
        <v>361</v>
      </c>
    </row>
    <row r="417" spans="2:65" s="13" customFormat="1" ht="13.5">
      <c r="B417" s="233"/>
      <c r="C417" s="234"/>
      <c r="D417" s="219" t="s">
        <v>371</v>
      </c>
      <c r="E417" s="245" t="s">
        <v>21</v>
      </c>
      <c r="F417" s="246" t="s">
        <v>790</v>
      </c>
      <c r="G417" s="234"/>
      <c r="H417" s="247">
        <v>75</v>
      </c>
      <c r="I417" s="239"/>
      <c r="J417" s="234"/>
      <c r="K417" s="234"/>
      <c r="L417" s="240"/>
      <c r="M417" s="241"/>
      <c r="N417" s="242"/>
      <c r="O417" s="242"/>
      <c r="P417" s="242"/>
      <c r="Q417" s="242"/>
      <c r="R417" s="242"/>
      <c r="S417" s="242"/>
      <c r="T417" s="243"/>
      <c r="AT417" s="244" t="s">
        <v>371</v>
      </c>
      <c r="AU417" s="244" t="s">
        <v>79</v>
      </c>
      <c r="AV417" s="13" t="s">
        <v>79</v>
      </c>
      <c r="AW417" s="13" t="s">
        <v>33</v>
      </c>
      <c r="AX417" s="13" t="s">
        <v>70</v>
      </c>
      <c r="AY417" s="244" t="s">
        <v>361</v>
      </c>
    </row>
    <row r="418" spans="2:65" s="13" customFormat="1" ht="13.5">
      <c r="B418" s="233"/>
      <c r="C418" s="234"/>
      <c r="D418" s="219" t="s">
        <v>371</v>
      </c>
      <c r="E418" s="245" t="s">
        <v>21</v>
      </c>
      <c r="F418" s="246" t="s">
        <v>791</v>
      </c>
      <c r="G418" s="234"/>
      <c r="H418" s="247">
        <v>3.74</v>
      </c>
      <c r="I418" s="239"/>
      <c r="J418" s="234"/>
      <c r="K418" s="234"/>
      <c r="L418" s="240"/>
      <c r="M418" s="241"/>
      <c r="N418" s="242"/>
      <c r="O418" s="242"/>
      <c r="P418" s="242"/>
      <c r="Q418" s="242"/>
      <c r="R418" s="242"/>
      <c r="S418" s="242"/>
      <c r="T418" s="243"/>
      <c r="AT418" s="244" t="s">
        <v>371</v>
      </c>
      <c r="AU418" s="244" t="s">
        <v>79</v>
      </c>
      <c r="AV418" s="13" t="s">
        <v>79</v>
      </c>
      <c r="AW418" s="13" t="s">
        <v>33</v>
      </c>
      <c r="AX418" s="13" t="s">
        <v>70</v>
      </c>
      <c r="AY418" s="244" t="s">
        <v>361</v>
      </c>
    </row>
    <row r="419" spans="2:65" s="13" customFormat="1" ht="13.5">
      <c r="B419" s="233"/>
      <c r="C419" s="234"/>
      <c r="D419" s="219" t="s">
        <v>371</v>
      </c>
      <c r="E419" s="245" t="s">
        <v>21</v>
      </c>
      <c r="F419" s="246" t="s">
        <v>792</v>
      </c>
      <c r="G419" s="234"/>
      <c r="H419" s="247">
        <v>10</v>
      </c>
      <c r="I419" s="239"/>
      <c r="J419" s="234"/>
      <c r="K419" s="234"/>
      <c r="L419" s="240"/>
      <c r="M419" s="241"/>
      <c r="N419" s="242"/>
      <c r="O419" s="242"/>
      <c r="P419" s="242"/>
      <c r="Q419" s="242"/>
      <c r="R419" s="242"/>
      <c r="S419" s="242"/>
      <c r="T419" s="243"/>
      <c r="AT419" s="244" t="s">
        <v>371</v>
      </c>
      <c r="AU419" s="244" t="s">
        <v>79</v>
      </c>
      <c r="AV419" s="13" t="s">
        <v>79</v>
      </c>
      <c r="AW419" s="13" t="s">
        <v>33</v>
      </c>
      <c r="AX419" s="13" t="s">
        <v>70</v>
      </c>
      <c r="AY419" s="244" t="s">
        <v>361</v>
      </c>
    </row>
    <row r="420" spans="2:65" s="13" customFormat="1" ht="13.5">
      <c r="B420" s="233"/>
      <c r="C420" s="234"/>
      <c r="D420" s="219" t="s">
        <v>371</v>
      </c>
      <c r="E420" s="245" t="s">
        <v>21</v>
      </c>
      <c r="F420" s="246" t="s">
        <v>793</v>
      </c>
      <c r="G420" s="234"/>
      <c r="H420" s="247">
        <v>14</v>
      </c>
      <c r="I420" s="239"/>
      <c r="J420" s="234"/>
      <c r="K420" s="234"/>
      <c r="L420" s="240"/>
      <c r="M420" s="241"/>
      <c r="N420" s="242"/>
      <c r="O420" s="242"/>
      <c r="P420" s="242"/>
      <c r="Q420" s="242"/>
      <c r="R420" s="242"/>
      <c r="S420" s="242"/>
      <c r="T420" s="243"/>
      <c r="AT420" s="244" t="s">
        <v>371</v>
      </c>
      <c r="AU420" s="244" t="s">
        <v>79</v>
      </c>
      <c r="AV420" s="13" t="s">
        <v>79</v>
      </c>
      <c r="AW420" s="13" t="s">
        <v>33</v>
      </c>
      <c r="AX420" s="13" t="s">
        <v>70</v>
      </c>
      <c r="AY420" s="244" t="s">
        <v>361</v>
      </c>
    </row>
    <row r="421" spans="2:65" s="13" customFormat="1" ht="13.5">
      <c r="B421" s="233"/>
      <c r="C421" s="234"/>
      <c r="D421" s="219" t="s">
        <v>371</v>
      </c>
      <c r="E421" s="245" t="s">
        <v>21</v>
      </c>
      <c r="F421" s="246" t="s">
        <v>794</v>
      </c>
      <c r="G421" s="234"/>
      <c r="H421" s="247">
        <v>9.5</v>
      </c>
      <c r="I421" s="239"/>
      <c r="J421" s="234"/>
      <c r="K421" s="234"/>
      <c r="L421" s="240"/>
      <c r="M421" s="241"/>
      <c r="N421" s="242"/>
      <c r="O421" s="242"/>
      <c r="P421" s="242"/>
      <c r="Q421" s="242"/>
      <c r="R421" s="242"/>
      <c r="S421" s="242"/>
      <c r="T421" s="243"/>
      <c r="AT421" s="244" t="s">
        <v>371</v>
      </c>
      <c r="AU421" s="244" t="s">
        <v>79</v>
      </c>
      <c r="AV421" s="13" t="s">
        <v>79</v>
      </c>
      <c r="AW421" s="13" t="s">
        <v>33</v>
      </c>
      <c r="AX421" s="13" t="s">
        <v>70</v>
      </c>
      <c r="AY421" s="244" t="s">
        <v>361</v>
      </c>
    </row>
    <row r="422" spans="2:65" s="13" customFormat="1" ht="13.5">
      <c r="B422" s="233"/>
      <c r="C422" s="234"/>
      <c r="D422" s="219" t="s">
        <v>371</v>
      </c>
      <c r="E422" s="245" t="s">
        <v>21</v>
      </c>
      <c r="F422" s="246" t="s">
        <v>795</v>
      </c>
      <c r="G422" s="234"/>
      <c r="H422" s="247">
        <v>16.8</v>
      </c>
      <c r="I422" s="239"/>
      <c r="J422" s="234"/>
      <c r="K422" s="234"/>
      <c r="L422" s="240"/>
      <c r="M422" s="241"/>
      <c r="N422" s="242"/>
      <c r="O422" s="242"/>
      <c r="P422" s="242"/>
      <c r="Q422" s="242"/>
      <c r="R422" s="242"/>
      <c r="S422" s="242"/>
      <c r="T422" s="243"/>
      <c r="AT422" s="244" t="s">
        <v>371</v>
      </c>
      <c r="AU422" s="244" t="s">
        <v>79</v>
      </c>
      <c r="AV422" s="13" t="s">
        <v>79</v>
      </c>
      <c r="AW422" s="13" t="s">
        <v>33</v>
      </c>
      <c r="AX422" s="13" t="s">
        <v>70</v>
      </c>
      <c r="AY422" s="244" t="s">
        <v>361</v>
      </c>
    </row>
    <row r="423" spans="2:65" s="13" customFormat="1" ht="13.5">
      <c r="B423" s="233"/>
      <c r="C423" s="234"/>
      <c r="D423" s="219" t="s">
        <v>371</v>
      </c>
      <c r="E423" s="245" t="s">
        <v>21</v>
      </c>
      <c r="F423" s="246" t="s">
        <v>796</v>
      </c>
      <c r="G423" s="234"/>
      <c r="H423" s="247">
        <v>4</v>
      </c>
      <c r="I423" s="239"/>
      <c r="J423" s="234"/>
      <c r="K423" s="234"/>
      <c r="L423" s="240"/>
      <c r="M423" s="241"/>
      <c r="N423" s="242"/>
      <c r="O423" s="242"/>
      <c r="P423" s="242"/>
      <c r="Q423" s="242"/>
      <c r="R423" s="242"/>
      <c r="S423" s="242"/>
      <c r="T423" s="243"/>
      <c r="AT423" s="244" t="s">
        <v>371</v>
      </c>
      <c r="AU423" s="244" t="s">
        <v>79</v>
      </c>
      <c r="AV423" s="13" t="s">
        <v>79</v>
      </c>
      <c r="AW423" s="13" t="s">
        <v>33</v>
      </c>
      <c r="AX423" s="13" t="s">
        <v>70</v>
      </c>
      <c r="AY423" s="244" t="s">
        <v>361</v>
      </c>
    </row>
    <row r="424" spans="2:65" s="13" customFormat="1" ht="27">
      <c r="B424" s="233"/>
      <c r="C424" s="234"/>
      <c r="D424" s="219" t="s">
        <v>371</v>
      </c>
      <c r="E424" s="245" t="s">
        <v>21</v>
      </c>
      <c r="F424" s="246" t="s">
        <v>797</v>
      </c>
      <c r="G424" s="234"/>
      <c r="H424" s="247">
        <v>16.52</v>
      </c>
      <c r="I424" s="239"/>
      <c r="J424" s="234"/>
      <c r="K424" s="234"/>
      <c r="L424" s="240"/>
      <c r="M424" s="241"/>
      <c r="N424" s="242"/>
      <c r="O424" s="242"/>
      <c r="P424" s="242"/>
      <c r="Q424" s="242"/>
      <c r="R424" s="242"/>
      <c r="S424" s="242"/>
      <c r="T424" s="243"/>
      <c r="AT424" s="244" t="s">
        <v>371</v>
      </c>
      <c r="AU424" s="244" t="s">
        <v>79</v>
      </c>
      <c r="AV424" s="13" t="s">
        <v>79</v>
      </c>
      <c r="AW424" s="13" t="s">
        <v>33</v>
      </c>
      <c r="AX424" s="13" t="s">
        <v>70</v>
      </c>
      <c r="AY424" s="244" t="s">
        <v>361</v>
      </c>
    </row>
    <row r="425" spans="2:65" s="13" customFormat="1" ht="13.5">
      <c r="B425" s="233"/>
      <c r="C425" s="234"/>
      <c r="D425" s="219" t="s">
        <v>371</v>
      </c>
      <c r="E425" s="245" t="s">
        <v>21</v>
      </c>
      <c r="F425" s="246" t="s">
        <v>798</v>
      </c>
      <c r="G425" s="234"/>
      <c r="H425" s="247">
        <v>6.79</v>
      </c>
      <c r="I425" s="239"/>
      <c r="J425" s="234"/>
      <c r="K425" s="234"/>
      <c r="L425" s="240"/>
      <c r="M425" s="241"/>
      <c r="N425" s="242"/>
      <c r="O425" s="242"/>
      <c r="P425" s="242"/>
      <c r="Q425" s="242"/>
      <c r="R425" s="242"/>
      <c r="S425" s="242"/>
      <c r="T425" s="243"/>
      <c r="AT425" s="244" t="s">
        <v>371</v>
      </c>
      <c r="AU425" s="244" t="s">
        <v>79</v>
      </c>
      <c r="AV425" s="13" t="s">
        <v>79</v>
      </c>
      <c r="AW425" s="13" t="s">
        <v>33</v>
      </c>
      <c r="AX425" s="13" t="s">
        <v>70</v>
      </c>
      <c r="AY425" s="244" t="s">
        <v>361</v>
      </c>
    </row>
    <row r="426" spans="2:65" s="14" customFormat="1" ht="13.5">
      <c r="B426" s="248"/>
      <c r="C426" s="249"/>
      <c r="D426" s="235" t="s">
        <v>371</v>
      </c>
      <c r="E426" s="250" t="s">
        <v>301</v>
      </c>
      <c r="F426" s="251" t="s">
        <v>392</v>
      </c>
      <c r="G426" s="249"/>
      <c r="H426" s="252">
        <v>156.35</v>
      </c>
      <c r="I426" s="253"/>
      <c r="J426" s="249"/>
      <c r="K426" s="249"/>
      <c r="L426" s="254"/>
      <c r="M426" s="255"/>
      <c r="N426" s="256"/>
      <c r="O426" s="256"/>
      <c r="P426" s="256"/>
      <c r="Q426" s="256"/>
      <c r="R426" s="256"/>
      <c r="S426" s="256"/>
      <c r="T426" s="257"/>
      <c r="AT426" s="258" t="s">
        <v>371</v>
      </c>
      <c r="AU426" s="258" t="s">
        <v>79</v>
      </c>
      <c r="AV426" s="14" t="s">
        <v>147</v>
      </c>
      <c r="AW426" s="14" t="s">
        <v>33</v>
      </c>
      <c r="AX426" s="14" t="s">
        <v>77</v>
      </c>
      <c r="AY426" s="258" t="s">
        <v>361</v>
      </c>
    </row>
    <row r="427" spans="2:65" s="1" customFormat="1" ht="22.5" customHeight="1">
      <c r="B427" s="42"/>
      <c r="C427" s="207" t="s">
        <v>799</v>
      </c>
      <c r="D427" s="207" t="s">
        <v>363</v>
      </c>
      <c r="E427" s="208" t="s">
        <v>800</v>
      </c>
      <c r="F427" s="209" t="s">
        <v>801</v>
      </c>
      <c r="G427" s="210" t="s">
        <v>459</v>
      </c>
      <c r="H427" s="211">
        <v>156.35</v>
      </c>
      <c r="I427" s="212"/>
      <c r="J427" s="213">
        <f>ROUND(I427*H427,2)</f>
        <v>0</v>
      </c>
      <c r="K427" s="209" t="s">
        <v>367</v>
      </c>
      <c r="L427" s="62"/>
      <c r="M427" s="214" t="s">
        <v>21</v>
      </c>
      <c r="N427" s="215" t="s">
        <v>41</v>
      </c>
      <c r="O427" s="43"/>
      <c r="P427" s="216">
        <f>O427*H427</f>
        <v>0</v>
      </c>
      <c r="Q427" s="216">
        <v>0</v>
      </c>
      <c r="R427" s="216">
        <f>Q427*H427</f>
        <v>0</v>
      </c>
      <c r="S427" s="216">
        <v>0</v>
      </c>
      <c r="T427" s="217">
        <f>S427*H427</f>
        <v>0</v>
      </c>
      <c r="AR427" s="25" t="s">
        <v>147</v>
      </c>
      <c r="AT427" s="25" t="s">
        <v>363</v>
      </c>
      <c r="AU427" s="25" t="s">
        <v>79</v>
      </c>
      <c r="AY427" s="25" t="s">
        <v>361</v>
      </c>
      <c r="BE427" s="218">
        <f>IF(N427="základní",J427,0)</f>
        <v>0</v>
      </c>
      <c r="BF427" s="218">
        <f>IF(N427="snížená",J427,0)</f>
        <v>0</v>
      </c>
      <c r="BG427" s="218">
        <f>IF(N427="zákl. přenesená",J427,0)</f>
        <v>0</v>
      </c>
      <c r="BH427" s="218">
        <f>IF(N427="sníž. přenesená",J427,0)</f>
        <v>0</v>
      </c>
      <c r="BI427" s="218">
        <f>IF(N427="nulová",J427,0)</f>
        <v>0</v>
      </c>
      <c r="BJ427" s="25" t="s">
        <v>77</v>
      </c>
      <c r="BK427" s="218">
        <f>ROUND(I427*H427,2)</f>
        <v>0</v>
      </c>
      <c r="BL427" s="25" t="s">
        <v>147</v>
      </c>
      <c r="BM427" s="25" t="s">
        <v>802</v>
      </c>
    </row>
    <row r="428" spans="2:65" s="1" customFormat="1" ht="13.5">
      <c r="B428" s="42"/>
      <c r="C428" s="64"/>
      <c r="D428" s="219" t="s">
        <v>369</v>
      </c>
      <c r="E428" s="64"/>
      <c r="F428" s="220" t="s">
        <v>803</v>
      </c>
      <c r="G428" s="64"/>
      <c r="H428" s="64"/>
      <c r="I428" s="175"/>
      <c r="J428" s="64"/>
      <c r="K428" s="64"/>
      <c r="L428" s="62"/>
      <c r="M428" s="221"/>
      <c r="N428" s="43"/>
      <c r="O428" s="43"/>
      <c r="P428" s="43"/>
      <c r="Q428" s="43"/>
      <c r="R428" s="43"/>
      <c r="S428" s="43"/>
      <c r="T428" s="79"/>
      <c r="AT428" s="25" t="s">
        <v>369</v>
      </c>
      <c r="AU428" s="25" t="s">
        <v>79</v>
      </c>
    </row>
    <row r="429" spans="2:65" s="13" customFormat="1" ht="13.5">
      <c r="B429" s="233"/>
      <c r="C429" s="234"/>
      <c r="D429" s="235" t="s">
        <v>371</v>
      </c>
      <c r="E429" s="236" t="s">
        <v>21</v>
      </c>
      <c r="F429" s="237" t="s">
        <v>301</v>
      </c>
      <c r="G429" s="234"/>
      <c r="H429" s="238">
        <v>156.35</v>
      </c>
      <c r="I429" s="239"/>
      <c r="J429" s="234"/>
      <c r="K429" s="234"/>
      <c r="L429" s="240"/>
      <c r="M429" s="241"/>
      <c r="N429" s="242"/>
      <c r="O429" s="242"/>
      <c r="P429" s="242"/>
      <c r="Q429" s="242"/>
      <c r="R429" s="242"/>
      <c r="S429" s="242"/>
      <c r="T429" s="243"/>
      <c r="AT429" s="244" t="s">
        <v>371</v>
      </c>
      <c r="AU429" s="244" t="s">
        <v>79</v>
      </c>
      <c r="AV429" s="13" t="s">
        <v>79</v>
      </c>
      <c r="AW429" s="13" t="s">
        <v>33</v>
      </c>
      <c r="AX429" s="13" t="s">
        <v>77</v>
      </c>
      <c r="AY429" s="244" t="s">
        <v>361</v>
      </c>
    </row>
    <row r="430" spans="2:65" s="1" customFormat="1" ht="22.5" customHeight="1">
      <c r="B430" s="42"/>
      <c r="C430" s="207" t="s">
        <v>804</v>
      </c>
      <c r="D430" s="207" t="s">
        <v>363</v>
      </c>
      <c r="E430" s="208" t="s">
        <v>805</v>
      </c>
      <c r="F430" s="209" t="s">
        <v>806</v>
      </c>
      <c r="G430" s="210" t="s">
        <v>447</v>
      </c>
      <c r="H430" s="211">
        <v>2</v>
      </c>
      <c r="I430" s="212"/>
      <c r="J430" s="213">
        <f>ROUND(I430*H430,2)</f>
        <v>0</v>
      </c>
      <c r="K430" s="209" t="s">
        <v>367</v>
      </c>
      <c r="L430" s="62"/>
      <c r="M430" s="214" t="s">
        <v>21</v>
      </c>
      <c r="N430" s="215" t="s">
        <v>41</v>
      </c>
      <c r="O430" s="43"/>
      <c r="P430" s="216">
        <f>O430*H430</f>
        <v>0</v>
      </c>
      <c r="Q430" s="216">
        <v>1.0525599999999999</v>
      </c>
      <c r="R430" s="216">
        <f>Q430*H430</f>
        <v>2.1051199999999999</v>
      </c>
      <c r="S430" s="216">
        <v>0</v>
      </c>
      <c r="T430" s="217">
        <f>S430*H430</f>
        <v>0</v>
      </c>
      <c r="AR430" s="25" t="s">
        <v>147</v>
      </c>
      <c r="AT430" s="25" t="s">
        <v>363</v>
      </c>
      <c r="AU430" s="25" t="s">
        <v>79</v>
      </c>
      <c r="AY430" s="25" t="s">
        <v>361</v>
      </c>
      <c r="BE430" s="218">
        <f>IF(N430="základní",J430,0)</f>
        <v>0</v>
      </c>
      <c r="BF430" s="218">
        <f>IF(N430="snížená",J430,0)</f>
        <v>0</v>
      </c>
      <c r="BG430" s="218">
        <f>IF(N430="zákl. přenesená",J430,0)</f>
        <v>0</v>
      </c>
      <c r="BH430" s="218">
        <f>IF(N430="sníž. přenesená",J430,0)</f>
        <v>0</v>
      </c>
      <c r="BI430" s="218">
        <f>IF(N430="nulová",J430,0)</f>
        <v>0</v>
      </c>
      <c r="BJ430" s="25" t="s">
        <v>77</v>
      </c>
      <c r="BK430" s="218">
        <f>ROUND(I430*H430,2)</f>
        <v>0</v>
      </c>
      <c r="BL430" s="25" t="s">
        <v>147</v>
      </c>
      <c r="BM430" s="25" t="s">
        <v>807</v>
      </c>
    </row>
    <row r="431" spans="2:65" s="1" customFormat="1" ht="13.5">
      <c r="B431" s="42"/>
      <c r="C431" s="64"/>
      <c r="D431" s="219" t="s">
        <v>369</v>
      </c>
      <c r="E431" s="64"/>
      <c r="F431" s="220" t="s">
        <v>808</v>
      </c>
      <c r="G431" s="64"/>
      <c r="H431" s="64"/>
      <c r="I431" s="175"/>
      <c r="J431" s="64"/>
      <c r="K431" s="64"/>
      <c r="L431" s="62"/>
      <c r="M431" s="221"/>
      <c r="N431" s="43"/>
      <c r="O431" s="43"/>
      <c r="P431" s="43"/>
      <c r="Q431" s="43"/>
      <c r="R431" s="43"/>
      <c r="S431" s="43"/>
      <c r="T431" s="79"/>
      <c r="AT431" s="25" t="s">
        <v>369</v>
      </c>
      <c r="AU431" s="25" t="s">
        <v>79</v>
      </c>
    </row>
    <row r="432" spans="2:65" s="12" customFormat="1" ht="27">
      <c r="B432" s="222"/>
      <c r="C432" s="223"/>
      <c r="D432" s="219" t="s">
        <v>371</v>
      </c>
      <c r="E432" s="224" t="s">
        <v>21</v>
      </c>
      <c r="F432" s="225" t="s">
        <v>741</v>
      </c>
      <c r="G432" s="223"/>
      <c r="H432" s="226" t="s">
        <v>21</v>
      </c>
      <c r="I432" s="227"/>
      <c r="J432" s="223"/>
      <c r="K432" s="223"/>
      <c r="L432" s="228"/>
      <c r="M432" s="229"/>
      <c r="N432" s="230"/>
      <c r="O432" s="230"/>
      <c r="P432" s="230"/>
      <c r="Q432" s="230"/>
      <c r="R432" s="230"/>
      <c r="S432" s="230"/>
      <c r="T432" s="231"/>
      <c r="AT432" s="232" t="s">
        <v>371</v>
      </c>
      <c r="AU432" s="232" t="s">
        <v>79</v>
      </c>
      <c r="AV432" s="12" t="s">
        <v>77</v>
      </c>
      <c r="AW432" s="12" t="s">
        <v>33</v>
      </c>
      <c r="AX432" s="12" t="s">
        <v>70</v>
      </c>
      <c r="AY432" s="232" t="s">
        <v>361</v>
      </c>
    </row>
    <row r="433" spans="2:65" s="12" customFormat="1" ht="13.5">
      <c r="B433" s="222"/>
      <c r="C433" s="223"/>
      <c r="D433" s="219" t="s">
        <v>371</v>
      </c>
      <c r="E433" s="224" t="s">
        <v>21</v>
      </c>
      <c r="F433" s="225" t="s">
        <v>809</v>
      </c>
      <c r="G433" s="223"/>
      <c r="H433" s="226" t="s">
        <v>21</v>
      </c>
      <c r="I433" s="227"/>
      <c r="J433" s="223"/>
      <c r="K433" s="223"/>
      <c r="L433" s="228"/>
      <c r="M433" s="229"/>
      <c r="N433" s="230"/>
      <c r="O433" s="230"/>
      <c r="P433" s="230"/>
      <c r="Q433" s="230"/>
      <c r="R433" s="230"/>
      <c r="S433" s="230"/>
      <c r="T433" s="231"/>
      <c r="AT433" s="232" t="s">
        <v>371</v>
      </c>
      <c r="AU433" s="232" t="s">
        <v>79</v>
      </c>
      <c r="AV433" s="12" t="s">
        <v>77</v>
      </c>
      <c r="AW433" s="12" t="s">
        <v>33</v>
      </c>
      <c r="AX433" s="12" t="s">
        <v>70</v>
      </c>
      <c r="AY433" s="232" t="s">
        <v>361</v>
      </c>
    </row>
    <row r="434" spans="2:65" s="13" customFormat="1" ht="13.5">
      <c r="B434" s="233"/>
      <c r="C434" s="234"/>
      <c r="D434" s="219" t="s">
        <v>371</v>
      </c>
      <c r="E434" s="245" t="s">
        <v>21</v>
      </c>
      <c r="F434" s="246" t="s">
        <v>810</v>
      </c>
      <c r="G434" s="234"/>
      <c r="H434" s="247">
        <v>1.93</v>
      </c>
      <c r="I434" s="239"/>
      <c r="J434" s="234"/>
      <c r="K434" s="234"/>
      <c r="L434" s="240"/>
      <c r="M434" s="241"/>
      <c r="N434" s="242"/>
      <c r="O434" s="242"/>
      <c r="P434" s="242"/>
      <c r="Q434" s="242"/>
      <c r="R434" s="242"/>
      <c r="S434" s="242"/>
      <c r="T434" s="243"/>
      <c r="AT434" s="244" t="s">
        <v>371</v>
      </c>
      <c r="AU434" s="244" t="s">
        <v>79</v>
      </c>
      <c r="AV434" s="13" t="s">
        <v>79</v>
      </c>
      <c r="AW434" s="13" t="s">
        <v>33</v>
      </c>
      <c r="AX434" s="13" t="s">
        <v>70</v>
      </c>
      <c r="AY434" s="244" t="s">
        <v>361</v>
      </c>
    </row>
    <row r="435" spans="2:65" s="12" customFormat="1" ht="13.5">
      <c r="B435" s="222"/>
      <c r="C435" s="223"/>
      <c r="D435" s="219" t="s">
        <v>371</v>
      </c>
      <c r="E435" s="224" t="s">
        <v>21</v>
      </c>
      <c r="F435" s="225" t="s">
        <v>811</v>
      </c>
      <c r="G435" s="223"/>
      <c r="H435" s="226" t="s">
        <v>21</v>
      </c>
      <c r="I435" s="227"/>
      <c r="J435" s="223"/>
      <c r="K435" s="223"/>
      <c r="L435" s="228"/>
      <c r="M435" s="229"/>
      <c r="N435" s="230"/>
      <c r="O435" s="230"/>
      <c r="P435" s="230"/>
      <c r="Q435" s="230"/>
      <c r="R435" s="230"/>
      <c r="S435" s="230"/>
      <c r="T435" s="231"/>
      <c r="AT435" s="232" t="s">
        <v>371</v>
      </c>
      <c r="AU435" s="232" t="s">
        <v>79</v>
      </c>
      <c r="AV435" s="12" t="s">
        <v>77</v>
      </c>
      <c r="AW435" s="12" t="s">
        <v>33</v>
      </c>
      <c r="AX435" s="12" t="s">
        <v>70</v>
      </c>
      <c r="AY435" s="232" t="s">
        <v>361</v>
      </c>
    </row>
    <row r="436" spans="2:65" s="13" customFormat="1" ht="13.5">
      <c r="B436" s="233"/>
      <c r="C436" s="234"/>
      <c r="D436" s="219" t="s">
        <v>371</v>
      </c>
      <c r="E436" s="245" t="s">
        <v>21</v>
      </c>
      <c r="F436" s="246" t="s">
        <v>812</v>
      </c>
      <c r="G436" s="234"/>
      <c r="H436" s="247">
        <v>7.0000000000000007E-2</v>
      </c>
      <c r="I436" s="239"/>
      <c r="J436" s="234"/>
      <c r="K436" s="234"/>
      <c r="L436" s="240"/>
      <c r="M436" s="241"/>
      <c r="N436" s="242"/>
      <c r="O436" s="242"/>
      <c r="P436" s="242"/>
      <c r="Q436" s="242"/>
      <c r="R436" s="242"/>
      <c r="S436" s="242"/>
      <c r="T436" s="243"/>
      <c r="AT436" s="244" t="s">
        <v>371</v>
      </c>
      <c r="AU436" s="244" t="s">
        <v>79</v>
      </c>
      <c r="AV436" s="13" t="s">
        <v>79</v>
      </c>
      <c r="AW436" s="13" t="s">
        <v>33</v>
      </c>
      <c r="AX436" s="13" t="s">
        <v>70</v>
      </c>
      <c r="AY436" s="244" t="s">
        <v>361</v>
      </c>
    </row>
    <row r="437" spans="2:65" s="14" customFormat="1" ht="13.5">
      <c r="B437" s="248"/>
      <c r="C437" s="249"/>
      <c r="D437" s="219" t="s">
        <v>371</v>
      </c>
      <c r="E437" s="259" t="s">
        <v>21</v>
      </c>
      <c r="F437" s="260" t="s">
        <v>392</v>
      </c>
      <c r="G437" s="249"/>
      <c r="H437" s="261">
        <v>2</v>
      </c>
      <c r="I437" s="253"/>
      <c r="J437" s="249"/>
      <c r="K437" s="249"/>
      <c r="L437" s="254"/>
      <c r="M437" s="255"/>
      <c r="N437" s="256"/>
      <c r="O437" s="256"/>
      <c r="P437" s="256"/>
      <c r="Q437" s="256"/>
      <c r="R437" s="256"/>
      <c r="S437" s="256"/>
      <c r="T437" s="257"/>
      <c r="AT437" s="258" t="s">
        <v>371</v>
      </c>
      <c r="AU437" s="258" t="s">
        <v>79</v>
      </c>
      <c r="AV437" s="14" t="s">
        <v>147</v>
      </c>
      <c r="AW437" s="14" t="s">
        <v>33</v>
      </c>
      <c r="AX437" s="14" t="s">
        <v>77</v>
      </c>
      <c r="AY437" s="258" t="s">
        <v>361</v>
      </c>
    </row>
    <row r="438" spans="2:65" s="11" customFormat="1" ht="29.85" customHeight="1">
      <c r="B438" s="190"/>
      <c r="C438" s="191"/>
      <c r="D438" s="204" t="s">
        <v>69</v>
      </c>
      <c r="E438" s="205" t="s">
        <v>398</v>
      </c>
      <c r="F438" s="205" t="s">
        <v>813</v>
      </c>
      <c r="G438" s="191"/>
      <c r="H438" s="191"/>
      <c r="I438" s="194"/>
      <c r="J438" s="206">
        <f>BK438</f>
        <v>0</v>
      </c>
      <c r="K438" s="191"/>
      <c r="L438" s="196"/>
      <c r="M438" s="197"/>
      <c r="N438" s="198"/>
      <c r="O438" s="198"/>
      <c r="P438" s="199">
        <f>SUM(P439:P670)</f>
        <v>0</v>
      </c>
      <c r="Q438" s="198"/>
      <c r="R438" s="199">
        <f>SUM(R439:R670)</f>
        <v>80.33721272999999</v>
      </c>
      <c r="S438" s="198"/>
      <c r="T438" s="200">
        <f>SUM(T439:T670)</f>
        <v>0</v>
      </c>
      <c r="AR438" s="201" t="s">
        <v>77</v>
      </c>
      <c r="AT438" s="202" t="s">
        <v>69</v>
      </c>
      <c r="AU438" s="202" t="s">
        <v>77</v>
      </c>
      <c r="AY438" s="201" t="s">
        <v>361</v>
      </c>
      <c r="BK438" s="203">
        <f>SUM(BK439:BK670)</f>
        <v>0</v>
      </c>
    </row>
    <row r="439" spans="2:65" s="1" customFormat="1" ht="22.5" customHeight="1">
      <c r="B439" s="42"/>
      <c r="C439" s="207" t="s">
        <v>814</v>
      </c>
      <c r="D439" s="207" t="s">
        <v>363</v>
      </c>
      <c r="E439" s="208" t="s">
        <v>815</v>
      </c>
      <c r="F439" s="209" t="s">
        <v>816</v>
      </c>
      <c r="G439" s="210" t="s">
        <v>459</v>
      </c>
      <c r="H439" s="211">
        <v>101.88</v>
      </c>
      <c r="I439" s="212"/>
      <c r="J439" s="213">
        <f>ROUND(I439*H439,2)</f>
        <v>0</v>
      </c>
      <c r="K439" s="209" t="s">
        <v>367</v>
      </c>
      <c r="L439" s="62"/>
      <c r="M439" s="214" t="s">
        <v>21</v>
      </c>
      <c r="N439" s="215" t="s">
        <v>41</v>
      </c>
      <c r="O439" s="43"/>
      <c r="P439" s="216">
        <f>O439*H439</f>
        <v>0</v>
      </c>
      <c r="Q439" s="216">
        <v>1.4E-3</v>
      </c>
      <c r="R439" s="216">
        <f>Q439*H439</f>
        <v>0.14263199999999998</v>
      </c>
      <c r="S439" s="216">
        <v>0</v>
      </c>
      <c r="T439" s="217">
        <f>S439*H439</f>
        <v>0</v>
      </c>
      <c r="AR439" s="25" t="s">
        <v>147</v>
      </c>
      <c r="AT439" s="25" t="s">
        <v>363</v>
      </c>
      <c r="AU439" s="25" t="s">
        <v>79</v>
      </c>
      <c r="AY439" s="25" t="s">
        <v>361</v>
      </c>
      <c r="BE439" s="218">
        <f>IF(N439="základní",J439,0)</f>
        <v>0</v>
      </c>
      <c r="BF439" s="218">
        <f>IF(N439="snížená",J439,0)</f>
        <v>0</v>
      </c>
      <c r="BG439" s="218">
        <f>IF(N439="zákl. přenesená",J439,0)</f>
        <v>0</v>
      </c>
      <c r="BH439" s="218">
        <f>IF(N439="sníž. přenesená",J439,0)</f>
        <v>0</v>
      </c>
      <c r="BI439" s="218">
        <f>IF(N439="nulová",J439,0)</f>
        <v>0</v>
      </c>
      <c r="BJ439" s="25" t="s">
        <v>77</v>
      </c>
      <c r="BK439" s="218">
        <f>ROUND(I439*H439,2)</f>
        <v>0</v>
      </c>
      <c r="BL439" s="25" t="s">
        <v>147</v>
      </c>
      <c r="BM439" s="25" t="s">
        <v>817</v>
      </c>
    </row>
    <row r="440" spans="2:65" s="1" customFormat="1" ht="27">
      <c r="B440" s="42"/>
      <c r="C440" s="64"/>
      <c r="D440" s="219" t="s">
        <v>369</v>
      </c>
      <c r="E440" s="64"/>
      <c r="F440" s="220" t="s">
        <v>818</v>
      </c>
      <c r="G440" s="64"/>
      <c r="H440" s="64"/>
      <c r="I440" s="175"/>
      <c r="J440" s="64"/>
      <c r="K440" s="64"/>
      <c r="L440" s="62"/>
      <c r="M440" s="221"/>
      <c r="N440" s="43"/>
      <c r="O440" s="43"/>
      <c r="P440" s="43"/>
      <c r="Q440" s="43"/>
      <c r="R440" s="43"/>
      <c r="S440" s="43"/>
      <c r="T440" s="79"/>
      <c r="AT440" s="25" t="s">
        <v>369</v>
      </c>
      <c r="AU440" s="25" t="s">
        <v>79</v>
      </c>
    </row>
    <row r="441" spans="2:65" s="12" customFormat="1" ht="13.5">
      <c r="B441" s="222"/>
      <c r="C441" s="223"/>
      <c r="D441" s="219" t="s">
        <v>371</v>
      </c>
      <c r="E441" s="224" t="s">
        <v>21</v>
      </c>
      <c r="F441" s="225" t="s">
        <v>695</v>
      </c>
      <c r="G441" s="223"/>
      <c r="H441" s="226" t="s">
        <v>21</v>
      </c>
      <c r="I441" s="227"/>
      <c r="J441" s="223"/>
      <c r="K441" s="223"/>
      <c r="L441" s="228"/>
      <c r="M441" s="229"/>
      <c r="N441" s="230"/>
      <c r="O441" s="230"/>
      <c r="P441" s="230"/>
      <c r="Q441" s="230"/>
      <c r="R441" s="230"/>
      <c r="S441" s="230"/>
      <c r="T441" s="231"/>
      <c r="AT441" s="232" t="s">
        <v>371</v>
      </c>
      <c r="AU441" s="232" t="s">
        <v>79</v>
      </c>
      <c r="AV441" s="12" t="s">
        <v>77</v>
      </c>
      <c r="AW441" s="12" t="s">
        <v>33</v>
      </c>
      <c r="AX441" s="12" t="s">
        <v>70</v>
      </c>
      <c r="AY441" s="232" t="s">
        <v>361</v>
      </c>
    </row>
    <row r="442" spans="2:65" s="13" customFormat="1" ht="13.5">
      <c r="B442" s="233"/>
      <c r="C442" s="234"/>
      <c r="D442" s="219" t="s">
        <v>371</v>
      </c>
      <c r="E442" s="245" t="s">
        <v>21</v>
      </c>
      <c r="F442" s="246" t="s">
        <v>819</v>
      </c>
      <c r="G442" s="234"/>
      <c r="H442" s="247">
        <v>101.88</v>
      </c>
      <c r="I442" s="239"/>
      <c r="J442" s="234"/>
      <c r="K442" s="234"/>
      <c r="L442" s="240"/>
      <c r="M442" s="241"/>
      <c r="N442" s="242"/>
      <c r="O442" s="242"/>
      <c r="P442" s="242"/>
      <c r="Q442" s="242"/>
      <c r="R442" s="242"/>
      <c r="S442" s="242"/>
      <c r="T442" s="243"/>
      <c r="AT442" s="244" t="s">
        <v>371</v>
      </c>
      <c r="AU442" s="244" t="s">
        <v>79</v>
      </c>
      <c r="AV442" s="13" t="s">
        <v>79</v>
      </c>
      <c r="AW442" s="13" t="s">
        <v>33</v>
      </c>
      <c r="AX442" s="13" t="s">
        <v>70</v>
      </c>
      <c r="AY442" s="244" t="s">
        <v>361</v>
      </c>
    </row>
    <row r="443" spans="2:65" s="14" customFormat="1" ht="13.5">
      <c r="B443" s="248"/>
      <c r="C443" s="249"/>
      <c r="D443" s="235" t="s">
        <v>371</v>
      </c>
      <c r="E443" s="250" t="s">
        <v>264</v>
      </c>
      <c r="F443" s="251" t="s">
        <v>392</v>
      </c>
      <c r="G443" s="249"/>
      <c r="H443" s="252">
        <v>101.88</v>
      </c>
      <c r="I443" s="253"/>
      <c r="J443" s="249"/>
      <c r="K443" s="249"/>
      <c r="L443" s="254"/>
      <c r="M443" s="255"/>
      <c r="N443" s="256"/>
      <c r="O443" s="256"/>
      <c r="P443" s="256"/>
      <c r="Q443" s="256"/>
      <c r="R443" s="256"/>
      <c r="S443" s="256"/>
      <c r="T443" s="257"/>
      <c r="AT443" s="258" t="s">
        <v>371</v>
      </c>
      <c r="AU443" s="258" t="s">
        <v>79</v>
      </c>
      <c r="AV443" s="14" t="s">
        <v>147</v>
      </c>
      <c r="AW443" s="14" t="s">
        <v>33</v>
      </c>
      <c r="AX443" s="14" t="s">
        <v>77</v>
      </c>
      <c r="AY443" s="258" t="s">
        <v>361</v>
      </c>
    </row>
    <row r="444" spans="2:65" s="1" customFormat="1" ht="22.5" customHeight="1">
      <c r="B444" s="42"/>
      <c r="C444" s="207" t="s">
        <v>820</v>
      </c>
      <c r="D444" s="207" t="s">
        <v>363</v>
      </c>
      <c r="E444" s="208" t="s">
        <v>821</v>
      </c>
      <c r="F444" s="209" t="s">
        <v>822</v>
      </c>
      <c r="G444" s="210" t="s">
        <v>459</v>
      </c>
      <c r="H444" s="211">
        <v>101.88</v>
      </c>
      <c r="I444" s="212"/>
      <c r="J444" s="213">
        <f>ROUND(I444*H444,2)</f>
        <v>0</v>
      </c>
      <c r="K444" s="209" t="s">
        <v>367</v>
      </c>
      <c r="L444" s="62"/>
      <c r="M444" s="214" t="s">
        <v>21</v>
      </c>
      <c r="N444" s="215" t="s">
        <v>41</v>
      </c>
      <c r="O444" s="43"/>
      <c r="P444" s="216">
        <f>O444*H444</f>
        <v>0</v>
      </c>
      <c r="Q444" s="216">
        <v>4.8900000000000002E-3</v>
      </c>
      <c r="R444" s="216">
        <f>Q444*H444</f>
        <v>0.4981932</v>
      </c>
      <c r="S444" s="216">
        <v>0</v>
      </c>
      <c r="T444" s="217">
        <f>S444*H444</f>
        <v>0</v>
      </c>
      <c r="AR444" s="25" t="s">
        <v>147</v>
      </c>
      <c r="AT444" s="25" t="s">
        <v>363</v>
      </c>
      <c r="AU444" s="25" t="s">
        <v>79</v>
      </c>
      <c r="AY444" s="25" t="s">
        <v>361</v>
      </c>
      <c r="BE444" s="218">
        <f>IF(N444="základní",J444,0)</f>
        <v>0</v>
      </c>
      <c r="BF444" s="218">
        <f>IF(N444="snížená",J444,0)</f>
        <v>0</v>
      </c>
      <c r="BG444" s="218">
        <f>IF(N444="zákl. přenesená",J444,0)</f>
        <v>0</v>
      </c>
      <c r="BH444" s="218">
        <f>IF(N444="sníž. přenesená",J444,0)</f>
        <v>0</v>
      </c>
      <c r="BI444" s="218">
        <f>IF(N444="nulová",J444,0)</f>
        <v>0</v>
      </c>
      <c r="BJ444" s="25" t="s">
        <v>77</v>
      </c>
      <c r="BK444" s="218">
        <f>ROUND(I444*H444,2)</f>
        <v>0</v>
      </c>
      <c r="BL444" s="25" t="s">
        <v>147</v>
      </c>
      <c r="BM444" s="25" t="s">
        <v>823</v>
      </c>
    </row>
    <row r="445" spans="2:65" s="1" customFormat="1" ht="27">
      <c r="B445" s="42"/>
      <c r="C445" s="64"/>
      <c r="D445" s="219" t="s">
        <v>369</v>
      </c>
      <c r="E445" s="64"/>
      <c r="F445" s="220" t="s">
        <v>824</v>
      </c>
      <c r="G445" s="64"/>
      <c r="H445" s="64"/>
      <c r="I445" s="175"/>
      <c r="J445" s="64"/>
      <c r="K445" s="64"/>
      <c r="L445" s="62"/>
      <c r="M445" s="221"/>
      <c r="N445" s="43"/>
      <c r="O445" s="43"/>
      <c r="P445" s="43"/>
      <c r="Q445" s="43"/>
      <c r="R445" s="43"/>
      <c r="S445" s="43"/>
      <c r="T445" s="79"/>
      <c r="AT445" s="25" t="s">
        <v>369</v>
      </c>
      <c r="AU445" s="25" t="s">
        <v>79</v>
      </c>
    </row>
    <row r="446" spans="2:65" s="13" customFormat="1" ht="13.5">
      <c r="B446" s="233"/>
      <c r="C446" s="234"/>
      <c r="D446" s="235" t="s">
        <v>371</v>
      </c>
      <c r="E446" s="236" t="s">
        <v>21</v>
      </c>
      <c r="F446" s="237" t="s">
        <v>264</v>
      </c>
      <c r="G446" s="234"/>
      <c r="H446" s="238">
        <v>101.88</v>
      </c>
      <c r="I446" s="239"/>
      <c r="J446" s="234"/>
      <c r="K446" s="234"/>
      <c r="L446" s="240"/>
      <c r="M446" s="241"/>
      <c r="N446" s="242"/>
      <c r="O446" s="242"/>
      <c r="P446" s="242"/>
      <c r="Q446" s="242"/>
      <c r="R446" s="242"/>
      <c r="S446" s="242"/>
      <c r="T446" s="243"/>
      <c r="AT446" s="244" t="s">
        <v>371</v>
      </c>
      <c r="AU446" s="244" t="s">
        <v>79</v>
      </c>
      <c r="AV446" s="13" t="s">
        <v>79</v>
      </c>
      <c r="AW446" s="13" t="s">
        <v>33</v>
      </c>
      <c r="AX446" s="13" t="s">
        <v>77</v>
      </c>
      <c r="AY446" s="244" t="s">
        <v>361</v>
      </c>
    </row>
    <row r="447" spans="2:65" s="1" customFormat="1" ht="22.5" customHeight="1">
      <c r="B447" s="42"/>
      <c r="C447" s="207" t="s">
        <v>825</v>
      </c>
      <c r="D447" s="207" t="s">
        <v>363</v>
      </c>
      <c r="E447" s="208" t="s">
        <v>826</v>
      </c>
      <c r="F447" s="209" t="s">
        <v>827</v>
      </c>
      <c r="G447" s="210" t="s">
        <v>459</v>
      </c>
      <c r="H447" s="211">
        <v>101.88</v>
      </c>
      <c r="I447" s="212"/>
      <c r="J447" s="213">
        <f>ROUND(I447*H447,2)</f>
        <v>0</v>
      </c>
      <c r="K447" s="209" t="s">
        <v>367</v>
      </c>
      <c r="L447" s="62"/>
      <c r="M447" s="214" t="s">
        <v>21</v>
      </c>
      <c r="N447" s="215" t="s">
        <v>41</v>
      </c>
      <c r="O447" s="43"/>
      <c r="P447" s="216">
        <f>O447*H447</f>
        <v>0</v>
      </c>
      <c r="Q447" s="216">
        <v>3.0000000000000001E-3</v>
      </c>
      <c r="R447" s="216">
        <f>Q447*H447</f>
        <v>0.30563999999999997</v>
      </c>
      <c r="S447" s="216">
        <v>0</v>
      </c>
      <c r="T447" s="217">
        <f>S447*H447</f>
        <v>0</v>
      </c>
      <c r="AR447" s="25" t="s">
        <v>147</v>
      </c>
      <c r="AT447" s="25" t="s">
        <v>363</v>
      </c>
      <c r="AU447" s="25" t="s">
        <v>79</v>
      </c>
      <c r="AY447" s="25" t="s">
        <v>361</v>
      </c>
      <c r="BE447" s="218">
        <f>IF(N447="základní",J447,0)</f>
        <v>0</v>
      </c>
      <c r="BF447" s="218">
        <f>IF(N447="snížená",J447,0)</f>
        <v>0</v>
      </c>
      <c r="BG447" s="218">
        <f>IF(N447="zákl. přenesená",J447,0)</f>
        <v>0</v>
      </c>
      <c r="BH447" s="218">
        <f>IF(N447="sníž. přenesená",J447,0)</f>
        <v>0</v>
      </c>
      <c r="BI447" s="218">
        <f>IF(N447="nulová",J447,0)</f>
        <v>0</v>
      </c>
      <c r="BJ447" s="25" t="s">
        <v>77</v>
      </c>
      <c r="BK447" s="218">
        <f>ROUND(I447*H447,2)</f>
        <v>0</v>
      </c>
      <c r="BL447" s="25" t="s">
        <v>147</v>
      </c>
      <c r="BM447" s="25" t="s">
        <v>828</v>
      </c>
    </row>
    <row r="448" spans="2:65" s="1" customFormat="1" ht="13.5">
      <c r="B448" s="42"/>
      <c r="C448" s="64"/>
      <c r="D448" s="219" t="s">
        <v>369</v>
      </c>
      <c r="E448" s="64"/>
      <c r="F448" s="220" t="s">
        <v>829</v>
      </c>
      <c r="G448" s="64"/>
      <c r="H448" s="64"/>
      <c r="I448" s="175"/>
      <c r="J448" s="64"/>
      <c r="K448" s="64"/>
      <c r="L448" s="62"/>
      <c r="M448" s="221"/>
      <c r="N448" s="43"/>
      <c r="O448" s="43"/>
      <c r="P448" s="43"/>
      <c r="Q448" s="43"/>
      <c r="R448" s="43"/>
      <c r="S448" s="43"/>
      <c r="T448" s="79"/>
      <c r="AT448" s="25" t="s">
        <v>369</v>
      </c>
      <c r="AU448" s="25" t="s">
        <v>79</v>
      </c>
    </row>
    <row r="449" spans="2:65" s="13" customFormat="1" ht="13.5">
      <c r="B449" s="233"/>
      <c r="C449" s="234"/>
      <c r="D449" s="235" t="s">
        <v>371</v>
      </c>
      <c r="E449" s="236" t="s">
        <v>21</v>
      </c>
      <c r="F449" s="237" t="s">
        <v>264</v>
      </c>
      <c r="G449" s="234"/>
      <c r="H449" s="238">
        <v>101.88</v>
      </c>
      <c r="I449" s="239"/>
      <c r="J449" s="234"/>
      <c r="K449" s="234"/>
      <c r="L449" s="240"/>
      <c r="M449" s="241"/>
      <c r="N449" s="242"/>
      <c r="O449" s="242"/>
      <c r="P449" s="242"/>
      <c r="Q449" s="242"/>
      <c r="R449" s="242"/>
      <c r="S449" s="242"/>
      <c r="T449" s="243"/>
      <c r="AT449" s="244" t="s">
        <v>371</v>
      </c>
      <c r="AU449" s="244" t="s">
        <v>79</v>
      </c>
      <c r="AV449" s="13" t="s">
        <v>79</v>
      </c>
      <c r="AW449" s="13" t="s">
        <v>33</v>
      </c>
      <c r="AX449" s="13" t="s">
        <v>77</v>
      </c>
      <c r="AY449" s="244" t="s">
        <v>361</v>
      </c>
    </row>
    <row r="450" spans="2:65" s="1" customFormat="1" ht="22.5" customHeight="1">
      <c r="B450" s="42"/>
      <c r="C450" s="207" t="s">
        <v>830</v>
      </c>
      <c r="D450" s="207" t="s">
        <v>363</v>
      </c>
      <c r="E450" s="208" t="s">
        <v>831</v>
      </c>
      <c r="F450" s="209" t="s">
        <v>832</v>
      </c>
      <c r="G450" s="210" t="s">
        <v>459</v>
      </c>
      <c r="H450" s="211">
        <v>764.59299999999996</v>
      </c>
      <c r="I450" s="212"/>
      <c r="J450" s="213">
        <f>ROUND(I450*H450,2)</f>
        <v>0</v>
      </c>
      <c r="K450" s="209" t="s">
        <v>367</v>
      </c>
      <c r="L450" s="62"/>
      <c r="M450" s="214" t="s">
        <v>21</v>
      </c>
      <c r="N450" s="215" t="s">
        <v>41</v>
      </c>
      <c r="O450" s="43"/>
      <c r="P450" s="216">
        <f>O450*H450</f>
        <v>0</v>
      </c>
      <c r="Q450" s="216">
        <v>7.3499999999999998E-3</v>
      </c>
      <c r="R450" s="216">
        <f>Q450*H450</f>
        <v>5.6197585499999994</v>
      </c>
      <c r="S450" s="216">
        <v>0</v>
      </c>
      <c r="T450" s="217">
        <f>S450*H450</f>
        <v>0</v>
      </c>
      <c r="AR450" s="25" t="s">
        <v>147</v>
      </c>
      <c r="AT450" s="25" t="s">
        <v>363</v>
      </c>
      <c r="AU450" s="25" t="s">
        <v>79</v>
      </c>
      <c r="AY450" s="25" t="s">
        <v>361</v>
      </c>
      <c r="BE450" s="218">
        <f>IF(N450="základní",J450,0)</f>
        <v>0</v>
      </c>
      <c r="BF450" s="218">
        <f>IF(N450="snížená",J450,0)</f>
        <v>0</v>
      </c>
      <c r="BG450" s="218">
        <f>IF(N450="zákl. přenesená",J450,0)</f>
        <v>0</v>
      </c>
      <c r="BH450" s="218">
        <f>IF(N450="sníž. přenesená",J450,0)</f>
        <v>0</v>
      </c>
      <c r="BI450" s="218">
        <f>IF(N450="nulová",J450,0)</f>
        <v>0</v>
      </c>
      <c r="BJ450" s="25" t="s">
        <v>77</v>
      </c>
      <c r="BK450" s="218">
        <f>ROUND(I450*H450,2)</f>
        <v>0</v>
      </c>
      <c r="BL450" s="25" t="s">
        <v>147</v>
      </c>
      <c r="BM450" s="25" t="s">
        <v>833</v>
      </c>
    </row>
    <row r="451" spans="2:65" s="1" customFormat="1" ht="27">
      <c r="B451" s="42"/>
      <c r="C451" s="64"/>
      <c r="D451" s="219" t="s">
        <v>369</v>
      </c>
      <c r="E451" s="64"/>
      <c r="F451" s="220" t="s">
        <v>834</v>
      </c>
      <c r="G451" s="64"/>
      <c r="H451" s="64"/>
      <c r="I451" s="175"/>
      <c r="J451" s="64"/>
      <c r="K451" s="64"/>
      <c r="L451" s="62"/>
      <c r="M451" s="221"/>
      <c r="N451" s="43"/>
      <c r="O451" s="43"/>
      <c r="P451" s="43"/>
      <c r="Q451" s="43"/>
      <c r="R451" s="43"/>
      <c r="S451" s="43"/>
      <c r="T451" s="79"/>
      <c r="AT451" s="25" t="s">
        <v>369</v>
      </c>
      <c r="AU451" s="25" t="s">
        <v>79</v>
      </c>
    </row>
    <row r="452" spans="2:65" s="13" customFormat="1" ht="13.5">
      <c r="B452" s="233"/>
      <c r="C452" s="234"/>
      <c r="D452" s="235" t="s">
        <v>371</v>
      </c>
      <c r="E452" s="236" t="s">
        <v>21</v>
      </c>
      <c r="F452" s="237" t="s">
        <v>835</v>
      </c>
      <c r="G452" s="234"/>
      <c r="H452" s="238">
        <v>764.59299999999996</v>
      </c>
      <c r="I452" s="239"/>
      <c r="J452" s="234"/>
      <c r="K452" s="234"/>
      <c r="L452" s="240"/>
      <c r="M452" s="241"/>
      <c r="N452" s="242"/>
      <c r="O452" s="242"/>
      <c r="P452" s="242"/>
      <c r="Q452" s="242"/>
      <c r="R452" s="242"/>
      <c r="S452" s="242"/>
      <c r="T452" s="243"/>
      <c r="AT452" s="244" t="s">
        <v>371</v>
      </c>
      <c r="AU452" s="244" t="s">
        <v>79</v>
      </c>
      <c r="AV452" s="13" t="s">
        <v>79</v>
      </c>
      <c r="AW452" s="13" t="s">
        <v>33</v>
      </c>
      <c r="AX452" s="13" t="s">
        <v>77</v>
      </c>
      <c r="AY452" s="244" t="s">
        <v>361</v>
      </c>
    </row>
    <row r="453" spans="2:65" s="1" customFormat="1" ht="22.5" customHeight="1">
      <c r="B453" s="42"/>
      <c r="C453" s="207" t="s">
        <v>836</v>
      </c>
      <c r="D453" s="207" t="s">
        <v>363</v>
      </c>
      <c r="E453" s="208" t="s">
        <v>837</v>
      </c>
      <c r="F453" s="209" t="s">
        <v>838</v>
      </c>
      <c r="G453" s="210" t="s">
        <v>459</v>
      </c>
      <c r="H453" s="211">
        <v>93.516000000000005</v>
      </c>
      <c r="I453" s="212"/>
      <c r="J453" s="213">
        <f>ROUND(I453*H453,2)</f>
        <v>0</v>
      </c>
      <c r="K453" s="209" t="s">
        <v>367</v>
      </c>
      <c r="L453" s="62"/>
      <c r="M453" s="214" t="s">
        <v>21</v>
      </c>
      <c r="N453" s="215" t="s">
        <v>41</v>
      </c>
      <c r="O453" s="43"/>
      <c r="P453" s="216">
        <f>O453*H453</f>
        <v>0</v>
      </c>
      <c r="Q453" s="216">
        <v>1.54E-2</v>
      </c>
      <c r="R453" s="216">
        <f>Q453*H453</f>
        <v>1.4401464000000002</v>
      </c>
      <c r="S453" s="216">
        <v>0</v>
      </c>
      <c r="T453" s="217">
        <f>S453*H453</f>
        <v>0</v>
      </c>
      <c r="AR453" s="25" t="s">
        <v>147</v>
      </c>
      <c r="AT453" s="25" t="s">
        <v>363</v>
      </c>
      <c r="AU453" s="25" t="s">
        <v>79</v>
      </c>
      <c r="AY453" s="25" t="s">
        <v>361</v>
      </c>
      <c r="BE453" s="218">
        <f>IF(N453="základní",J453,0)</f>
        <v>0</v>
      </c>
      <c r="BF453" s="218">
        <f>IF(N453="snížená",J453,0)</f>
        <v>0</v>
      </c>
      <c r="BG453" s="218">
        <f>IF(N453="zákl. přenesená",J453,0)</f>
        <v>0</v>
      </c>
      <c r="BH453" s="218">
        <f>IF(N453="sníž. přenesená",J453,0)</f>
        <v>0</v>
      </c>
      <c r="BI453" s="218">
        <f>IF(N453="nulová",J453,0)</f>
        <v>0</v>
      </c>
      <c r="BJ453" s="25" t="s">
        <v>77</v>
      </c>
      <c r="BK453" s="218">
        <f>ROUND(I453*H453,2)</f>
        <v>0</v>
      </c>
      <c r="BL453" s="25" t="s">
        <v>147</v>
      </c>
      <c r="BM453" s="25" t="s">
        <v>839</v>
      </c>
    </row>
    <row r="454" spans="2:65" s="1" customFormat="1" ht="27">
      <c r="B454" s="42"/>
      <c r="C454" s="64"/>
      <c r="D454" s="219" t="s">
        <v>369</v>
      </c>
      <c r="E454" s="64"/>
      <c r="F454" s="220" t="s">
        <v>840</v>
      </c>
      <c r="G454" s="64"/>
      <c r="H454" s="64"/>
      <c r="I454" s="175"/>
      <c r="J454" s="64"/>
      <c r="K454" s="64"/>
      <c r="L454" s="62"/>
      <c r="M454" s="221"/>
      <c r="N454" s="43"/>
      <c r="O454" s="43"/>
      <c r="P454" s="43"/>
      <c r="Q454" s="43"/>
      <c r="R454" s="43"/>
      <c r="S454" s="43"/>
      <c r="T454" s="79"/>
      <c r="AT454" s="25" t="s">
        <v>369</v>
      </c>
      <c r="AU454" s="25" t="s">
        <v>79</v>
      </c>
    </row>
    <row r="455" spans="2:65" s="12" customFormat="1" ht="13.5">
      <c r="B455" s="222"/>
      <c r="C455" s="223"/>
      <c r="D455" s="219" t="s">
        <v>371</v>
      </c>
      <c r="E455" s="224" t="s">
        <v>21</v>
      </c>
      <c r="F455" s="225" t="s">
        <v>695</v>
      </c>
      <c r="G455" s="223"/>
      <c r="H455" s="226" t="s">
        <v>21</v>
      </c>
      <c r="I455" s="227"/>
      <c r="J455" s="223"/>
      <c r="K455" s="223"/>
      <c r="L455" s="228"/>
      <c r="M455" s="229"/>
      <c r="N455" s="230"/>
      <c r="O455" s="230"/>
      <c r="P455" s="230"/>
      <c r="Q455" s="230"/>
      <c r="R455" s="230"/>
      <c r="S455" s="230"/>
      <c r="T455" s="231"/>
      <c r="AT455" s="232" t="s">
        <v>371</v>
      </c>
      <c r="AU455" s="232" t="s">
        <v>79</v>
      </c>
      <c r="AV455" s="12" t="s">
        <v>77</v>
      </c>
      <c r="AW455" s="12" t="s">
        <v>33</v>
      </c>
      <c r="AX455" s="12" t="s">
        <v>70</v>
      </c>
      <c r="AY455" s="232" t="s">
        <v>361</v>
      </c>
    </row>
    <row r="456" spans="2:65" s="13" customFormat="1" ht="13.5">
      <c r="B456" s="233"/>
      <c r="C456" s="234"/>
      <c r="D456" s="235" t="s">
        <v>371</v>
      </c>
      <c r="E456" s="236" t="s">
        <v>21</v>
      </c>
      <c r="F456" s="237" t="s">
        <v>276</v>
      </c>
      <c r="G456" s="234"/>
      <c r="H456" s="238">
        <v>93.516000000000005</v>
      </c>
      <c r="I456" s="239"/>
      <c r="J456" s="234"/>
      <c r="K456" s="234"/>
      <c r="L456" s="240"/>
      <c r="M456" s="241"/>
      <c r="N456" s="242"/>
      <c r="O456" s="242"/>
      <c r="P456" s="242"/>
      <c r="Q456" s="242"/>
      <c r="R456" s="242"/>
      <c r="S456" s="242"/>
      <c r="T456" s="243"/>
      <c r="AT456" s="244" t="s">
        <v>371</v>
      </c>
      <c r="AU456" s="244" t="s">
        <v>79</v>
      </c>
      <c r="AV456" s="13" t="s">
        <v>79</v>
      </c>
      <c r="AW456" s="13" t="s">
        <v>33</v>
      </c>
      <c r="AX456" s="13" t="s">
        <v>77</v>
      </c>
      <c r="AY456" s="244" t="s">
        <v>361</v>
      </c>
    </row>
    <row r="457" spans="2:65" s="1" customFormat="1" ht="22.5" customHeight="1">
      <c r="B457" s="42"/>
      <c r="C457" s="207" t="s">
        <v>841</v>
      </c>
      <c r="D457" s="207" t="s">
        <v>363</v>
      </c>
      <c r="E457" s="208" t="s">
        <v>842</v>
      </c>
      <c r="F457" s="209" t="s">
        <v>843</v>
      </c>
      <c r="G457" s="210" t="s">
        <v>459</v>
      </c>
      <c r="H457" s="211">
        <v>671.077</v>
      </c>
      <c r="I457" s="212"/>
      <c r="J457" s="213">
        <f>ROUND(I457*H457,2)</f>
        <v>0</v>
      </c>
      <c r="K457" s="209" t="s">
        <v>367</v>
      </c>
      <c r="L457" s="62"/>
      <c r="M457" s="214" t="s">
        <v>21</v>
      </c>
      <c r="N457" s="215" t="s">
        <v>41</v>
      </c>
      <c r="O457" s="43"/>
      <c r="P457" s="216">
        <f>O457*H457</f>
        <v>0</v>
      </c>
      <c r="Q457" s="216">
        <v>1.8380000000000001E-2</v>
      </c>
      <c r="R457" s="216">
        <f>Q457*H457</f>
        <v>12.334395260000001</v>
      </c>
      <c r="S457" s="216">
        <v>0</v>
      </c>
      <c r="T457" s="217">
        <f>S457*H457</f>
        <v>0</v>
      </c>
      <c r="AR457" s="25" t="s">
        <v>147</v>
      </c>
      <c r="AT457" s="25" t="s">
        <v>363</v>
      </c>
      <c r="AU457" s="25" t="s">
        <v>79</v>
      </c>
      <c r="AY457" s="25" t="s">
        <v>361</v>
      </c>
      <c r="BE457" s="218">
        <f>IF(N457="základní",J457,0)</f>
        <v>0</v>
      </c>
      <c r="BF457" s="218">
        <f>IF(N457="snížená",J457,0)</f>
        <v>0</v>
      </c>
      <c r="BG457" s="218">
        <f>IF(N457="zákl. přenesená",J457,0)</f>
        <v>0</v>
      </c>
      <c r="BH457" s="218">
        <f>IF(N457="sníž. přenesená",J457,0)</f>
        <v>0</v>
      </c>
      <c r="BI457" s="218">
        <f>IF(N457="nulová",J457,0)</f>
        <v>0</v>
      </c>
      <c r="BJ457" s="25" t="s">
        <v>77</v>
      </c>
      <c r="BK457" s="218">
        <f>ROUND(I457*H457,2)</f>
        <v>0</v>
      </c>
      <c r="BL457" s="25" t="s">
        <v>147</v>
      </c>
      <c r="BM457" s="25" t="s">
        <v>844</v>
      </c>
    </row>
    <row r="458" spans="2:65" s="1" customFormat="1" ht="27">
      <c r="B458" s="42"/>
      <c r="C458" s="64"/>
      <c r="D458" s="219" t="s">
        <v>369</v>
      </c>
      <c r="E458" s="64"/>
      <c r="F458" s="220" t="s">
        <v>845</v>
      </c>
      <c r="G458" s="64"/>
      <c r="H458" s="64"/>
      <c r="I458" s="175"/>
      <c r="J458" s="64"/>
      <c r="K458" s="64"/>
      <c r="L458" s="62"/>
      <c r="M458" s="221"/>
      <c r="N458" s="43"/>
      <c r="O458" s="43"/>
      <c r="P458" s="43"/>
      <c r="Q458" s="43"/>
      <c r="R458" s="43"/>
      <c r="S458" s="43"/>
      <c r="T458" s="79"/>
      <c r="AT458" s="25" t="s">
        <v>369</v>
      </c>
      <c r="AU458" s="25" t="s">
        <v>79</v>
      </c>
    </row>
    <row r="459" spans="2:65" s="12" customFormat="1" ht="13.5">
      <c r="B459" s="222"/>
      <c r="C459" s="223"/>
      <c r="D459" s="219" t="s">
        <v>371</v>
      </c>
      <c r="E459" s="224" t="s">
        <v>21</v>
      </c>
      <c r="F459" s="225" t="s">
        <v>695</v>
      </c>
      <c r="G459" s="223"/>
      <c r="H459" s="226" t="s">
        <v>21</v>
      </c>
      <c r="I459" s="227"/>
      <c r="J459" s="223"/>
      <c r="K459" s="223"/>
      <c r="L459" s="228"/>
      <c r="M459" s="229"/>
      <c r="N459" s="230"/>
      <c r="O459" s="230"/>
      <c r="P459" s="230"/>
      <c r="Q459" s="230"/>
      <c r="R459" s="230"/>
      <c r="S459" s="230"/>
      <c r="T459" s="231"/>
      <c r="AT459" s="232" t="s">
        <v>371</v>
      </c>
      <c r="AU459" s="232" t="s">
        <v>79</v>
      </c>
      <c r="AV459" s="12" t="s">
        <v>77</v>
      </c>
      <c r="AW459" s="12" t="s">
        <v>33</v>
      </c>
      <c r="AX459" s="12" t="s">
        <v>70</v>
      </c>
      <c r="AY459" s="232" t="s">
        <v>361</v>
      </c>
    </row>
    <row r="460" spans="2:65" s="13" customFormat="1" ht="13.5">
      <c r="B460" s="233"/>
      <c r="C460" s="234"/>
      <c r="D460" s="219" t="s">
        <v>371</v>
      </c>
      <c r="E460" s="245" t="s">
        <v>21</v>
      </c>
      <c r="F460" s="246" t="s">
        <v>846</v>
      </c>
      <c r="G460" s="234"/>
      <c r="H460" s="247">
        <v>29.428999999999998</v>
      </c>
      <c r="I460" s="239"/>
      <c r="J460" s="234"/>
      <c r="K460" s="234"/>
      <c r="L460" s="240"/>
      <c r="M460" s="241"/>
      <c r="N460" s="242"/>
      <c r="O460" s="242"/>
      <c r="P460" s="242"/>
      <c r="Q460" s="242"/>
      <c r="R460" s="242"/>
      <c r="S460" s="242"/>
      <c r="T460" s="243"/>
      <c r="AT460" s="244" t="s">
        <v>371</v>
      </c>
      <c r="AU460" s="244" t="s">
        <v>79</v>
      </c>
      <c r="AV460" s="13" t="s">
        <v>79</v>
      </c>
      <c r="AW460" s="13" t="s">
        <v>33</v>
      </c>
      <c r="AX460" s="13" t="s">
        <v>70</v>
      </c>
      <c r="AY460" s="244" t="s">
        <v>361</v>
      </c>
    </row>
    <row r="461" spans="2:65" s="13" customFormat="1" ht="13.5">
      <c r="B461" s="233"/>
      <c r="C461" s="234"/>
      <c r="D461" s="219" t="s">
        <v>371</v>
      </c>
      <c r="E461" s="245" t="s">
        <v>21</v>
      </c>
      <c r="F461" s="246" t="s">
        <v>847</v>
      </c>
      <c r="G461" s="234"/>
      <c r="H461" s="247">
        <v>26.26</v>
      </c>
      <c r="I461" s="239"/>
      <c r="J461" s="234"/>
      <c r="K461" s="234"/>
      <c r="L461" s="240"/>
      <c r="M461" s="241"/>
      <c r="N461" s="242"/>
      <c r="O461" s="242"/>
      <c r="P461" s="242"/>
      <c r="Q461" s="242"/>
      <c r="R461" s="242"/>
      <c r="S461" s="242"/>
      <c r="T461" s="243"/>
      <c r="AT461" s="244" t="s">
        <v>371</v>
      </c>
      <c r="AU461" s="244" t="s">
        <v>79</v>
      </c>
      <c r="AV461" s="13" t="s">
        <v>79</v>
      </c>
      <c r="AW461" s="13" t="s">
        <v>33</v>
      </c>
      <c r="AX461" s="13" t="s">
        <v>70</v>
      </c>
      <c r="AY461" s="244" t="s">
        <v>361</v>
      </c>
    </row>
    <row r="462" spans="2:65" s="13" customFormat="1" ht="13.5">
      <c r="B462" s="233"/>
      <c r="C462" s="234"/>
      <c r="D462" s="219" t="s">
        <v>371</v>
      </c>
      <c r="E462" s="245" t="s">
        <v>21</v>
      </c>
      <c r="F462" s="246" t="s">
        <v>848</v>
      </c>
      <c r="G462" s="234"/>
      <c r="H462" s="247">
        <v>19.32</v>
      </c>
      <c r="I462" s="239"/>
      <c r="J462" s="234"/>
      <c r="K462" s="234"/>
      <c r="L462" s="240"/>
      <c r="M462" s="241"/>
      <c r="N462" s="242"/>
      <c r="O462" s="242"/>
      <c r="P462" s="242"/>
      <c r="Q462" s="242"/>
      <c r="R462" s="242"/>
      <c r="S462" s="242"/>
      <c r="T462" s="243"/>
      <c r="AT462" s="244" t="s">
        <v>371</v>
      </c>
      <c r="AU462" s="244" t="s">
        <v>79</v>
      </c>
      <c r="AV462" s="13" t="s">
        <v>79</v>
      </c>
      <c r="AW462" s="13" t="s">
        <v>33</v>
      </c>
      <c r="AX462" s="13" t="s">
        <v>70</v>
      </c>
      <c r="AY462" s="244" t="s">
        <v>361</v>
      </c>
    </row>
    <row r="463" spans="2:65" s="13" customFormat="1" ht="13.5">
      <c r="B463" s="233"/>
      <c r="C463" s="234"/>
      <c r="D463" s="219" t="s">
        <v>371</v>
      </c>
      <c r="E463" s="245" t="s">
        <v>21</v>
      </c>
      <c r="F463" s="246" t="s">
        <v>849</v>
      </c>
      <c r="G463" s="234"/>
      <c r="H463" s="247">
        <v>17.902999999999999</v>
      </c>
      <c r="I463" s="239"/>
      <c r="J463" s="234"/>
      <c r="K463" s="234"/>
      <c r="L463" s="240"/>
      <c r="M463" s="241"/>
      <c r="N463" s="242"/>
      <c r="O463" s="242"/>
      <c r="P463" s="242"/>
      <c r="Q463" s="242"/>
      <c r="R463" s="242"/>
      <c r="S463" s="242"/>
      <c r="T463" s="243"/>
      <c r="AT463" s="244" t="s">
        <v>371</v>
      </c>
      <c r="AU463" s="244" t="s">
        <v>79</v>
      </c>
      <c r="AV463" s="13" t="s">
        <v>79</v>
      </c>
      <c r="AW463" s="13" t="s">
        <v>33</v>
      </c>
      <c r="AX463" s="13" t="s">
        <v>70</v>
      </c>
      <c r="AY463" s="244" t="s">
        <v>361</v>
      </c>
    </row>
    <row r="464" spans="2:65" s="13" customFormat="1" ht="13.5">
      <c r="B464" s="233"/>
      <c r="C464" s="234"/>
      <c r="D464" s="219" t="s">
        <v>371</v>
      </c>
      <c r="E464" s="245" t="s">
        <v>21</v>
      </c>
      <c r="F464" s="246" t="s">
        <v>850</v>
      </c>
      <c r="G464" s="234"/>
      <c r="H464" s="247">
        <v>35.033000000000001</v>
      </c>
      <c r="I464" s="239"/>
      <c r="J464" s="234"/>
      <c r="K464" s="234"/>
      <c r="L464" s="240"/>
      <c r="M464" s="241"/>
      <c r="N464" s="242"/>
      <c r="O464" s="242"/>
      <c r="P464" s="242"/>
      <c r="Q464" s="242"/>
      <c r="R464" s="242"/>
      <c r="S464" s="242"/>
      <c r="T464" s="243"/>
      <c r="AT464" s="244" t="s">
        <v>371</v>
      </c>
      <c r="AU464" s="244" t="s">
        <v>79</v>
      </c>
      <c r="AV464" s="13" t="s">
        <v>79</v>
      </c>
      <c r="AW464" s="13" t="s">
        <v>33</v>
      </c>
      <c r="AX464" s="13" t="s">
        <v>70</v>
      </c>
      <c r="AY464" s="244" t="s">
        <v>361</v>
      </c>
    </row>
    <row r="465" spans="2:51" s="13" customFormat="1" ht="13.5">
      <c r="B465" s="233"/>
      <c r="C465" s="234"/>
      <c r="D465" s="219" t="s">
        <v>371</v>
      </c>
      <c r="E465" s="245" t="s">
        <v>21</v>
      </c>
      <c r="F465" s="246" t="s">
        <v>851</v>
      </c>
      <c r="G465" s="234"/>
      <c r="H465" s="247">
        <v>42.765999999999998</v>
      </c>
      <c r="I465" s="239"/>
      <c r="J465" s="234"/>
      <c r="K465" s="234"/>
      <c r="L465" s="240"/>
      <c r="M465" s="241"/>
      <c r="N465" s="242"/>
      <c r="O465" s="242"/>
      <c r="P465" s="242"/>
      <c r="Q465" s="242"/>
      <c r="R465" s="242"/>
      <c r="S465" s="242"/>
      <c r="T465" s="243"/>
      <c r="AT465" s="244" t="s">
        <v>371</v>
      </c>
      <c r="AU465" s="244" t="s">
        <v>79</v>
      </c>
      <c r="AV465" s="13" t="s">
        <v>79</v>
      </c>
      <c r="AW465" s="13" t="s">
        <v>33</v>
      </c>
      <c r="AX465" s="13" t="s">
        <v>70</v>
      </c>
      <c r="AY465" s="244" t="s">
        <v>361</v>
      </c>
    </row>
    <row r="466" spans="2:51" s="13" customFormat="1" ht="13.5">
      <c r="B466" s="233"/>
      <c r="C466" s="234"/>
      <c r="D466" s="219" t="s">
        <v>371</v>
      </c>
      <c r="E466" s="245" t="s">
        <v>21</v>
      </c>
      <c r="F466" s="246" t="s">
        <v>852</v>
      </c>
      <c r="G466" s="234"/>
      <c r="H466" s="247">
        <v>38.286000000000001</v>
      </c>
      <c r="I466" s="239"/>
      <c r="J466" s="234"/>
      <c r="K466" s="234"/>
      <c r="L466" s="240"/>
      <c r="M466" s="241"/>
      <c r="N466" s="242"/>
      <c r="O466" s="242"/>
      <c r="P466" s="242"/>
      <c r="Q466" s="242"/>
      <c r="R466" s="242"/>
      <c r="S466" s="242"/>
      <c r="T466" s="243"/>
      <c r="AT466" s="244" t="s">
        <v>371</v>
      </c>
      <c r="AU466" s="244" t="s">
        <v>79</v>
      </c>
      <c r="AV466" s="13" t="s">
        <v>79</v>
      </c>
      <c r="AW466" s="13" t="s">
        <v>33</v>
      </c>
      <c r="AX466" s="13" t="s">
        <v>70</v>
      </c>
      <c r="AY466" s="244" t="s">
        <v>361</v>
      </c>
    </row>
    <row r="467" spans="2:51" s="13" customFormat="1" ht="13.5">
      <c r="B467" s="233"/>
      <c r="C467" s="234"/>
      <c r="D467" s="219" t="s">
        <v>371</v>
      </c>
      <c r="E467" s="245" t="s">
        <v>21</v>
      </c>
      <c r="F467" s="246" t="s">
        <v>853</v>
      </c>
      <c r="G467" s="234"/>
      <c r="H467" s="247">
        <v>38.341999999999999</v>
      </c>
      <c r="I467" s="239"/>
      <c r="J467" s="234"/>
      <c r="K467" s="234"/>
      <c r="L467" s="240"/>
      <c r="M467" s="241"/>
      <c r="N467" s="242"/>
      <c r="O467" s="242"/>
      <c r="P467" s="242"/>
      <c r="Q467" s="242"/>
      <c r="R467" s="242"/>
      <c r="S467" s="242"/>
      <c r="T467" s="243"/>
      <c r="AT467" s="244" t="s">
        <v>371</v>
      </c>
      <c r="AU467" s="244" t="s">
        <v>79</v>
      </c>
      <c r="AV467" s="13" t="s">
        <v>79</v>
      </c>
      <c r="AW467" s="13" t="s">
        <v>33</v>
      </c>
      <c r="AX467" s="13" t="s">
        <v>70</v>
      </c>
      <c r="AY467" s="244" t="s">
        <v>361</v>
      </c>
    </row>
    <row r="468" spans="2:51" s="13" customFormat="1" ht="27">
      <c r="B468" s="233"/>
      <c r="C468" s="234"/>
      <c r="D468" s="219" t="s">
        <v>371</v>
      </c>
      <c r="E468" s="245" t="s">
        <v>21</v>
      </c>
      <c r="F468" s="246" t="s">
        <v>854</v>
      </c>
      <c r="G468" s="234"/>
      <c r="H468" s="247">
        <v>98.367000000000004</v>
      </c>
      <c r="I468" s="239"/>
      <c r="J468" s="234"/>
      <c r="K468" s="234"/>
      <c r="L468" s="240"/>
      <c r="M468" s="241"/>
      <c r="N468" s="242"/>
      <c r="O468" s="242"/>
      <c r="P468" s="242"/>
      <c r="Q468" s="242"/>
      <c r="R468" s="242"/>
      <c r="S468" s="242"/>
      <c r="T468" s="243"/>
      <c r="AT468" s="244" t="s">
        <v>371</v>
      </c>
      <c r="AU468" s="244" t="s">
        <v>79</v>
      </c>
      <c r="AV468" s="13" t="s">
        <v>79</v>
      </c>
      <c r="AW468" s="13" t="s">
        <v>33</v>
      </c>
      <c r="AX468" s="13" t="s">
        <v>70</v>
      </c>
      <c r="AY468" s="244" t="s">
        <v>361</v>
      </c>
    </row>
    <row r="469" spans="2:51" s="13" customFormat="1" ht="13.5">
      <c r="B469" s="233"/>
      <c r="C469" s="234"/>
      <c r="D469" s="219" t="s">
        <v>371</v>
      </c>
      <c r="E469" s="245" t="s">
        <v>21</v>
      </c>
      <c r="F469" s="246" t="s">
        <v>855</v>
      </c>
      <c r="G469" s="234"/>
      <c r="H469" s="247">
        <v>50.835999999999999</v>
      </c>
      <c r="I469" s="239"/>
      <c r="J469" s="234"/>
      <c r="K469" s="234"/>
      <c r="L469" s="240"/>
      <c r="M469" s="241"/>
      <c r="N469" s="242"/>
      <c r="O469" s="242"/>
      <c r="P469" s="242"/>
      <c r="Q469" s="242"/>
      <c r="R469" s="242"/>
      <c r="S469" s="242"/>
      <c r="T469" s="243"/>
      <c r="AT469" s="244" t="s">
        <v>371</v>
      </c>
      <c r="AU469" s="244" t="s">
        <v>79</v>
      </c>
      <c r="AV469" s="13" t="s">
        <v>79</v>
      </c>
      <c r="AW469" s="13" t="s">
        <v>33</v>
      </c>
      <c r="AX469" s="13" t="s">
        <v>70</v>
      </c>
      <c r="AY469" s="244" t="s">
        <v>361</v>
      </c>
    </row>
    <row r="470" spans="2:51" s="13" customFormat="1" ht="13.5">
      <c r="B470" s="233"/>
      <c r="C470" s="234"/>
      <c r="D470" s="219" t="s">
        <v>371</v>
      </c>
      <c r="E470" s="245" t="s">
        <v>21</v>
      </c>
      <c r="F470" s="246" t="s">
        <v>856</v>
      </c>
      <c r="G470" s="234"/>
      <c r="H470" s="247">
        <v>25.401</v>
      </c>
      <c r="I470" s="239"/>
      <c r="J470" s="234"/>
      <c r="K470" s="234"/>
      <c r="L470" s="240"/>
      <c r="M470" s="241"/>
      <c r="N470" s="242"/>
      <c r="O470" s="242"/>
      <c r="P470" s="242"/>
      <c r="Q470" s="242"/>
      <c r="R470" s="242"/>
      <c r="S470" s="242"/>
      <c r="T470" s="243"/>
      <c r="AT470" s="244" t="s">
        <v>371</v>
      </c>
      <c r="AU470" s="244" t="s">
        <v>79</v>
      </c>
      <c r="AV470" s="13" t="s">
        <v>79</v>
      </c>
      <c r="AW470" s="13" t="s">
        <v>33</v>
      </c>
      <c r="AX470" s="13" t="s">
        <v>70</v>
      </c>
      <c r="AY470" s="244" t="s">
        <v>361</v>
      </c>
    </row>
    <row r="471" spans="2:51" s="13" customFormat="1" ht="13.5">
      <c r="B471" s="233"/>
      <c r="C471" s="234"/>
      <c r="D471" s="219" t="s">
        <v>371</v>
      </c>
      <c r="E471" s="245" t="s">
        <v>21</v>
      </c>
      <c r="F471" s="246" t="s">
        <v>857</v>
      </c>
      <c r="G471" s="234"/>
      <c r="H471" s="247">
        <v>15.773</v>
      </c>
      <c r="I471" s="239"/>
      <c r="J471" s="234"/>
      <c r="K471" s="234"/>
      <c r="L471" s="240"/>
      <c r="M471" s="241"/>
      <c r="N471" s="242"/>
      <c r="O471" s="242"/>
      <c r="P471" s="242"/>
      <c r="Q471" s="242"/>
      <c r="R471" s="242"/>
      <c r="S471" s="242"/>
      <c r="T471" s="243"/>
      <c r="AT471" s="244" t="s">
        <v>371</v>
      </c>
      <c r="AU471" s="244" t="s">
        <v>79</v>
      </c>
      <c r="AV471" s="13" t="s">
        <v>79</v>
      </c>
      <c r="AW471" s="13" t="s">
        <v>33</v>
      </c>
      <c r="AX471" s="13" t="s">
        <v>70</v>
      </c>
      <c r="AY471" s="244" t="s">
        <v>361</v>
      </c>
    </row>
    <row r="472" spans="2:51" s="13" customFormat="1" ht="13.5">
      <c r="B472" s="233"/>
      <c r="C472" s="234"/>
      <c r="D472" s="219" t="s">
        <v>371</v>
      </c>
      <c r="E472" s="245" t="s">
        <v>21</v>
      </c>
      <c r="F472" s="246" t="s">
        <v>858</v>
      </c>
      <c r="G472" s="234"/>
      <c r="H472" s="247">
        <v>23.893000000000001</v>
      </c>
      <c r="I472" s="239"/>
      <c r="J472" s="234"/>
      <c r="K472" s="234"/>
      <c r="L472" s="240"/>
      <c r="M472" s="241"/>
      <c r="N472" s="242"/>
      <c r="O472" s="242"/>
      <c r="P472" s="242"/>
      <c r="Q472" s="242"/>
      <c r="R472" s="242"/>
      <c r="S472" s="242"/>
      <c r="T472" s="243"/>
      <c r="AT472" s="244" t="s">
        <v>371</v>
      </c>
      <c r="AU472" s="244" t="s">
        <v>79</v>
      </c>
      <c r="AV472" s="13" t="s">
        <v>79</v>
      </c>
      <c r="AW472" s="13" t="s">
        <v>33</v>
      </c>
      <c r="AX472" s="13" t="s">
        <v>70</v>
      </c>
      <c r="AY472" s="244" t="s">
        <v>361</v>
      </c>
    </row>
    <row r="473" spans="2:51" s="13" customFormat="1" ht="13.5">
      <c r="B473" s="233"/>
      <c r="C473" s="234"/>
      <c r="D473" s="219" t="s">
        <v>371</v>
      </c>
      <c r="E473" s="245" t="s">
        <v>21</v>
      </c>
      <c r="F473" s="246" t="s">
        <v>859</v>
      </c>
      <c r="G473" s="234"/>
      <c r="H473" s="247">
        <v>26.841999999999999</v>
      </c>
      <c r="I473" s="239"/>
      <c r="J473" s="234"/>
      <c r="K473" s="234"/>
      <c r="L473" s="240"/>
      <c r="M473" s="241"/>
      <c r="N473" s="242"/>
      <c r="O473" s="242"/>
      <c r="P473" s="242"/>
      <c r="Q473" s="242"/>
      <c r="R473" s="242"/>
      <c r="S473" s="242"/>
      <c r="T473" s="243"/>
      <c r="AT473" s="244" t="s">
        <v>371</v>
      </c>
      <c r="AU473" s="244" t="s">
        <v>79</v>
      </c>
      <c r="AV473" s="13" t="s">
        <v>79</v>
      </c>
      <c r="AW473" s="13" t="s">
        <v>33</v>
      </c>
      <c r="AX473" s="13" t="s">
        <v>70</v>
      </c>
      <c r="AY473" s="244" t="s">
        <v>361</v>
      </c>
    </row>
    <row r="474" spans="2:51" s="13" customFormat="1" ht="13.5">
      <c r="B474" s="233"/>
      <c r="C474" s="234"/>
      <c r="D474" s="219" t="s">
        <v>371</v>
      </c>
      <c r="E474" s="245" t="s">
        <v>21</v>
      </c>
      <c r="F474" s="246" t="s">
        <v>860</v>
      </c>
      <c r="G474" s="234"/>
      <c r="H474" s="247">
        <v>38.991</v>
      </c>
      <c r="I474" s="239"/>
      <c r="J474" s="234"/>
      <c r="K474" s="234"/>
      <c r="L474" s="240"/>
      <c r="M474" s="241"/>
      <c r="N474" s="242"/>
      <c r="O474" s="242"/>
      <c r="P474" s="242"/>
      <c r="Q474" s="242"/>
      <c r="R474" s="242"/>
      <c r="S474" s="242"/>
      <c r="T474" s="243"/>
      <c r="AT474" s="244" t="s">
        <v>371</v>
      </c>
      <c r="AU474" s="244" t="s">
        <v>79</v>
      </c>
      <c r="AV474" s="13" t="s">
        <v>79</v>
      </c>
      <c r="AW474" s="13" t="s">
        <v>33</v>
      </c>
      <c r="AX474" s="13" t="s">
        <v>70</v>
      </c>
      <c r="AY474" s="244" t="s">
        <v>361</v>
      </c>
    </row>
    <row r="475" spans="2:51" s="13" customFormat="1" ht="27">
      <c r="B475" s="233"/>
      <c r="C475" s="234"/>
      <c r="D475" s="219" t="s">
        <v>371</v>
      </c>
      <c r="E475" s="245" t="s">
        <v>21</v>
      </c>
      <c r="F475" s="246" t="s">
        <v>861</v>
      </c>
      <c r="G475" s="234"/>
      <c r="H475" s="247">
        <v>75.856999999999999</v>
      </c>
      <c r="I475" s="239"/>
      <c r="J475" s="234"/>
      <c r="K475" s="234"/>
      <c r="L475" s="240"/>
      <c r="M475" s="241"/>
      <c r="N475" s="242"/>
      <c r="O475" s="242"/>
      <c r="P475" s="242"/>
      <c r="Q475" s="242"/>
      <c r="R475" s="242"/>
      <c r="S475" s="242"/>
      <c r="T475" s="243"/>
      <c r="AT475" s="244" t="s">
        <v>371</v>
      </c>
      <c r="AU475" s="244" t="s">
        <v>79</v>
      </c>
      <c r="AV475" s="13" t="s">
        <v>79</v>
      </c>
      <c r="AW475" s="13" t="s">
        <v>33</v>
      </c>
      <c r="AX475" s="13" t="s">
        <v>70</v>
      </c>
      <c r="AY475" s="244" t="s">
        <v>361</v>
      </c>
    </row>
    <row r="476" spans="2:51" s="13" customFormat="1" ht="13.5">
      <c r="B476" s="233"/>
      <c r="C476" s="234"/>
      <c r="D476" s="219" t="s">
        <v>371</v>
      </c>
      <c r="E476" s="245" t="s">
        <v>21</v>
      </c>
      <c r="F476" s="246" t="s">
        <v>862</v>
      </c>
      <c r="G476" s="234"/>
      <c r="H476" s="247">
        <v>35.686999999999998</v>
      </c>
      <c r="I476" s="239"/>
      <c r="J476" s="234"/>
      <c r="K476" s="234"/>
      <c r="L476" s="240"/>
      <c r="M476" s="241"/>
      <c r="N476" s="242"/>
      <c r="O476" s="242"/>
      <c r="P476" s="242"/>
      <c r="Q476" s="242"/>
      <c r="R476" s="242"/>
      <c r="S476" s="242"/>
      <c r="T476" s="243"/>
      <c r="AT476" s="244" t="s">
        <v>371</v>
      </c>
      <c r="AU476" s="244" t="s">
        <v>79</v>
      </c>
      <c r="AV476" s="13" t="s">
        <v>79</v>
      </c>
      <c r="AW476" s="13" t="s">
        <v>33</v>
      </c>
      <c r="AX476" s="13" t="s">
        <v>70</v>
      </c>
      <c r="AY476" s="244" t="s">
        <v>361</v>
      </c>
    </row>
    <row r="477" spans="2:51" s="13" customFormat="1" ht="13.5">
      <c r="B477" s="233"/>
      <c r="C477" s="234"/>
      <c r="D477" s="219" t="s">
        <v>371</v>
      </c>
      <c r="E477" s="245" t="s">
        <v>21</v>
      </c>
      <c r="F477" s="246" t="s">
        <v>863</v>
      </c>
      <c r="G477" s="234"/>
      <c r="H477" s="247">
        <v>35.743000000000002</v>
      </c>
      <c r="I477" s="239"/>
      <c r="J477" s="234"/>
      <c r="K477" s="234"/>
      <c r="L477" s="240"/>
      <c r="M477" s="241"/>
      <c r="N477" s="242"/>
      <c r="O477" s="242"/>
      <c r="P477" s="242"/>
      <c r="Q477" s="242"/>
      <c r="R477" s="242"/>
      <c r="S477" s="242"/>
      <c r="T477" s="243"/>
      <c r="AT477" s="244" t="s">
        <v>371</v>
      </c>
      <c r="AU477" s="244" t="s">
        <v>79</v>
      </c>
      <c r="AV477" s="13" t="s">
        <v>79</v>
      </c>
      <c r="AW477" s="13" t="s">
        <v>33</v>
      </c>
      <c r="AX477" s="13" t="s">
        <v>70</v>
      </c>
      <c r="AY477" s="244" t="s">
        <v>361</v>
      </c>
    </row>
    <row r="478" spans="2:51" s="13" customFormat="1" ht="13.5">
      <c r="B478" s="233"/>
      <c r="C478" s="234"/>
      <c r="D478" s="219" t="s">
        <v>371</v>
      </c>
      <c r="E478" s="245" t="s">
        <v>21</v>
      </c>
      <c r="F478" s="246" t="s">
        <v>864</v>
      </c>
      <c r="G478" s="234"/>
      <c r="H478" s="247">
        <v>57.241999999999997</v>
      </c>
      <c r="I478" s="239"/>
      <c r="J478" s="234"/>
      <c r="K478" s="234"/>
      <c r="L478" s="240"/>
      <c r="M478" s="241"/>
      <c r="N478" s="242"/>
      <c r="O478" s="242"/>
      <c r="P478" s="242"/>
      <c r="Q478" s="242"/>
      <c r="R478" s="242"/>
      <c r="S478" s="242"/>
      <c r="T478" s="243"/>
      <c r="AT478" s="244" t="s">
        <v>371</v>
      </c>
      <c r="AU478" s="244" t="s">
        <v>79</v>
      </c>
      <c r="AV478" s="13" t="s">
        <v>79</v>
      </c>
      <c r="AW478" s="13" t="s">
        <v>33</v>
      </c>
      <c r="AX478" s="13" t="s">
        <v>70</v>
      </c>
      <c r="AY478" s="244" t="s">
        <v>361</v>
      </c>
    </row>
    <row r="479" spans="2:51" s="13" customFormat="1" ht="13.5">
      <c r="B479" s="233"/>
      <c r="C479" s="234"/>
      <c r="D479" s="219" t="s">
        <v>371</v>
      </c>
      <c r="E479" s="245" t="s">
        <v>21</v>
      </c>
      <c r="F479" s="246" t="s">
        <v>865</v>
      </c>
      <c r="G479" s="234"/>
      <c r="H479" s="247">
        <v>-93.516000000000005</v>
      </c>
      <c r="I479" s="239"/>
      <c r="J479" s="234"/>
      <c r="K479" s="234"/>
      <c r="L479" s="240"/>
      <c r="M479" s="241"/>
      <c r="N479" s="242"/>
      <c r="O479" s="242"/>
      <c r="P479" s="242"/>
      <c r="Q479" s="242"/>
      <c r="R479" s="242"/>
      <c r="S479" s="242"/>
      <c r="T479" s="243"/>
      <c r="AT479" s="244" t="s">
        <v>371</v>
      </c>
      <c r="AU479" s="244" t="s">
        <v>79</v>
      </c>
      <c r="AV479" s="13" t="s">
        <v>79</v>
      </c>
      <c r="AW479" s="13" t="s">
        <v>33</v>
      </c>
      <c r="AX479" s="13" t="s">
        <v>70</v>
      </c>
      <c r="AY479" s="244" t="s">
        <v>361</v>
      </c>
    </row>
    <row r="480" spans="2:51" s="15" customFormat="1" ht="13.5">
      <c r="B480" s="262"/>
      <c r="C480" s="263"/>
      <c r="D480" s="219" t="s">
        <v>371</v>
      </c>
      <c r="E480" s="264" t="s">
        <v>21</v>
      </c>
      <c r="F480" s="265" t="s">
        <v>866</v>
      </c>
      <c r="G480" s="263"/>
      <c r="H480" s="266">
        <v>638.45500000000004</v>
      </c>
      <c r="I480" s="267"/>
      <c r="J480" s="263"/>
      <c r="K480" s="263"/>
      <c r="L480" s="268"/>
      <c r="M480" s="269"/>
      <c r="N480" s="270"/>
      <c r="O480" s="270"/>
      <c r="P480" s="270"/>
      <c r="Q480" s="270"/>
      <c r="R480" s="270"/>
      <c r="S480" s="270"/>
      <c r="T480" s="271"/>
      <c r="AT480" s="272" t="s">
        <v>371</v>
      </c>
      <c r="AU480" s="272" t="s">
        <v>79</v>
      </c>
      <c r="AV480" s="15" t="s">
        <v>87</v>
      </c>
      <c r="AW480" s="15" t="s">
        <v>33</v>
      </c>
      <c r="AX480" s="15" t="s">
        <v>70</v>
      </c>
      <c r="AY480" s="272" t="s">
        <v>361</v>
      </c>
    </row>
    <row r="481" spans="2:51" s="12" customFormat="1" ht="13.5">
      <c r="B481" s="222"/>
      <c r="C481" s="223"/>
      <c r="D481" s="219" t="s">
        <v>371</v>
      </c>
      <c r="E481" s="224" t="s">
        <v>21</v>
      </c>
      <c r="F481" s="225" t="s">
        <v>867</v>
      </c>
      <c r="G481" s="223"/>
      <c r="H481" s="226" t="s">
        <v>21</v>
      </c>
      <c r="I481" s="227"/>
      <c r="J481" s="223"/>
      <c r="K481" s="223"/>
      <c r="L481" s="228"/>
      <c r="M481" s="229"/>
      <c r="N481" s="230"/>
      <c r="O481" s="230"/>
      <c r="P481" s="230"/>
      <c r="Q481" s="230"/>
      <c r="R481" s="230"/>
      <c r="S481" s="230"/>
      <c r="T481" s="231"/>
      <c r="AT481" s="232" t="s">
        <v>371</v>
      </c>
      <c r="AU481" s="232" t="s">
        <v>79</v>
      </c>
      <c r="AV481" s="12" t="s">
        <v>77</v>
      </c>
      <c r="AW481" s="12" t="s">
        <v>33</v>
      </c>
      <c r="AX481" s="12" t="s">
        <v>70</v>
      </c>
      <c r="AY481" s="232" t="s">
        <v>361</v>
      </c>
    </row>
    <row r="482" spans="2:51" s="13" customFormat="1" ht="13.5">
      <c r="B482" s="233"/>
      <c r="C482" s="234"/>
      <c r="D482" s="219" t="s">
        <v>371</v>
      </c>
      <c r="E482" s="245" t="s">
        <v>21</v>
      </c>
      <c r="F482" s="246" t="s">
        <v>868</v>
      </c>
      <c r="G482" s="234"/>
      <c r="H482" s="247">
        <v>2.8679999999999999</v>
      </c>
      <c r="I482" s="239"/>
      <c r="J482" s="234"/>
      <c r="K482" s="234"/>
      <c r="L482" s="240"/>
      <c r="M482" s="241"/>
      <c r="N482" s="242"/>
      <c r="O482" s="242"/>
      <c r="P482" s="242"/>
      <c r="Q482" s="242"/>
      <c r="R482" s="242"/>
      <c r="S482" s="242"/>
      <c r="T482" s="243"/>
      <c r="AT482" s="244" t="s">
        <v>371</v>
      </c>
      <c r="AU482" s="244" t="s">
        <v>79</v>
      </c>
      <c r="AV482" s="13" t="s">
        <v>79</v>
      </c>
      <c r="AW482" s="13" t="s">
        <v>33</v>
      </c>
      <c r="AX482" s="13" t="s">
        <v>70</v>
      </c>
      <c r="AY482" s="244" t="s">
        <v>361</v>
      </c>
    </row>
    <row r="483" spans="2:51" s="13" customFormat="1" ht="13.5">
      <c r="B483" s="233"/>
      <c r="C483" s="234"/>
      <c r="D483" s="219" t="s">
        <v>371</v>
      </c>
      <c r="E483" s="245" t="s">
        <v>21</v>
      </c>
      <c r="F483" s="246" t="s">
        <v>869</v>
      </c>
      <c r="G483" s="234"/>
      <c r="H483" s="247">
        <v>1.1599999999999999</v>
      </c>
      <c r="I483" s="239"/>
      <c r="J483" s="234"/>
      <c r="K483" s="234"/>
      <c r="L483" s="240"/>
      <c r="M483" s="241"/>
      <c r="N483" s="242"/>
      <c r="O483" s="242"/>
      <c r="P483" s="242"/>
      <c r="Q483" s="242"/>
      <c r="R483" s="242"/>
      <c r="S483" s="242"/>
      <c r="T483" s="243"/>
      <c r="AT483" s="244" t="s">
        <v>371</v>
      </c>
      <c r="AU483" s="244" t="s">
        <v>79</v>
      </c>
      <c r="AV483" s="13" t="s">
        <v>79</v>
      </c>
      <c r="AW483" s="13" t="s">
        <v>33</v>
      </c>
      <c r="AX483" s="13" t="s">
        <v>70</v>
      </c>
      <c r="AY483" s="244" t="s">
        <v>361</v>
      </c>
    </row>
    <row r="484" spans="2:51" s="13" customFormat="1" ht="13.5">
      <c r="B484" s="233"/>
      <c r="C484" s="234"/>
      <c r="D484" s="219" t="s">
        <v>371</v>
      </c>
      <c r="E484" s="245" t="s">
        <v>21</v>
      </c>
      <c r="F484" s="246" t="s">
        <v>870</v>
      </c>
      <c r="G484" s="234"/>
      <c r="H484" s="247">
        <v>0.72499999999999998</v>
      </c>
      <c r="I484" s="239"/>
      <c r="J484" s="234"/>
      <c r="K484" s="234"/>
      <c r="L484" s="240"/>
      <c r="M484" s="241"/>
      <c r="N484" s="242"/>
      <c r="O484" s="242"/>
      <c r="P484" s="242"/>
      <c r="Q484" s="242"/>
      <c r="R484" s="242"/>
      <c r="S484" s="242"/>
      <c r="T484" s="243"/>
      <c r="AT484" s="244" t="s">
        <v>371</v>
      </c>
      <c r="AU484" s="244" t="s">
        <v>79</v>
      </c>
      <c r="AV484" s="13" t="s">
        <v>79</v>
      </c>
      <c r="AW484" s="13" t="s">
        <v>33</v>
      </c>
      <c r="AX484" s="13" t="s">
        <v>70</v>
      </c>
      <c r="AY484" s="244" t="s">
        <v>361</v>
      </c>
    </row>
    <row r="485" spans="2:51" s="13" customFormat="1" ht="13.5">
      <c r="B485" s="233"/>
      <c r="C485" s="234"/>
      <c r="D485" s="219" t="s">
        <v>371</v>
      </c>
      <c r="E485" s="245" t="s">
        <v>21</v>
      </c>
      <c r="F485" s="246" t="s">
        <v>871</v>
      </c>
      <c r="G485" s="234"/>
      <c r="H485" s="247">
        <v>0.72499999999999998</v>
      </c>
      <c r="I485" s="239"/>
      <c r="J485" s="234"/>
      <c r="K485" s="234"/>
      <c r="L485" s="240"/>
      <c r="M485" s="241"/>
      <c r="N485" s="242"/>
      <c r="O485" s="242"/>
      <c r="P485" s="242"/>
      <c r="Q485" s="242"/>
      <c r="R485" s="242"/>
      <c r="S485" s="242"/>
      <c r="T485" s="243"/>
      <c r="AT485" s="244" t="s">
        <v>371</v>
      </c>
      <c r="AU485" s="244" t="s">
        <v>79</v>
      </c>
      <c r="AV485" s="13" t="s">
        <v>79</v>
      </c>
      <c r="AW485" s="13" t="s">
        <v>33</v>
      </c>
      <c r="AX485" s="13" t="s">
        <v>70</v>
      </c>
      <c r="AY485" s="244" t="s">
        <v>361</v>
      </c>
    </row>
    <row r="486" spans="2:51" s="13" customFormat="1" ht="13.5">
      <c r="B486" s="233"/>
      <c r="C486" s="234"/>
      <c r="D486" s="219" t="s">
        <v>371</v>
      </c>
      <c r="E486" s="245" t="s">
        <v>21</v>
      </c>
      <c r="F486" s="246" t="s">
        <v>872</v>
      </c>
      <c r="G486" s="234"/>
      <c r="H486" s="247">
        <v>1.45</v>
      </c>
      <c r="I486" s="239"/>
      <c r="J486" s="234"/>
      <c r="K486" s="234"/>
      <c r="L486" s="240"/>
      <c r="M486" s="241"/>
      <c r="N486" s="242"/>
      <c r="O486" s="242"/>
      <c r="P486" s="242"/>
      <c r="Q486" s="242"/>
      <c r="R486" s="242"/>
      <c r="S486" s="242"/>
      <c r="T486" s="243"/>
      <c r="AT486" s="244" t="s">
        <v>371</v>
      </c>
      <c r="AU486" s="244" t="s">
        <v>79</v>
      </c>
      <c r="AV486" s="13" t="s">
        <v>79</v>
      </c>
      <c r="AW486" s="13" t="s">
        <v>33</v>
      </c>
      <c r="AX486" s="13" t="s">
        <v>70</v>
      </c>
      <c r="AY486" s="244" t="s">
        <v>361</v>
      </c>
    </row>
    <row r="487" spans="2:51" s="13" customFormat="1" ht="13.5">
      <c r="B487" s="233"/>
      <c r="C487" s="234"/>
      <c r="D487" s="219" t="s">
        <v>371</v>
      </c>
      <c r="E487" s="245" t="s">
        <v>21</v>
      </c>
      <c r="F487" s="246" t="s">
        <v>873</v>
      </c>
      <c r="G487" s="234"/>
      <c r="H487" s="247">
        <v>1.9139999999999999</v>
      </c>
      <c r="I487" s="239"/>
      <c r="J487" s="234"/>
      <c r="K487" s="234"/>
      <c r="L487" s="240"/>
      <c r="M487" s="241"/>
      <c r="N487" s="242"/>
      <c r="O487" s="242"/>
      <c r="P487" s="242"/>
      <c r="Q487" s="242"/>
      <c r="R487" s="242"/>
      <c r="S487" s="242"/>
      <c r="T487" s="243"/>
      <c r="AT487" s="244" t="s">
        <v>371</v>
      </c>
      <c r="AU487" s="244" t="s">
        <v>79</v>
      </c>
      <c r="AV487" s="13" t="s">
        <v>79</v>
      </c>
      <c r="AW487" s="13" t="s">
        <v>33</v>
      </c>
      <c r="AX487" s="13" t="s">
        <v>70</v>
      </c>
      <c r="AY487" s="244" t="s">
        <v>361</v>
      </c>
    </row>
    <row r="488" spans="2:51" s="13" customFormat="1" ht="13.5">
      <c r="B488" s="233"/>
      <c r="C488" s="234"/>
      <c r="D488" s="219" t="s">
        <v>371</v>
      </c>
      <c r="E488" s="245" t="s">
        <v>21</v>
      </c>
      <c r="F488" s="246" t="s">
        <v>874</v>
      </c>
      <c r="G488" s="234"/>
      <c r="H488" s="247">
        <v>1.9139999999999999</v>
      </c>
      <c r="I488" s="239"/>
      <c r="J488" s="234"/>
      <c r="K488" s="234"/>
      <c r="L488" s="240"/>
      <c r="M488" s="241"/>
      <c r="N488" s="242"/>
      <c r="O488" s="242"/>
      <c r="P488" s="242"/>
      <c r="Q488" s="242"/>
      <c r="R488" s="242"/>
      <c r="S488" s="242"/>
      <c r="T488" s="243"/>
      <c r="AT488" s="244" t="s">
        <v>371</v>
      </c>
      <c r="AU488" s="244" t="s">
        <v>79</v>
      </c>
      <c r="AV488" s="13" t="s">
        <v>79</v>
      </c>
      <c r="AW488" s="13" t="s">
        <v>33</v>
      </c>
      <c r="AX488" s="13" t="s">
        <v>70</v>
      </c>
      <c r="AY488" s="244" t="s">
        <v>361</v>
      </c>
    </row>
    <row r="489" spans="2:51" s="13" customFormat="1" ht="13.5">
      <c r="B489" s="233"/>
      <c r="C489" s="234"/>
      <c r="D489" s="219" t="s">
        <v>371</v>
      </c>
      <c r="E489" s="245" t="s">
        <v>21</v>
      </c>
      <c r="F489" s="246" t="s">
        <v>875</v>
      </c>
      <c r="G489" s="234"/>
      <c r="H489" s="247">
        <v>1.9139999999999999</v>
      </c>
      <c r="I489" s="239"/>
      <c r="J489" s="234"/>
      <c r="K489" s="234"/>
      <c r="L489" s="240"/>
      <c r="M489" s="241"/>
      <c r="N489" s="242"/>
      <c r="O489" s="242"/>
      <c r="P489" s="242"/>
      <c r="Q489" s="242"/>
      <c r="R489" s="242"/>
      <c r="S489" s="242"/>
      <c r="T489" s="243"/>
      <c r="AT489" s="244" t="s">
        <v>371</v>
      </c>
      <c r="AU489" s="244" t="s">
        <v>79</v>
      </c>
      <c r="AV489" s="13" t="s">
        <v>79</v>
      </c>
      <c r="AW489" s="13" t="s">
        <v>33</v>
      </c>
      <c r="AX489" s="13" t="s">
        <v>70</v>
      </c>
      <c r="AY489" s="244" t="s">
        <v>361</v>
      </c>
    </row>
    <row r="490" spans="2:51" s="13" customFormat="1" ht="13.5">
      <c r="B490" s="233"/>
      <c r="C490" s="234"/>
      <c r="D490" s="219" t="s">
        <v>371</v>
      </c>
      <c r="E490" s="245" t="s">
        <v>21</v>
      </c>
      <c r="F490" s="246" t="s">
        <v>876</v>
      </c>
      <c r="G490" s="234"/>
      <c r="H490" s="247">
        <v>7.2210000000000001</v>
      </c>
      <c r="I490" s="239"/>
      <c r="J490" s="234"/>
      <c r="K490" s="234"/>
      <c r="L490" s="240"/>
      <c r="M490" s="241"/>
      <c r="N490" s="242"/>
      <c r="O490" s="242"/>
      <c r="P490" s="242"/>
      <c r="Q490" s="242"/>
      <c r="R490" s="242"/>
      <c r="S490" s="242"/>
      <c r="T490" s="243"/>
      <c r="AT490" s="244" t="s">
        <v>371</v>
      </c>
      <c r="AU490" s="244" t="s">
        <v>79</v>
      </c>
      <c r="AV490" s="13" t="s">
        <v>79</v>
      </c>
      <c r="AW490" s="13" t="s">
        <v>33</v>
      </c>
      <c r="AX490" s="13" t="s">
        <v>70</v>
      </c>
      <c r="AY490" s="244" t="s">
        <v>361</v>
      </c>
    </row>
    <row r="491" spans="2:51" s="13" customFormat="1" ht="13.5">
      <c r="B491" s="233"/>
      <c r="C491" s="234"/>
      <c r="D491" s="219" t="s">
        <v>371</v>
      </c>
      <c r="E491" s="245" t="s">
        <v>21</v>
      </c>
      <c r="F491" s="246" t="s">
        <v>877</v>
      </c>
      <c r="G491" s="234"/>
      <c r="H491" s="247">
        <v>0.60899999999999999</v>
      </c>
      <c r="I491" s="239"/>
      <c r="J491" s="234"/>
      <c r="K491" s="234"/>
      <c r="L491" s="240"/>
      <c r="M491" s="241"/>
      <c r="N491" s="242"/>
      <c r="O491" s="242"/>
      <c r="P491" s="242"/>
      <c r="Q491" s="242"/>
      <c r="R491" s="242"/>
      <c r="S491" s="242"/>
      <c r="T491" s="243"/>
      <c r="AT491" s="244" t="s">
        <v>371</v>
      </c>
      <c r="AU491" s="244" t="s">
        <v>79</v>
      </c>
      <c r="AV491" s="13" t="s">
        <v>79</v>
      </c>
      <c r="AW491" s="13" t="s">
        <v>33</v>
      </c>
      <c r="AX491" s="13" t="s">
        <v>70</v>
      </c>
      <c r="AY491" s="244" t="s">
        <v>361</v>
      </c>
    </row>
    <row r="492" spans="2:51" s="13" customFormat="1" ht="13.5">
      <c r="B492" s="233"/>
      <c r="C492" s="234"/>
      <c r="D492" s="219" t="s">
        <v>371</v>
      </c>
      <c r="E492" s="245" t="s">
        <v>21</v>
      </c>
      <c r="F492" s="246" t="s">
        <v>878</v>
      </c>
      <c r="G492" s="234"/>
      <c r="H492" s="247">
        <v>1.218</v>
      </c>
      <c r="I492" s="239"/>
      <c r="J492" s="234"/>
      <c r="K492" s="234"/>
      <c r="L492" s="240"/>
      <c r="M492" s="241"/>
      <c r="N492" s="242"/>
      <c r="O492" s="242"/>
      <c r="P492" s="242"/>
      <c r="Q492" s="242"/>
      <c r="R492" s="242"/>
      <c r="S492" s="242"/>
      <c r="T492" s="243"/>
      <c r="AT492" s="244" t="s">
        <v>371</v>
      </c>
      <c r="AU492" s="244" t="s">
        <v>79</v>
      </c>
      <c r="AV492" s="13" t="s">
        <v>79</v>
      </c>
      <c r="AW492" s="13" t="s">
        <v>33</v>
      </c>
      <c r="AX492" s="13" t="s">
        <v>70</v>
      </c>
      <c r="AY492" s="244" t="s">
        <v>361</v>
      </c>
    </row>
    <row r="493" spans="2:51" s="13" customFormat="1" ht="13.5">
      <c r="B493" s="233"/>
      <c r="C493" s="234"/>
      <c r="D493" s="219" t="s">
        <v>371</v>
      </c>
      <c r="E493" s="245" t="s">
        <v>21</v>
      </c>
      <c r="F493" s="246" t="s">
        <v>879</v>
      </c>
      <c r="G493" s="234"/>
      <c r="H493" s="247">
        <v>1.9139999999999999</v>
      </c>
      <c r="I493" s="239"/>
      <c r="J493" s="234"/>
      <c r="K493" s="234"/>
      <c r="L493" s="240"/>
      <c r="M493" s="241"/>
      <c r="N493" s="242"/>
      <c r="O493" s="242"/>
      <c r="P493" s="242"/>
      <c r="Q493" s="242"/>
      <c r="R493" s="242"/>
      <c r="S493" s="242"/>
      <c r="T493" s="243"/>
      <c r="AT493" s="244" t="s">
        <v>371</v>
      </c>
      <c r="AU493" s="244" t="s">
        <v>79</v>
      </c>
      <c r="AV493" s="13" t="s">
        <v>79</v>
      </c>
      <c r="AW493" s="13" t="s">
        <v>33</v>
      </c>
      <c r="AX493" s="13" t="s">
        <v>70</v>
      </c>
      <c r="AY493" s="244" t="s">
        <v>361</v>
      </c>
    </row>
    <row r="494" spans="2:51" s="13" customFormat="1" ht="13.5">
      <c r="B494" s="233"/>
      <c r="C494" s="234"/>
      <c r="D494" s="219" t="s">
        <v>371</v>
      </c>
      <c r="E494" s="245" t="s">
        <v>21</v>
      </c>
      <c r="F494" s="246" t="s">
        <v>880</v>
      </c>
      <c r="G494" s="234"/>
      <c r="H494" s="247">
        <v>5.1619999999999999</v>
      </c>
      <c r="I494" s="239"/>
      <c r="J494" s="234"/>
      <c r="K494" s="234"/>
      <c r="L494" s="240"/>
      <c r="M494" s="241"/>
      <c r="N494" s="242"/>
      <c r="O494" s="242"/>
      <c r="P494" s="242"/>
      <c r="Q494" s="242"/>
      <c r="R494" s="242"/>
      <c r="S494" s="242"/>
      <c r="T494" s="243"/>
      <c r="AT494" s="244" t="s">
        <v>371</v>
      </c>
      <c r="AU494" s="244" t="s">
        <v>79</v>
      </c>
      <c r="AV494" s="13" t="s">
        <v>79</v>
      </c>
      <c r="AW494" s="13" t="s">
        <v>33</v>
      </c>
      <c r="AX494" s="13" t="s">
        <v>70</v>
      </c>
      <c r="AY494" s="244" t="s">
        <v>361</v>
      </c>
    </row>
    <row r="495" spans="2:51" s="13" customFormat="1" ht="13.5">
      <c r="B495" s="233"/>
      <c r="C495" s="234"/>
      <c r="D495" s="219" t="s">
        <v>371</v>
      </c>
      <c r="E495" s="245" t="s">
        <v>21</v>
      </c>
      <c r="F495" s="246" t="s">
        <v>881</v>
      </c>
      <c r="G495" s="234"/>
      <c r="H495" s="247">
        <v>1.9139999999999999</v>
      </c>
      <c r="I495" s="239"/>
      <c r="J495" s="234"/>
      <c r="K495" s="234"/>
      <c r="L495" s="240"/>
      <c r="M495" s="241"/>
      <c r="N495" s="242"/>
      <c r="O495" s="242"/>
      <c r="P495" s="242"/>
      <c r="Q495" s="242"/>
      <c r="R495" s="242"/>
      <c r="S495" s="242"/>
      <c r="T495" s="243"/>
      <c r="AT495" s="244" t="s">
        <v>371</v>
      </c>
      <c r="AU495" s="244" t="s">
        <v>79</v>
      </c>
      <c r="AV495" s="13" t="s">
        <v>79</v>
      </c>
      <c r="AW495" s="13" t="s">
        <v>33</v>
      </c>
      <c r="AX495" s="13" t="s">
        <v>70</v>
      </c>
      <c r="AY495" s="244" t="s">
        <v>361</v>
      </c>
    </row>
    <row r="496" spans="2:51" s="13" customFormat="1" ht="13.5">
      <c r="B496" s="233"/>
      <c r="C496" s="234"/>
      <c r="D496" s="219" t="s">
        <v>371</v>
      </c>
      <c r="E496" s="245" t="s">
        <v>21</v>
      </c>
      <c r="F496" s="246" t="s">
        <v>882</v>
      </c>
      <c r="G496" s="234"/>
      <c r="H496" s="247">
        <v>1.9139999999999999</v>
      </c>
      <c r="I496" s="239"/>
      <c r="J496" s="234"/>
      <c r="K496" s="234"/>
      <c r="L496" s="240"/>
      <c r="M496" s="241"/>
      <c r="N496" s="242"/>
      <c r="O496" s="242"/>
      <c r="P496" s="242"/>
      <c r="Q496" s="242"/>
      <c r="R496" s="242"/>
      <c r="S496" s="242"/>
      <c r="T496" s="243"/>
      <c r="AT496" s="244" t="s">
        <v>371</v>
      </c>
      <c r="AU496" s="244" t="s">
        <v>79</v>
      </c>
      <c r="AV496" s="13" t="s">
        <v>79</v>
      </c>
      <c r="AW496" s="13" t="s">
        <v>33</v>
      </c>
      <c r="AX496" s="13" t="s">
        <v>70</v>
      </c>
      <c r="AY496" s="244" t="s">
        <v>361</v>
      </c>
    </row>
    <row r="497" spans="2:65" s="15" customFormat="1" ht="13.5">
      <c r="B497" s="262"/>
      <c r="C497" s="263"/>
      <c r="D497" s="219" t="s">
        <v>371</v>
      </c>
      <c r="E497" s="264" t="s">
        <v>21</v>
      </c>
      <c r="F497" s="265" t="s">
        <v>866</v>
      </c>
      <c r="G497" s="263"/>
      <c r="H497" s="266">
        <v>32.622</v>
      </c>
      <c r="I497" s="267"/>
      <c r="J497" s="263"/>
      <c r="K497" s="263"/>
      <c r="L497" s="268"/>
      <c r="M497" s="269"/>
      <c r="N497" s="270"/>
      <c r="O497" s="270"/>
      <c r="P497" s="270"/>
      <c r="Q497" s="270"/>
      <c r="R497" s="270"/>
      <c r="S497" s="270"/>
      <c r="T497" s="271"/>
      <c r="AT497" s="272" t="s">
        <v>371</v>
      </c>
      <c r="AU497" s="272" t="s">
        <v>79</v>
      </c>
      <c r="AV497" s="15" t="s">
        <v>87</v>
      </c>
      <c r="AW497" s="15" t="s">
        <v>33</v>
      </c>
      <c r="AX497" s="15" t="s">
        <v>70</v>
      </c>
      <c r="AY497" s="272" t="s">
        <v>361</v>
      </c>
    </row>
    <row r="498" spans="2:65" s="14" customFormat="1" ht="13.5">
      <c r="B498" s="248"/>
      <c r="C498" s="249"/>
      <c r="D498" s="235" t="s">
        <v>371</v>
      </c>
      <c r="E498" s="250" t="s">
        <v>278</v>
      </c>
      <c r="F498" s="251" t="s">
        <v>392</v>
      </c>
      <c r="G498" s="249"/>
      <c r="H498" s="252">
        <v>671.077</v>
      </c>
      <c r="I498" s="253"/>
      <c r="J498" s="249"/>
      <c r="K498" s="249"/>
      <c r="L498" s="254"/>
      <c r="M498" s="255"/>
      <c r="N498" s="256"/>
      <c r="O498" s="256"/>
      <c r="P498" s="256"/>
      <c r="Q498" s="256"/>
      <c r="R498" s="256"/>
      <c r="S498" s="256"/>
      <c r="T498" s="257"/>
      <c r="AT498" s="258" t="s">
        <v>371</v>
      </c>
      <c r="AU498" s="258" t="s">
        <v>79</v>
      </c>
      <c r="AV498" s="14" t="s">
        <v>147</v>
      </c>
      <c r="AW498" s="14" t="s">
        <v>33</v>
      </c>
      <c r="AX498" s="14" t="s">
        <v>77</v>
      </c>
      <c r="AY498" s="258" t="s">
        <v>361</v>
      </c>
    </row>
    <row r="499" spans="2:65" s="1" customFormat="1" ht="31.5" customHeight="1">
      <c r="B499" s="42"/>
      <c r="C499" s="207" t="s">
        <v>883</v>
      </c>
      <c r="D499" s="207" t="s">
        <v>363</v>
      </c>
      <c r="E499" s="208" t="s">
        <v>884</v>
      </c>
      <c r="F499" s="209" t="s">
        <v>885</v>
      </c>
      <c r="G499" s="210" t="s">
        <v>459</v>
      </c>
      <c r="H499" s="211">
        <v>764.59299999999996</v>
      </c>
      <c r="I499" s="212"/>
      <c r="J499" s="213">
        <f>ROUND(I499*H499,2)</f>
        <v>0</v>
      </c>
      <c r="K499" s="209" t="s">
        <v>367</v>
      </c>
      <c r="L499" s="62"/>
      <c r="M499" s="214" t="s">
        <v>21</v>
      </c>
      <c r="N499" s="215" t="s">
        <v>41</v>
      </c>
      <c r="O499" s="43"/>
      <c r="P499" s="216">
        <f>O499*H499</f>
        <v>0</v>
      </c>
      <c r="Q499" s="216">
        <v>7.9000000000000008E-3</v>
      </c>
      <c r="R499" s="216">
        <f>Q499*H499</f>
        <v>6.0402847</v>
      </c>
      <c r="S499" s="216">
        <v>0</v>
      </c>
      <c r="T499" s="217">
        <f>S499*H499</f>
        <v>0</v>
      </c>
      <c r="AR499" s="25" t="s">
        <v>147</v>
      </c>
      <c r="AT499" s="25" t="s">
        <v>363</v>
      </c>
      <c r="AU499" s="25" t="s">
        <v>79</v>
      </c>
      <c r="AY499" s="25" t="s">
        <v>361</v>
      </c>
      <c r="BE499" s="218">
        <f>IF(N499="základní",J499,0)</f>
        <v>0</v>
      </c>
      <c r="BF499" s="218">
        <f>IF(N499="snížená",J499,0)</f>
        <v>0</v>
      </c>
      <c r="BG499" s="218">
        <f>IF(N499="zákl. přenesená",J499,0)</f>
        <v>0</v>
      </c>
      <c r="BH499" s="218">
        <f>IF(N499="sníž. přenesená",J499,0)</f>
        <v>0</v>
      </c>
      <c r="BI499" s="218">
        <f>IF(N499="nulová",J499,0)</f>
        <v>0</v>
      </c>
      <c r="BJ499" s="25" t="s">
        <v>77</v>
      </c>
      <c r="BK499" s="218">
        <f>ROUND(I499*H499,2)</f>
        <v>0</v>
      </c>
      <c r="BL499" s="25" t="s">
        <v>147</v>
      </c>
      <c r="BM499" s="25" t="s">
        <v>886</v>
      </c>
    </row>
    <row r="500" spans="2:65" s="1" customFormat="1" ht="27">
      <c r="B500" s="42"/>
      <c r="C500" s="64"/>
      <c r="D500" s="219" t="s">
        <v>369</v>
      </c>
      <c r="E500" s="64"/>
      <c r="F500" s="220" t="s">
        <v>887</v>
      </c>
      <c r="G500" s="64"/>
      <c r="H500" s="64"/>
      <c r="I500" s="175"/>
      <c r="J500" s="64"/>
      <c r="K500" s="64"/>
      <c r="L500" s="62"/>
      <c r="M500" s="221"/>
      <c r="N500" s="43"/>
      <c r="O500" s="43"/>
      <c r="P500" s="43"/>
      <c r="Q500" s="43"/>
      <c r="R500" s="43"/>
      <c r="S500" s="43"/>
      <c r="T500" s="79"/>
      <c r="AT500" s="25" t="s">
        <v>369</v>
      </c>
      <c r="AU500" s="25" t="s">
        <v>79</v>
      </c>
    </row>
    <row r="501" spans="2:65" s="13" customFormat="1" ht="13.5">
      <c r="B501" s="233"/>
      <c r="C501" s="234"/>
      <c r="D501" s="235" t="s">
        <v>371</v>
      </c>
      <c r="E501" s="236" t="s">
        <v>21</v>
      </c>
      <c r="F501" s="237" t="s">
        <v>835</v>
      </c>
      <c r="G501" s="234"/>
      <c r="H501" s="238">
        <v>764.59299999999996</v>
      </c>
      <c r="I501" s="239"/>
      <c r="J501" s="234"/>
      <c r="K501" s="234"/>
      <c r="L501" s="240"/>
      <c r="M501" s="241"/>
      <c r="N501" s="242"/>
      <c r="O501" s="242"/>
      <c r="P501" s="242"/>
      <c r="Q501" s="242"/>
      <c r="R501" s="242"/>
      <c r="S501" s="242"/>
      <c r="T501" s="243"/>
      <c r="AT501" s="244" t="s">
        <v>371</v>
      </c>
      <c r="AU501" s="244" t="s">
        <v>79</v>
      </c>
      <c r="AV501" s="13" t="s">
        <v>79</v>
      </c>
      <c r="AW501" s="13" t="s">
        <v>33</v>
      </c>
      <c r="AX501" s="13" t="s">
        <v>77</v>
      </c>
      <c r="AY501" s="244" t="s">
        <v>361</v>
      </c>
    </row>
    <row r="502" spans="2:65" s="1" customFormat="1" ht="22.5" customHeight="1">
      <c r="B502" s="42"/>
      <c r="C502" s="207" t="s">
        <v>888</v>
      </c>
      <c r="D502" s="207" t="s">
        <v>363</v>
      </c>
      <c r="E502" s="208" t="s">
        <v>889</v>
      </c>
      <c r="F502" s="209" t="s">
        <v>890</v>
      </c>
      <c r="G502" s="210" t="s">
        <v>459</v>
      </c>
      <c r="H502" s="211">
        <v>268.08</v>
      </c>
      <c r="I502" s="212"/>
      <c r="J502" s="213">
        <f>ROUND(I502*H502,2)</f>
        <v>0</v>
      </c>
      <c r="K502" s="209" t="s">
        <v>367</v>
      </c>
      <c r="L502" s="62"/>
      <c r="M502" s="214" t="s">
        <v>21</v>
      </c>
      <c r="N502" s="215" t="s">
        <v>41</v>
      </c>
      <c r="O502" s="43"/>
      <c r="P502" s="216">
        <f>O502*H502</f>
        <v>0</v>
      </c>
      <c r="Q502" s="216">
        <v>1.2E-4</v>
      </c>
      <c r="R502" s="216">
        <f>Q502*H502</f>
        <v>3.21696E-2</v>
      </c>
      <c r="S502" s="216">
        <v>0</v>
      </c>
      <c r="T502" s="217">
        <f>S502*H502</f>
        <v>0</v>
      </c>
      <c r="AR502" s="25" t="s">
        <v>147</v>
      </c>
      <c r="AT502" s="25" t="s">
        <v>363</v>
      </c>
      <c r="AU502" s="25" t="s">
        <v>79</v>
      </c>
      <c r="AY502" s="25" t="s">
        <v>361</v>
      </c>
      <c r="BE502" s="218">
        <f>IF(N502="základní",J502,0)</f>
        <v>0</v>
      </c>
      <c r="BF502" s="218">
        <f>IF(N502="snížená",J502,0)</f>
        <v>0</v>
      </c>
      <c r="BG502" s="218">
        <f>IF(N502="zákl. přenesená",J502,0)</f>
        <v>0</v>
      </c>
      <c r="BH502" s="218">
        <f>IF(N502="sníž. přenesená",J502,0)</f>
        <v>0</v>
      </c>
      <c r="BI502" s="218">
        <f>IF(N502="nulová",J502,0)</f>
        <v>0</v>
      </c>
      <c r="BJ502" s="25" t="s">
        <v>77</v>
      </c>
      <c r="BK502" s="218">
        <f>ROUND(I502*H502,2)</f>
        <v>0</v>
      </c>
      <c r="BL502" s="25" t="s">
        <v>147</v>
      </c>
      <c r="BM502" s="25" t="s">
        <v>891</v>
      </c>
    </row>
    <row r="503" spans="2:65" s="1" customFormat="1" ht="27">
      <c r="B503" s="42"/>
      <c r="C503" s="64"/>
      <c r="D503" s="219" t="s">
        <v>369</v>
      </c>
      <c r="E503" s="64"/>
      <c r="F503" s="220" t="s">
        <v>892</v>
      </c>
      <c r="G503" s="64"/>
      <c r="H503" s="64"/>
      <c r="I503" s="175"/>
      <c r="J503" s="64"/>
      <c r="K503" s="64"/>
      <c r="L503" s="62"/>
      <c r="M503" s="221"/>
      <c r="N503" s="43"/>
      <c r="O503" s="43"/>
      <c r="P503" s="43"/>
      <c r="Q503" s="43"/>
      <c r="R503" s="43"/>
      <c r="S503" s="43"/>
      <c r="T503" s="79"/>
      <c r="AT503" s="25" t="s">
        <v>369</v>
      </c>
      <c r="AU503" s="25" t="s">
        <v>79</v>
      </c>
    </row>
    <row r="504" spans="2:65" s="13" customFormat="1" ht="13.5">
      <c r="B504" s="233"/>
      <c r="C504" s="234"/>
      <c r="D504" s="235" t="s">
        <v>371</v>
      </c>
      <c r="E504" s="236" t="s">
        <v>21</v>
      </c>
      <c r="F504" s="237" t="s">
        <v>893</v>
      </c>
      <c r="G504" s="234"/>
      <c r="H504" s="238">
        <v>268.08</v>
      </c>
      <c r="I504" s="239"/>
      <c r="J504" s="234"/>
      <c r="K504" s="234"/>
      <c r="L504" s="240"/>
      <c r="M504" s="241"/>
      <c r="N504" s="242"/>
      <c r="O504" s="242"/>
      <c r="P504" s="242"/>
      <c r="Q504" s="242"/>
      <c r="R504" s="242"/>
      <c r="S504" s="242"/>
      <c r="T504" s="243"/>
      <c r="AT504" s="244" t="s">
        <v>371</v>
      </c>
      <c r="AU504" s="244" t="s">
        <v>79</v>
      </c>
      <c r="AV504" s="13" t="s">
        <v>79</v>
      </c>
      <c r="AW504" s="13" t="s">
        <v>33</v>
      </c>
      <c r="AX504" s="13" t="s">
        <v>77</v>
      </c>
      <c r="AY504" s="244" t="s">
        <v>361</v>
      </c>
    </row>
    <row r="505" spans="2:65" s="1" customFormat="1" ht="22.5" customHeight="1">
      <c r="B505" s="42"/>
      <c r="C505" s="207" t="s">
        <v>894</v>
      </c>
      <c r="D505" s="207" t="s">
        <v>363</v>
      </c>
      <c r="E505" s="208" t="s">
        <v>895</v>
      </c>
      <c r="F505" s="209" t="s">
        <v>896</v>
      </c>
      <c r="G505" s="210" t="s">
        <v>459</v>
      </c>
      <c r="H505" s="211">
        <v>62.685000000000002</v>
      </c>
      <c r="I505" s="212"/>
      <c r="J505" s="213">
        <f>ROUND(I505*H505,2)</f>
        <v>0</v>
      </c>
      <c r="K505" s="209" t="s">
        <v>367</v>
      </c>
      <c r="L505" s="62"/>
      <c r="M505" s="214" t="s">
        <v>21</v>
      </c>
      <c r="N505" s="215" t="s">
        <v>41</v>
      </c>
      <c r="O505" s="43"/>
      <c r="P505" s="216">
        <f>O505*H505</f>
        <v>0</v>
      </c>
      <c r="Q505" s="216">
        <v>2.4000000000000001E-4</v>
      </c>
      <c r="R505" s="216">
        <f>Q505*H505</f>
        <v>1.5044400000000001E-2</v>
      </c>
      <c r="S505" s="216">
        <v>0</v>
      </c>
      <c r="T505" s="217">
        <f>S505*H505</f>
        <v>0</v>
      </c>
      <c r="AR505" s="25" t="s">
        <v>147</v>
      </c>
      <c r="AT505" s="25" t="s">
        <v>363</v>
      </c>
      <c r="AU505" s="25" t="s">
        <v>79</v>
      </c>
      <c r="AY505" s="25" t="s">
        <v>361</v>
      </c>
      <c r="BE505" s="218">
        <f>IF(N505="základní",J505,0)</f>
        <v>0</v>
      </c>
      <c r="BF505" s="218">
        <f>IF(N505="snížená",J505,0)</f>
        <v>0</v>
      </c>
      <c r="BG505" s="218">
        <f>IF(N505="zákl. přenesená",J505,0)</f>
        <v>0</v>
      </c>
      <c r="BH505" s="218">
        <f>IF(N505="sníž. přenesená",J505,0)</f>
        <v>0</v>
      </c>
      <c r="BI505" s="218">
        <f>IF(N505="nulová",J505,0)</f>
        <v>0</v>
      </c>
      <c r="BJ505" s="25" t="s">
        <v>77</v>
      </c>
      <c r="BK505" s="218">
        <f>ROUND(I505*H505,2)</f>
        <v>0</v>
      </c>
      <c r="BL505" s="25" t="s">
        <v>147</v>
      </c>
      <c r="BM505" s="25" t="s">
        <v>897</v>
      </c>
    </row>
    <row r="506" spans="2:65" s="1" customFormat="1" ht="27">
      <c r="B506" s="42"/>
      <c r="C506" s="64"/>
      <c r="D506" s="219" t="s">
        <v>369</v>
      </c>
      <c r="E506" s="64"/>
      <c r="F506" s="220" t="s">
        <v>898</v>
      </c>
      <c r="G506" s="64"/>
      <c r="H506" s="64"/>
      <c r="I506" s="175"/>
      <c r="J506" s="64"/>
      <c r="K506" s="64"/>
      <c r="L506" s="62"/>
      <c r="M506" s="221"/>
      <c r="N506" s="43"/>
      <c r="O506" s="43"/>
      <c r="P506" s="43"/>
      <c r="Q506" s="43"/>
      <c r="R506" s="43"/>
      <c r="S506" s="43"/>
      <c r="T506" s="79"/>
      <c r="AT506" s="25" t="s">
        <v>369</v>
      </c>
      <c r="AU506" s="25" t="s">
        <v>79</v>
      </c>
    </row>
    <row r="507" spans="2:65" s="13" customFormat="1" ht="13.5">
      <c r="B507" s="233"/>
      <c r="C507" s="234"/>
      <c r="D507" s="235" t="s">
        <v>371</v>
      </c>
      <c r="E507" s="236" t="s">
        <v>21</v>
      </c>
      <c r="F507" s="237" t="s">
        <v>899</v>
      </c>
      <c r="G507" s="234"/>
      <c r="H507" s="238">
        <v>62.685000000000002</v>
      </c>
      <c r="I507" s="239"/>
      <c r="J507" s="234"/>
      <c r="K507" s="234"/>
      <c r="L507" s="240"/>
      <c r="M507" s="241"/>
      <c r="N507" s="242"/>
      <c r="O507" s="242"/>
      <c r="P507" s="242"/>
      <c r="Q507" s="242"/>
      <c r="R507" s="242"/>
      <c r="S507" s="242"/>
      <c r="T507" s="243"/>
      <c r="AT507" s="244" t="s">
        <v>371</v>
      </c>
      <c r="AU507" s="244" t="s">
        <v>79</v>
      </c>
      <c r="AV507" s="13" t="s">
        <v>79</v>
      </c>
      <c r="AW507" s="13" t="s">
        <v>33</v>
      </c>
      <c r="AX507" s="13" t="s">
        <v>77</v>
      </c>
      <c r="AY507" s="244" t="s">
        <v>361</v>
      </c>
    </row>
    <row r="508" spans="2:65" s="1" customFormat="1" ht="22.5" customHeight="1">
      <c r="B508" s="42"/>
      <c r="C508" s="207" t="s">
        <v>900</v>
      </c>
      <c r="D508" s="207" t="s">
        <v>363</v>
      </c>
      <c r="E508" s="208" t="s">
        <v>901</v>
      </c>
      <c r="F508" s="209" t="s">
        <v>902</v>
      </c>
      <c r="G508" s="210" t="s">
        <v>459</v>
      </c>
      <c r="H508" s="211">
        <v>10.4</v>
      </c>
      <c r="I508" s="212"/>
      <c r="J508" s="213">
        <f>ROUND(I508*H508,2)</f>
        <v>0</v>
      </c>
      <c r="K508" s="209" t="s">
        <v>367</v>
      </c>
      <c r="L508" s="62"/>
      <c r="M508" s="214" t="s">
        <v>21</v>
      </c>
      <c r="N508" s="215" t="s">
        <v>41</v>
      </c>
      <c r="O508" s="43"/>
      <c r="P508" s="216">
        <f>O508*H508</f>
        <v>0</v>
      </c>
      <c r="Q508" s="216">
        <v>7.3499999999999998E-3</v>
      </c>
      <c r="R508" s="216">
        <f>Q508*H508</f>
        <v>7.6439999999999994E-2</v>
      </c>
      <c r="S508" s="216">
        <v>0</v>
      </c>
      <c r="T508" s="217">
        <f>S508*H508</f>
        <v>0</v>
      </c>
      <c r="AR508" s="25" t="s">
        <v>147</v>
      </c>
      <c r="AT508" s="25" t="s">
        <v>363</v>
      </c>
      <c r="AU508" s="25" t="s">
        <v>79</v>
      </c>
      <c r="AY508" s="25" t="s">
        <v>361</v>
      </c>
      <c r="BE508" s="218">
        <f>IF(N508="základní",J508,0)</f>
        <v>0</v>
      </c>
      <c r="BF508" s="218">
        <f>IF(N508="snížená",J508,0)</f>
        <v>0</v>
      </c>
      <c r="BG508" s="218">
        <f>IF(N508="zákl. přenesená",J508,0)</f>
        <v>0</v>
      </c>
      <c r="BH508" s="218">
        <f>IF(N508="sníž. přenesená",J508,0)</f>
        <v>0</v>
      </c>
      <c r="BI508" s="218">
        <f>IF(N508="nulová",J508,0)</f>
        <v>0</v>
      </c>
      <c r="BJ508" s="25" t="s">
        <v>77</v>
      </c>
      <c r="BK508" s="218">
        <f>ROUND(I508*H508,2)</f>
        <v>0</v>
      </c>
      <c r="BL508" s="25" t="s">
        <v>147</v>
      </c>
      <c r="BM508" s="25" t="s">
        <v>903</v>
      </c>
    </row>
    <row r="509" spans="2:65" s="1" customFormat="1" ht="27">
      <c r="B509" s="42"/>
      <c r="C509" s="64"/>
      <c r="D509" s="219" t="s">
        <v>369</v>
      </c>
      <c r="E509" s="64"/>
      <c r="F509" s="220" t="s">
        <v>904</v>
      </c>
      <c r="G509" s="64"/>
      <c r="H509" s="64"/>
      <c r="I509" s="175"/>
      <c r="J509" s="64"/>
      <c r="K509" s="64"/>
      <c r="L509" s="62"/>
      <c r="M509" s="221"/>
      <c r="N509" s="43"/>
      <c r="O509" s="43"/>
      <c r="P509" s="43"/>
      <c r="Q509" s="43"/>
      <c r="R509" s="43"/>
      <c r="S509" s="43"/>
      <c r="T509" s="79"/>
      <c r="AT509" s="25" t="s">
        <v>369</v>
      </c>
      <c r="AU509" s="25" t="s">
        <v>79</v>
      </c>
    </row>
    <row r="510" spans="2:65" s="13" customFormat="1" ht="13.5">
      <c r="B510" s="233"/>
      <c r="C510" s="234"/>
      <c r="D510" s="235" t="s">
        <v>371</v>
      </c>
      <c r="E510" s="236" t="s">
        <v>21</v>
      </c>
      <c r="F510" s="237" t="s">
        <v>291</v>
      </c>
      <c r="G510" s="234"/>
      <c r="H510" s="238">
        <v>10.4</v>
      </c>
      <c r="I510" s="239"/>
      <c r="J510" s="234"/>
      <c r="K510" s="234"/>
      <c r="L510" s="240"/>
      <c r="M510" s="241"/>
      <c r="N510" s="242"/>
      <c r="O510" s="242"/>
      <c r="P510" s="242"/>
      <c r="Q510" s="242"/>
      <c r="R510" s="242"/>
      <c r="S510" s="242"/>
      <c r="T510" s="243"/>
      <c r="AT510" s="244" t="s">
        <v>371</v>
      </c>
      <c r="AU510" s="244" t="s">
        <v>79</v>
      </c>
      <c r="AV510" s="13" t="s">
        <v>79</v>
      </c>
      <c r="AW510" s="13" t="s">
        <v>33</v>
      </c>
      <c r="AX510" s="13" t="s">
        <v>77</v>
      </c>
      <c r="AY510" s="244" t="s">
        <v>361</v>
      </c>
    </row>
    <row r="511" spans="2:65" s="1" customFormat="1" ht="22.5" customHeight="1">
      <c r="B511" s="42"/>
      <c r="C511" s="207" t="s">
        <v>905</v>
      </c>
      <c r="D511" s="207" t="s">
        <v>363</v>
      </c>
      <c r="E511" s="208" t="s">
        <v>906</v>
      </c>
      <c r="F511" s="209" t="s">
        <v>907</v>
      </c>
      <c r="G511" s="210" t="s">
        <v>459</v>
      </c>
      <c r="H511" s="211">
        <v>10.4</v>
      </c>
      <c r="I511" s="212"/>
      <c r="J511" s="213">
        <f>ROUND(I511*H511,2)</f>
        <v>0</v>
      </c>
      <c r="K511" s="209" t="s">
        <v>367</v>
      </c>
      <c r="L511" s="62"/>
      <c r="M511" s="214" t="s">
        <v>21</v>
      </c>
      <c r="N511" s="215" t="s">
        <v>41</v>
      </c>
      <c r="O511" s="43"/>
      <c r="P511" s="216">
        <f>O511*H511</f>
        <v>0</v>
      </c>
      <c r="Q511" s="216">
        <v>2.3099999999999999E-2</v>
      </c>
      <c r="R511" s="216">
        <f>Q511*H511</f>
        <v>0.24024000000000001</v>
      </c>
      <c r="S511" s="216">
        <v>0</v>
      </c>
      <c r="T511" s="217">
        <f>S511*H511</f>
        <v>0</v>
      </c>
      <c r="AR511" s="25" t="s">
        <v>147</v>
      </c>
      <c r="AT511" s="25" t="s">
        <v>363</v>
      </c>
      <c r="AU511" s="25" t="s">
        <v>79</v>
      </c>
      <c r="AY511" s="25" t="s">
        <v>361</v>
      </c>
      <c r="BE511" s="218">
        <f>IF(N511="základní",J511,0)</f>
        <v>0</v>
      </c>
      <c r="BF511" s="218">
        <f>IF(N511="snížená",J511,0)</f>
        <v>0</v>
      </c>
      <c r="BG511" s="218">
        <f>IF(N511="zákl. přenesená",J511,0)</f>
        <v>0</v>
      </c>
      <c r="BH511" s="218">
        <f>IF(N511="sníž. přenesená",J511,0)</f>
        <v>0</v>
      </c>
      <c r="BI511" s="218">
        <f>IF(N511="nulová",J511,0)</f>
        <v>0</v>
      </c>
      <c r="BJ511" s="25" t="s">
        <v>77</v>
      </c>
      <c r="BK511" s="218">
        <f>ROUND(I511*H511,2)</f>
        <v>0</v>
      </c>
      <c r="BL511" s="25" t="s">
        <v>147</v>
      </c>
      <c r="BM511" s="25" t="s">
        <v>908</v>
      </c>
    </row>
    <row r="512" spans="2:65" s="1" customFormat="1" ht="27">
      <c r="B512" s="42"/>
      <c r="C512" s="64"/>
      <c r="D512" s="219" t="s">
        <v>369</v>
      </c>
      <c r="E512" s="64"/>
      <c r="F512" s="220" t="s">
        <v>909</v>
      </c>
      <c r="G512" s="64"/>
      <c r="H512" s="64"/>
      <c r="I512" s="175"/>
      <c r="J512" s="64"/>
      <c r="K512" s="64"/>
      <c r="L512" s="62"/>
      <c r="M512" s="221"/>
      <c r="N512" s="43"/>
      <c r="O512" s="43"/>
      <c r="P512" s="43"/>
      <c r="Q512" s="43"/>
      <c r="R512" s="43"/>
      <c r="S512" s="43"/>
      <c r="T512" s="79"/>
      <c r="AT512" s="25" t="s">
        <v>369</v>
      </c>
      <c r="AU512" s="25" t="s">
        <v>79</v>
      </c>
    </row>
    <row r="513" spans="2:65" s="12" customFormat="1" ht="13.5">
      <c r="B513" s="222"/>
      <c r="C513" s="223"/>
      <c r="D513" s="219" t="s">
        <v>371</v>
      </c>
      <c r="E513" s="224" t="s">
        <v>21</v>
      </c>
      <c r="F513" s="225" t="s">
        <v>910</v>
      </c>
      <c r="G513" s="223"/>
      <c r="H513" s="226" t="s">
        <v>21</v>
      </c>
      <c r="I513" s="227"/>
      <c r="J513" s="223"/>
      <c r="K513" s="223"/>
      <c r="L513" s="228"/>
      <c r="M513" s="229"/>
      <c r="N513" s="230"/>
      <c r="O513" s="230"/>
      <c r="P513" s="230"/>
      <c r="Q513" s="230"/>
      <c r="R513" s="230"/>
      <c r="S513" s="230"/>
      <c r="T513" s="231"/>
      <c r="AT513" s="232" t="s">
        <v>371</v>
      </c>
      <c r="AU513" s="232" t="s">
        <v>79</v>
      </c>
      <c r="AV513" s="12" t="s">
        <v>77</v>
      </c>
      <c r="AW513" s="12" t="s">
        <v>33</v>
      </c>
      <c r="AX513" s="12" t="s">
        <v>70</v>
      </c>
      <c r="AY513" s="232" t="s">
        <v>361</v>
      </c>
    </row>
    <row r="514" spans="2:65" s="13" customFormat="1" ht="13.5">
      <c r="B514" s="233"/>
      <c r="C514" s="234"/>
      <c r="D514" s="219" t="s">
        <v>371</v>
      </c>
      <c r="E514" s="245" t="s">
        <v>21</v>
      </c>
      <c r="F514" s="246" t="s">
        <v>911</v>
      </c>
      <c r="G514" s="234"/>
      <c r="H514" s="247">
        <v>10.4</v>
      </c>
      <c r="I514" s="239"/>
      <c r="J514" s="234"/>
      <c r="K514" s="234"/>
      <c r="L514" s="240"/>
      <c r="M514" s="241"/>
      <c r="N514" s="242"/>
      <c r="O514" s="242"/>
      <c r="P514" s="242"/>
      <c r="Q514" s="242"/>
      <c r="R514" s="242"/>
      <c r="S514" s="242"/>
      <c r="T514" s="243"/>
      <c r="AT514" s="244" t="s">
        <v>371</v>
      </c>
      <c r="AU514" s="244" t="s">
        <v>79</v>
      </c>
      <c r="AV514" s="13" t="s">
        <v>79</v>
      </c>
      <c r="AW514" s="13" t="s">
        <v>33</v>
      </c>
      <c r="AX514" s="13" t="s">
        <v>70</v>
      </c>
      <c r="AY514" s="244" t="s">
        <v>361</v>
      </c>
    </row>
    <row r="515" spans="2:65" s="14" customFormat="1" ht="13.5">
      <c r="B515" s="248"/>
      <c r="C515" s="249"/>
      <c r="D515" s="235" t="s">
        <v>371</v>
      </c>
      <c r="E515" s="250" t="s">
        <v>291</v>
      </c>
      <c r="F515" s="251" t="s">
        <v>392</v>
      </c>
      <c r="G515" s="249"/>
      <c r="H515" s="252">
        <v>10.4</v>
      </c>
      <c r="I515" s="253"/>
      <c r="J515" s="249"/>
      <c r="K515" s="249"/>
      <c r="L515" s="254"/>
      <c r="M515" s="255"/>
      <c r="N515" s="256"/>
      <c r="O515" s="256"/>
      <c r="P515" s="256"/>
      <c r="Q515" s="256"/>
      <c r="R515" s="256"/>
      <c r="S515" s="256"/>
      <c r="T515" s="257"/>
      <c r="AT515" s="258" t="s">
        <v>371</v>
      </c>
      <c r="AU515" s="258" t="s">
        <v>79</v>
      </c>
      <c r="AV515" s="14" t="s">
        <v>147</v>
      </c>
      <c r="AW515" s="14" t="s">
        <v>33</v>
      </c>
      <c r="AX515" s="14" t="s">
        <v>77</v>
      </c>
      <c r="AY515" s="258" t="s">
        <v>361</v>
      </c>
    </row>
    <row r="516" spans="2:65" s="1" customFormat="1" ht="22.5" customHeight="1">
      <c r="B516" s="42"/>
      <c r="C516" s="207" t="s">
        <v>912</v>
      </c>
      <c r="D516" s="207" t="s">
        <v>363</v>
      </c>
      <c r="E516" s="208" t="s">
        <v>913</v>
      </c>
      <c r="F516" s="209" t="s">
        <v>914</v>
      </c>
      <c r="G516" s="210" t="s">
        <v>459</v>
      </c>
      <c r="H516" s="211">
        <v>10.4</v>
      </c>
      <c r="I516" s="212"/>
      <c r="J516" s="213">
        <f>ROUND(I516*H516,2)</f>
        <v>0</v>
      </c>
      <c r="K516" s="209" t="s">
        <v>367</v>
      </c>
      <c r="L516" s="62"/>
      <c r="M516" s="214" t="s">
        <v>21</v>
      </c>
      <c r="N516" s="215" t="s">
        <v>41</v>
      </c>
      <c r="O516" s="43"/>
      <c r="P516" s="216">
        <f>O516*H516</f>
        <v>0</v>
      </c>
      <c r="Q516" s="216">
        <v>2.6800000000000001E-3</v>
      </c>
      <c r="R516" s="216">
        <f>Q516*H516</f>
        <v>2.7872000000000001E-2</v>
      </c>
      <c r="S516" s="216">
        <v>0</v>
      </c>
      <c r="T516" s="217">
        <f>S516*H516</f>
        <v>0</v>
      </c>
      <c r="AR516" s="25" t="s">
        <v>147</v>
      </c>
      <c r="AT516" s="25" t="s">
        <v>363</v>
      </c>
      <c r="AU516" s="25" t="s">
        <v>79</v>
      </c>
      <c r="AY516" s="25" t="s">
        <v>361</v>
      </c>
      <c r="BE516" s="218">
        <f>IF(N516="základní",J516,0)</f>
        <v>0</v>
      </c>
      <c r="BF516" s="218">
        <f>IF(N516="snížená",J516,0)</f>
        <v>0</v>
      </c>
      <c r="BG516" s="218">
        <f>IF(N516="zákl. přenesená",J516,0)</f>
        <v>0</v>
      </c>
      <c r="BH516" s="218">
        <f>IF(N516="sníž. přenesená",J516,0)</f>
        <v>0</v>
      </c>
      <c r="BI516" s="218">
        <f>IF(N516="nulová",J516,0)</f>
        <v>0</v>
      </c>
      <c r="BJ516" s="25" t="s">
        <v>77</v>
      </c>
      <c r="BK516" s="218">
        <f>ROUND(I516*H516,2)</f>
        <v>0</v>
      </c>
      <c r="BL516" s="25" t="s">
        <v>147</v>
      </c>
      <c r="BM516" s="25" t="s">
        <v>915</v>
      </c>
    </row>
    <row r="517" spans="2:65" s="1" customFormat="1" ht="27">
      <c r="B517" s="42"/>
      <c r="C517" s="64"/>
      <c r="D517" s="219" t="s">
        <v>369</v>
      </c>
      <c r="E517" s="64"/>
      <c r="F517" s="220" t="s">
        <v>916</v>
      </c>
      <c r="G517" s="64"/>
      <c r="H517" s="64"/>
      <c r="I517" s="175"/>
      <c r="J517" s="64"/>
      <c r="K517" s="64"/>
      <c r="L517" s="62"/>
      <c r="M517" s="221"/>
      <c r="N517" s="43"/>
      <c r="O517" s="43"/>
      <c r="P517" s="43"/>
      <c r="Q517" s="43"/>
      <c r="R517" s="43"/>
      <c r="S517" s="43"/>
      <c r="T517" s="79"/>
      <c r="AT517" s="25" t="s">
        <v>369</v>
      </c>
      <c r="AU517" s="25" t="s">
        <v>79</v>
      </c>
    </row>
    <row r="518" spans="2:65" s="13" customFormat="1" ht="13.5">
      <c r="B518" s="233"/>
      <c r="C518" s="234"/>
      <c r="D518" s="235" t="s">
        <v>371</v>
      </c>
      <c r="E518" s="236" t="s">
        <v>21</v>
      </c>
      <c r="F518" s="237" t="s">
        <v>291</v>
      </c>
      <c r="G518" s="234"/>
      <c r="H518" s="238">
        <v>10.4</v>
      </c>
      <c r="I518" s="239"/>
      <c r="J518" s="234"/>
      <c r="K518" s="234"/>
      <c r="L518" s="240"/>
      <c r="M518" s="241"/>
      <c r="N518" s="242"/>
      <c r="O518" s="242"/>
      <c r="P518" s="242"/>
      <c r="Q518" s="242"/>
      <c r="R518" s="242"/>
      <c r="S518" s="242"/>
      <c r="T518" s="243"/>
      <c r="AT518" s="244" t="s">
        <v>371</v>
      </c>
      <c r="AU518" s="244" t="s">
        <v>79</v>
      </c>
      <c r="AV518" s="13" t="s">
        <v>79</v>
      </c>
      <c r="AW518" s="13" t="s">
        <v>33</v>
      </c>
      <c r="AX518" s="13" t="s">
        <v>77</v>
      </c>
      <c r="AY518" s="244" t="s">
        <v>361</v>
      </c>
    </row>
    <row r="519" spans="2:65" s="1" customFormat="1" ht="22.5" customHeight="1">
      <c r="B519" s="42"/>
      <c r="C519" s="207" t="s">
        <v>917</v>
      </c>
      <c r="D519" s="207" t="s">
        <v>363</v>
      </c>
      <c r="E519" s="208" t="s">
        <v>918</v>
      </c>
      <c r="F519" s="209" t="s">
        <v>919</v>
      </c>
      <c r="G519" s="210" t="s">
        <v>459</v>
      </c>
      <c r="H519" s="211">
        <v>334.464</v>
      </c>
      <c r="I519" s="212"/>
      <c r="J519" s="213">
        <f>ROUND(I519*H519,2)</f>
        <v>0</v>
      </c>
      <c r="K519" s="209" t="s">
        <v>367</v>
      </c>
      <c r="L519" s="62"/>
      <c r="M519" s="214" t="s">
        <v>21</v>
      </c>
      <c r="N519" s="215" t="s">
        <v>41</v>
      </c>
      <c r="O519" s="43"/>
      <c r="P519" s="216">
        <f>O519*H519</f>
        <v>0</v>
      </c>
      <c r="Q519" s="216">
        <v>7.3499999999999998E-3</v>
      </c>
      <c r="R519" s="216">
        <f>Q519*H519</f>
        <v>2.4583103999999998</v>
      </c>
      <c r="S519" s="216">
        <v>0</v>
      </c>
      <c r="T519" s="217">
        <f>S519*H519</f>
        <v>0</v>
      </c>
      <c r="AR519" s="25" t="s">
        <v>147</v>
      </c>
      <c r="AT519" s="25" t="s">
        <v>363</v>
      </c>
      <c r="AU519" s="25" t="s">
        <v>79</v>
      </c>
      <c r="AY519" s="25" t="s">
        <v>361</v>
      </c>
      <c r="BE519" s="218">
        <f>IF(N519="základní",J519,0)</f>
        <v>0</v>
      </c>
      <c r="BF519" s="218">
        <f>IF(N519="snížená",J519,0)</f>
        <v>0</v>
      </c>
      <c r="BG519" s="218">
        <f>IF(N519="zákl. přenesená",J519,0)</f>
        <v>0</v>
      </c>
      <c r="BH519" s="218">
        <f>IF(N519="sníž. přenesená",J519,0)</f>
        <v>0</v>
      </c>
      <c r="BI519" s="218">
        <f>IF(N519="nulová",J519,0)</f>
        <v>0</v>
      </c>
      <c r="BJ519" s="25" t="s">
        <v>77</v>
      </c>
      <c r="BK519" s="218">
        <f>ROUND(I519*H519,2)</f>
        <v>0</v>
      </c>
      <c r="BL519" s="25" t="s">
        <v>147</v>
      </c>
      <c r="BM519" s="25" t="s">
        <v>920</v>
      </c>
    </row>
    <row r="520" spans="2:65" s="1" customFormat="1" ht="27">
      <c r="B520" s="42"/>
      <c r="C520" s="64"/>
      <c r="D520" s="219" t="s">
        <v>369</v>
      </c>
      <c r="E520" s="64"/>
      <c r="F520" s="220" t="s">
        <v>921</v>
      </c>
      <c r="G520" s="64"/>
      <c r="H520" s="64"/>
      <c r="I520" s="175"/>
      <c r="J520" s="64"/>
      <c r="K520" s="64"/>
      <c r="L520" s="62"/>
      <c r="M520" s="221"/>
      <c r="N520" s="43"/>
      <c r="O520" s="43"/>
      <c r="P520" s="43"/>
      <c r="Q520" s="43"/>
      <c r="R520" s="43"/>
      <c r="S520" s="43"/>
      <c r="T520" s="79"/>
      <c r="AT520" s="25" t="s">
        <v>369</v>
      </c>
      <c r="AU520" s="25" t="s">
        <v>79</v>
      </c>
    </row>
    <row r="521" spans="2:65" s="13" customFormat="1" ht="13.5">
      <c r="B521" s="233"/>
      <c r="C521" s="234"/>
      <c r="D521" s="235" t="s">
        <v>371</v>
      </c>
      <c r="E521" s="236" t="s">
        <v>21</v>
      </c>
      <c r="F521" s="237" t="s">
        <v>288</v>
      </c>
      <c r="G521" s="234"/>
      <c r="H521" s="238">
        <v>334.464</v>
      </c>
      <c r="I521" s="239"/>
      <c r="J521" s="234"/>
      <c r="K521" s="234"/>
      <c r="L521" s="240"/>
      <c r="M521" s="241"/>
      <c r="N521" s="242"/>
      <c r="O521" s="242"/>
      <c r="P521" s="242"/>
      <c r="Q521" s="242"/>
      <c r="R521" s="242"/>
      <c r="S521" s="242"/>
      <c r="T521" s="243"/>
      <c r="AT521" s="244" t="s">
        <v>371</v>
      </c>
      <c r="AU521" s="244" t="s">
        <v>79</v>
      </c>
      <c r="AV521" s="13" t="s">
        <v>79</v>
      </c>
      <c r="AW521" s="13" t="s">
        <v>33</v>
      </c>
      <c r="AX521" s="13" t="s">
        <v>77</v>
      </c>
      <c r="AY521" s="244" t="s">
        <v>361</v>
      </c>
    </row>
    <row r="522" spans="2:65" s="1" customFormat="1" ht="22.5" customHeight="1">
      <c r="B522" s="42"/>
      <c r="C522" s="207" t="s">
        <v>922</v>
      </c>
      <c r="D522" s="207" t="s">
        <v>363</v>
      </c>
      <c r="E522" s="208" t="s">
        <v>923</v>
      </c>
      <c r="F522" s="209" t="s">
        <v>924</v>
      </c>
      <c r="G522" s="210" t="s">
        <v>459</v>
      </c>
      <c r="H522" s="211">
        <v>94.063999999999993</v>
      </c>
      <c r="I522" s="212"/>
      <c r="J522" s="213">
        <f>ROUND(I522*H522,2)</f>
        <v>0</v>
      </c>
      <c r="K522" s="209" t="s">
        <v>367</v>
      </c>
      <c r="L522" s="62"/>
      <c r="M522" s="214" t="s">
        <v>21</v>
      </c>
      <c r="N522" s="215" t="s">
        <v>41</v>
      </c>
      <c r="O522" s="43"/>
      <c r="P522" s="216">
        <f>O522*H522</f>
        <v>0</v>
      </c>
      <c r="Q522" s="216">
        <v>4.8900000000000002E-3</v>
      </c>
      <c r="R522" s="216">
        <f>Q522*H522</f>
        <v>0.45997295999999999</v>
      </c>
      <c r="S522" s="216">
        <v>0</v>
      </c>
      <c r="T522" s="217">
        <f>S522*H522</f>
        <v>0</v>
      </c>
      <c r="AR522" s="25" t="s">
        <v>147</v>
      </c>
      <c r="AT522" s="25" t="s">
        <v>363</v>
      </c>
      <c r="AU522" s="25" t="s">
        <v>79</v>
      </c>
      <c r="AY522" s="25" t="s">
        <v>361</v>
      </c>
      <c r="BE522" s="218">
        <f>IF(N522="základní",J522,0)</f>
        <v>0</v>
      </c>
      <c r="BF522" s="218">
        <f>IF(N522="snížená",J522,0)</f>
        <v>0</v>
      </c>
      <c r="BG522" s="218">
        <f>IF(N522="zákl. přenesená",J522,0)</f>
        <v>0</v>
      </c>
      <c r="BH522" s="218">
        <f>IF(N522="sníž. přenesená",J522,0)</f>
        <v>0</v>
      </c>
      <c r="BI522" s="218">
        <f>IF(N522="nulová",J522,0)</f>
        <v>0</v>
      </c>
      <c r="BJ522" s="25" t="s">
        <v>77</v>
      </c>
      <c r="BK522" s="218">
        <f>ROUND(I522*H522,2)</f>
        <v>0</v>
      </c>
      <c r="BL522" s="25" t="s">
        <v>147</v>
      </c>
      <c r="BM522" s="25" t="s">
        <v>925</v>
      </c>
    </row>
    <row r="523" spans="2:65" s="1" customFormat="1" ht="27">
      <c r="B523" s="42"/>
      <c r="C523" s="64"/>
      <c r="D523" s="219" t="s">
        <v>369</v>
      </c>
      <c r="E523" s="64"/>
      <c r="F523" s="220" t="s">
        <v>926</v>
      </c>
      <c r="G523" s="64"/>
      <c r="H523" s="64"/>
      <c r="I523" s="175"/>
      <c r="J523" s="64"/>
      <c r="K523" s="64"/>
      <c r="L523" s="62"/>
      <c r="M523" s="221"/>
      <c r="N523" s="43"/>
      <c r="O523" s="43"/>
      <c r="P523" s="43"/>
      <c r="Q523" s="43"/>
      <c r="R523" s="43"/>
      <c r="S523" s="43"/>
      <c r="T523" s="79"/>
      <c r="AT523" s="25" t="s">
        <v>369</v>
      </c>
      <c r="AU523" s="25" t="s">
        <v>79</v>
      </c>
    </row>
    <row r="524" spans="2:65" s="12" customFormat="1" ht="13.5">
      <c r="B524" s="222"/>
      <c r="C524" s="223"/>
      <c r="D524" s="219" t="s">
        <v>371</v>
      </c>
      <c r="E524" s="224" t="s">
        <v>21</v>
      </c>
      <c r="F524" s="225" t="s">
        <v>927</v>
      </c>
      <c r="G524" s="223"/>
      <c r="H524" s="226" t="s">
        <v>21</v>
      </c>
      <c r="I524" s="227"/>
      <c r="J524" s="223"/>
      <c r="K524" s="223"/>
      <c r="L524" s="228"/>
      <c r="M524" s="229"/>
      <c r="N524" s="230"/>
      <c r="O524" s="230"/>
      <c r="P524" s="230"/>
      <c r="Q524" s="230"/>
      <c r="R524" s="230"/>
      <c r="S524" s="230"/>
      <c r="T524" s="231"/>
      <c r="AT524" s="232" t="s">
        <v>371</v>
      </c>
      <c r="AU524" s="232" t="s">
        <v>79</v>
      </c>
      <c r="AV524" s="12" t="s">
        <v>77</v>
      </c>
      <c r="AW524" s="12" t="s">
        <v>33</v>
      </c>
      <c r="AX524" s="12" t="s">
        <v>70</v>
      </c>
      <c r="AY524" s="232" t="s">
        <v>361</v>
      </c>
    </row>
    <row r="525" spans="2:65" s="12" customFormat="1" ht="13.5">
      <c r="B525" s="222"/>
      <c r="C525" s="223"/>
      <c r="D525" s="219" t="s">
        <v>371</v>
      </c>
      <c r="E525" s="224" t="s">
        <v>21</v>
      </c>
      <c r="F525" s="225" t="s">
        <v>928</v>
      </c>
      <c r="G525" s="223"/>
      <c r="H525" s="226" t="s">
        <v>21</v>
      </c>
      <c r="I525" s="227"/>
      <c r="J525" s="223"/>
      <c r="K525" s="223"/>
      <c r="L525" s="228"/>
      <c r="M525" s="229"/>
      <c r="N525" s="230"/>
      <c r="O525" s="230"/>
      <c r="P525" s="230"/>
      <c r="Q525" s="230"/>
      <c r="R525" s="230"/>
      <c r="S525" s="230"/>
      <c r="T525" s="231"/>
      <c r="AT525" s="232" t="s">
        <v>371</v>
      </c>
      <c r="AU525" s="232" t="s">
        <v>79</v>
      </c>
      <c r="AV525" s="12" t="s">
        <v>77</v>
      </c>
      <c r="AW525" s="12" t="s">
        <v>33</v>
      </c>
      <c r="AX525" s="12" t="s">
        <v>70</v>
      </c>
      <c r="AY525" s="232" t="s">
        <v>361</v>
      </c>
    </row>
    <row r="526" spans="2:65" s="13" customFormat="1" ht="13.5">
      <c r="B526" s="233"/>
      <c r="C526" s="234"/>
      <c r="D526" s="219" t="s">
        <v>371</v>
      </c>
      <c r="E526" s="245" t="s">
        <v>21</v>
      </c>
      <c r="F526" s="246" t="s">
        <v>929</v>
      </c>
      <c r="G526" s="234"/>
      <c r="H526" s="247">
        <v>8.8219999999999992</v>
      </c>
      <c r="I526" s="239"/>
      <c r="J526" s="234"/>
      <c r="K526" s="234"/>
      <c r="L526" s="240"/>
      <c r="M526" s="241"/>
      <c r="N526" s="242"/>
      <c r="O526" s="242"/>
      <c r="P526" s="242"/>
      <c r="Q526" s="242"/>
      <c r="R526" s="242"/>
      <c r="S526" s="242"/>
      <c r="T526" s="243"/>
      <c r="AT526" s="244" t="s">
        <v>371</v>
      </c>
      <c r="AU526" s="244" t="s">
        <v>79</v>
      </c>
      <c r="AV526" s="13" t="s">
        <v>79</v>
      </c>
      <c r="AW526" s="13" t="s">
        <v>33</v>
      </c>
      <c r="AX526" s="13" t="s">
        <v>70</v>
      </c>
      <c r="AY526" s="244" t="s">
        <v>361</v>
      </c>
    </row>
    <row r="527" spans="2:65" s="13" customFormat="1" ht="13.5">
      <c r="B527" s="233"/>
      <c r="C527" s="234"/>
      <c r="D527" s="219" t="s">
        <v>371</v>
      </c>
      <c r="E527" s="245" t="s">
        <v>21</v>
      </c>
      <c r="F527" s="246" t="s">
        <v>930</v>
      </c>
      <c r="G527" s="234"/>
      <c r="H527" s="247">
        <v>-5.92</v>
      </c>
      <c r="I527" s="239"/>
      <c r="J527" s="234"/>
      <c r="K527" s="234"/>
      <c r="L527" s="240"/>
      <c r="M527" s="241"/>
      <c r="N527" s="242"/>
      <c r="O527" s="242"/>
      <c r="P527" s="242"/>
      <c r="Q527" s="242"/>
      <c r="R527" s="242"/>
      <c r="S527" s="242"/>
      <c r="T527" s="243"/>
      <c r="AT527" s="244" t="s">
        <v>371</v>
      </c>
      <c r="AU527" s="244" t="s">
        <v>79</v>
      </c>
      <c r="AV527" s="13" t="s">
        <v>79</v>
      </c>
      <c r="AW527" s="13" t="s">
        <v>33</v>
      </c>
      <c r="AX527" s="13" t="s">
        <v>70</v>
      </c>
      <c r="AY527" s="244" t="s">
        <v>361</v>
      </c>
    </row>
    <row r="528" spans="2:65" s="13" customFormat="1" ht="13.5">
      <c r="B528" s="233"/>
      <c r="C528" s="234"/>
      <c r="D528" s="219" t="s">
        <v>371</v>
      </c>
      <c r="E528" s="245" t="s">
        <v>21</v>
      </c>
      <c r="F528" s="246" t="s">
        <v>931</v>
      </c>
      <c r="G528" s="234"/>
      <c r="H528" s="247">
        <v>20.748000000000001</v>
      </c>
      <c r="I528" s="239"/>
      <c r="J528" s="234"/>
      <c r="K528" s="234"/>
      <c r="L528" s="240"/>
      <c r="M528" s="241"/>
      <c r="N528" s="242"/>
      <c r="O528" s="242"/>
      <c r="P528" s="242"/>
      <c r="Q528" s="242"/>
      <c r="R528" s="242"/>
      <c r="S528" s="242"/>
      <c r="T528" s="243"/>
      <c r="AT528" s="244" t="s">
        <v>371</v>
      </c>
      <c r="AU528" s="244" t="s">
        <v>79</v>
      </c>
      <c r="AV528" s="13" t="s">
        <v>79</v>
      </c>
      <c r="AW528" s="13" t="s">
        <v>33</v>
      </c>
      <c r="AX528" s="13" t="s">
        <v>70</v>
      </c>
      <c r="AY528" s="244" t="s">
        <v>361</v>
      </c>
    </row>
    <row r="529" spans="2:65" s="13" customFormat="1" ht="13.5">
      <c r="B529" s="233"/>
      <c r="C529" s="234"/>
      <c r="D529" s="219" t="s">
        <v>371</v>
      </c>
      <c r="E529" s="245" t="s">
        <v>21</v>
      </c>
      <c r="F529" s="246" t="s">
        <v>932</v>
      </c>
      <c r="G529" s="234"/>
      <c r="H529" s="247">
        <v>7.7359999999999998</v>
      </c>
      <c r="I529" s="239"/>
      <c r="J529" s="234"/>
      <c r="K529" s="234"/>
      <c r="L529" s="240"/>
      <c r="M529" s="241"/>
      <c r="N529" s="242"/>
      <c r="O529" s="242"/>
      <c r="P529" s="242"/>
      <c r="Q529" s="242"/>
      <c r="R529" s="242"/>
      <c r="S529" s="242"/>
      <c r="T529" s="243"/>
      <c r="AT529" s="244" t="s">
        <v>371</v>
      </c>
      <c r="AU529" s="244" t="s">
        <v>79</v>
      </c>
      <c r="AV529" s="13" t="s">
        <v>79</v>
      </c>
      <c r="AW529" s="13" t="s">
        <v>33</v>
      </c>
      <c r="AX529" s="13" t="s">
        <v>70</v>
      </c>
      <c r="AY529" s="244" t="s">
        <v>361</v>
      </c>
    </row>
    <row r="530" spans="2:65" s="13" customFormat="1" ht="13.5">
      <c r="B530" s="233"/>
      <c r="C530" s="234"/>
      <c r="D530" s="219" t="s">
        <v>371</v>
      </c>
      <c r="E530" s="245" t="s">
        <v>21</v>
      </c>
      <c r="F530" s="246" t="s">
        <v>933</v>
      </c>
      <c r="G530" s="234"/>
      <c r="H530" s="247">
        <v>-1.05</v>
      </c>
      <c r="I530" s="239"/>
      <c r="J530" s="234"/>
      <c r="K530" s="234"/>
      <c r="L530" s="240"/>
      <c r="M530" s="241"/>
      <c r="N530" s="242"/>
      <c r="O530" s="242"/>
      <c r="P530" s="242"/>
      <c r="Q530" s="242"/>
      <c r="R530" s="242"/>
      <c r="S530" s="242"/>
      <c r="T530" s="243"/>
      <c r="AT530" s="244" t="s">
        <v>371</v>
      </c>
      <c r="AU530" s="244" t="s">
        <v>79</v>
      </c>
      <c r="AV530" s="13" t="s">
        <v>79</v>
      </c>
      <c r="AW530" s="13" t="s">
        <v>33</v>
      </c>
      <c r="AX530" s="13" t="s">
        <v>70</v>
      </c>
      <c r="AY530" s="244" t="s">
        <v>361</v>
      </c>
    </row>
    <row r="531" spans="2:65" s="13" customFormat="1" ht="13.5">
      <c r="B531" s="233"/>
      <c r="C531" s="234"/>
      <c r="D531" s="219" t="s">
        <v>371</v>
      </c>
      <c r="E531" s="245" t="s">
        <v>21</v>
      </c>
      <c r="F531" s="246" t="s">
        <v>934</v>
      </c>
      <c r="G531" s="234"/>
      <c r="H531" s="247">
        <v>4.33</v>
      </c>
      <c r="I531" s="239"/>
      <c r="J531" s="234"/>
      <c r="K531" s="234"/>
      <c r="L531" s="240"/>
      <c r="M531" s="241"/>
      <c r="N531" s="242"/>
      <c r="O531" s="242"/>
      <c r="P531" s="242"/>
      <c r="Q531" s="242"/>
      <c r="R531" s="242"/>
      <c r="S531" s="242"/>
      <c r="T531" s="243"/>
      <c r="AT531" s="244" t="s">
        <v>371</v>
      </c>
      <c r="AU531" s="244" t="s">
        <v>79</v>
      </c>
      <c r="AV531" s="13" t="s">
        <v>79</v>
      </c>
      <c r="AW531" s="13" t="s">
        <v>33</v>
      </c>
      <c r="AX531" s="13" t="s">
        <v>70</v>
      </c>
      <c r="AY531" s="244" t="s">
        <v>361</v>
      </c>
    </row>
    <row r="532" spans="2:65" s="13" customFormat="1" ht="13.5">
      <c r="B532" s="233"/>
      <c r="C532" s="234"/>
      <c r="D532" s="219" t="s">
        <v>371</v>
      </c>
      <c r="E532" s="245" t="s">
        <v>21</v>
      </c>
      <c r="F532" s="246" t="s">
        <v>935</v>
      </c>
      <c r="G532" s="234"/>
      <c r="H532" s="247">
        <v>-0.78400000000000003</v>
      </c>
      <c r="I532" s="239"/>
      <c r="J532" s="234"/>
      <c r="K532" s="234"/>
      <c r="L532" s="240"/>
      <c r="M532" s="241"/>
      <c r="N532" s="242"/>
      <c r="O532" s="242"/>
      <c r="P532" s="242"/>
      <c r="Q532" s="242"/>
      <c r="R532" s="242"/>
      <c r="S532" s="242"/>
      <c r="T532" s="243"/>
      <c r="AT532" s="244" t="s">
        <v>371</v>
      </c>
      <c r="AU532" s="244" t="s">
        <v>79</v>
      </c>
      <c r="AV532" s="13" t="s">
        <v>79</v>
      </c>
      <c r="AW532" s="13" t="s">
        <v>33</v>
      </c>
      <c r="AX532" s="13" t="s">
        <v>70</v>
      </c>
      <c r="AY532" s="244" t="s">
        <v>361</v>
      </c>
    </row>
    <row r="533" spans="2:65" s="12" customFormat="1" ht="13.5">
      <c r="B533" s="222"/>
      <c r="C533" s="223"/>
      <c r="D533" s="219" t="s">
        <v>371</v>
      </c>
      <c r="E533" s="224" t="s">
        <v>21</v>
      </c>
      <c r="F533" s="225" t="s">
        <v>867</v>
      </c>
      <c r="G533" s="223"/>
      <c r="H533" s="226" t="s">
        <v>21</v>
      </c>
      <c r="I533" s="227"/>
      <c r="J533" s="223"/>
      <c r="K533" s="223"/>
      <c r="L533" s="228"/>
      <c r="M533" s="229"/>
      <c r="N533" s="230"/>
      <c r="O533" s="230"/>
      <c r="P533" s="230"/>
      <c r="Q533" s="230"/>
      <c r="R533" s="230"/>
      <c r="S533" s="230"/>
      <c r="T533" s="231"/>
      <c r="AT533" s="232" t="s">
        <v>371</v>
      </c>
      <c r="AU533" s="232" t="s">
        <v>79</v>
      </c>
      <c r="AV533" s="12" t="s">
        <v>77</v>
      </c>
      <c r="AW533" s="12" t="s">
        <v>33</v>
      </c>
      <c r="AX533" s="12" t="s">
        <v>70</v>
      </c>
      <c r="AY533" s="232" t="s">
        <v>361</v>
      </c>
    </row>
    <row r="534" spans="2:65" s="13" customFormat="1" ht="13.5">
      <c r="B534" s="233"/>
      <c r="C534" s="234"/>
      <c r="D534" s="219" t="s">
        <v>371</v>
      </c>
      <c r="E534" s="245" t="s">
        <v>21</v>
      </c>
      <c r="F534" s="246" t="s">
        <v>936</v>
      </c>
      <c r="G534" s="234"/>
      <c r="H534" s="247">
        <v>0.57599999999999996</v>
      </c>
      <c r="I534" s="239"/>
      <c r="J534" s="234"/>
      <c r="K534" s="234"/>
      <c r="L534" s="240"/>
      <c r="M534" s="241"/>
      <c r="N534" s="242"/>
      <c r="O534" s="242"/>
      <c r="P534" s="242"/>
      <c r="Q534" s="242"/>
      <c r="R534" s="242"/>
      <c r="S534" s="242"/>
      <c r="T534" s="243"/>
      <c r="AT534" s="244" t="s">
        <v>371</v>
      </c>
      <c r="AU534" s="244" t="s">
        <v>79</v>
      </c>
      <c r="AV534" s="13" t="s">
        <v>79</v>
      </c>
      <c r="AW534" s="13" t="s">
        <v>33</v>
      </c>
      <c r="AX534" s="13" t="s">
        <v>70</v>
      </c>
      <c r="AY534" s="244" t="s">
        <v>361</v>
      </c>
    </row>
    <row r="535" spans="2:65" s="13" customFormat="1" ht="13.5">
      <c r="B535" s="233"/>
      <c r="C535" s="234"/>
      <c r="D535" s="219" t="s">
        <v>371</v>
      </c>
      <c r="E535" s="245" t="s">
        <v>21</v>
      </c>
      <c r="F535" s="246" t="s">
        <v>937</v>
      </c>
      <c r="G535" s="234"/>
      <c r="H535" s="247">
        <v>0.14000000000000001</v>
      </c>
      <c r="I535" s="239"/>
      <c r="J535" s="234"/>
      <c r="K535" s="234"/>
      <c r="L535" s="240"/>
      <c r="M535" s="241"/>
      <c r="N535" s="242"/>
      <c r="O535" s="242"/>
      <c r="P535" s="242"/>
      <c r="Q535" s="242"/>
      <c r="R535" s="242"/>
      <c r="S535" s="242"/>
      <c r="T535" s="243"/>
      <c r="AT535" s="244" t="s">
        <v>371</v>
      </c>
      <c r="AU535" s="244" t="s">
        <v>79</v>
      </c>
      <c r="AV535" s="13" t="s">
        <v>79</v>
      </c>
      <c r="AW535" s="13" t="s">
        <v>33</v>
      </c>
      <c r="AX535" s="13" t="s">
        <v>70</v>
      </c>
      <c r="AY535" s="244" t="s">
        <v>361</v>
      </c>
    </row>
    <row r="536" spans="2:65" s="13" customFormat="1" ht="13.5">
      <c r="B536" s="233"/>
      <c r="C536" s="234"/>
      <c r="D536" s="219" t="s">
        <v>371</v>
      </c>
      <c r="E536" s="245" t="s">
        <v>21</v>
      </c>
      <c r="F536" s="246" t="s">
        <v>938</v>
      </c>
      <c r="G536" s="234"/>
      <c r="H536" s="247">
        <v>0.128</v>
      </c>
      <c r="I536" s="239"/>
      <c r="J536" s="234"/>
      <c r="K536" s="234"/>
      <c r="L536" s="240"/>
      <c r="M536" s="241"/>
      <c r="N536" s="242"/>
      <c r="O536" s="242"/>
      <c r="P536" s="242"/>
      <c r="Q536" s="242"/>
      <c r="R536" s="242"/>
      <c r="S536" s="242"/>
      <c r="T536" s="243"/>
      <c r="AT536" s="244" t="s">
        <v>371</v>
      </c>
      <c r="AU536" s="244" t="s">
        <v>79</v>
      </c>
      <c r="AV536" s="13" t="s">
        <v>79</v>
      </c>
      <c r="AW536" s="13" t="s">
        <v>33</v>
      </c>
      <c r="AX536" s="13" t="s">
        <v>70</v>
      </c>
      <c r="AY536" s="244" t="s">
        <v>361</v>
      </c>
    </row>
    <row r="537" spans="2:65" s="12" customFormat="1" ht="13.5">
      <c r="B537" s="222"/>
      <c r="C537" s="223"/>
      <c r="D537" s="219" t="s">
        <v>371</v>
      </c>
      <c r="E537" s="224" t="s">
        <v>21</v>
      </c>
      <c r="F537" s="225" t="s">
        <v>939</v>
      </c>
      <c r="G537" s="223"/>
      <c r="H537" s="226" t="s">
        <v>21</v>
      </c>
      <c r="I537" s="227"/>
      <c r="J537" s="223"/>
      <c r="K537" s="223"/>
      <c r="L537" s="228"/>
      <c r="M537" s="229"/>
      <c r="N537" s="230"/>
      <c r="O537" s="230"/>
      <c r="P537" s="230"/>
      <c r="Q537" s="230"/>
      <c r="R537" s="230"/>
      <c r="S537" s="230"/>
      <c r="T537" s="231"/>
      <c r="AT537" s="232" t="s">
        <v>371</v>
      </c>
      <c r="AU537" s="232" t="s">
        <v>79</v>
      </c>
      <c r="AV537" s="12" t="s">
        <v>77</v>
      </c>
      <c r="AW537" s="12" t="s">
        <v>33</v>
      </c>
      <c r="AX537" s="12" t="s">
        <v>70</v>
      </c>
      <c r="AY537" s="232" t="s">
        <v>361</v>
      </c>
    </row>
    <row r="538" spans="2:65" s="15" customFormat="1" ht="13.5">
      <c r="B538" s="262"/>
      <c r="C538" s="263"/>
      <c r="D538" s="219" t="s">
        <v>371</v>
      </c>
      <c r="E538" s="264" t="s">
        <v>307</v>
      </c>
      <c r="F538" s="265" t="s">
        <v>866</v>
      </c>
      <c r="G538" s="263"/>
      <c r="H538" s="266">
        <v>34.725999999999999</v>
      </c>
      <c r="I538" s="267"/>
      <c r="J538" s="263"/>
      <c r="K538" s="263"/>
      <c r="L538" s="268"/>
      <c r="M538" s="269"/>
      <c r="N538" s="270"/>
      <c r="O538" s="270"/>
      <c r="P538" s="270"/>
      <c r="Q538" s="270"/>
      <c r="R538" s="270"/>
      <c r="S538" s="270"/>
      <c r="T538" s="271"/>
      <c r="AT538" s="272" t="s">
        <v>371</v>
      </c>
      <c r="AU538" s="272" t="s">
        <v>79</v>
      </c>
      <c r="AV538" s="15" t="s">
        <v>87</v>
      </c>
      <c r="AW538" s="15" t="s">
        <v>33</v>
      </c>
      <c r="AX538" s="15" t="s">
        <v>70</v>
      </c>
      <c r="AY538" s="272" t="s">
        <v>361</v>
      </c>
    </row>
    <row r="539" spans="2:65" s="13" customFormat="1" ht="13.5">
      <c r="B539" s="233"/>
      <c r="C539" s="234"/>
      <c r="D539" s="219" t="s">
        <v>371</v>
      </c>
      <c r="E539" s="245" t="s">
        <v>21</v>
      </c>
      <c r="F539" s="246" t="s">
        <v>940</v>
      </c>
      <c r="G539" s="234"/>
      <c r="H539" s="247">
        <v>59.338000000000001</v>
      </c>
      <c r="I539" s="239"/>
      <c r="J539" s="234"/>
      <c r="K539" s="234"/>
      <c r="L539" s="240"/>
      <c r="M539" s="241"/>
      <c r="N539" s="242"/>
      <c r="O539" s="242"/>
      <c r="P539" s="242"/>
      <c r="Q539" s="242"/>
      <c r="R539" s="242"/>
      <c r="S539" s="242"/>
      <c r="T539" s="243"/>
      <c r="AT539" s="244" t="s">
        <v>371</v>
      </c>
      <c r="AU539" s="244" t="s">
        <v>79</v>
      </c>
      <c r="AV539" s="13" t="s">
        <v>79</v>
      </c>
      <c r="AW539" s="13" t="s">
        <v>33</v>
      </c>
      <c r="AX539" s="13" t="s">
        <v>70</v>
      </c>
      <c r="AY539" s="244" t="s">
        <v>361</v>
      </c>
    </row>
    <row r="540" spans="2:65" s="15" customFormat="1" ht="13.5">
      <c r="B540" s="262"/>
      <c r="C540" s="263"/>
      <c r="D540" s="219" t="s">
        <v>371</v>
      </c>
      <c r="E540" s="264" t="s">
        <v>21</v>
      </c>
      <c r="F540" s="265" t="s">
        <v>866</v>
      </c>
      <c r="G540" s="263"/>
      <c r="H540" s="266">
        <v>59.338000000000001</v>
      </c>
      <c r="I540" s="267"/>
      <c r="J540" s="263"/>
      <c r="K540" s="263"/>
      <c r="L540" s="268"/>
      <c r="M540" s="269"/>
      <c r="N540" s="270"/>
      <c r="O540" s="270"/>
      <c r="P540" s="270"/>
      <c r="Q540" s="270"/>
      <c r="R540" s="270"/>
      <c r="S540" s="270"/>
      <c r="T540" s="271"/>
      <c r="AT540" s="272" t="s">
        <v>371</v>
      </c>
      <c r="AU540" s="272" t="s">
        <v>79</v>
      </c>
      <c r="AV540" s="15" t="s">
        <v>87</v>
      </c>
      <c r="AW540" s="15" t="s">
        <v>33</v>
      </c>
      <c r="AX540" s="15" t="s">
        <v>70</v>
      </c>
      <c r="AY540" s="272" t="s">
        <v>361</v>
      </c>
    </row>
    <row r="541" spans="2:65" s="14" customFormat="1" ht="13.5">
      <c r="B541" s="248"/>
      <c r="C541" s="249"/>
      <c r="D541" s="235" t="s">
        <v>371</v>
      </c>
      <c r="E541" s="250" t="s">
        <v>21</v>
      </c>
      <c r="F541" s="251" t="s">
        <v>392</v>
      </c>
      <c r="G541" s="249"/>
      <c r="H541" s="252">
        <v>94.063999999999993</v>
      </c>
      <c r="I541" s="253"/>
      <c r="J541" s="249"/>
      <c r="K541" s="249"/>
      <c r="L541" s="254"/>
      <c r="M541" s="255"/>
      <c r="N541" s="256"/>
      <c r="O541" s="256"/>
      <c r="P541" s="256"/>
      <c r="Q541" s="256"/>
      <c r="R541" s="256"/>
      <c r="S541" s="256"/>
      <c r="T541" s="257"/>
      <c r="AT541" s="258" t="s">
        <v>371</v>
      </c>
      <c r="AU541" s="258" t="s">
        <v>79</v>
      </c>
      <c r="AV541" s="14" t="s">
        <v>147</v>
      </c>
      <c r="AW541" s="14" t="s">
        <v>33</v>
      </c>
      <c r="AX541" s="14" t="s">
        <v>77</v>
      </c>
      <c r="AY541" s="258" t="s">
        <v>361</v>
      </c>
    </row>
    <row r="542" spans="2:65" s="1" customFormat="1" ht="22.5" customHeight="1">
      <c r="B542" s="42"/>
      <c r="C542" s="207" t="s">
        <v>941</v>
      </c>
      <c r="D542" s="207" t="s">
        <v>363</v>
      </c>
      <c r="E542" s="208" t="s">
        <v>942</v>
      </c>
      <c r="F542" s="209" t="s">
        <v>943</v>
      </c>
      <c r="G542" s="210" t="s">
        <v>685</v>
      </c>
      <c r="H542" s="211">
        <v>160.19999999999999</v>
      </c>
      <c r="I542" s="212"/>
      <c r="J542" s="213">
        <f>ROUND(I542*H542,2)</f>
        <v>0</v>
      </c>
      <c r="K542" s="209" t="s">
        <v>367</v>
      </c>
      <c r="L542" s="62"/>
      <c r="M542" s="214" t="s">
        <v>21</v>
      </c>
      <c r="N542" s="215" t="s">
        <v>41</v>
      </c>
      <c r="O542" s="43"/>
      <c r="P542" s="216">
        <f>O542*H542</f>
        <v>0</v>
      </c>
      <c r="Q542" s="216">
        <v>0</v>
      </c>
      <c r="R542" s="216">
        <f>Q542*H542</f>
        <v>0</v>
      </c>
      <c r="S542" s="216">
        <v>0</v>
      </c>
      <c r="T542" s="217">
        <f>S542*H542</f>
        <v>0</v>
      </c>
      <c r="AR542" s="25" t="s">
        <v>147</v>
      </c>
      <c r="AT542" s="25" t="s">
        <v>363</v>
      </c>
      <c r="AU542" s="25" t="s">
        <v>79</v>
      </c>
      <c r="AY542" s="25" t="s">
        <v>361</v>
      </c>
      <c r="BE542" s="218">
        <f>IF(N542="základní",J542,0)</f>
        <v>0</v>
      </c>
      <c r="BF542" s="218">
        <f>IF(N542="snížená",J542,0)</f>
        <v>0</v>
      </c>
      <c r="BG542" s="218">
        <f>IF(N542="zákl. přenesená",J542,0)</f>
        <v>0</v>
      </c>
      <c r="BH542" s="218">
        <f>IF(N542="sníž. přenesená",J542,0)</f>
        <v>0</v>
      </c>
      <c r="BI542" s="218">
        <f>IF(N542="nulová",J542,0)</f>
        <v>0</v>
      </c>
      <c r="BJ542" s="25" t="s">
        <v>77</v>
      </c>
      <c r="BK542" s="218">
        <f>ROUND(I542*H542,2)</f>
        <v>0</v>
      </c>
      <c r="BL542" s="25" t="s">
        <v>147</v>
      </c>
      <c r="BM542" s="25" t="s">
        <v>944</v>
      </c>
    </row>
    <row r="543" spans="2:65" s="1" customFormat="1" ht="27">
      <c r="B543" s="42"/>
      <c r="C543" s="64"/>
      <c r="D543" s="219" t="s">
        <v>369</v>
      </c>
      <c r="E543" s="64"/>
      <c r="F543" s="220" t="s">
        <v>945</v>
      </c>
      <c r="G543" s="64"/>
      <c r="H543" s="64"/>
      <c r="I543" s="175"/>
      <c r="J543" s="64"/>
      <c r="K543" s="64"/>
      <c r="L543" s="62"/>
      <c r="M543" s="221"/>
      <c r="N543" s="43"/>
      <c r="O543" s="43"/>
      <c r="P543" s="43"/>
      <c r="Q543" s="43"/>
      <c r="R543" s="43"/>
      <c r="S543" s="43"/>
      <c r="T543" s="79"/>
      <c r="AT543" s="25" t="s">
        <v>369</v>
      </c>
      <c r="AU543" s="25" t="s">
        <v>79</v>
      </c>
    </row>
    <row r="544" spans="2:65" s="12" customFormat="1" ht="13.5">
      <c r="B544" s="222"/>
      <c r="C544" s="223"/>
      <c r="D544" s="219" t="s">
        <v>371</v>
      </c>
      <c r="E544" s="224" t="s">
        <v>21</v>
      </c>
      <c r="F544" s="225" t="s">
        <v>946</v>
      </c>
      <c r="G544" s="223"/>
      <c r="H544" s="226" t="s">
        <v>21</v>
      </c>
      <c r="I544" s="227"/>
      <c r="J544" s="223"/>
      <c r="K544" s="223"/>
      <c r="L544" s="228"/>
      <c r="M544" s="229"/>
      <c r="N544" s="230"/>
      <c r="O544" s="230"/>
      <c r="P544" s="230"/>
      <c r="Q544" s="230"/>
      <c r="R544" s="230"/>
      <c r="S544" s="230"/>
      <c r="T544" s="231"/>
      <c r="AT544" s="232" t="s">
        <v>371</v>
      </c>
      <c r="AU544" s="232" t="s">
        <v>79</v>
      </c>
      <c r="AV544" s="12" t="s">
        <v>77</v>
      </c>
      <c r="AW544" s="12" t="s">
        <v>33</v>
      </c>
      <c r="AX544" s="12" t="s">
        <v>70</v>
      </c>
      <c r="AY544" s="232" t="s">
        <v>361</v>
      </c>
    </row>
    <row r="545" spans="2:65" s="13" customFormat="1" ht="13.5">
      <c r="B545" s="233"/>
      <c r="C545" s="234"/>
      <c r="D545" s="219" t="s">
        <v>371</v>
      </c>
      <c r="E545" s="245" t="s">
        <v>21</v>
      </c>
      <c r="F545" s="246" t="s">
        <v>947</v>
      </c>
      <c r="G545" s="234"/>
      <c r="H545" s="247">
        <v>39</v>
      </c>
      <c r="I545" s="239"/>
      <c r="J545" s="234"/>
      <c r="K545" s="234"/>
      <c r="L545" s="240"/>
      <c r="M545" s="241"/>
      <c r="N545" s="242"/>
      <c r="O545" s="242"/>
      <c r="P545" s="242"/>
      <c r="Q545" s="242"/>
      <c r="R545" s="242"/>
      <c r="S545" s="242"/>
      <c r="T545" s="243"/>
      <c r="AT545" s="244" t="s">
        <v>371</v>
      </c>
      <c r="AU545" s="244" t="s">
        <v>79</v>
      </c>
      <c r="AV545" s="13" t="s">
        <v>79</v>
      </c>
      <c r="AW545" s="13" t="s">
        <v>33</v>
      </c>
      <c r="AX545" s="13" t="s">
        <v>70</v>
      </c>
      <c r="AY545" s="244" t="s">
        <v>361</v>
      </c>
    </row>
    <row r="546" spans="2:65" s="13" customFormat="1" ht="13.5">
      <c r="B546" s="233"/>
      <c r="C546" s="234"/>
      <c r="D546" s="219" t="s">
        <v>371</v>
      </c>
      <c r="E546" s="245" t="s">
        <v>21</v>
      </c>
      <c r="F546" s="246" t="s">
        <v>948</v>
      </c>
      <c r="G546" s="234"/>
      <c r="H546" s="247">
        <v>41.2</v>
      </c>
      <c r="I546" s="239"/>
      <c r="J546" s="234"/>
      <c r="K546" s="234"/>
      <c r="L546" s="240"/>
      <c r="M546" s="241"/>
      <c r="N546" s="242"/>
      <c r="O546" s="242"/>
      <c r="P546" s="242"/>
      <c r="Q546" s="242"/>
      <c r="R546" s="242"/>
      <c r="S546" s="242"/>
      <c r="T546" s="243"/>
      <c r="AT546" s="244" t="s">
        <v>371</v>
      </c>
      <c r="AU546" s="244" t="s">
        <v>79</v>
      </c>
      <c r="AV546" s="13" t="s">
        <v>79</v>
      </c>
      <c r="AW546" s="13" t="s">
        <v>33</v>
      </c>
      <c r="AX546" s="13" t="s">
        <v>70</v>
      </c>
      <c r="AY546" s="244" t="s">
        <v>361</v>
      </c>
    </row>
    <row r="547" spans="2:65" s="13" customFormat="1" ht="13.5">
      <c r="B547" s="233"/>
      <c r="C547" s="234"/>
      <c r="D547" s="219" t="s">
        <v>371</v>
      </c>
      <c r="E547" s="245" t="s">
        <v>21</v>
      </c>
      <c r="F547" s="246" t="s">
        <v>949</v>
      </c>
      <c r="G547" s="234"/>
      <c r="H547" s="247">
        <v>3.6</v>
      </c>
      <c r="I547" s="239"/>
      <c r="J547" s="234"/>
      <c r="K547" s="234"/>
      <c r="L547" s="240"/>
      <c r="M547" s="241"/>
      <c r="N547" s="242"/>
      <c r="O547" s="242"/>
      <c r="P547" s="242"/>
      <c r="Q547" s="242"/>
      <c r="R547" s="242"/>
      <c r="S547" s="242"/>
      <c r="T547" s="243"/>
      <c r="AT547" s="244" t="s">
        <v>371</v>
      </c>
      <c r="AU547" s="244" t="s">
        <v>79</v>
      </c>
      <c r="AV547" s="13" t="s">
        <v>79</v>
      </c>
      <c r="AW547" s="13" t="s">
        <v>33</v>
      </c>
      <c r="AX547" s="13" t="s">
        <v>70</v>
      </c>
      <c r="AY547" s="244" t="s">
        <v>361</v>
      </c>
    </row>
    <row r="548" spans="2:65" s="13" customFormat="1" ht="27">
      <c r="B548" s="233"/>
      <c r="C548" s="234"/>
      <c r="D548" s="219" t="s">
        <v>371</v>
      </c>
      <c r="E548" s="245" t="s">
        <v>21</v>
      </c>
      <c r="F548" s="246" t="s">
        <v>950</v>
      </c>
      <c r="G548" s="234"/>
      <c r="H548" s="247">
        <v>76.400000000000006</v>
      </c>
      <c r="I548" s="239"/>
      <c r="J548" s="234"/>
      <c r="K548" s="234"/>
      <c r="L548" s="240"/>
      <c r="M548" s="241"/>
      <c r="N548" s="242"/>
      <c r="O548" s="242"/>
      <c r="P548" s="242"/>
      <c r="Q548" s="242"/>
      <c r="R548" s="242"/>
      <c r="S548" s="242"/>
      <c r="T548" s="243"/>
      <c r="AT548" s="244" t="s">
        <v>371</v>
      </c>
      <c r="AU548" s="244" t="s">
        <v>79</v>
      </c>
      <c r="AV548" s="13" t="s">
        <v>79</v>
      </c>
      <c r="AW548" s="13" t="s">
        <v>33</v>
      </c>
      <c r="AX548" s="13" t="s">
        <v>70</v>
      </c>
      <c r="AY548" s="244" t="s">
        <v>361</v>
      </c>
    </row>
    <row r="549" spans="2:65" s="14" customFormat="1" ht="13.5">
      <c r="B549" s="248"/>
      <c r="C549" s="249"/>
      <c r="D549" s="235" t="s">
        <v>371</v>
      </c>
      <c r="E549" s="250" t="s">
        <v>21</v>
      </c>
      <c r="F549" s="251" t="s">
        <v>392</v>
      </c>
      <c r="G549" s="249"/>
      <c r="H549" s="252">
        <v>160.19999999999999</v>
      </c>
      <c r="I549" s="253"/>
      <c r="J549" s="249"/>
      <c r="K549" s="249"/>
      <c r="L549" s="254"/>
      <c r="M549" s="255"/>
      <c r="N549" s="256"/>
      <c r="O549" s="256"/>
      <c r="P549" s="256"/>
      <c r="Q549" s="256"/>
      <c r="R549" s="256"/>
      <c r="S549" s="256"/>
      <c r="T549" s="257"/>
      <c r="AT549" s="258" t="s">
        <v>371</v>
      </c>
      <c r="AU549" s="258" t="s">
        <v>79</v>
      </c>
      <c r="AV549" s="14" t="s">
        <v>147</v>
      </c>
      <c r="AW549" s="14" t="s">
        <v>33</v>
      </c>
      <c r="AX549" s="14" t="s">
        <v>77</v>
      </c>
      <c r="AY549" s="258" t="s">
        <v>361</v>
      </c>
    </row>
    <row r="550" spans="2:65" s="1" customFormat="1" ht="22.5" customHeight="1">
      <c r="B550" s="42"/>
      <c r="C550" s="273" t="s">
        <v>951</v>
      </c>
      <c r="D550" s="273" t="s">
        <v>952</v>
      </c>
      <c r="E550" s="274" t="s">
        <v>953</v>
      </c>
      <c r="F550" s="275" t="s">
        <v>954</v>
      </c>
      <c r="G550" s="276" t="s">
        <v>685</v>
      </c>
      <c r="H550" s="277">
        <v>168.21</v>
      </c>
      <c r="I550" s="278"/>
      <c r="J550" s="279">
        <f>ROUND(I550*H550,2)</f>
        <v>0</v>
      </c>
      <c r="K550" s="275" t="s">
        <v>367</v>
      </c>
      <c r="L550" s="280"/>
      <c r="M550" s="281" t="s">
        <v>21</v>
      </c>
      <c r="N550" s="282" t="s">
        <v>41</v>
      </c>
      <c r="O550" s="43"/>
      <c r="P550" s="216">
        <f>O550*H550</f>
        <v>0</v>
      </c>
      <c r="Q550" s="216">
        <v>3.0000000000000001E-5</v>
      </c>
      <c r="R550" s="216">
        <f>Q550*H550</f>
        <v>5.0463000000000001E-3</v>
      </c>
      <c r="S550" s="216">
        <v>0</v>
      </c>
      <c r="T550" s="217">
        <f>S550*H550</f>
        <v>0</v>
      </c>
      <c r="AR550" s="25" t="s">
        <v>417</v>
      </c>
      <c r="AT550" s="25" t="s">
        <v>952</v>
      </c>
      <c r="AU550" s="25" t="s">
        <v>79</v>
      </c>
      <c r="AY550" s="25" t="s">
        <v>361</v>
      </c>
      <c r="BE550" s="218">
        <f>IF(N550="základní",J550,0)</f>
        <v>0</v>
      </c>
      <c r="BF550" s="218">
        <f>IF(N550="snížená",J550,0)</f>
        <v>0</v>
      </c>
      <c r="BG550" s="218">
        <f>IF(N550="zákl. přenesená",J550,0)</f>
        <v>0</v>
      </c>
      <c r="BH550" s="218">
        <f>IF(N550="sníž. přenesená",J550,0)</f>
        <v>0</v>
      </c>
      <c r="BI550" s="218">
        <f>IF(N550="nulová",J550,0)</f>
        <v>0</v>
      </c>
      <c r="BJ550" s="25" t="s">
        <v>77</v>
      </c>
      <c r="BK550" s="218">
        <f>ROUND(I550*H550,2)</f>
        <v>0</v>
      </c>
      <c r="BL550" s="25" t="s">
        <v>147</v>
      </c>
      <c r="BM550" s="25" t="s">
        <v>955</v>
      </c>
    </row>
    <row r="551" spans="2:65" s="1" customFormat="1" ht="13.5">
      <c r="B551" s="42"/>
      <c r="C551" s="64"/>
      <c r="D551" s="219" t="s">
        <v>369</v>
      </c>
      <c r="E551" s="64"/>
      <c r="F551" s="220" t="s">
        <v>954</v>
      </c>
      <c r="G551" s="64"/>
      <c r="H551" s="64"/>
      <c r="I551" s="175"/>
      <c r="J551" s="64"/>
      <c r="K551" s="64"/>
      <c r="L551" s="62"/>
      <c r="M551" s="221"/>
      <c r="N551" s="43"/>
      <c r="O551" s="43"/>
      <c r="P551" s="43"/>
      <c r="Q551" s="43"/>
      <c r="R551" s="43"/>
      <c r="S551" s="43"/>
      <c r="T551" s="79"/>
      <c r="AT551" s="25" t="s">
        <v>369</v>
      </c>
      <c r="AU551" s="25" t="s">
        <v>79</v>
      </c>
    </row>
    <row r="552" spans="2:65" s="13" customFormat="1" ht="13.5">
      <c r="B552" s="233"/>
      <c r="C552" s="234"/>
      <c r="D552" s="235" t="s">
        <v>371</v>
      </c>
      <c r="E552" s="234"/>
      <c r="F552" s="237" t="s">
        <v>956</v>
      </c>
      <c r="G552" s="234"/>
      <c r="H552" s="238">
        <v>168.21</v>
      </c>
      <c r="I552" s="239"/>
      <c r="J552" s="234"/>
      <c r="K552" s="234"/>
      <c r="L552" s="240"/>
      <c r="M552" s="241"/>
      <c r="N552" s="242"/>
      <c r="O552" s="242"/>
      <c r="P552" s="242"/>
      <c r="Q552" s="242"/>
      <c r="R552" s="242"/>
      <c r="S552" s="242"/>
      <c r="T552" s="243"/>
      <c r="AT552" s="244" t="s">
        <v>371</v>
      </c>
      <c r="AU552" s="244" t="s">
        <v>79</v>
      </c>
      <c r="AV552" s="13" t="s">
        <v>79</v>
      </c>
      <c r="AW552" s="13" t="s">
        <v>6</v>
      </c>
      <c r="AX552" s="13" t="s">
        <v>77</v>
      </c>
      <c r="AY552" s="244" t="s">
        <v>361</v>
      </c>
    </row>
    <row r="553" spans="2:65" s="1" customFormat="1" ht="22.5" customHeight="1">
      <c r="B553" s="42"/>
      <c r="C553" s="207" t="s">
        <v>957</v>
      </c>
      <c r="D553" s="207" t="s">
        <v>363</v>
      </c>
      <c r="E553" s="208" t="s">
        <v>958</v>
      </c>
      <c r="F553" s="209" t="s">
        <v>959</v>
      </c>
      <c r="G553" s="210" t="s">
        <v>685</v>
      </c>
      <c r="H553" s="211">
        <v>161.69999999999999</v>
      </c>
      <c r="I553" s="212"/>
      <c r="J553" s="213">
        <f>ROUND(I553*H553,2)</f>
        <v>0</v>
      </c>
      <c r="K553" s="209" t="s">
        <v>367</v>
      </c>
      <c r="L553" s="62"/>
      <c r="M553" s="214" t="s">
        <v>21</v>
      </c>
      <c r="N553" s="215" t="s">
        <v>41</v>
      </c>
      <c r="O553" s="43"/>
      <c r="P553" s="216">
        <f>O553*H553</f>
        <v>0</v>
      </c>
      <c r="Q553" s="216">
        <v>0</v>
      </c>
      <c r="R553" s="216">
        <f>Q553*H553</f>
        <v>0</v>
      </c>
      <c r="S553" s="216">
        <v>0</v>
      </c>
      <c r="T553" s="217">
        <f>S553*H553</f>
        <v>0</v>
      </c>
      <c r="AR553" s="25" t="s">
        <v>147</v>
      </c>
      <c r="AT553" s="25" t="s">
        <v>363</v>
      </c>
      <c r="AU553" s="25" t="s">
        <v>79</v>
      </c>
      <c r="AY553" s="25" t="s">
        <v>361</v>
      </c>
      <c r="BE553" s="218">
        <f>IF(N553="základní",J553,0)</f>
        <v>0</v>
      </c>
      <c r="BF553" s="218">
        <f>IF(N553="snížená",J553,0)</f>
        <v>0</v>
      </c>
      <c r="BG553" s="218">
        <f>IF(N553="zákl. přenesená",J553,0)</f>
        <v>0</v>
      </c>
      <c r="BH553" s="218">
        <f>IF(N553="sníž. přenesená",J553,0)</f>
        <v>0</v>
      </c>
      <c r="BI553" s="218">
        <f>IF(N553="nulová",J553,0)</f>
        <v>0</v>
      </c>
      <c r="BJ553" s="25" t="s">
        <v>77</v>
      </c>
      <c r="BK553" s="218">
        <f>ROUND(I553*H553,2)</f>
        <v>0</v>
      </c>
      <c r="BL553" s="25" t="s">
        <v>147</v>
      </c>
      <c r="BM553" s="25" t="s">
        <v>960</v>
      </c>
    </row>
    <row r="554" spans="2:65" s="1" customFormat="1" ht="27">
      <c r="B554" s="42"/>
      <c r="C554" s="64"/>
      <c r="D554" s="219" t="s">
        <v>369</v>
      </c>
      <c r="E554" s="64"/>
      <c r="F554" s="220" t="s">
        <v>961</v>
      </c>
      <c r="G554" s="64"/>
      <c r="H554" s="64"/>
      <c r="I554" s="175"/>
      <c r="J554" s="64"/>
      <c r="K554" s="64"/>
      <c r="L554" s="62"/>
      <c r="M554" s="221"/>
      <c r="N554" s="43"/>
      <c r="O554" s="43"/>
      <c r="P554" s="43"/>
      <c r="Q554" s="43"/>
      <c r="R554" s="43"/>
      <c r="S554" s="43"/>
      <c r="T554" s="79"/>
      <c r="AT554" s="25" t="s">
        <v>369</v>
      </c>
      <c r="AU554" s="25" t="s">
        <v>79</v>
      </c>
    </row>
    <row r="555" spans="2:65" s="12" customFormat="1" ht="13.5">
      <c r="B555" s="222"/>
      <c r="C555" s="223"/>
      <c r="D555" s="219" t="s">
        <v>371</v>
      </c>
      <c r="E555" s="224" t="s">
        <v>21</v>
      </c>
      <c r="F555" s="225" t="s">
        <v>946</v>
      </c>
      <c r="G555" s="223"/>
      <c r="H555" s="226" t="s">
        <v>21</v>
      </c>
      <c r="I555" s="227"/>
      <c r="J555" s="223"/>
      <c r="K555" s="223"/>
      <c r="L555" s="228"/>
      <c r="M555" s="229"/>
      <c r="N555" s="230"/>
      <c r="O555" s="230"/>
      <c r="P555" s="230"/>
      <c r="Q555" s="230"/>
      <c r="R555" s="230"/>
      <c r="S555" s="230"/>
      <c r="T555" s="231"/>
      <c r="AT555" s="232" t="s">
        <v>371</v>
      </c>
      <c r="AU555" s="232" t="s">
        <v>79</v>
      </c>
      <c r="AV555" s="12" t="s">
        <v>77</v>
      </c>
      <c r="AW555" s="12" t="s">
        <v>33</v>
      </c>
      <c r="AX555" s="12" t="s">
        <v>70</v>
      </c>
      <c r="AY555" s="232" t="s">
        <v>361</v>
      </c>
    </row>
    <row r="556" spans="2:65" s="12" customFormat="1" ht="13.5">
      <c r="B556" s="222"/>
      <c r="C556" s="223"/>
      <c r="D556" s="219" t="s">
        <v>371</v>
      </c>
      <c r="E556" s="224" t="s">
        <v>21</v>
      </c>
      <c r="F556" s="225" t="s">
        <v>962</v>
      </c>
      <c r="G556" s="223"/>
      <c r="H556" s="226" t="s">
        <v>21</v>
      </c>
      <c r="I556" s="227"/>
      <c r="J556" s="223"/>
      <c r="K556" s="223"/>
      <c r="L556" s="228"/>
      <c r="M556" s="229"/>
      <c r="N556" s="230"/>
      <c r="O556" s="230"/>
      <c r="P556" s="230"/>
      <c r="Q556" s="230"/>
      <c r="R556" s="230"/>
      <c r="S556" s="230"/>
      <c r="T556" s="231"/>
      <c r="AT556" s="232" t="s">
        <v>371</v>
      </c>
      <c r="AU556" s="232" t="s">
        <v>79</v>
      </c>
      <c r="AV556" s="12" t="s">
        <v>77</v>
      </c>
      <c r="AW556" s="12" t="s">
        <v>33</v>
      </c>
      <c r="AX556" s="12" t="s">
        <v>70</v>
      </c>
      <c r="AY556" s="232" t="s">
        <v>361</v>
      </c>
    </row>
    <row r="557" spans="2:65" s="13" customFormat="1" ht="13.5">
      <c r="B557" s="233"/>
      <c r="C557" s="234"/>
      <c r="D557" s="219" t="s">
        <v>371</v>
      </c>
      <c r="E557" s="245" t="s">
        <v>21</v>
      </c>
      <c r="F557" s="246" t="s">
        <v>963</v>
      </c>
      <c r="G557" s="234"/>
      <c r="H557" s="247">
        <v>111.05</v>
      </c>
      <c r="I557" s="239"/>
      <c r="J557" s="234"/>
      <c r="K557" s="234"/>
      <c r="L557" s="240"/>
      <c r="M557" s="241"/>
      <c r="N557" s="242"/>
      <c r="O557" s="242"/>
      <c r="P557" s="242"/>
      <c r="Q557" s="242"/>
      <c r="R557" s="242"/>
      <c r="S557" s="242"/>
      <c r="T557" s="243"/>
      <c r="AT557" s="244" t="s">
        <v>371</v>
      </c>
      <c r="AU557" s="244" t="s">
        <v>79</v>
      </c>
      <c r="AV557" s="13" t="s">
        <v>79</v>
      </c>
      <c r="AW557" s="13" t="s">
        <v>33</v>
      </c>
      <c r="AX557" s="13" t="s">
        <v>70</v>
      </c>
      <c r="AY557" s="244" t="s">
        <v>361</v>
      </c>
    </row>
    <row r="558" spans="2:65" s="15" customFormat="1" ht="13.5">
      <c r="B558" s="262"/>
      <c r="C558" s="263"/>
      <c r="D558" s="219" t="s">
        <v>371</v>
      </c>
      <c r="E558" s="264" t="s">
        <v>280</v>
      </c>
      <c r="F558" s="265" t="s">
        <v>866</v>
      </c>
      <c r="G558" s="263"/>
      <c r="H558" s="266">
        <v>111.05</v>
      </c>
      <c r="I558" s="267"/>
      <c r="J558" s="263"/>
      <c r="K558" s="263"/>
      <c r="L558" s="268"/>
      <c r="M558" s="269"/>
      <c r="N558" s="270"/>
      <c r="O558" s="270"/>
      <c r="P558" s="270"/>
      <c r="Q558" s="270"/>
      <c r="R558" s="270"/>
      <c r="S558" s="270"/>
      <c r="T558" s="271"/>
      <c r="AT558" s="272" t="s">
        <v>371</v>
      </c>
      <c r="AU558" s="272" t="s">
        <v>79</v>
      </c>
      <c r="AV558" s="15" t="s">
        <v>87</v>
      </c>
      <c r="AW558" s="15" t="s">
        <v>33</v>
      </c>
      <c r="AX558" s="15" t="s">
        <v>70</v>
      </c>
      <c r="AY558" s="272" t="s">
        <v>361</v>
      </c>
    </row>
    <row r="559" spans="2:65" s="12" customFormat="1" ht="13.5">
      <c r="B559" s="222"/>
      <c r="C559" s="223"/>
      <c r="D559" s="219" t="s">
        <v>371</v>
      </c>
      <c r="E559" s="224" t="s">
        <v>21</v>
      </c>
      <c r="F559" s="225" t="s">
        <v>964</v>
      </c>
      <c r="G559" s="223"/>
      <c r="H559" s="226" t="s">
        <v>21</v>
      </c>
      <c r="I559" s="227"/>
      <c r="J559" s="223"/>
      <c r="K559" s="223"/>
      <c r="L559" s="228"/>
      <c r="M559" s="229"/>
      <c r="N559" s="230"/>
      <c r="O559" s="230"/>
      <c r="P559" s="230"/>
      <c r="Q559" s="230"/>
      <c r="R559" s="230"/>
      <c r="S559" s="230"/>
      <c r="T559" s="231"/>
      <c r="AT559" s="232" t="s">
        <v>371</v>
      </c>
      <c r="AU559" s="232" t="s">
        <v>79</v>
      </c>
      <c r="AV559" s="12" t="s">
        <v>77</v>
      </c>
      <c r="AW559" s="12" t="s">
        <v>33</v>
      </c>
      <c r="AX559" s="12" t="s">
        <v>70</v>
      </c>
      <c r="AY559" s="232" t="s">
        <v>361</v>
      </c>
    </row>
    <row r="560" spans="2:65" s="13" customFormat="1" ht="13.5">
      <c r="B560" s="233"/>
      <c r="C560" s="234"/>
      <c r="D560" s="219" t="s">
        <v>371</v>
      </c>
      <c r="E560" s="245" t="s">
        <v>21</v>
      </c>
      <c r="F560" s="246" t="s">
        <v>965</v>
      </c>
      <c r="G560" s="234"/>
      <c r="H560" s="247">
        <v>34.65</v>
      </c>
      <c r="I560" s="239"/>
      <c r="J560" s="234"/>
      <c r="K560" s="234"/>
      <c r="L560" s="240"/>
      <c r="M560" s="241"/>
      <c r="N560" s="242"/>
      <c r="O560" s="242"/>
      <c r="P560" s="242"/>
      <c r="Q560" s="242"/>
      <c r="R560" s="242"/>
      <c r="S560" s="242"/>
      <c r="T560" s="243"/>
      <c r="AT560" s="244" t="s">
        <v>371</v>
      </c>
      <c r="AU560" s="244" t="s">
        <v>79</v>
      </c>
      <c r="AV560" s="13" t="s">
        <v>79</v>
      </c>
      <c r="AW560" s="13" t="s">
        <v>33</v>
      </c>
      <c r="AX560" s="13" t="s">
        <v>70</v>
      </c>
      <c r="AY560" s="244" t="s">
        <v>361</v>
      </c>
    </row>
    <row r="561" spans="2:65" s="15" customFormat="1" ht="13.5">
      <c r="B561" s="262"/>
      <c r="C561" s="263"/>
      <c r="D561" s="219" t="s">
        <v>371</v>
      </c>
      <c r="E561" s="264" t="s">
        <v>282</v>
      </c>
      <c r="F561" s="265" t="s">
        <v>866</v>
      </c>
      <c r="G561" s="263"/>
      <c r="H561" s="266">
        <v>34.65</v>
      </c>
      <c r="I561" s="267"/>
      <c r="J561" s="263"/>
      <c r="K561" s="263"/>
      <c r="L561" s="268"/>
      <c r="M561" s="269"/>
      <c r="N561" s="270"/>
      <c r="O561" s="270"/>
      <c r="P561" s="270"/>
      <c r="Q561" s="270"/>
      <c r="R561" s="270"/>
      <c r="S561" s="270"/>
      <c r="T561" s="271"/>
      <c r="AT561" s="272" t="s">
        <v>371</v>
      </c>
      <c r="AU561" s="272" t="s">
        <v>79</v>
      </c>
      <c r="AV561" s="15" t="s">
        <v>87</v>
      </c>
      <c r="AW561" s="15" t="s">
        <v>33</v>
      </c>
      <c r="AX561" s="15" t="s">
        <v>70</v>
      </c>
      <c r="AY561" s="272" t="s">
        <v>361</v>
      </c>
    </row>
    <row r="562" spans="2:65" s="12" customFormat="1" ht="13.5">
      <c r="B562" s="222"/>
      <c r="C562" s="223"/>
      <c r="D562" s="219" t="s">
        <v>371</v>
      </c>
      <c r="E562" s="224" t="s">
        <v>21</v>
      </c>
      <c r="F562" s="225" t="s">
        <v>966</v>
      </c>
      <c r="G562" s="223"/>
      <c r="H562" s="226" t="s">
        <v>21</v>
      </c>
      <c r="I562" s="227"/>
      <c r="J562" s="223"/>
      <c r="K562" s="223"/>
      <c r="L562" s="228"/>
      <c r="M562" s="229"/>
      <c r="N562" s="230"/>
      <c r="O562" s="230"/>
      <c r="P562" s="230"/>
      <c r="Q562" s="230"/>
      <c r="R562" s="230"/>
      <c r="S562" s="230"/>
      <c r="T562" s="231"/>
      <c r="AT562" s="232" t="s">
        <v>371</v>
      </c>
      <c r="AU562" s="232" t="s">
        <v>79</v>
      </c>
      <c r="AV562" s="12" t="s">
        <v>77</v>
      </c>
      <c r="AW562" s="12" t="s">
        <v>33</v>
      </c>
      <c r="AX562" s="12" t="s">
        <v>70</v>
      </c>
      <c r="AY562" s="232" t="s">
        <v>361</v>
      </c>
    </row>
    <row r="563" spans="2:65" s="13" customFormat="1" ht="13.5">
      <c r="B563" s="233"/>
      <c r="C563" s="234"/>
      <c r="D563" s="219" t="s">
        <v>371</v>
      </c>
      <c r="E563" s="245" t="s">
        <v>21</v>
      </c>
      <c r="F563" s="246" t="s">
        <v>285</v>
      </c>
      <c r="G563" s="234"/>
      <c r="H563" s="247">
        <v>11</v>
      </c>
      <c r="I563" s="239"/>
      <c r="J563" s="234"/>
      <c r="K563" s="234"/>
      <c r="L563" s="240"/>
      <c r="M563" s="241"/>
      <c r="N563" s="242"/>
      <c r="O563" s="242"/>
      <c r="P563" s="242"/>
      <c r="Q563" s="242"/>
      <c r="R563" s="242"/>
      <c r="S563" s="242"/>
      <c r="T563" s="243"/>
      <c r="AT563" s="244" t="s">
        <v>371</v>
      </c>
      <c r="AU563" s="244" t="s">
        <v>79</v>
      </c>
      <c r="AV563" s="13" t="s">
        <v>79</v>
      </c>
      <c r="AW563" s="13" t="s">
        <v>33</v>
      </c>
      <c r="AX563" s="13" t="s">
        <v>70</v>
      </c>
      <c r="AY563" s="244" t="s">
        <v>361</v>
      </c>
    </row>
    <row r="564" spans="2:65" s="15" customFormat="1" ht="13.5">
      <c r="B564" s="262"/>
      <c r="C564" s="263"/>
      <c r="D564" s="219" t="s">
        <v>371</v>
      </c>
      <c r="E564" s="264" t="s">
        <v>284</v>
      </c>
      <c r="F564" s="265" t="s">
        <v>866</v>
      </c>
      <c r="G564" s="263"/>
      <c r="H564" s="266">
        <v>11</v>
      </c>
      <c r="I564" s="267"/>
      <c r="J564" s="263"/>
      <c r="K564" s="263"/>
      <c r="L564" s="268"/>
      <c r="M564" s="269"/>
      <c r="N564" s="270"/>
      <c r="O564" s="270"/>
      <c r="P564" s="270"/>
      <c r="Q564" s="270"/>
      <c r="R564" s="270"/>
      <c r="S564" s="270"/>
      <c r="T564" s="271"/>
      <c r="AT564" s="272" t="s">
        <v>371</v>
      </c>
      <c r="AU564" s="272" t="s">
        <v>79</v>
      </c>
      <c r="AV564" s="15" t="s">
        <v>87</v>
      </c>
      <c r="AW564" s="15" t="s">
        <v>33</v>
      </c>
      <c r="AX564" s="15" t="s">
        <v>70</v>
      </c>
      <c r="AY564" s="272" t="s">
        <v>361</v>
      </c>
    </row>
    <row r="565" spans="2:65" s="12" customFormat="1" ht="13.5">
      <c r="B565" s="222"/>
      <c r="C565" s="223"/>
      <c r="D565" s="219" t="s">
        <v>371</v>
      </c>
      <c r="E565" s="224" t="s">
        <v>21</v>
      </c>
      <c r="F565" s="225" t="s">
        <v>967</v>
      </c>
      <c r="G565" s="223"/>
      <c r="H565" s="226" t="s">
        <v>21</v>
      </c>
      <c r="I565" s="227"/>
      <c r="J565" s="223"/>
      <c r="K565" s="223"/>
      <c r="L565" s="228"/>
      <c r="M565" s="229"/>
      <c r="N565" s="230"/>
      <c r="O565" s="230"/>
      <c r="P565" s="230"/>
      <c r="Q565" s="230"/>
      <c r="R565" s="230"/>
      <c r="S565" s="230"/>
      <c r="T565" s="231"/>
      <c r="AT565" s="232" t="s">
        <v>371</v>
      </c>
      <c r="AU565" s="232" t="s">
        <v>79</v>
      </c>
      <c r="AV565" s="12" t="s">
        <v>77</v>
      </c>
      <c r="AW565" s="12" t="s">
        <v>33</v>
      </c>
      <c r="AX565" s="12" t="s">
        <v>70</v>
      </c>
      <c r="AY565" s="232" t="s">
        <v>361</v>
      </c>
    </row>
    <row r="566" spans="2:65" s="13" customFormat="1" ht="13.5">
      <c r="B566" s="233"/>
      <c r="C566" s="234"/>
      <c r="D566" s="219" t="s">
        <v>371</v>
      </c>
      <c r="E566" s="245" t="s">
        <v>21</v>
      </c>
      <c r="F566" s="246" t="s">
        <v>968</v>
      </c>
      <c r="G566" s="234"/>
      <c r="H566" s="247">
        <v>5</v>
      </c>
      <c r="I566" s="239"/>
      <c r="J566" s="234"/>
      <c r="K566" s="234"/>
      <c r="L566" s="240"/>
      <c r="M566" s="241"/>
      <c r="N566" s="242"/>
      <c r="O566" s="242"/>
      <c r="P566" s="242"/>
      <c r="Q566" s="242"/>
      <c r="R566" s="242"/>
      <c r="S566" s="242"/>
      <c r="T566" s="243"/>
      <c r="AT566" s="244" t="s">
        <v>371</v>
      </c>
      <c r="AU566" s="244" t="s">
        <v>79</v>
      </c>
      <c r="AV566" s="13" t="s">
        <v>79</v>
      </c>
      <c r="AW566" s="13" t="s">
        <v>33</v>
      </c>
      <c r="AX566" s="13" t="s">
        <v>70</v>
      </c>
      <c r="AY566" s="244" t="s">
        <v>361</v>
      </c>
    </row>
    <row r="567" spans="2:65" s="15" customFormat="1" ht="13.5">
      <c r="B567" s="262"/>
      <c r="C567" s="263"/>
      <c r="D567" s="219" t="s">
        <v>371</v>
      </c>
      <c r="E567" s="264" t="s">
        <v>286</v>
      </c>
      <c r="F567" s="265" t="s">
        <v>866</v>
      </c>
      <c r="G567" s="263"/>
      <c r="H567" s="266">
        <v>5</v>
      </c>
      <c r="I567" s="267"/>
      <c r="J567" s="263"/>
      <c r="K567" s="263"/>
      <c r="L567" s="268"/>
      <c r="M567" s="269"/>
      <c r="N567" s="270"/>
      <c r="O567" s="270"/>
      <c r="P567" s="270"/>
      <c r="Q567" s="270"/>
      <c r="R567" s="270"/>
      <c r="S567" s="270"/>
      <c r="T567" s="271"/>
      <c r="AT567" s="272" t="s">
        <v>371</v>
      </c>
      <c r="AU567" s="272" t="s">
        <v>79</v>
      </c>
      <c r="AV567" s="15" t="s">
        <v>87</v>
      </c>
      <c r="AW567" s="15" t="s">
        <v>33</v>
      </c>
      <c r="AX567" s="15" t="s">
        <v>70</v>
      </c>
      <c r="AY567" s="272" t="s">
        <v>361</v>
      </c>
    </row>
    <row r="568" spans="2:65" s="14" customFormat="1" ht="13.5">
      <c r="B568" s="248"/>
      <c r="C568" s="249"/>
      <c r="D568" s="235" t="s">
        <v>371</v>
      </c>
      <c r="E568" s="250" t="s">
        <v>21</v>
      </c>
      <c r="F568" s="251" t="s">
        <v>392</v>
      </c>
      <c r="G568" s="249"/>
      <c r="H568" s="252">
        <v>161.69999999999999</v>
      </c>
      <c r="I568" s="253"/>
      <c r="J568" s="249"/>
      <c r="K568" s="249"/>
      <c r="L568" s="254"/>
      <c r="M568" s="255"/>
      <c r="N568" s="256"/>
      <c r="O568" s="256"/>
      <c r="P568" s="256"/>
      <c r="Q568" s="256"/>
      <c r="R568" s="256"/>
      <c r="S568" s="256"/>
      <c r="T568" s="257"/>
      <c r="AT568" s="258" t="s">
        <v>371</v>
      </c>
      <c r="AU568" s="258" t="s">
        <v>79</v>
      </c>
      <c r="AV568" s="14" t="s">
        <v>147</v>
      </c>
      <c r="AW568" s="14" t="s">
        <v>33</v>
      </c>
      <c r="AX568" s="14" t="s">
        <v>77</v>
      </c>
      <c r="AY568" s="258" t="s">
        <v>361</v>
      </c>
    </row>
    <row r="569" spans="2:65" s="1" customFormat="1" ht="22.5" customHeight="1">
      <c r="B569" s="42"/>
      <c r="C569" s="273" t="s">
        <v>969</v>
      </c>
      <c r="D569" s="273" t="s">
        <v>952</v>
      </c>
      <c r="E569" s="274" t="s">
        <v>970</v>
      </c>
      <c r="F569" s="275" t="s">
        <v>971</v>
      </c>
      <c r="G569" s="276" t="s">
        <v>685</v>
      </c>
      <c r="H569" s="277">
        <v>116.60299999999999</v>
      </c>
      <c r="I569" s="278"/>
      <c r="J569" s="279">
        <f>ROUND(I569*H569,2)</f>
        <v>0</v>
      </c>
      <c r="K569" s="275" t="s">
        <v>367</v>
      </c>
      <c r="L569" s="280"/>
      <c r="M569" s="281" t="s">
        <v>21</v>
      </c>
      <c r="N569" s="282" t="s">
        <v>41</v>
      </c>
      <c r="O569" s="43"/>
      <c r="P569" s="216">
        <f>O569*H569</f>
        <v>0</v>
      </c>
      <c r="Q569" s="216">
        <v>4.0000000000000003E-5</v>
      </c>
      <c r="R569" s="216">
        <f>Q569*H569</f>
        <v>4.6641199999999999E-3</v>
      </c>
      <c r="S569" s="216">
        <v>0</v>
      </c>
      <c r="T569" s="217">
        <f>S569*H569</f>
        <v>0</v>
      </c>
      <c r="AR569" s="25" t="s">
        <v>417</v>
      </c>
      <c r="AT569" s="25" t="s">
        <v>952</v>
      </c>
      <c r="AU569" s="25" t="s">
        <v>79</v>
      </c>
      <c r="AY569" s="25" t="s">
        <v>361</v>
      </c>
      <c r="BE569" s="218">
        <f>IF(N569="základní",J569,0)</f>
        <v>0</v>
      </c>
      <c r="BF569" s="218">
        <f>IF(N569="snížená",J569,0)</f>
        <v>0</v>
      </c>
      <c r="BG569" s="218">
        <f>IF(N569="zákl. přenesená",J569,0)</f>
        <v>0</v>
      </c>
      <c r="BH569" s="218">
        <f>IF(N569="sníž. přenesená",J569,0)</f>
        <v>0</v>
      </c>
      <c r="BI569" s="218">
        <f>IF(N569="nulová",J569,0)</f>
        <v>0</v>
      </c>
      <c r="BJ569" s="25" t="s">
        <v>77</v>
      </c>
      <c r="BK569" s="218">
        <f>ROUND(I569*H569,2)</f>
        <v>0</v>
      </c>
      <c r="BL569" s="25" t="s">
        <v>147</v>
      </c>
      <c r="BM569" s="25" t="s">
        <v>972</v>
      </c>
    </row>
    <row r="570" spans="2:65" s="1" customFormat="1" ht="13.5">
      <c r="B570" s="42"/>
      <c r="C570" s="64"/>
      <c r="D570" s="219" t="s">
        <v>369</v>
      </c>
      <c r="E570" s="64"/>
      <c r="F570" s="220" t="s">
        <v>973</v>
      </c>
      <c r="G570" s="64"/>
      <c r="H570" s="64"/>
      <c r="I570" s="175"/>
      <c r="J570" s="64"/>
      <c r="K570" s="64"/>
      <c r="L570" s="62"/>
      <c r="M570" s="221"/>
      <c r="N570" s="43"/>
      <c r="O570" s="43"/>
      <c r="P570" s="43"/>
      <c r="Q570" s="43"/>
      <c r="R570" s="43"/>
      <c r="S570" s="43"/>
      <c r="T570" s="79"/>
      <c r="AT570" s="25" t="s">
        <v>369</v>
      </c>
      <c r="AU570" s="25" t="s">
        <v>79</v>
      </c>
    </row>
    <row r="571" spans="2:65" s="1" customFormat="1" ht="27">
      <c r="B571" s="42"/>
      <c r="C571" s="64"/>
      <c r="D571" s="219" t="s">
        <v>974</v>
      </c>
      <c r="E571" s="64"/>
      <c r="F571" s="283" t="s">
        <v>975</v>
      </c>
      <c r="G571" s="64"/>
      <c r="H571" s="64"/>
      <c r="I571" s="175"/>
      <c r="J571" s="64"/>
      <c r="K571" s="64"/>
      <c r="L571" s="62"/>
      <c r="M571" s="221"/>
      <c r="N571" s="43"/>
      <c r="O571" s="43"/>
      <c r="P571" s="43"/>
      <c r="Q571" s="43"/>
      <c r="R571" s="43"/>
      <c r="S571" s="43"/>
      <c r="T571" s="79"/>
      <c r="AT571" s="25" t="s">
        <v>974</v>
      </c>
      <c r="AU571" s="25" t="s">
        <v>79</v>
      </c>
    </row>
    <row r="572" spans="2:65" s="13" customFormat="1" ht="13.5">
      <c r="B572" s="233"/>
      <c r="C572" s="234"/>
      <c r="D572" s="219" t="s">
        <v>371</v>
      </c>
      <c r="E572" s="245" t="s">
        <v>21</v>
      </c>
      <c r="F572" s="246" t="s">
        <v>280</v>
      </c>
      <c r="G572" s="234"/>
      <c r="H572" s="247">
        <v>111.05</v>
      </c>
      <c r="I572" s="239"/>
      <c r="J572" s="234"/>
      <c r="K572" s="234"/>
      <c r="L572" s="240"/>
      <c r="M572" s="241"/>
      <c r="N572" s="242"/>
      <c r="O572" s="242"/>
      <c r="P572" s="242"/>
      <c r="Q572" s="242"/>
      <c r="R572" s="242"/>
      <c r="S572" s="242"/>
      <c r="T572" s="243"/>
      <c r="AT572" s="244" t="s">
        <v>371</v>
      </c>
      <c r="AU572" s="244" t="s">
        <v>79</v>
      </c>
      <c r="AV572" s="13" t="s">
        <v>79</v>
      </c>
      <c r="AW572" s="13" t="s">
        <v>33</v>
      </c>
      <c r="AX572" s="13" t="s">
        <v>77</v>
      </c>
      <c r="AY572" s="244" t="s">
        <v>361</v>
      </c>
    </row>
    <row r="573" spans="2:65" s="13" customFormat="1" ht="13.5">
      <c r="B573" s="233"/>
      <c r="C573" s="234"/>
      <c r="D573" s="235" t="s">
        <v>371</v>
      </c>
      <c r="E573" s="234"/>
      <c r="F573" s="237" t="s">
        <v>976</v>
      </c>
      <c r="G573" s="234"/>
      <c r="H573" s="238">
        <v>116.60299999999999</v>
      </c>
      <c r="I573" s="239"/>
      <c r="J573" s="234"/>
      <c r="K573" s="234"/>
      <c r="L573" s="240"/>
      <c r="M573" s="241"/>
      <c r="N573" s="242"/>
      <c r="O573" s="242"/>
      <c r="P573" s="242"/>
      <c r="Q573" s="242"/>
      <c r="R573" s="242"/>
      <c r="S573" s="242"/>
      <c r="T573" s="243"/>
      <c r="AT573" s="244" t="s">
        <v>371</v>
      </c>
      <c r="AU573" s="244" t="s">
        <v>79</v>
      </c>
      <c r="AV573" s="13" t="s">
        <v>79</v>
      </c>
      <c r="AW573" s="13" t="s">
        <v>6</v>
      </c>
      <c r="AX573" s="13" t="s">
        <v>77</v>
      </c>
      <c r="AY573" s="244" t="s">
        <v>361</v>
      </c>
    </row>
    <row r="574" spans="2:65" s="1" customFormat="1" ht="22.5" customHeight="1">
      <c r="B574" s="42"/>
      <c r="C574" s="273" t="s">
        <v>977</v>
      </c>
      <c r="D574" s="273" t="s">
        <v>952</v>
      </c>
      <c r="E574" s="274" t="s">
        <v>978</v>
      </c>
      <c r="F574" s="275" t="s">
        <v>979</v>
      </c>
      <c r="G574" s="276" t="s">
        <v>685</v>
      </c>
      <c r="H574" s="277">
        <v>36.383000000000003</v>
      </c>
      <c r="I574" s="278"/>
      <c r="J574" s="279">
        <f>ROUND(I574*H574,2)</f>
        <v>0</v>
      </c>
      <c r="K574" s="275" t="s">
        <v>21</v>
      </c>
      <c r="L574" s="280"/>
      <c r="M574" s="281" t="s">
        <v>21</v>
      </c>
      <c r="N574" s="282" t="s">
        <v>41</v>
      </c>
      <c r="O574" s="43"/>
      <c r="P574" s="216">
        <f>O574*H574</f>
        <v>0</v>
      </c>
      <c r="Q574" s="216">
        <v>4.0000000000000003E-5</v>
      </c>
      <c r="R574" s="216">
        <f>Q574*H574</f>
        <v>1.4553200000000002E-3</v>
      </c>
      <c r="S574" s="216">
        <v>0</v>
      </c>
      <c r="T574" s="217">
        <f>S574*H574</f>
        <v>0</v>
      </c>
      <c r="AR574" s="25" t="s">
        <v>417</v>
      </c>
      <c r="AT574" s="25" t="s">
        <v>952</v>
      </c>
      <c r="AU574" s="25" t="s">
        <v>79</v>
      </c>
      <c r="AY574" s="25" t="s">
        <v>361</v>
      </c>
      <c r="BE574" s="218">
        <f>IF(N574="základní",J574,0)</f>
        <v>0</v>
      </c>
      <c r="BF574" s="218">
        <f>IF(N574="snížená",J574,0)</f>
        <v>0</v>
      </c>
      <c r="BG574" s="218">
        <f>IF(N574="zákl. přenesená",J574,0)</f>
        <v>0</v>
      </c>
      <c r="BH574" s="218">
        <f>IF(N574="sníž. přenesená",J574,0)</f>
        <v>0</v>
      </c>
      <c r="BI574" s="218">
        <f>IF(N574="nulová",J574,0)</f>
        <v>0</v>
      </c>
      <c r="BJ574" s="25" t="s">
        <v>77</v>
      </c>
      <c r="BK574" s="218">
        <f>ROUND(I574*H574,2)</f>
        <v>0</v>
      </c>
      <c r="BL574" s="25" t="s">
        <v>147</v>
      </c>
      <c r="BM574" s="25" t="s">
        <v>980</v>
      </c>
    </row>
    <row r="575" spans="2:65" s="1" customFormat="1" ht="13.5">
      <c r="B575" s="42"/>
      <c r="C575" s="64"/>
      <c r="D575" s="219" t="s">
        <v>369</v>
      </c>
      <c r="E575" s="64"/>
      <c r="F575" s="220" t="s">
        <v>979</v>
      </c>
      <c r="G575" s="64"/>
      <c r="H575" s="64"/>
      <c r="I575" s="175"/>
      <c r="J575" s="64"/>
      <c r="K575" s="64"/>
      <c r="L575" s="62"/>
      <c r="M575" s="221"/>
      <c r="N575" s="43"/>
      <c r="O575" s="43"/>
      <c r="P575" s="43"/>
      <c r="Q575" s="43"/>
      <c r="R575" s="43"/>
      <c r="S575" s="43"/>
      <c r="T575" s="79"/>
      <c r="AT575" s="25" t="s">
        <v>369</v>
      </c>
      <c r="AU575" s="25" t="s">
        <v>79</v>
      </c>
    </row>
    <row r="576" spans="2:65" s="13" customFormat="1" ht="13.5">
      <c r="B576" s="233"/>
      <c r="C576" s="234"/>
      <c r="D576" s="219" t="s">
        <v>371</v>
      </c>
      <c r="E576" s="245" t="s">
        <v>21</v>
      </c>
      <c r="F576" s="246" t="s">
        <v>282</v>
      </c>
      <c r="G576" s="234"/>
      <c r="H576" s="247">
        <v>34.65</v>
      </c>
      <c r="I576" s="239"/>
      <c r="J576" s="234"/>
      <c r="K576" s="234"/>
      <c r="L576" s="240"/>
      <c r="M576" s="241"/>
      <c r="N576" s="242"/>
      <c r="O576" s="242"/>
      <c r="P576" s="242"/>
      <c r="Q576" s="242"/>
      <c r="R576" s="242"/>
      <c r="S576" s="242"/>
      <c r="T576" s="243"/>
      <c r="AT576" s="244" t="s">
        <v>371</v>
      </c>
      <c r="AU576" s="244" t="s">
        <v>79</v>
      </c>
      <c r="AV576" s="13" t="s">
        <v>79</v>
      </c>
      <c r="AW576" s="13" t="s">
        <v>33</v>
      </c>
      <c r="AX576" s="13" t="s">
        <v>77</v>
      </c>
      <c r="AY576" s="244" t="s">
        <v>361</v>
      </c>
    </row>
    <row r="577" spans="2:65" s="13" customFormat="1" ht="13.5">
      <c r="B577" s="233"/>
      <c r="C577" s="234"/>
      <c r="D577" s="235" t="s">
        <v>371</v>
      </c>
      <c r="E577" s="234"/>
      <c r="F577" s="237" t="s">
        <v>981</v>
      </c>
      <c r="G577" s="234"/>
      <c r="H577" s="238">
        <v>36.383000000000003</v>
      </c>
      <c r="I577" s="239"/>
      <c r="J577" s="234"/>
      <c r="K577" s="234"/>
      <c r="L577" s="240"/>
      <c r="M577" s="241"/>
      <c r="N577" s="242"/>
      <c r="O577" s="242"/>
      <c r="P577" s="242"/>
      <c r="Q577" s="242"/>
      <c r="R577" s="242"/>
      <c r="S577" s="242"/>
      <c r="T577" s="243"/>
      <c r="AT577" s="244" t="s">
        <v>371</v>
      </c>
      <c r="AU577" s="244" t="s">
        <v>79</v>
      </c>
      <c r="AV577" s="13" t="s">
        <v>79</v>
      </c>
      <c r="AW577" s="13" t="s">
        <v>6</v>
      </c>
      <c r="AX577" s="13" t="s">
        <v>77</v>
      </c>
      <c r="AY577" s="244" t="s">
        <v>361</v>
      </c>
    </row>
    <row r="578" spans="2:65" s="1" customFormat="1" ht="22.5" customHeight="1">
      <c r="B578" s="42"/>
      <c r="C578" s="273" t="s">
        <v>982</v>
      </c>
      <c r="D578" s="273" t="s">
        <v>952</v>
      </c>
      <c r="E578" s="274" t="s">
        <v>983</v>
      </c>
      <c r="F578" s="275" t="s">
        <v>984</v>
      </c>
      <c r="G578" s="276" t="s">
        <v>685</v>
      </c>
      <c r="H578" s="277">
        <v>11.55</v>
      </c>
      <c r="I578" s="278"/>
      <c r="J578" s="279">
        <f>ROUND(I578*H578,2)</f>
        <v>0</v>
      </c>
      <c r="K578" s="275" t="s">
        <v>367</v>
      </c>
      <c r="L578" s="280"/>
      <c r="M578" s="281" t="s">
        <v>21</v>
      </c>
      <c r="N578" s="282" t="s">
        <v>41</v>
      </c>
      <c r="O578" s="43"/>
      <c r="P578" s="216">
        <f>O578*H578</f>
        <v>0</v>
      </c>
      <c r="Q578" s="216">
        <v>2.0000000000000001E-4</v>
      </c>
      <c r="R578" s="216">
        <f>Q578*H578</f>
        <v>2.3100000000000004E-3</v>
      </c>
      <c r="S578" s="216">
        <v>0</v>
      </c>
      <c r="T578" s="217">
        <f>S578*H578</f>
        <v>0</v>
      </c>
      <c r="AR578" s="25" t="s">
        <v>417</v>
      </c>
      <c r="AT578" s="25" t="s">
        <v>952</v>
      </c>
      <c r="AU578" s="25" t="s">
        <v>79</v>
      </c>
      <c r="AY578" s="25" t="s">
        <v>361</v>
      </c>
      <c r="BE578" s="218">
        <f>IF(N578="základní",J578,0)</f>
        <v>0</v>
      </c>
      <c r="BF578" s="218">
        <f>IF(N578="snížená",J578,0)</f>
        <v>0</v>
      </c>
      <c r="BG578" s="218">
        <f>IF(N578="zákl. přenesená",J578,0)</f>
        <v>0</v>
      </c>
      <c r="BH578" s="218">
        <f>IF(N578="sníž. přenesená",J578,0)</f>
        <v>0</v>
      </c>
      <c r="BI578" s="218">
        <f>IF(N578="nulová",J578,0)</f>
        <v>0</v>
      </c>
      <c r="BJ578" s="25" t="s">
        <v>77</v>
      </c>
      <c r="BK578" s="218">
        <f>ROUND(I578*H578,2)</f>
        <v>0</v>
      </c>
      <c r="BL578" s="25" t="s">
        <v>147</v>
      </c>
      <c r="BM578" s="25" t="s">
        <v>985</v>
      </c>
    </row>
    <row r="579" spans="2:65" s="1" customFormat="1" ht="13.5">
      <c r="B579" s="42"/>
      <c r="C579" s="64"/>
      <c r="D579" s="219" t="s">
        <v>369</v>
      </c>
      <c r="E579" s="64"/>
      <c r="F579" s="220" t="s">
        <v>986</v>
      </c>
      <c r="G579" s="64"/>
      <c r="H579" s="64"/>
      <c r="I579" s="175"/>
      <c r="J579" s="64"/>
      <c r="K579" s="64"/>
      <c r="L579" s="62"/>
      <c r="M579" s="221"/>
      <c r="N579" s="43"/>
      <c r="O579" s="43"/>
      <c r="P579" s="43"/>
      <c r="Q579" s="43"/>
      <c r="R579" s="43"/>
      <c r="S579" s="43"/>
      <c r="T579" s="79"/>
      <c r="AT579" s="25" t="s">
        <v>369</v>
      </c>
      <c r="AU579" s="25" t="s">
        <v>79</v>
      </c>
    </row>
    <row r="580" spans="2:65" s="13" customFormat="1" ht="13.5">
      <c r="B580" s="233"/>
      <c r="C580" s="234"/>
      <c r="D580" s="219" t="s">
        <v>371</v>
      </c>
      <c r="E580" s="245" t="s">
        <v>21</v>
      </c>
      <c r="F580" s="246" t="s">
        <v>284</v>
      </c>
      <c r="G580" s="234"/>
      <c r="H580" s="247">
        <v>11</v>
      </c>
      <c r="I580" s="239"/>
      <c r="J580" s="234"/>
      <c r="K580" s="234"/>
      <c r="L580" s="240"/>
      <c r="M580" s="241"/>
      <c r="N580" s="242"/>
      <c r="O580" s="242"/>
      <c r="P580" s="242"/>
      <c r="Q580" s="242"/>
      <c r="R580" s="242"/>
      <c r="S580" s="242"/>
      <c r="T580" s="243"/>
      <c r="AT580" s="244" t="s">
        <v>371</v>
      </c>
      <c r="AU580" s="244" t="s">
        <v>79</v>
      </c>
      <c r="AV580" s="13" t="s">
        <v>79</v>
      </c>
      <c r="AW580" s="13" t="s">
        <v>33</v>
      </c>
      <c r="AX580" s="13" t="s">
        <v>77</v>
      </c>
      <c r="AY580" s="244" t="s">
        <v>361</v>
      </c>
    </row>
    <row r="581" spans="2:65" s="13" customFormat="1" ht="13.5">
      <c r="B581" s="233"/>
      <c r="C581" s="234"/>
      <c r="D581" s="235" t="s">
        <v>371</v>
      </c>
      <c r="E581" s="234"/>
      <c r="F581" s="237" t="s">
        <v>987</v>
      </c>
      <c r="G581" s="234"/>
      <c r="H581" s="238">
        <v>11.55</v>
      </c>
      <c r="I581" s="239"/>
      <c r="J581" s="234"/>
      <c r="K581" s="234"/>
      <c r="L581" s="240"/>
      <c r="M581" s="241"/>
      <c r="N581" s="242"/>
      <c r="O581" s="242"/>
      <c r="P581" s="242"/>
      <c r="Q581" s="242"/>
      <c r="R581" s="242"/>
      <c r="S581" s="242"/>
      <c r="T581" s="243"/>
      <c r="AT581" s="244" t="s">
        <v>371</v>
      </c>
      <c r="AU581" s="244" t="s">
        <v>79</v>
      </c>
      <c r="AV581" s="13" t="s">
        <v>79</v>
      </c>
      <c r="AW581" s="13" t="s">
        <v>6</v>
      </c>
      <c r="AX581" s="13" t="s">
        <v>77</v>
      </c>
      <c r="AY581" s="244" t="s">
        <v>361</v>
      </c>
    </row>
    <row r="582" spans="2:65" s="1" customFormat="1" ht="22.5" customHeight="1">
      <c r="B582" s="42"/>
      <c r="C582" s="273" t="s">
        <v>988</v>
      </c>
      <c r="D582" s="273" t="s">
        <v>952</v>
      </c>
      <c r="E582" s="274" t="s">
        <v>989</v>
      </c>
      <c r="F582" s="275" t="s">
        <v>990</v>
      </c>
      <c r="G582" s="276" t="s">
        <v>685</v>
      </c>
      <c r="H582" s="277">
        <v>5.25</v>
      </c>
      <c r="I582" s="278"/>
      <c r="J582" s="279">
        <f>ROUND(I582*H582,2)</f>
        <v>0</v>
      </c>
      <c r="K582" s="275" t="s">
        <v>21</v>
      </c>
      <c r="L582" s="280"/>
      <c r="M582" s="281" t="s">
        <v>21</v>
      </c>
      <c r="N582" s="282" t="s">
        <v>41</v>
      </c>
      <c r="O582" s="43"/>
      <c r="P582" s="216">
        <f>O582*H582</f>
        <v>0</v>
      </c>
      <c r="Q582" s="216">
        <v>2.0000000000000001E-4</v>
      </c>
      <c r="R582" s="216">
        <f>Q582*H582</f>
        <v>1.0500000000000002E-3</v>
      </c>
      <c r="S582" s="216">
        <v>0</v>
      </c>
      <c r="T582" s="217">
        <f>S582*H582</f>
        <v>0</v>
      </c>
      <c r="AR582" s="25" t="s">
        <v>417</v>
      </c>
      <c r="AT582" s="25" t="s">
        <v>952</v>
      </c>
      <c r="AU582" s="25" t="s">
        <v>79</v>
      </c>
      <c r="AY582" s="25" t="s">
        <v>361</v>
      </c>
      <c r="BE582" s="218">
        <f>IF(N582="základní",J582,0)</f>
        <v>0</v>
      </c>
      <c r="BF582" s="218">
        <f>IF(N582="snížená",J582,0)</f>
        <v>0</v>
      </c>
      <c r="BG582" s="218">
        <f>IF(N582="zákl. přenesená",J582,0)</f>
        <v>0</v>
      </c>
      <c r="BH582" s="218">
        <f>IF(N582="sníž. přenesená",J582,0)</f>
        <v>0</v>
      </c>
      <c r="BI582" s="218">
        <f>IF(N582="nulová",J582,0)</f>
        <v>0</v>
      </c>
      <c r="BJ582" s="25" t="s">
        <v>77</v>
      </c>
      <c r="BK582" s="218">
        <f>ROUND(I582*H582,2)</f>
        <v>0</v>
      </c>
      <c r="BL582" s="25" t="s">
        <v>147</v>
      </c>
      <c r="BM582" s="25" t="s">
        <v>991</v>
      </c>
    </row>
    <row r="583" spans="2:65" s="1" customFormat="1" ht="13.5">
      <c r="B583" s="42"/>
      <c r="C583" s="64"/>
      <c r="D583" s="219" t="s">
        <v>369</v>
      </c>
      <c r="E583" s="64"/>
      <c r="F583" s="220" t="s">
        <v>990</v>
      </c>
      <c r="G583" s="64"/>
      <c r="H583" s="64"/>
      <c r="I583" s="175"/>
      <c r="J583" s="64"/>
      <c r="K583" s="64"/>
      <c r="L583" s="62"/>
      <c r="M583" s="221"/>
      <c r="N583" s="43"/>
      <c r="O583" s="43"/>
      <c r="P583" s="43"/>
      <c r="Q583" s="43"/>
      <c r="R583" s="43"/>
      <c r="S583" s="43"/>
      <c r="T583" s="79"/>
      <c r="AT583" s="25" t="s">
        <v>369</v>
      </c>
      <c r="AU583" s="25" t="s">
        <v>79</v>
      </c>
    </row>
    <row r="584" spans="2:65" s="13" customFormat="1" ht="13.5">
      <c r="B584" s="233"/>
      <c r="C584" s="234"/>
      <c r="D584" s="219" t="s">
        <v>371</v>
      </c>
      <c r="E584" s="245" t="s">
        <v>21</v>
      </c>
      <c r="F584" s="246" t="s">
        <v>286</v>
      </c>
      <c r="G584" s="234"/>
      <c r="H584" s="247">
        <v>5</v>
      </c>
      <c r="I584" s="239"/>
      <c r="J584" s="234"/>
      <c r="K584" s="234"/>
      <c r="L584" s="240"/>
      <c r="M584" s="241"/>
      <c r="N584" s="242"/>
      <c r="O584" s="242"/>
      <c r="P584" s="242"/>
      <c r="Q584" s="242"/>
      <c r="R584" s="242"/>
      <c r="S584" s="242"/>
      <c r="T584" s="243"/>
      <c r="AT584" s="244" t="s">
        <v>371</v>
      </c>
      <c r="AU584" s="244" t="s">
        <v>79</v>
      </c>
      <c r="AV584" s="13" t="s">
        <v>79</v>
      </c>
      <c r="AW584" s="13" t="s">
        <v>33</v>
      </c>
      <c r="AX584" s="13" t="s">
        <v>77</v>
      </c>
      <c r="AY584" s="244" t="s">
        <v>361</v>
      </c>
    </row>
    <row r="585" spans="2:65" s="13" customFormat="1" ht="13.5">
      <c r="B585" s="233"/>
      <c r="C585" s="234"/>
      <c r="D585" s="235" t="s">
        <v>371</v>
      </c>
      <c r="E585" s="234"/>
      <c r="F585" s="237" t="s">
        <v>992</v>
      </c>
      <c r="G585" s="234"/>
      <c r="H585" s="238">
        <v>5.25</v>
      </c>
      <c r="I585" s="239"/>
      <c r="J585" s="234"/>
      <c r="K585" s="234"/>
      <c r="L585" s="240"/>
      <c r="M585" s="241"/>
      <c r="N585" s="242"/>
      <c r="O585" s="242"/>
      <c r="P585" s="242"/>
      <c r="Q585" s="242"/>
      <c r="R585" s="242"/>
      <c r="S585" s="242"/>
      <c r="T585" s="243"/>
      <c r="AT585" s="244" t="s">
        <v>371</v>
      </c>
      <c r="AU585" s="244" t="s">
        <v>79</v>
      </c>
      <c r="AV585" s="13" t="s">
        <v>79</v>
      </c>
      <c r="AW585" s="13" t="s">
        <v>6</v>
      </c>
      <c r="AX585" s="13" t="s">
        <v>77</v>
      </c>
      <c r="AY585" s="244" t="s">
        <v>361</v>
      </c>
    </row>
    <row r="586" spans="2:65" s="1" customFormat="1" ht="22.5" customHeight="1">
      <c r="B586" s="42"/>
      <c r="C586" s="207" t="s">
        <v>993</v>
      </c>
      <c r="D586" s="207" t="s">
        <v>363</v>
      </c>
      <c r="E586" s="208" t="s">
        <v>994</v>
      </c>
      <c r="F586" s="209" t="s">
        <v>995</v>
      </c>
      <c r="G586" s="210" t="s">
        <v>459</v>
      </c>
      <c r="H586" s="211">
        <v>334.464</v>
      </c>
      <c r="I586" s="212"/>
      <c r="J586" s="213">
        <f>ROUND(I586*H586,2)</f>
        <v>0</v>
      </c>
      <c r="K586" s="209" t="s">
        <v>367</v>
      </c>
      <c r="L586" s="62"/>
      <c r="M586" s="214" t="s">
        <v>21</v>
      </c>
      <c r="N586" s="215" t="s">
        <v>41</v>
      </c>
      <c r="O586" s="43"/>
      <c r="P586" s="216">
        <f>O586*H586</f>
        <v>0</v>
      </c>
      <c r="Q586" s="216">
        <v>2.3099999999999999E-2</v>
      </c>
      <c r="R586" s="216">
        <f>Q586*H586</f>
        <v>7.7261183999999998</v>
      </c>
      <c r="S586" s="216">
        <v>0</v>
      </c>
      <c r="T586" s="217">
        <f>S586*H586</f>
        <v>0</v>
      </c>
      <c r="AR586" s="25" t="s">
        <v>147</v>
      </c>
      <c r="AT586" s="25" t="s">
        <v>363</v>
      </c>
      <c r="AU586" s="25" t="s">
        <v>79</v>
      </c>
      <c r="AY586" s="25" t="s">
        <v>361</v>
      </c>
      <c r="BE586" s="218">
        <f>IF(N586="základní",J586,0)</f>
        <v>0</v>
      </c>
      <c r="BF586" s="218">
        <f>IF(N586="snížená",J586,0)</f>
        <v>0</v>
      </c>
      <c r="BG586" s="218">
        <f>IF(N586="zákl. přenesená",J586,0)</f>
        <v>0</v>
      </c>
      <c r="BH586" s="218">
        <f>IF(N586="sníž. přenesená",J586,0)</f>
        <v>0</v>
      </c>
      <c r="BI586" s="218">
        <f>IF(N586="nulová",J586,0)</f>
        <v>0</v>
      </c>
      <c r="BJ586" s="25" t="s">
        <v>77</v>
      </c>
      <c r="BK586" s="218">
        <f>ROUND(I586*H586,2)</f>
        <v>0</v>
      </c>
      <c r="BL586" s="25" t="s">
        <v>147</v>
      </c>
      <c r="BM586" s="25" t="s">
        <v>996</v>
      </c>
    </row>
    <row r="587" spans="2:65" s="1" customFormat="1" ht="27">
      <c r="B587" s="42"/>
      <c r="C587" s="64"/>
      <c r="D587" s="219" t="s">
        <v>369</v>
      </c>
      <c r="E587" s="64"/>
      <c r="F587" s="220" t="s">
        <v>997</v>
      </c>
      <c r="G587" s="64"/>
      <c r="H587" s="64"/>
      <c r="I587" s="175"/>
      <c r="J587" s="64"/>
      <c r="K587" s="64"/>
      <c r="L587" s="62"/>
      <c r="M587" s="221"/>
      <c r="N587" s="43"/>
      <c r="O587" s="43"/>
      <c r="P587" s="43"/>
      <c r="Q587" s="43"/>
      <c r="R587" s="43"/>
      <c r="S587" s="43"/>
      <c r="T587" s="79"/>
      <c r="AT587" s="25" t="s">
        <v>369</v>
      </c>
      <c r="AU587" s="25" t="s">
        <v>79</v>
      </c>
    </row>
    <row r="588" spans="2:65" s="12" customFormat="1" ht="13.5">
      <c r="B588" s="222"/>
      <c r="C588" s="223"/>
      <c r="D588" s="219" t="s">
        <v>371</v>
      </c>
      <c r="E588" s="224" t="s">
        <v>21</v>
      </c>
      <c r="F588" s="225" t="s">
        <v>928</v>
      </c>
      <c r="G588" s="223"/>
      <c r="H588" s="226" t="s">
        <v>21</v>
      </c>
      <c r="I588" s="227"/>
      <c r="J588" s="223"/>
      <c r="K588" s="223"/>
      <c r="L588" s="228"/>
      <c r="M588" s="229"/>
      <c r="N588" s="230"/>
      <c r="O588" s="230"/>
      <c r="P588" s="230"/>
      <c r="Q588" s="230"/>
      <c r="R588" s="230"/>
      <c r="S588" s="230"/>
      <c r="T588" s="231"/>
      <c r="AT588" s="232" t="s">
        <v>371</v>
      </c>
      <c r="AU588" s="232" t="s">
        <v>79</v>
      </c>
      <c r="AV588" s="12" t="s">
        <v>77</v>
      </c>
      <c r="AW588" s="12" t="s">
        <v>33</v>
      </c>
      <c r="AX588" s="12" t="s">
        <v>70</v>
      </c>
      <c r="AY588" s="232" t="s">
        <v>361</v>
      </c>
    </row>
    <row r="589" spans="2:65" s="13" customFormat="1" ht="13.5">
      <c r="B589" s="233"/>
      <c r="C589" s="234"/>
      <c r="D589" s="219" t="s">
        <v>371</v>
      </c>
      <c r="E589" s="245" t="s">
        <v>21</v>
      </c>
      <c r="F589" s="246" t="s">
        <v>998</v>
      </c>
      <c r="G589" s="234"/>
      <c r="H589" s="247">
        <v>123.871</v>
      </c>
      <c r="I589" s="239"/>
      <c r="J589" s="234"/>
      <c r="K589" s="234"/>
      <c r="L589" s="240"/>
      <c r="M589" s="241"/>
      <c r="N589" s="242"/>
      <c r="O589" s="242"/>
      <c r="P589" s="242"/>
      <c r="Q589" s="242"/>
      <c r="R589" s="242"/>
      <c r="S589" s="242"/>
      <c r="T589" s="243"/>
      <c r="AT589" s="244" t="s">
        <v>371</v>
      </c>
      <c r="AU589" s="244" t="s">
        <v>79</v>
      </c>
      <c r="AV589" s="13" t="s">
        <v>79</v>
      </c>
      <c r="AW589" s="13" t="s">
        <v>33</v>
      </c>
      <c r="AX589" s="13" t="s">
        <v>70</v>
      </c>
      <c r="AY589" s="244" t="s">
        <v>361</v>
      </c>
    </row>
    <row r="590" spans="2:65" s="13" customFormat="1" ht="13.5">
      <c r="B590" s="233"/>
      <c r="C590" s="234"/>
      <c r="D590" s="219" t="s">
        <v>371</v>
      </c>
      <c r="E590" s="245" t="s">
        <v>21</v>
      </c>
      <c r="F590" s="246" t="s">
        <v>999</v>
      </c>
      <c r="G590" s="234"/>
      <c r="H590" s="247">
        <v>-42.55</v>
      </c>
      <c r="I590" s="239"/>
      <c r="J590" s="234"/>
      <c r="K590" s="234"/>
      <c r="L590" s="240"/>
      <c r="M590" s="241"/>
      <c r="N590" s="242"/>
      <c r="O590" s="242"/>
      <c r="P590" s="242"/>
      <c r="Q590" s="242"/>
      <c r="R590" s="242"/>
      <c r="S590" s="242"/>
      <c r="T590" s="243"/>
      <c r="AT590" s="244" t="s">
        <v>371</v>
      </c>
      <c r="AU590" s="244" t="s">
        <v>79</v>
      </c>
      <c r="AV590" s="13" t="s">
        <v>79</v>
      </c>
      <c r="AW590" s="13" t="s">
        <v>33</v>
      </c>
      <c r="AX590" s="13" t="s">
        <v>70</v>
      </c>
      <c r="AY590" s="244" t="s">
        <v>361</v>
      </c>
    </row>
    <row r="591" spans="2:65" s="13" customFormat="1" ht="13.5">
      <c r="B591" s="233"/>
      <c r="C591" s="234"/>
      <c r="D591" s="219" t="s">
        <v>371</v>
      </c>
      <c r="E591" s="245" t="s">
        <v>21</v>
      </c>
      <c r="F591" s="246" t="s">
        <v>1000</v>
      </c>
      <c r="G591" s="234"/>
      <c r="H591" s="247">
        <v>138.12299999999999</v>
      </c>
      <c r="I591" s="239"/>
      <c r="J591" s="234"/>
      <c r="K591" s="234"/>
      <c r="L591" s="240"/>
      <c r="M591" s="241"/>
      <c r="N591" s="242"/>
      <c r="O591" s="242"/>
      <c r="P591" s="242"/>
      <c r="Q591" s="242"/>
      <c r="R591" s="242"/>
      <c r="S591" s="242"/>
      <c r="T591" s="243"/>
      <c r="AT591" s="244" t="s">
        <v>371</v>
      </c>
      <c r="AU591" s="244" t="s">
        <v>79</v>
      </c>
      <c r="AV591" s="13" t="s">
        <v>79</v>
      </c>
      <c r="AW591" s="13" t="s">
        <v>33</v>
      </c>
      <c r="AX591" s="13" t="s">
        <v>70</v>
      </c>
      <c r="AY591" s="244" t="s">
        <v>361</v>
      </c>
    </row>
    <row r="592" spans="2:65" s="13" customFormat="1" ht="13.5">
      <c r="B592" s="233"/>
      <c r="C592" s="234"/>
      <c r="D592" s="219" t="s">
        <v>371</v>
      </c>
      <c r="E592" s="245" t="s">
        <v>21</v>
      </c>
      <c r="F592" s="246" t="s">
        <v>1001</v>
      </c>
      <c r="G592" s="234"/>
      <c r="H592" s="247">
        <v>-7.6</v>
      </c>
      <c r="I592" s="239"/>
      <c r="J592" s="234"/>
      <c r="K592" s="234"/>
      <c r="L592" s="240"/>
      <c r="M592" s="241"/>
      <c r="N592" s="242"/>
      <c r="O592" s="242"/>
      <c r="P592" s="242"/>
      <c r="Q592" s="242"/>
      <c r="R592" s="242"/>
      <c r="S592" s="242"/>
      <c r="T592" s="243"/>
      <c r="AT592" s="244" t="s">
        <v>371</v>
      </c>
      <c r="AU592" s="244" t="s">
        <v>79</v>
      </c>
      <c r="AV592" s="13" t="s">
        <v>79</v>
      </c>
      <c r="AW592" s="13" t="s">
        <v>33</v>
      </c>
      <c r="AX592" s="13" t="s">
        <v>70</v>
      </c>
      <c r="AY592" s="244" t="s">
        <v>361</v>
      </c>
    </row>
    <row r="593" spans="2:65" s="13" customFormat="1" ht="13.5">
      <c r="B593" s="233"/>
      <c r="C593" s="234"/>
      <c r="D593" s="219" t="s">
        <v>371</v>
      </c>
      <c r="E593" s="245" t="s">
        <v>21</v>
      </c>
      <c r="F593" s="246" t="s">
        <v>1002</v>
      </c>
      <c r="G593" s="234"/>
      <c r="H593" s="247">
        <v>56.493000000000002</v>
      </c>
      <c r="I593" s="239"/>
      <c r="J593" s="234"/>
      <c r="K593" s="234"/>
      <c r="L593" s="240"/>
      <c r="M593" s="241"/>
      <c r="N593" s="242"/>
      <c r="O593" s="242"/>
      <c r="P593" s="242"/>
      <c r="Q593" s="242"/>
      <c r="R593" s="242"/>
      <c r="S593" s="242"/>
      <c r="T593" s="243"/>
      <c r="AT593" s="244" t="s">
        <v>371</v>
      </c>
      <c r="AU593" s="244" t="s">
        <v>79</v>
      </c>
      <c r="AV593" s="13" t="s">
        <v>79</v>
      </c>
      <c r="AW593" s="13" t="s">
        <v>33</v>
      </c>
      <c r="AX593" s="13" t="s">
        <v>70</v>
      </c>
      <c r="AY593" s="244" t="s">
        <v>361</v>
      </c>
    </row>
    <row r="594" spans="2:65" s="13" customFormat="1" ht="13.5">
      <c r="B594" s="233"/>
      <c r="C594" s="234"/>
      <c r="D594" s="219" t="s">
        <v>371</v>
      </c>
      <c r="E594" s="245" t="s">
        <v>21</v>
      </c>
      <c r="F594" s="246" t="s">
        <v>1003</v>
      </c>
      <c r="G594" s="234"/>
      <c r="H594" s="247">
        <v>-6.9</v>
      </c>
      <c r="I594" s="239"/>
      <c r="J594" s="234"/>
      <c r="K594" s="234"/>
      <c r="L594" s="240"/>
      <c r="M594" s="241"/>
      <c r="N594" s="242"/>
      <c r="O594" s="242"/>
      <c r="P594" s="242"/>
      <c r="Q594" s="242"/>
      <c r="R594" s="242"/>
      <c r="S594" s="242"/>
      <c r="T594" s="243"/>
      <c r="AT594" s="244" t="s">
        <v>371</v>
      </c>
      <c r="AU594" s="244" t="s">
        <v>79</v>
      </c>
      <c r="AV594" s="13" t="s">
        <v>79</v>
      </c>
      <c r="AW594" s="13" t="s">
        <v>33</v>
      </c>
      <c r="AX594" s="13" t="s">
        <v>70</v>
      </c>
      <c r="AY594" s="244" t="s">
        <v>361</v>
      </c>
    </row>
    <row r="595" spans="2:65" s="13" customFormat="1" ht="27">
      <c r="B595" s="233"/>
      <c r="C595" s="234"/>
      <c r="D595" s="219" t="s">
        <v>371</v>
      </c>
      <c r="E595" s="245" t="s">
        <v>21</v>
      </c>
      <c r="F595" s="246" t="s">
        <v>1004</v>
      </c>
      <c r="G595" s="234"/>
      <c r="H595" s="247">
        <v>57.295999999999999</v>
      </c>
      <c r="I595" s="239"/>
      <c r="J595" s="234"/>
      <c r="K595" s="234"/>
      <c r="L595" s="240"/>
      <c r="M595" s="241"/>
      <c r="N595" s="242"/>
      <c r="O595" s="242"/>
      <c r="P595" s="242"/>
      <c r="Q595" s="242"/>
      <c r="R595" s="242"/>
      <c r="S595" s="242"/>
      <c r="T595" s="243"/>
      <c r="AT595" s="244" t="s">
        <v>371</v>
      </c>
      <c r="AU595" s="244" t="s">
        <v>79</v>
      </c>
      <c r="AV595" s="13" t="s">
        <v>79</v>
      </c>
      <c r="AW595" s="13" t="s">
        <v>33</v>
      </c>
      <c r="AX595" s="13" t="s">
        <v>70</v>
      </c>
      <c r="AY595" s="244" t="s">
        <v>361</v>
      </c>
    </row>
    <row r="596" spans="2:65" s="13" customFormat="1" ht="13.5">
      <c r="B596" s="233"/>
      <c r="C596" s="234"/>
      <c r="D596" s="219" t="s">
        <v>371</v>
      </c>
      <c r="E596" s="245" t="s">
        <v>21</v>
      </c>
      <c r="F596" s="246" t="s">
        <v>1005</v>
      </c>
      <c r="G596" s="234"/>
      <c r="H596" s="247">
        <v>-5.6349999999999998</v>
      </c>
      <c r="I596" s="239"/>
      <c r="J596" s="234"/>
      <c r="K596" s="234"/>
      <c r="L596" s="240"/>
      <c r="M596" s="241"/>
      <c r="N596" s="242"/>
      <c r="O596" s="242"/>
      <c r="P596" s="242"/>
      <c r="Q596" s="242"/>
      <c r="R596" s="242"/>
      <c r="S596" s="242"/>
      <c r="T596" s="243"/>
      <c r="AT596" s="244" t="s">
        <v>371</v>
      </c>
      <c r="AU596" s="244" t="s">
        <v>79</v>
      </c>
      <c r="AV596" s="13" t="s">
        <v>79</v>
      </c>
      <c r="AW596" s="13" t="s">
        <v>33</v>
      </c>
      <c r="AX596" s="13" t="s">
        <v>70</v>
      </c>
      <c r="AY596" s="244" t="s">
        <v>361</v>
      </c>
    </row>
    <row r="597" spans="2:65" s="12" customFormat="1" ht="13.5">
      <c r="B597" s="222"/>
      <c r="C597" s="223"/>
      <c r="D597" s="219" t="s">
        <v>371</v>
      </c>
      <c r="E597" s="224" t="s">
        <v>21</v>
      </c>
      <c r="F597" s="225" t="s">
        <v>1006</v>
      </c>
      <c r="G597" s="223"/>
      <c r="H597" s="226" t="s">
        <v>21</v>
      </c>
      <c r="I597" s="227"/>
      <c r="J597" s="223"/>
      <c r="K597" s="223"/>
      <c r="L597" s="228"/>
      <c r="M597" s="229"/>
      <c r="N597" s="230"/>
      <c r="O597" s="230"/>
      <c r="P597" s="230"/>
      <c r="Q597" s="230"/>
      <c r="R597" s="230"/>
      <c r="S597" s="230"/>
      <c r="T597" s="231"/>
      <c r="AT597" s="232" t="s">
        <v>371</v>
      </c>
      <c r="AU597" s="232" t="s">
        <v>79</v>
      </c>
      <c r="AV597" s="12" t="s">
        <v>77</v>
      </c>
      <c r="AW597" s="12" t="s">
        <v>33</v>
      </c>
      <c r="AX597" s="12" t="s">
        <v>70</v>
      </c>
      <c r="AY597" s="232" t="s">
        <v>361</v>
      </c>
    </row>
    <row r="598" spans="2:65" s="13" customFormat="1" ht="27">
      <c r="B598" s="233"/>
      <c r="C598" s="234"/>
      <c r="D598" s="219" t="s">
        <v>371</v>
      </c>
      <c r="E598" s="245" t="s">
        <v>21</v>
      </c>
      <c r="F598" s="246" t="s">
        <v>1007</v>
      </c>
      <c r="G598" s="234"/>
      <c r="H598" s="247">
        <v>12.324</v>
      </c>
      <c r="I598" s="239"/>
      <c r="J598" s="234"/>
      <c r="K598" s="234"/>
      <c r="L598" s="240"/>
      <c r="M598" s="241"/>
      <c r="N598" s="242"/>
      <c r="O598" s="242"/>
      <c r="P598" s="242"/>
      <c r="Q598" s="242"/>
      <c r="R598" s="242"/>
      <c r="S598" s="242"/>
      <c r="T598" s="243"/>
      <c r="AT598" s="244" t="s">
        <v>371</v>
      </c>
      <c r="AU598" s="244" t="s">
        <v>79</v>
      </c>
      <c r="AV598" s="13" t="s">
        <v>79</v>
      </c>
      <c r="AW598" s="13" t="s">
        <v>33</v>
      </c>
      <c r="AX598" s="13" t="s">
        <v>70</v>
      </c>
      <c r="AY598" s="244" t="s">
        <v>361</v>
      </c>
    </row>
    <row r="599" spans="2:65" s="13" customFormat="1" ht="13.5">
      <c r="B599" s="233"/>
      <c r="C599" s="234"/>
      <c r="D599" s="219" t="s">
        <v>371</v>
      </c>
      <c r="E599" s="245" t="s">
        <v>21</v>
      </c>
      <c r="F599" s="246" t="s">
        <v>1008</v>
      </c>
      <c r="G599" s="234"/>
      <c r="H599" s="247">
        <v>4.54</v>
      </c>
      <c r="I599" s="239"/>
      <c r="J599" s="234"/>
      <c r="K599" s="234"/>
      <c r="L599" s="240"/>
      <c r="M599" s="241"/>
      <c r="N599" s="242"/>
      <c r="O599" s="242"/>
      <c r="P599" s="242"/>
      <c r="Q599" s="242"/>
      <c r="R599" s="242"/>
      <c r="S599" s="242"/>
      <c r="T599" s="243"/>
      <c r="AT599" s="244" t="s">
        <v>371</v>
      </c>
      <c r="AU599" s="244" t="s">
        <v>79</v>
      </c>
      <c r="AV599" s="13" t="s">
        <v>79</v>
      </c>
      <c r="AW599" s="13" t="s">
        <v>33</v>
      </c>
      <c r="AX599" s="13" t="s">
        <v>70</v>
      </c>
      <c r="AY599" s="244" t="s">
        <v>361</v>
      </c>
    </row>
    <row r="600" spans="2:65" s="13" customFormat="1" ht="13.5">
      <c r="B600" s="233"/>
      <c r="C600" s="234"/>
      <c r="D600" s="219" t="s">
        <v>371</v>
      </c>
      <c r="E600" s="245" t="s">
        <v>21</v>
      </c>
      <c r="F600" s="246" t="s">
        <v>1009</v>
      </c>
      <c r="G600" s="234"/>
      <c r="H600" s="247">
        <v>2.2999999999999998</v>
      </c>
      <c r="I600" s="239"/>
      <c r="J600" s="234"/>
      <c r="K600" s="234"/>
      <c r="L600" s="240"/>
      <c r="M600" s="241"/>
      <c r="N600" s="242"/>
      <c r="O600" s="242"/>
      <c r="P600" s="242"/>
      <c r="Q600" s="242"/>
      <c r="R600" s="242"/>
      <c r="S600" s="242"/>
      <c r="T600" s="243"/>
      <c r="AT600" s="244" t="s">
        <v>371</v>
      </c>
      <c r="AU600" s="244" t="s">
        <v>79</v>
      </c>
      <c r="AV600" s="13" t="s">
        <v>79</v>
      </c>
      <c r="AW600" s="13" t="s">
        <v>33</v>
      </c>
      <c r="AX600" s="13" t="s">
        <v>70</v>
      </c>
      <c r="AY600" s="244" t="s">
        <v>361</v>
      </c>
    </row>
    <row r="601" spans="2:65" s="13" customFormat="1" ht="13.5">
      <c r="B601" s="233"/>
      <c r="C601" s="234"/>
      <c r="D601" s="219" t="s">
        <v>371</v>
      </c>
      <c r="E601" s="245" t="s">
        <v>21</v>
      </c>
      <c r="F601" s="246" t="s">
        <v>1010</v>
      </c>
      <c r="G601" s="234"/>
      <c r="H601" s="247">
        <v>2.202</v>
      </c>
      <c r="I601" s="239"/>
      <c r="J601" s="234"/>
      <c r="K601" s="234"/>
      <c r="L601" s="240"/>
      <c r="M601" s="241"/>
      <c r="N601" s="242"/>
      <c r="O601" s="242"/>
      <c r="P601" s="242"/>
      <c r="Q601" s="242"/>
      <c r="R601" s="242"/>
      <c r="S601" s="242"/>
      <c r="T601" s="243"/>
      <c r="AT601" s="244" t="s">
        <v>371</v>
      </c>
      <c r="AU601" s="244" t="s">
        <v>79</v>
      </c>
      <c r="AV601" s="13" t="s">
        <v>79</v>
      </c>
      <c r="AW601" s="13" t="s">
        <v>33</v>
      </c>
      <c r="AX601" s="13" t="s">
        <v>70</v>
      </c>
      <c r="AY601" s="244" t="s">
        <v>361</v>
      </c>
    </row>
    <row r="602" spans="2:65" s="14" customFormat="1" ht="13.5">
      <c r="B602" s="248"/>
      <c r="C602" s="249"/>
      <c r="D602" s="235" t="s">
        <v>371</v>
      </c>
      <c r="E602" s="250" t="s">
        <v>288</v>
      </c>
      <c r="F602" s="251" t="s">
        <v>392</v>
      </c>
      <c r="G602" s="249"/>
      <c r="H602" s="252">
        <v>334.464</v>
      </c>
      <c r="I602" s="253"/>
      <c r="J602" s="249"/>
      <c r="K602" s="249"/>
      <c r="L602" s="254"/>
      <c r="M602" s="255"/>
      <c r="N602" s="256"/>
      <c r="O602" s="256"/>
      <c r="P602" s="256"/>
      <c r="Q602" s="256"/>
      <c r="R602" s="256"/>
      <c r="S602" s="256"/>
      <c r="T602" s="257"/>
      <c r="AT602" s="258" t="s">
        <v>371</v>
      </c>
      <c r="AU602" s="258" t="s">
        <v>79</v>
      </c>
      <c r="AV602" s="14" t="s">
        <v>147</v>
      </c>
      <c r="AW602" s="14" t="s">
        <v>33</v>
      </c>
      <c r="AX602" s="14" t="s">
        <v>77</v>
      </c>
      <c r="AY602" s="258" t="s">
        <v>361</v>
      </c>
    </row>
    <row r="603" spans="2:65" s="1" customFormat="1" ht="31.5" customHeight="1">
      <c r="B603" s="42"/>
      <c r="C603" s="207" t="s">
        <v>1011</v>
      </c>
      <c r="D603" s="207" t="s">
        <v>363</v>
      </c>
      <c r="E603" s="208" t="s">
        <v>1012</v>
      </c>
      <c r="F603" s="209" t="s">
        <v>1013</v>
      </c>
      <c r="G603" s="210" t="s">
        <v>459</v>
      </c>
      <c r="H603" s="211">
        <v>34.725999999999999</v>
      </c>
      <c r="I603" s="212"/>
      <c r="J603" s="213">
        <f>ROUND(I603*H603,2)</f>
        <v>0</v>
      </c>
      <c r="K603" s="209" t="s">
        <v>367</v>
      </c>
      <c r="L603" s="62"/>
      <c r="M603" s="214" t="s">
        <v>21</v>
      </c>
      <c r="N603" s="215" t="s">
        <v>41</v>
      </c>
      <c r="O603" s="43"/>
      <c r="P603" s="216">
        <f>O603*H603</f>
        <v>0</v>
      </c>
      <c r="Q603" s="216">
        <v>6.28E-3</v>
      </c>
      <c r="R603" s="216">
        <f>Q603*H603</f>
        <v>0.21807927999999999</v>
      </c>
      <c r="S603" s="216">
        <v>0</v>
      </c>
      <c r="T603" s="217">
        <f>S603*H603</f>
        <v>0</v>
      </c>
      <c r="AR603" s="25" t="s">
        <v>147</v>
      </c>
      <c r="AT603" s="25" t="s">
        <v>363</v>
      </c>
      <c r="AU603" s="25" t="s">
        <v>79</v>
      </c>
      <c r="AY603" s="25" t="s">
        <v>361</v>
      </c>
      <c r="BE603" s="218">
        <f>IF(N603="základní",J603,0)</f>
        <v>0</v>
      </c>
      <c r="BF603" s="218">
        <f>IF(N603="snížená",J603,0)</f>
        <v>0</v>
      </c>
      <c r="BG603" s="218">
        <f>IF(N603="zákl. přenesená",J603,0)</f>
        <v>0</v>
      </c>
      <c r="BH603" s="218">
        <f>IF(N603="sníž. přenesená",J603,0)</f>
        <v>0</v>
      </c>
      <c r="BI603" s="218">
        <f>IF(N603="nulová",J603,0)</f>
        <v>0</v>
      </c>
      <c r="BJ603" s="25" t="s">
        <v>77</v>
      </c>
      <c r="BK603" s="218">
        <f>ROUND(I603*H603,2)</f>
        <v>0</v>
      </c>
      <c r="BL603" s="25" t="s">
        <v>147</v>
      </c>
      <c r="BM603" s="25" t="s">
        <v>1014</v>
      </c>
    </row>
    <row r="604" spans="2:65" s="1" customFormat="1" ht="27">
      <c r="B604" s="42"/>
      <c r="C604" s="64"/>
      <c r="D604" s="219" t="s">
        <v>369</v>
      </c>
      <c r="E604" s="64"/>
      <c r="F604" s="220" t="s">
        <v>1015</v>
      </c>
      <c r="G604" s="64"/>
      <c r="H604" s="64"/>
      <c r="I604" s="175"/>
      <c r="J604" s="64"/>
      <c r="K604" s="64"/>
      <c r="L604" s="62"/>
      <c r="M604" s="221"/>
      <c r="N604" s="43"/>
      <c r="O604" s="43"/>
      <c r="P604" s="43"/>
      <c r="Q604" s="43"/>
      <c r="R604" s="43"/>
      <c r="S604" s="43"/>
      <c r="T604" s="79"/>
      <c r="AT604" s="25" t="s">
        <v>369</v>
      </c>
      <c r="AU604" s="25" t="s">
        <v>79</v>
      </c>
    </row>
    <row r="605" spans="2:65" s="13" customFormat="1" ht="13.5">
      <c r="B605" s="233"/>
      <c r="C605" s="234"/>
      <c r="D605" s="235" t="s">
        <v>371</v>
      </c>
      <c r="E605" s="236" t="s">
        <v>21</v>
      </c>
      <c r="F605" s="237" t="s">
        <v>307</v>
      </c>
      <c r="G605" s="234"/>
      <c r="H605" s="238">
        <v>34.725999999999999</v>
      </c>
      <c r="I605" s="239"/>
      <c r="J605" s="234"/>
      <c r="K605" s="234"/>
      <c r="L605" s="240"/>
      <c r="M605" s="241"/>
      <c r="N605" s="242"/>
      <c r="O605" s="242"/>
      <c r="P605" s="242"/>
      <c r="Q605" s="242"/>
      <c r="R605" s="242"/>
      <c r="S605" s="242"/>
      <c r="T605" s="243"/>
      <c r="AT605" s="244" t="s">
        <v>371</v>
      </c>
      <c r="AU605" s="244" t="s">
        <v>79</v>
      </c>
      <c r="AV605" s="13" t="s">
        <v>79</v>
      </c>
      <c r="AW605" s="13" t="s">
        <v>33</v>
      </c>
      <c r="AX605" s="13" t="s">
        <v>77</v>
      </c>
      <c r="AY605" s="244" t="s">
        <v>361</v>
      </c>
    </row>
    <row r="606" spans="2:65" s="1" customFormat="1" ht="22.5" customHeight="1">
      <c r="B606" s="42"/>
      <c r="C606" s="207" t="s">
        <v>1016</v>
      </c>
      <c r="D606" s="207" t="s">
        <v>363</v>
      </c>
      <c r="E606" s="208" t="s">
        <v>1017</v>
      </c>
      <c r="F606" s="209" t="s">
        <v>1018</v>
      </c>
      <c r="G606" s="210" t="s">
        <v>459</v>
      </c>
      <c r="H606" s="211">
        <v>334.464</v>
      </c>
      <c r="I606" s="212"/>
      <c r="J606" s="213">
        <f>ROUND(I606*H606,2)</f>
        <v>0</v>
      </c>
      <c r="K606" s="209" t="s">
        <v>367</v>
      </c>
      <c r="L606" s="62"/>
      <c r="M606" s="214" t="s">
        <v>21</v>
      </c>
      <c r="N606" s="215" t="s">
        <v>41</v>
      </c>
      <c r="O606" s="43"/>
      <c r="P606" s="216">
        <f>O606*H606</f>
        <v>0</v>
      </c>
      <c r="Q606" s="216">
        <v>2.6800000000000001E-3</v>
      </c>
      <c r="R606" s="216">
        <f>Q606*H606</f>
        <v>0.89636352000000008</v>
      </c>
      <c r="S606" s="216">
        <v>0</v>
      </c>
      <c r="T606" s="217">
        <f>S606*H606</f>
        <v>0</v>
      </c>
      <c r="AR606" s="25" t="s">
        <v>147</v>
      </c>
      <c r="AT606" s="25" t="s">
        <v>363</v>
      </c>
      <c r="AU606" s="25" t="s">
        <v>79</v>
      </c>
      <c r="AY606" s="25" t="s">
        <v>361</v>
      </c>
      <c r="BE606" s="218">
        <f>IF(N606="základní",J606,0)</f>
        <v>0</v>
      </c>
      <c r="BF606" s="218">
        <f>IF(N606="snížená",J606,0)</f>
        <v>0</v>
      </c>
      <c r="BG606" s="218">
        <f>IF(N606="zákl. přenesená",J606,0)</f>
        <v>0</v>
      </c>
      <c r="BH606" s="218">
        <f>IF(N606="sníž. přenesená",J606,0)</f>
        <v>0</v>
      </c>
      <c r="BI606" s="218">
        <f>IF(N606="nulová",J606,0)</f>
        <v>0</v>
      </c>
      <c r="BJ606" s="25" t="s">
        <v>77</v>
      </c>
      <c r="BK606" s="218">
        <f>ROUND(I606*H606,2)</f>
        <v>0</v>
      </c>
      <c r="BL606" s="25" t="s">
        <v>147</v>
      </c>
      <c r="BM606" s="25" t="s">
        <v>1019</v>
      </c>
    </row>
    <row r="607" spans="2:65" s="1" customFormat="1" ht="27">
      <c r="B607" s="42"/>
      <c r="C607" s="64"/>
      <c r="D607" s="219" t="s">
        <v>369</v>
      </c>
      <c r="E607" s="64"/>
      <c r="F607" s="220" t="s">
        <v>1020</v>
      </c>
      <c r="G607" s="64"/>
      <c r="H607" s="64"/>
      <c r="I607" s="175"/>
      <c r="J607" s="64"/>
      <c r="K607" s="64"/>
      <c r="L607" s="62"/>
      <c r="M607" s="221"/>
      <c r="N607" s="43"/>
      <c r="O607" s="43"/>
      <c r="P607" s="43"/>
      <c r="Q607" s="43"/>
      <c r="R607" s="43"/>
      <c r="S607" s="43"/>
      <c r="T607" s="79"/>
      <c r="AT607" s="25" t="s">
        <v>369</v>
      </c>
      <c r="AU607" s="25" t="s">
        <v>79</v>
      </c>
    </row>
    <row r="608" spans="2:65" s="13" customFormat="1" ht="13.5">
      <c r="B608" s="233"/>
      <c r="C608" s="234"/>
      <c r="D608" s="235" t="s">
        <v>371</v>
      </c>
      <c r="E608" s="236" t="s">
        <v>21</v>
      </c>
      <c r="F608" s="237" t="s">
        <v>288</v>
      </c>
      <c r="G608" s="234"/>
      <c r="H608" s="238">
        <v>334.464</v>
      </c>
      <c r="I608" s="239"/>
      <c r="J608" s="234"/>
      <c r="K608" s="234"/>
      <c r="L608" s="240"/>
      <c r="M608" s="241"/>
      <c r="N608" s="242"/>
      <c r="O608" s="242"/>
      <c r="P608" s="242"/>
      <c r="Q608" s="242"/>
      <c r="R608" s="242"/>
      <c r="S608" s="242"/>
      <c r="T608" s="243"/>
      <c r="AT608" s="244" t="s">
        <v>371</v>
      </c>
      <c r="AU608" s="244" t="s">
        <v>79</v>
      </c>
      <c r="AV608" s="13" t="s">
        <v>79</v>
      </c>
      <c r="AW608" s="13" t="s">
        <v>33</v>
      </c>
      <c r="AX608" s="13" t="s">
        <v>77</v>
      </c>
      <c r="AY608" s="244" t="s">
        <v>361</v>
      </c>
    </row>
    <row r="609" spans="2:65" s="1" customFormat="1" ht="22.5" customHeight="1">
      <c r="B609" s="42"/>
      <c r="C609" s="207" t="s">
        <v>1021</v>
      </c>
      <c r="D609" s="207" t="s">
        <v>363</v>
      </c>
      <c r="E609" s="208" t="s">
        <v>1022</v>
      </c>
      <c r="F609" s="209" t="s">
        <v>1023</v>
      </c>
      <c r="G609" s="210" t="s">
        <v>459</v>
      </c>
      <c r="H609" s="211">
        <v>3</v>
      </c>
      <c r="I609" s="212"/>
      <c r="J609" s="213">
        <f>ROUND(I609*H609,2)</f>
        <v>0</v>
      </c>
      <c r="K609" s="209" t="s">
        <v>367</v>
      </c>
      <c r="L609" s="62"/>
      <c r="M609" s="214" t="s">
        <v>21</v>
      </c>
      <c r="N609" s="215" t="s">
        <v>41</v>
      </c>
      <c r="O609" s="43"/>
      <c r="P609" s="216">
        <f>O609*H609</f>
        <v>0</v>
      </c>
      <c r="Q609" s="216">
        <v>7.3499999999999998E-3</v>
      </c>
      <c r="R609" s="216">
        <f>Q609*H609</f>
        <v>2.205E-2</v>
      </c>
      <c r="S609" s="216">
        <v>0</v>
      </c>
      <c r="T609" s="217">
        <f>S609*H609</f>
        <v>0</v>
      </c>
      <c r="AR609" s="25" t="s">
        <v>147</v>
      </c>
      <c r="AT609" s="25" t="s">
        <v>363</v>
      </c>
      <c r="AU609" s="25" t="s">
        <v>79</v>
      </c>
      <c r="AY609" s="25" t="s">
        <v>361</v>
      </c>
      <c r="BE609" s="218">
        <f>IF(N609="základní",J609,0)</f>
        <v>0</v>
      </c>
      <c r="BF609" s="218">
        <f>IF(N609="snížená",J609,0)</f>
        <v>0</v>
      </c>
      <c r="BG609" s="218">
        <f>IF(N609="zákl. přenesená",J609,0)</f>
        <v>0</v>
      </c>
      <c r="BH609" s="218">
        <f>IF(N609="sníž. přenesená",J609,0)</f>
        <v>0</v>
      </c>
      <c r="BI609" s="218">
        <f>IF(N609="nulová",J609,0)</f>
        <v>0</v>
      </c>
      <c r="BJ609" s="25" t="s">
        <v>77</v>
      </c>
      <c r="BK609" s="218">
        <f>ROUND(I609*H609,2)</f>
        <v>0</v>
      </c>
      <c r="BL609" s="25" t="s">
        <v>147</v>
      </c>
      <c r="BM609" s="25" t="s">
        <v>1024</v>
      </c>
    </row>
    <row r="610" spans="2:65" s="1" customFormat="1" ht="27">
      <c r="B610" s="42"/>
      <c r="C610" s="64"/>
      <c r="D610" s="219" t="s">
        <v>369</v>
      </c>
      <c r="E610" s="64"/>
      <c r="F610" s="220" t="s">
        <v>1025</v>
      </c>
      <c r="G610" s="64"/>
      <c r="H610" s="64"/>
      <c r="I610" s="175"/>
      <c r="J610" s="64"/>
      <c r="K610" s="64"/>
      <c r="L610" s="62"/>
      <c r="M610" s="221"/>
      <c r="N610" s="43"/>
      <c r="O610" s="43"/>
      <c r="P610" s="43"/>
      <c r="Q610" s="43"/>
      <c r="R610" s="43"/>
      <c r="S610" s="43"/>
      <c r="T610" s="79"/>
      <c r="AT610" s="25" t="s">
        <v>369</v>
      </c>
      <c r="AU610" s="25" t="s">
        <v>79</v>
      </c>
    </row>
    <row r="611" spans="2:65" s="13" customFormat="1" ht="13.5">
      <c r="B611" s="233"/>
      <c r="C611" s="234"/>
      <c r="D611" s="235" t="s">
        <v>371</v>
      </c>
      <c r="E611" s="236" t="s">
        <v>21</v>
      </c>
      <c r="F611" s="237" t="s">
        <v>290</v>
      </c>
      <c r="G611" s="234"/>
      <c r="H611" s="238">
        <v>3</v>
      </c>
      <c r="I611" s="239"/>
      <c r="J611" s="234"/>
      <c r="K611" s="234"/>
      <c r="L611" s="240"/>
      <c r="M611" s="241"/>
      <c r="N611" s="242"/>
      <c r="O611" s="242"/>
      <c r="P611" s="242"/>
      <c r="Q611" s="242"/>
      <c r="R611" s="242"/>
      <c r="S611" s="242"/>
      <c r="T611" s="243"/>
      <c r="AT611" s="244" t="s">
        <v>371</v>
      </c>
      <c r="AU611" s="244" t="s">
        <v>79</v>
      </c>
      <c r="AV611" s="13" t="s">
        <v>79</v>
      </c>
      <c r="AW611" s="13" t="s">
        <v>33</v>
      </c>
      <c r="AX611" s="13" t="s">
        <v>77</v>
      </c>
      <c r="AY611" s="244" t="s">
        <v>361</v>
      </c>
    </row>
    <row r="612" spans="2:65" s="1" customFormat="1" ht="22.5" customHeight="1">
      <c r="B612" s="42"/>
      <c r="C612" s="207" t="s">
        <v>1026</v>
      </c>
      <c r="D612" s="207" t="s">
        <v>363</v>
      </c>
      <c r="E612" s="208" t="s">
        <v>1027</v>
      </c>
      <c r="F612" s="209" t="s">
        <v>1028</v>
      </c>
      <c r="G612" s="210" t="s">
        <v>459</v>
      </c>
      <c r="H612" s="211">
        <v>3</v>
      </c>
      <c r="I612" s="212"/>
      <c r="J612" s="213">
        <f>ROUND(I612*H612,2)</f>
        <v>0</v>
      </c>
      <c r="K612" s="209" t="s">
        <v>367</v>
      </c>
      <c r="L612" s="62"/>
      <c r="M612" s="214" t="s">
        <v>21</v>
      </c>
      <c r="N612" s="215" t="s">
        <v>41</v>
      </c>
      <c r="O612" s="43"/>
      <c r="P612" s="216">
        <f>O612*H612</f>
        <v>0</v>
      </c>
      <c r="Q612" s="216">
        <v>2.3099999999999999E-2</v>
      </c>
      <c r="R612" s="216">
        <f>Q612*H612</f>
        <v>6.93E-2</v>
      </c>
      <c r="S612" s="216">
        <v>0</v>
      </c>
      <c r="T612" s="217">
        <f>S612*H612</f>
        <v>0</v>
      </c>
      <c r="AR612" s="25" t="s">
        <v>147</v>
      </c>
      <c r="AT612" s="25" t="s">
        <v>363</v>
      </c>
      <c r="AU612" s="25" t="s">
        <v>79</v>
      </c>
      <c r="AY612" s="25" t="s">
        <v>361</v>
      </c>
      <c r="BE612" s="218">
        <f>IF(N612="základní",J612,0)</f>
        <v>0</v>
      </c>
      <c r="BF612" s="218">
        <f>IF(N612="snížená",J612,0)</f>
        <v>0</v>
      </c>
      <c r="BG612" s="218">
        <f>IF(N612="zákl. přenesená",J612,0)</f>
        <v>0</v>
      </c>
      <c r="BH612" s="218">
        <f>IF(N612="sníž. přenesená",J612,0)</f>
        <v>0</v>
      </c>
      <c r="BI612" s="218">
        <f>IF(N612="nulová",J612,0)</f>
        <v>0</v>
      </c>
      <c r="BJ612" s="25" t="s">
        <v>77</v>
      </c>
      <c r="BK612" s="218">
        <f>ROUND(I612*H612,2)</f>
        <v>0</v>
      </c>
      <c r="BL612" s="25" t="s">
        <v>147</v>
      </c>
      <c r="BM612" s="25" t="s">
        <v>1029</v>
      </c>
    </row>
    <row r="613" spans="2:65" s="1" customFormat="1" ht="27">
      <c r="B613" s="42"/>
      <c r="C613" s="64"/>
      <c r="D613" s="219" t="s">
        <v>369</v>
      </c>
      <c r="E613" s="64"/>
      <c r="F613" s="220" t="s">
        <v>1030</v>
      </c>
      <c r="G613" s="64"/>
      <c r="H613" s="64"/>
      <c r="I613" s="175"/>
      <c r="J613" s="64"/>
      <c r="K613" s="64"/>
      <c r="L613" s="62"/>
      <c r="M613" s="221"/>
      <c r="N613" s="43"/>
      <c r="O613" s="43"/>
      <c r="P613" s="43"/>
      <c r="Q613" s="43"/>
      <c r="R613" s="43"/>
      <c r="S613" s="43"/>
      <c r="T613" s="79"/>
      <c r="AT613" s="25" t="s">
        <v>369</v>
      </c>
      <c r="AU613" s="25" t="s">
        <v>79</v>
      </c>
    </row>
    <row r="614" spans="2:65" s="12" customFormat="1" ht="13.5">
      <c r="B614" s="222"/>
      <c r="C614" s="223"/>
      <c r="D614" s="219" t="s">
        <v>371</v>
      </c>
      <c r="E614" s="224" t="s">
        <v>21</v>
      </c>
      <c r="F614" s="225" t="s">
        <v>928</v>
      </c>
      <c r="G614" s="223"/>
      <c r="H614" s="226" t="s">
        <v>21</v>
      </c>
      <c r="I614" s="227"/>
      <c r="J614" s="223"/>
      <c r="K614" s="223"/>
      <c r="L614" s="228"/>
      <c r="M614" s="229"/>
      <c r="N614" s="230"/>
      <c r="O614" s="230"/>
      <c r="P614" s="230"/>
      <c r="Q614" s="230"/>
      <c r="R614" s="230"/>
      <c r="S614" s="230"/>
      <c r="T614" s="231"/>
      <c r="AT614" s="232" t="s">
        <v>371</v>
      </c>
      <c r="AU614" s="232" t="s">
        <v>79</v>
      </c>
      <c r="AV614" s="12" t="s">
        <v>77</v>
      </c>
      <c r="AW614" s="12" t="s">
        <v>33</v>
      </c>
      <c r="AX614" s="12" t="s">
        <v>70</v>
      </c>
      <c r="AY614" s="232" t="s">
        <v>361</v>
      </c>
    </row>
    <row r="615" spans="2:65" s="13" customFormat="1" ht="13.5">
      <c r="B615" s="233"/>
      <c r="C615" s="234"/>
      <c r="D615" s="219" t="s">
        <v>371</v>
      </c>
      <c r="E615" s="245" t="s">
        <v>21</v>
      </c>
      <c r="F615" s="246" t="s">
        <v>1031</v>
      </c>
      <c r="G615" s="234"/>
      <c r="H615" s="247">
        <v>3</v>
      </c>
      <c r="I615" s="239"/>
      <c r="J615" s="234"/>
      <c r="K615" s="234"/>
      <c r="L615" s="240"/>
      <c r="M615" s="241"/>
      <c r="N615" s="242"/>
      <c r="O615" s="242"/>
      <c r="P615" s="242"/>
      <c r="Q615" s="242"/>
      <c r="R615" s="242"/>
      <c r="S615" s="242"/>
      <c r="T615" s="243"/>
      <c r="AT615" s="244" t="s">
        <v>371</v>
      </c>
      <c r="AU615" s="244" t="s">
        <v>79</v>
      </c>
      <c r="AV615" s="13" t="s">
        <v>79</v>
      </c>
      <c r="AW615" s="13" t="s">
        <v>33</v>
      </c>
      <c r="AX615" s="13" t="s">
        <v>70</v>
      </c>
      <c r="AY615" s="244" t="s">
        <v>361</v>
      </c>
    </row>
    <row r="616" spans="2:65" s="14" customFormat="1" ht="13.5">
      <c r="B616" s="248"/>
      <c r="C616" s="249"/>
      <c r="D616" s="235" t="s">
        <v>371</v>
      </c>
      <c r="E616" s="250" t="s">
        <v>290</v>
      </c>
      <c r="F616" s="251" t="s">
        <v>392</v>
      </c>
      <c r="G616" s="249"/>
      <c r="H616" s="252">
        <v>3</v>
      </c>
      <c r="I616" s="253"/>
      <c r="J616" s="249"/>
      <c r="K616" s="249"/>
      <c r="L616" s="254"/>
      <c r="M616" s="255"/>
      <c r="N616" s="256"/>
      <c r="O616" s="256"/>
      <c r="P616" s="256"/>
      <c r="Q616" s="256"/>
      <c r="R616" s="256"/>
      <c r="S616" s="256"/>
      <c r="T616" s="257"/>
      <c r="AT616" s="258" t="s">
        <v>371</v>
      </c>
      <c r="AU616" s="258" t="s">
        <v>79</v>
      </c>
      <c r="AV616" s="14" t="s">
        <v>147</v>
      </c>
      <c r="AW616" s="14" t="s">
        <v>33</v>
      </c>
      <c r="AX616" s="14" t="s">
        <v>77</v>
      </c>
      <c r="AY616" s="258" t="s">
        <v>361</v>
      </c>
    </row>
    <row r="617" spans="2:65" s="1" customFormat="1" ht="31.5" customHeight="1">
      <c r="B617" s="42"/>
      <c r="C617" s="207" t="s">
        <v>1032</v>
      </c>
      <c r="D617" s="207" t="s">
        <v>363</v>
      </c>
      <c r="E617" s="208" t="s">
        <v>1033</v>
      </c>
      <c r="F617" s="209" t="s">
        <v>1034</v>
      </c>
      <c r="G617" s="210" t="s">
        <v>459</v>
      </c>
      <c r="H617" s="211">
        <v>3</v>
      </c>
      <c r="I617" s="212"/>
      <c r="J617" s="213">
        <f>ROUND(I617*H617,2)</f>
        <v>0</v>
      </c>
      <c r="K617" s="209" t="s">
        <v>367</v>
      </c>
      <c r="L617" s="62"/>
      <c r="M617" s="214" t="s">
        <v>21</v>
      </c>
      <c r="N617" s="215" t="s">
        <v>41</v>
      </c>
      <c r="O617" s="43"/>
      <c r="P617" s="216">
        <f>O617*H617</f>
        <v>0</v>
      </c>
      <c r="Q617" s="216">
        <v>2.6800000000000001E-3</v>
      </c>
      <c r="R617" s="216">
        <f>Q617*H617</f>
        <v>8.0400000000000003E-3</v>
      </c>
      <c r="S617" s="216">
        <v>0</v>
      </c>
      <c r="T617" s="217">
        <f>S617*H617</f>
        <v>0</v>
      </c>
      <c r="AR617" s="25" t="s">
        <v>147</v>
      </c>
      <c r="AT617" s="25" t="s">
        <v>363</v>
      </c>
      <c r="AU617" s="25" t="s">
        <v>79</v>
      </c>
      <c r="AY617" s="25" t="s">
        <v>361</v>
      </c>
      <c r="BE617" s="218">
        <f>IF(N617="základní",J617,0)</f>
        <v>0</v>
      </c>
      <c r="BF617" s="218">
        <f>IF(N617="snížená",J617,0)</f>
        <v>0</v>
      </c>
      <c r="BG617" s="218">
        <f>IF(N617="zákl. přenesená",J617,0)</f>
        <v>0</v>
      </c>
      <c r="BH617" s="218">
        <f>IF(N617="sníž. přenesená",J617,0)</f>
        <v>0</v>
      </c>
      <c r="BI617" s="218">
        <f>IF(N617="nulová",J617,0)</f>
        <v>0</v>
      </c>
      <c r="BJ617" s="25" t="s">
        <v>77</v>
      </c>
      <c r="BK617" s="218">
        <f>ROUND(I617*H617,2)</f>
        <v>0</v>
      </c>
      <c r="BL617" s="25" t="s">
        <v>147</v>
      </c>
      <c r="BM617" s="25" t="s">
        <v>1035</v>
      </c>
    </row>
    <row r="618" spans="2:65" s="1" customFormat="1" ht="27">
      <c r="B618" s="42"/>
      <c r="C618" s="64"/>
      <c r="D618" s="219" t="s">
        <v>369</v>
      </c>
      <c r="E618" s="64"/>
      <c r="F618" s="220" t="s">
        <v>1036</v>
      </c>
      <c r="G618" s="64"/>
      <c r="H618" s="64"/>
      <c r="I618" s="175"/>
      <c r="J618" s="64"/>
      <c r="K618" s="64"/>
      <c r="L618" s="62"/>
      <c r="M618" s="221"/>
      <c r="N618" s="43"/>
      <c r="O618" s="43"/>
      <c r="P618" s="43"/>
      <c r="Q618" s="43"/>
      <c r="R618" s="43"/>
      <c r="S618" s="43"/>
      <c r="T618" s="79"/>
      <c r="AT618" s="25" t="s">
        <v>369</v>
      </c>
      <c r="AU618" s="25" t="s">
        <v>79</v>
      </c>
    </row>
    <row r="619" spans="2:65" s="13" customFormat="1" ht="13.5">
      <c r="B619" s="233"/>
      <c r="C619" s="234"/>
      <c r="D619" s="235" t="s">
        <v>371</v>
      </c>
      <c r="E619" s="236" t="s">
        <v>21</v>
      </c>
      <c r="F619" s="237" t="s">
        <v>290</v>
      </c>
      <c r="G619" s="234"/>
      <c r="H619" s="238">
        <v>3</v>
      </c>
      <c r="I619" s="239"/>
      <c r="J619" s="234"/>
      <c r="K619" s="234"/>
      <c r="L619" s="240"/>
      <c r="M619" s="241"/>
      <c r="N619" s="242"/>
      <c r="O619" s="242"/>
      <c r="P619" s="242"/>
      <c r="Q619" s="242"/>
      <c r="R619" s="242"/>
      <c r="S619" s="242"/>
      <c r="T619" s="243"/>
      <c r="AT619" s="244" t="s">
        <v>371</v>
      </c>
      <c r="AU619" s="244" t="s">
        <v>79</v>
      </c>
      <c r="AV619" s="13" t="s">
        <v>79</v>
      </c>
      <c r="AW619" s="13" t="s">
        <v>33</v>
      </c>
      <c r="AX619" s="13" t="s">
        <v>77</v>
      </c>
      <c r="AY619" s="244" t="s">
        <v>361</v>
      </c>
    </row>
    <row r="620" spans="2:65" s="1" customFormat="1" ht="22.5" customHeight="1">
      <c r="B620" s="42"/>
      <c r="C620" s="207" t="s">
        <v>1037</v>
      </c>
      <c r="D620" s="207" t="s">
        <v>363</v>
      </c>
      <c r="E620" s="208" t="s">
        <v>1038</v>
      </c>
      <c r="F620" s="209" t="s">
        <v>1039</v>
      </c>
      <c r="G620" s="210" t="s">
        <v>459</v>
      </c>
      <c r="H620" s="211">
        <v>62.685000000000002</v>
      </c>
      <c r="I620" s="212"/>
      <c r="J620" s="213">
        <f>ROUND(I620*H620,2)</f>
        <v>0</v>
      </c>
      <c r="K620" s="209" t="s">
        <v>367</v>
      </c>
      <c r="L620" s="62"/>
      <c r="M620" s="214" t="s">
        <v>21</v>
      </c>
      <c r="N620" s="215" t="s">
        <v>41</v>
      </c>
      <c r="O620" s="43"/>
      <c r="P620" s="216">
        <f>O620*H620</f>
        <v>0</v>
      </c>
      <c r="Q620" s="216">
        <v>1.2E-4</v>
      </c>
      <c r="R620" s="216">
        <f>Q620*H620</f>
        <v>7.5222000000000006E-3</v>
      </c>
      <c r="S620" s="216">
        <v>0</v>
      </c>
      <c r="T620" s="217">
        <f>S620*H620</f>
        <v>0</v>
      </c>
      <c r="AR620" s="25" t="s">
        <v>147</v>
      </c>
      <c r="AT620" s="25" t="s">
        <v>363</v>
      </c>
      <c r="AU620" s="25" t="s">
        <v>79</v>
      </c>
      <c r="AY620" s="25" t="s">
        <v>361</v>
      </c>
      <c r="BE620" s="218">
        <f>IF(N620="základní",J620,0)</f>
        <v>0</v>
      </c>
      <c r="BF620" s="218">
        <f>IF(N620="snížená",J620,0)</f>
        <v>0</v>
      </c>
      <c r="BG620" s="218">
        <f>IF(N620="zákl. přenesená",J620,0)</f>
        <v>0</v>
      </c>
      <c r="BH620" s="218">
        <f>IF(N620="sníž. přenesená",J620,0)</f>
        <v>0</v>
      </c>
      <c r="BI620" s="218">
        <f>IF(N620="nulová",J620,0)</f>
        <v>0</v>
      </c>
      <c r="BJ620" s="25" t="s">
        <v>77</v>
      </c>
      <c r="BK620" s="218">
        <f>ROUND(I620*H620,2)</f>
        <v>0</v>
      </c>
      <c r="BL620" s="25" t="s">
        <v>147</v>
      </c>
      <c r="BM620" s="25" t="s">
        <v>1040</v>
      </c>
    </row>
    <row r="621" spans="2:65" s="1" customFormat="1" ht="27">
      <c r="B621" s="42"/>
      <c r="C621" s="64"/>
      <c r="D621" s="219" t="s">
        <v>369</v>
      </c>
      <c r="E621" s="64"/>
      <c r="F621" s="220" t="s">
        <v>1041</v>
      </c>
      <c r="G621" s="64"/>
      <c r="H621" s="64"/>
      <c r="I621" s="175"/>
      <c r="J621" s="64"/>
      <c r="K621" s="64"/>
      <c r="L621" s="62"/>
      <c r="M621" s="221"/>
      <c r="N621" s="43"/>
      <c r="O621" s="43"/>
      <c r="P621" s="43"/>
      <c r="Q621" s="43"/>
      <c r="R621" s="43"/>
      <c r="S621" s="43"/>
      <c r="T621" s="79"/>
      <c r="AT621" s="25" t="s">
        <v>369</v>
      </c>
      <c r="AU621" s="25" t="s">
        <v>79</v>
      </c>
    </row>
    <row r="622" spans="2:65" s="13" customFormat="1" ht="13.5">
      <c r="B622" s="233"/>
      <c r="C622" s="234"/>
      <c r="D622" s="235" t="s">
        <v>371</v>
      </c>
      <c r="E622" s="236" t="s">
        <v>21</v>
      </c>
      <c r="F622" s="237" t="s">
        <v>899</v>
      </c>
      <c r="G622" s="234"/>
      <c r="H622" s="238">
        <v>62.685000000000002</v>
      </c>
      <c r="I622" s="239"/>
      <c r="J622" s="234"/>
      <c r="K622" s="234"/>
      <c r="L622" s="240"/>
      <c r="M622" s="241"/>
      <c r="N622" s="242"/>
      <c r="O622" s="242"/>
      <c r="P622" s="242"/>
      <c r="Q622" s="242"/>
      <c r="R622" s="242"/>
      <c r="S622" s="242"/>
      <c r="T622" s="243"/>
      <c r="AT622" s="244" t="s">
        <v>371</v>
      </c>
      <c r="AU622" s="244" t="s">
        <v>79</v>
      </c>
      <c r="AV622" s="13" t="s">
        <v>79</v>
      </c>
      <c r="AW622" s="13" t="s">
        <v>33</v>
      </c>
      <c r="AX622" s="13" t="s">
        <v>77</v>
      </c>
      <c r="AY622" s="244" t="s">
        <v>361</v>
      </c>
    </row>
    <row r="623" spans="2:65" s="1" customFormat="1" ht="22.5" customHeight="1">
      <c r="B623" s="42"/>
      <c r="C623" s="207" t="s">
        <v>1042</v>
      </c>
      <c r="D623" s="207" t="s">
        <v>363</v>
      </c>
      <c r="E623" s="208" t="s">
        <v>1043</v>
      </c>
      <c r="F623" s="209" t="s">
        <v>1044</v>
      </c>
      <c r="G623" s="210" t="s">
        <v>685</v>
      </c>
      <c r="H623" s="211">
        <v>107.81</v>
      </c>
      <c r="I623" s="212"/>
      <c r="J623" s="213">
        <f>ROUND(I623*H623,2)</f>
        <v>0</v>
      </c>
      <c r="K623" s="209" t="s">
        <v>367</v>
      </c>
      <c r="L623" s="62"/>
      <c r="M623" s="214" t="s">
        <v>21</v>
      </c>
      <c r="N623" s="215" t="s">
        <v>41</v>
      </c>
      <c r="O623" s="43"/>
      <c r="P623" s="216">
        <f>O623*H623</f>
        <v>0</v>
      </c>
      <c r="Q623" s="216">
        <v>0</v>
      </c>
      <c r="R623" s="216">
        <f>Q623*H623</f>
        <v>0</v>
      </c>
      <c r="S623" s="216">
        <v>0</v>
      </c>
      <c r="T623" s="217">
        <f>S623*H623</f>
        <v>0</v>
      </c>
      <c r="AR623" s="25" t="s">
        <v>147</v>
      </c>
      <c r="AT623" s="25" t="s">
        <v>363</v>
      </c>
      <c r="AU623" s="25" t="s">
        <v>79</v>
      </c>
      <c r="AY623" s="25" t="s">
        <v>361</v>
      </c>
      <c r="BE623" s="218">
        <f>IF(N623="základní",J623,0)</f>
        <v>0</v>
      </c>
      <c r="BF623" s="218">
        <f>IF(N623="snížená",J623,0)</f>
        <v>0</v>
      </c>
      <c r="BG623" s="218">
        <f>IF(N623="zákl. přenesená",J623,0)</f>
        <v>0</v>
      </c>
      <c r="BH623" s="218">
        <f>IF(N623="sníž. přenesená",J623,0)</f>
        <v>0</v>
      </c>
      <c r="BI623" s="218">
        <f>IF(N623="nulová",J623,0)</f>
        <v>0</v>
      </c>
      <c r="BJ623" s="25" t="s">
        <v>77</v>
      </c>
      <c r="BK623" s="218">
        <f>ROUND(I623*H623,2)</f>
        <v>0</v>
      </c>
      <c r="BL623" s="25" t="s">
        <v>147</v>
      </c>
      <c r="BM623" s="25" t="s">
        <v>1045</v>
      </c>
    </row>
    <row r="624" spans="2:65" s="1" customFormat="1" ht="27">
      <c r="B624" s="42"/>
      <c r="C624" s="64"/>
      <c r="D624" s="219" t="s">
        <v>369</v>
      </c>
      <c r="E624" s="64"/>
      <c r="F624" s="220" t="s">
        <v>1046</v>
      </c>
      <c r="G624" s="64"/>
      <c r="H624" s="64"/>
      <c r="I624" s="175"/>
      <c r="J624" s="64"/>
      <c r="K624" s="64"/>
      <c r="L624" s="62"/>
      <c r="M624" s="221"/>
      <c r="N624" s="43"/>
      <c r="O624" s="43"/>
      <c r="P624" s="43"/>
      <c r="Q624" s="43"/>
      <c r="R624" s="43"/>
      <c r="S624" s="43"/>
      <c r="T624" s="79"/>
      <c r="AT624" s="25" t="s">
        <v>369</v>
      </c>
      <c r="AU624" s="25" t="s">
        <v>79</v>
      </c>
    </row>
    <row r="625" spans="2:65" s="13" customFormat="1" ht="27">
      <c r="B625" s="233"/>
      <c r="C625" s="234"/>
      <c r="D625" s="219" t="s">
        <v>371</v>
      </c>
      <c r="E625" s="245" t="s">
        <v>21</v>
      </c>
      <c r="F625" s="246" t="s">
        <v>1047</v>
      </c>
      <c r="G625" s="234"/>
      <c r="H625" s="247">
        <v>91.81</v>
      </c>
      <c r="I625" s="239"/>
      <c r="J625" s="234"/>
      <c r="K625" s="234"/>
      <c r="L625" s="240"/>
      <c r="M625" s="241"/>
      <c r="N625" s="242"/>
      <c r="O625" s="242"/>
      <c r="P625" s="242"/>
      <c r="Q625" s="242"/>
      <c r="R625" s="242"/>
      <c r="S625" s="242"/>
      <c r="T625" s="243"/>
      <c r="AT625" s="244" t="s">
        <v>371</v>
      </c>
      <c r="AU625" s="244" t="s">
        <v>79</v>
      </c>
      <c r="AV625" s="13" t="s">
        <v>79</v>
      </c>
      <c r="AW625" s="13" t="s">
        <v>33</v>
      </c>
      <c r="AX625" s="13" t="s">
        <v>70</v>
      </c>
      <c r="AY625" s="244" t="s">
        <v>361</v>
      </c>
    </row>
    <row r="626" spans="2:65" s="13" customFormat="1" ht="13.5">
      <c r="B626" s="233"/>
      <c r="C626" s="234"/>
      <c r="D626" s="219" t="s">
        <v>371</v>
      </c>
      <c r="E626" s="245" t="s">
        <v>21</v>
      </c>
      <c r="F626" s="246" t="s">
        <v>1048</v>
      </c>
      <c r="G626" s="234"/>
      <c r="H626" s="247">
        <v>16</v>
      </c>
      <c r="I626" s="239"/>
      <c r="J626" s="234"/>
      <c r="K626" s="234"/>
      <c r="L626" s="240"/>
      <c r="M626" s="241"/>
      <c r="N626" s="242"/>
      <c r="O626" s="242"/>
      <c r="P626" s="242"/>
      <c r="Q626" s="242"/>
      <c r="R626" s="242"/>
      <c r="S626" s="242"/>
      <c r="T626" s="243"/>
      <c r="AT626" s="244" t="s">
        <v>371</v>
      </c>
      <c r="AU626" s="244" t="s">
        <v>79</v>
      </c>
      <c r="AV626" s="13" t="s">
        <v>79</v>
      </c>
      <c r="AW626" s="13" t="s">
        <v>33</v>
      </c>
      <c r="AX626" s="13" t="s">
        <v>70</v>
      </c>
      <c r="AY626" s="244" t="s">
        <v>361</v>
      </c>
    </row>
    <row r="627" spans="2:65" s="14" customFormat="1" ht="13.5">
      <c r="B627" s="248"/>
      <c r="C627" s="249"/>
      <c r="D627" s="235" t="s">
        <v>371</v>
      </c>
      <c r="E627" s="250" t="s">
        <v>21</v>
      </c>
      <c r="F627" s="251" t="s">
        <v>392</v>
      </c>
      <c r="G627" s="249"/>
      <c r="H627" s="252">
        <v>107.81</v>
      </c>
      <c r="I627" s="253"/>
      <c r="J627" s="249"/>
      <c r="K627" s="249"/>
      <c r="L627" s="254"/>
      <c r="M627" s="255"/>
      <c r="N627" s="256"/>
      <c r="O627" s="256"/>
      <c r="P627" s="256"/>
      <c r="Q627" s="256"/>
      <c r="R627" s="256"/>
      <c r="S627" s="256"/>
      <c r="T627" s="257"/>
      <c r="AT627" s="258" t="s">
        <v>371</v>
      </c>
      <c r="AU627" s="258" t="s">
        <v>79</v>
      </c>
      <c r="AV627" s="14" t="s">
        <v>147</v>
      </c>
      <c r="AW627" s="14" t="s">
        <v>33</v>
      </c>
      <c r="AX627" s="14" t="s">
        <v>77</v>
      </c>
      <c r="AY627" s="258" t="s">
        <v>361</v>
      </c>
    </row>
    <row r="628" spans="2:65" s="1" customFormat="1" ht="22.5" customHeight="1">
      <c r="B628" s="42"/>
      <c r="C628" s="207" t="s">
        <v>1049</v>
      </c>
      <c r="D628" s="207" t="s">
        <v>363</v>
      </c>
      <c r="E628" s="208" t="s">
        <v>1050</v>
      </c>
      <c r="F628" s="209" t="s">
        <v>1051</v>
      </c>
      <c r="G628" s="210" t="s">
        <v>366</v>
      </c>
      <c r="H628" s="211">
        <v>16.524000000000001</v>
      </c>
      <c r="I628" s="212"/>
      <c r="J628" s="213">
        <f>ROUND(I628*H628,2)</f>
        <v>0</v>
      </c>
      <c r="K628" s="209" t="s">
        <v>367</v>
      </c>
      <c r="L628" s="62"/>
      <c r="M628" s="214" t="s">
        <v>21</v>
      </c>
      <c r="N628" s="215" t="s">
        <v>41</v>
      </c>
      <c r="O628" s="43"/>
      <c r="P628" s="216">
        <f>O628*H628</f>
        <v>0</v>
      </c>
      <c r="Q628" s="216">
        <v>2.45329</v>
      </c>
      <c r="R628" s="216">
        <f>Q628*H628</f>
        <v>40.538163959999999</v>
      </c>
      <c r="S628" s="216">
        <v>0</v>
      </c>
      <c r="T628" s="217">
        <f>S628*H628</f>
        <v>0</v>
      </c>
      <c r="AR628" s="25" t="s">
        <v>147</v>
      </c>
      <c r="AT628" s="25" t="s">
        <v>363</v>
      </c>
      <c r="AU628" s="25" t="s">
        <v>79</v>
      </c>
      <c r="AY628" s="25" t="s">
        <v>361</v>
      </c>
      <c r="BE628" s="218">
        <f>IF(N628="základní",J628,0)</f>
        <v>0</v>
      </c>
      <c r="BF628" s="218">
        <f>IF(N628="snížená",J628,0)</f>
        <v>0</v>
      </c>
      <c r="BG628" s="218">
        <f>IF(N628="zákl. přenesená",J628,0)</f>
        <v>0</v>
      </c>
      <c r="BH628" s="218">
        <f>IF(N628="sníž. přenesená",J628,0)</f>
        <v>0</v>
      </c>
      <c r="BI628" s="218">
        <f>IF(N628="nulová",J628,0)</f>
        <v>0</v>
      </c>
      <c r="BJ628" s="25" t="s">
        <v>77</v>
      </c>
      <c r="BK628" s="218">
        <f>ROUND(I628*H628,2)</f>
        <v>0</v>
      </c>
      <c r="BL628" s="25" t="s">
        <v>147</v>
      </c>
      <c r="BM628" s="25" t="s">
        <v>1052</v>
      </c>
    </row>
    <row r="629" spans="2:65" s="1" customFormat="1" ht="13.5">
      <c r="B629" s="42"/>
      <c r="C629" s="64"/>
      <c r="D629" s="219" t="s">
        <v>369</v>
      </c>
      <c r="E629" s="64"/>
      <c r="F629" s="220" t="s">
        <v>1053</v>
      </c>
      <c r="G629" s="64"/>
      <c r="H629" s="64"/>
      <c r="I629" s="175"/>
      <c r="J629" s="64"/>
      <c r="K629" s="64"/>
      <c r="L629" s="62"/>
      <c r="M629" s="221"/>
      <c r="N629" s="43"/>
      <c r="O629" s="43"/>
      <c r="P629" s="43"/>
      <c r="Q629" s="43"/>
      <c r="R629" s="43"/>
      <c r="S629" s="43"/>
      <c r="T629" s="79"/>
      <c r="AT629" s="25" t="s">
        <v>369</v>
      </c>
      <c r="AU629" s="25" t="s">
        <v>79</v>
      </c>
    </row>
    <row r="630" spans="2:65" s="13" customFormat="1" ht="13.5">
      <c r="B630" s="233"/>
      <c r="C630" s="234"/>
      <c r="D630" s="235" t="s">
        <v>371</v>
      </c>
      <c r="E630" s="236" t="s">
        <v>21</v>
      </c>
      <c r="F630" s="237" t="s">
        <v>1054</v>
      </c>
      <c r="G630" s="234"/>
      <c r="H630" s="238">
        <v>16.524000000000001</v>
      </c>
      <c r="I630" s="239"/>
      <c r="J630" s="234"/>
      <c r="K630" s="234"/>
      <c r="L630" s="240"/>
      <c r="M630" s="241"/>
      <c r="N630" s="242"/>
      <c r="O630" s="242"/>
      <c r="P630" s="242"/>
      <c r="Q630" s="242"/>
      <c r="R630" s="242"/>
      <c r="S630" s="242"/>
      <c r="T630" s="243"/>
      <c r="AT630" s="244" t="s">
        <v>371</v>
      </c>
      <c r="AU630" s="244" t="s">
        <v>79</v>
      </c>
      <c r="AV630" s="13" t="s">
        <v>79</v>
      </c>
      <c r="AW630" s="13" t="s">
        <v>33</v>
      </c>
      <c r="AX630" s="13" t="s">
        <v>70</v>
      </c>
      <c r="AY630" s="244" t="s">
        <v>361</v>
      </c>
    </row>
    <row r="631" spans="2:65" s="1" customFormat="1" ht="31.5" customHeight="1">
      <c r="B631" s="42"/>
      <c r="C631" s="207" t="s">
        <v>1055</v>
      </c>
      <c r="D631" s="207" t="s">
        <v>363</v>
      </c>
      <c r="E631" s="208" t="s">
        <v>1056</v>
      </c>
      <c r="F631" s="209" t="s">
        <v>1057</v>
      </c>
      <c r="G631" s="210" t="s">
        <v>366</v>
      </c>
      <c r="H631" s="211">
        <v>16.524000000000001</v>
      </c>
      <c r="I631" s="212"/>
      <c r="J631" s="213">
        <f>ROUND(I631*H631,2)</f>
        <v>0</v>
      </c>
      <c r="K631" s="209" t="s">
        <v>367</v>
      </c>
      <c r="L631" s="62"/>
      <c r="M631" s="214" t="s">
        <v>21</v>
      </c>
      <c r="N631" s="215" t="s">
        <v>41</v>
      </c>
      <c r="O631" s="43"/>
      <c r="P631" s="216">
        <f>O631*H631</f>
        <v>0</v>
      </c>
      <c r="Q631" s="216">
        <v>0</v>
      </c>
      <c r="R631" s="216">
        <f>Q631*H631</f>
        <v>0</v>
      </c>
      <c r="S631" s="216">
        <v>0</v>
      </c>
      <c r="T631" s="217">
        <f>S631*H631</f>
        <v>0</v>
      </c>
      <c r="AR631" s="25" t="s">
        <v>147</v>
      </c>
      <c r="AT631" s="25" t="s">
        <v>363</v>
      </c>
      <c r="AU631" s="25" t="s">
        <v>79</v>
      </c>
      <c r="AY631" s="25" t="s">
        <v>361</v>
      </c>
      <c r="BE631" s="218">
        <f>IF(N631="základní",J631,0)</f>
        <v>0</v>
      </c>
      <c r="BF631" s="218">
        <f>IF(N631="snížená",J631,0)</f>
        <v>0</v>
      </c>
      <c r="BG631" s="218">
        <f>IF(N631="zákl. přenesená",J631,0)</f>
        <v>0</v>
      </c>
      <c r="BH631" s="218">
        <f>IF(N631="sníž. přenesená",J631,0)</f>
        <v>0</v>
      </c>
      <c r="BI631" s="218">
        <f>IF(N631="nulová",J631,0)</f>
        <v>0</v>
      </c>
      <c r="BJ631" s="25" t="s">
        <v>77</v>
      </c>
      <c r="BK631" s="218">
        <f>ROUND(I631*H631,2)</f>
        <v>0</v>
      </c>
      <c r="BL631" s="25" t="s">
        <v>147</v>
      </c>
      <c r="BM631" s="25" t="s">
        <v>1058</v>
      </c>
    </row>
    <row r="632" spans="2:65" s="1" customFormat="1" ht="27">
      <c r="B632" s="42"/>
      <c r="C632" s="64"/>
      <c r="D632" s="219" t="s">
        <v>369</v>
      </c>
      <c r="E632" s="64"/>
      <c r="F632" s="220" t="s">
        <v>1059</v>
      </c>
      <c r="G632" s="64"/>
      <c r="H632" s="64"/>
      <c r="I632" s="175"/>
      <c r="J632" s="64"/>
      <c r="K632" s="64"/>
      <c r="L632" s="62"/>
      <c r="M632" s="221"/>
      <c r="N632" s="43"/>
      <c r="O632" s="43"/>
      <c r="P632" s="43"/>
      <c r="Q632" s="43"/>
      <c r="R632" s="43"/>
      <c r="S632" s="43"/>
      <c r="T632" s="79"/>
      <c r="AT632" s="25" t="s">
        <v>369</v>
      </c>
      <c r="AU632" s="25" t="s">
        <v>79</v>
      </c>
    </row>
    <row r="633" spans="2:65" s="13" customFormat="1" ht="13.5">
      <c r="B633" s="233"/>
      <c r="C633" s="234"/>
      <c r="D633" s="235" t="s">
        <v>371</v>
      </c>
      <c r="E633" s="236" t="s">
        <v>21</v>
      </c>
      <c r="F633" s="237" t="s">
        <v>1054</v>
      </c>
      <c r="G633" s="234"/>
      <c r="H633" s="238">
        <v>16.524000000000001</v>
      </c>
      <c r="I633" s="239"/>
      <c r="J633" s="234"/>
      <c r="K633" s="234"/>
      <c r="L633" s="240"/>
      <c r="M633" s="241"/>
      <c r="N633" s="242"/>
      <c r="O633" s="242"/>
      <c r="P633" s="242"/>
      <c r="Q633" s="242"/>
      <c r="R633" s="242"/>
      <c r="S633" s="242"/>
      <c r="T633" s="243"/>
      <c r="AT633" s="244" t="s">
        <v>371</v>
      </c>
      <c r="AU633" s="244" t="s">
        <v>79</v>
      </c>
      <c r="AV633" s="13" t="s">
        <v>79</v>
      </c>
      <c r="AW633" s="13" t="s">
        <v>33</v>
      </c>
      <c r="AX633" s="13" t="s">
        <v>77</v>
      </c>
      <c r="AY633" s="244" t="s">
        <v>361</v>
      </c>
    </row>
    <row r="634" spans="2:65" s="1" customFormat="1" ht="22.5" customHeight="1">
      <c r="B634" s="42"/>
      <c r="C634" s="207" t="s">
        <v>1060</v>
      </c>
      <c r="D634" s="207" t="s">
        <v>363</v>
      </c>
      <c r="E634" s="208" t="s">
        <v>1061</v>
      </c>
      <c r="F634" s="209" t="s">
        <v>1062</v>
      </c>
      <c r="G634" s="210" t="s">
        <v>447</v>
      </c>
      <c r="H634" s="211">
        <v>1.054</v>
      </c>
      <c r="I634" s="212"/>
      <c r="J634" s="213">
        <f>ROUND(I634*H634,2)</f>
        <v>0</v>
      </c>
      <c r="K634" s="209" t="s">
        <v>367</v>
      </c>
      <c r="L634" s="62"/>
      <c r="M634" s="214" t="s">
        <v>21</v>
      </c>
      <c r="N634" s="215" t="s">
        <v>41</v>
      </c>
      <c r="O634" s="43"/>
      <c r="P634" s="216">
        <f>O634*H634</f>
        <v>0</v>
      </c>
      <c r="Q634" s="216">
        <v>1.0530600000000001</v>
      </c>
      <c r="R634" s="216">
        <f>Q634*H634</f>
        <v>1.1099252400000001</v>
      </c>
      <c r="S634" s="216">
        <v>0</v>
      </c>
      <c r="T634" s="217">
        <f>S634*H634</f>
        <v>0</v>
      </c>
      <c r="AR634" s="25" t="s">
        <v>147</v>
      </c>
      <c r="AT634" s="25" t="s">
        <v>363</v>
      </c>
      <c r="AU634" s="25" t="s">
        <v>79</v>
      </c>
      <c r="AY634" s="25" t="s">
        <v>361</v>
      </c>
      <c r="BE634" s="218">
        <f>IF(N634="základní",J634,0)</f>
        <v>0</v>
      </c>
      <c r="BF634" s="218">
        <f>IF(N634="snížená",J634,0)</f>
        <v>0</v>
      </c>
      <c r="BG634" s="218">
        <f>IF(N634="zákl. přenesená",J634,0)</f>
        <v>0</v>
      </c>
      <c r="BH634" s="218">
        <f>IF(N634="sníž. přenesená",J634,0)</f>
        <v>0</v>
      </c>
      <c r="BI634" s="218">
        <f>IF(N634="nulová",J634,0)</f>
        <v>0</v>
      </c>
      <c r="BJ634" s="25" t="s">
        <v>77</v>
      </c>
      <c r="BK634" s="218">
        <f>ROUND(I634*H634,2)</f>
        <v>0</v>
      </c>
      <c r="BL634" s="25" t="s">
        <v>147</v>
      </c>
      <c r="BM634" s="25" t="s">
        <v>1063</v>
      </c>
    </row>
    <row r="635" spans="2:65" s="1" customFormat="1" ht="13.5">
      <c r="B635" s="42"/>
      <c r="C635" s="64"/>
      <c r="D635" s="219" t="s">
        <v>369</v>
      </c>
      <c r="E635" s="64"/>
      <c r="F635" s="220" t="s">
        <v>1064</v>
      </c>
      <c r="G635" s="64"/>
      <c r="H635" s="64"/>
      <c r="I635" s="175"/>
      <c r="J635" s="64"/>
      <c r="K635" s="64"/>
      <c r="L635" s="62"/>
      <c r="M635" s="221"/>
      <c r="N635" s="43"/>
      <c r="O635" s="43"/>
      <c r="P635" s="43"/>
      <c r="Q635" s="43"/>
      <c r="R635" s="43"/>
      <c r="S635" s="43"/>
      <c r="T635" s="79"/>
      <c r="AT635" s="25" t="s">
        <v>369</v>
      </c>
      <c r="AU635" s="25" t="s">
        <v>79</v>
      </c>
    </row>
    <row r="636" spans="2:65" s="13" customFormat="1" ht="13.5">
      <c r="B636" s="233"/>
      <c r="C636" s="234"/>
      <c r="D636" s="219" t="s">
        <v>371</v>
      </c>
      <c r="E636" s="245" t="s">
        <v>21</v>
      </c>
      <c r="F636" s="246" t="s">
        <v>1065</v>
      </c>
      <c r="G636" s="234"/>
      <c r="H636" s="247">
        <v>0.157</v>
      </c>
      <c r="I636" s="239"/>
      <c r="J636" s="234"/>
      <c r="K636" s="234"/>
      <c r="L636" s="240"/>
      <c r="M636" s="241"/>
      <c r="N636" s="242"/>
      <c r="O636" s="242"/>
      <c r="P636" s="242"/>
      <c r="Q636" s="242"/>
      <c r="R636" s="242"/>
      <c r="S636" s="242"/>
      <c r="T636" s="243"/>
      <c r="AT636" s="244" t="s">
        <v>371</v>
      </c>
      <c r="AU636" s="244" t="s">
        <v>79</v>
      </c>
      <c r="AV636" s="13" t="s">
        <v>79</v>
      </c>
      <c r="AW636" s="13" t="s">
        <v>33</v>
      </c>
      <c r="AX636" s="13" t="s">
        <v>70</v>
      </c>
      <c r="AY636" s="244" t="s">
        <v>361</v>
      </c>
    </row>
    <row r="637" spans="2:65" s="13" customFormat="1" ht="13.5">
      <c r="B637" s="233"/>
      <c r="C637" s="234"/>
      <c r="D637" s="219" t="s">
        <v>371</v>
      </c>
      <c r="E637" s="245" t="s">
        <v>21</v>
      </c>
      <c r="F637" s="246" t="s">
        <v>1066</v>
      </c>
      <c r="G637" s="234"/>
      <c r="H637" s="247">
        <v>0.1</v>
      </c>
      <c r="I637" s="239"/>
      <c r="J637" s="234"/>
      <c r="K637" s="234"/>
      <c r="L637" s="240"/>
      <c r="M637" s="241"/>
      <c r="N637" s="242"/>
      <c r="O637" s="242"/>
      <c r="P637" s="242"/>
      <c r="Q637" s="242"/>
      <c r="R637" s="242"/>
      <c r="S637" s="242"/>
      <c r="T637" s="243"/>
      <c r="AT637" s="244" t="s">
        <v>371</v>
      </c>
      <c r="AU637" s="244" t="s">
        <v>79</v>
      </c>
      <c r="AV637" s="13" t="s">
        <v>79</v>
      </c>
      <c r="AW637" s="13" t="s">
        <v>33</v>
      </c>
      <c r="AX637" s="13" t="s">
        <v>70</v>
      </c>
      <c r="AY637" s="244" t="s">
        <v>361</v>
      </c>
    </row>
    <row r="638" spans="2:65" s="13" customFormat="1" ht="13.5">
      <c r="B638" s="233"/>
      <c r="C638" s="234"/>
      <c r="D638" s="219" t="s">
        <v>371</v>
      </c>
      <c r="E638" s="245" t="s">
        <v>21</v>
      </c>
      <c r="F638" s="246" t="s">
        <v>1067</v>
      </c>
      <c r="G638" s="234"/>
      <c r="H638" s="247">
        <v>0.79700000000000004</v>
      </c>
      <c r="I638" s="239"/>
      <c r="J638" s="234"/>
      <c r="K638" s="234"/>
      <c r="L638" s="240"/>
      <c r="M638" s="241"/>
      <c r="N638" s="242"/>
      <c r="O638" s="242"/>
      <c r="P638" s="242"/>
      <c r="Q638" s="242"/>
      <c r="R638" s="242"/>
      <c r="S638" s="242"/>
      <c r="T638" s="243"/>
      <c r="AT638" s="244" t="s">
        <v>371</v>
      </c>
      <c r="AU638" s="244" t="s">
        <v>79</v>
      </c>
      <c r="AV638" s="13" t="s">
        <v>79</v>
      </c>
      <c r="AW638" s="13" t="s">
        <v>33</v>
      </c>
      <c r="AX638" s="13" t="s">
        <v>70</v>
      </c>
      <c r="AY638" s="244" t="s">
        <v>361</v>
      </c>
    </row>
    <row r="639" spans="2:65" s="14" customFormat="1" ht="13.5">
      <c r="B639" s="248"/>
      <c r="C639" s="249"/>
      <c r="D639" s="235" t="s">
        <v>371</v>
      </c>
      <c r="E639" s="250" t="s">
        <v>21</v>
      </c>
      <c r="F639" s="251" t="s">
        <v>392</v>
      </c>
      <c r="G639" s="249"/>
      <c r="H639" s="252">
        <v>1.054</v>
      </c>
      <c r="I639" s="253"/>
      <c r="J639" s="249"/>
      <c r="K639" s="249"/>
      <c r="L639" s="254"/>
      <c r="M639" s="255"/>
      <c r="N639" s="256"/>
      <c r="O639" s="256"/>
      <c r="P639" s="256"/>
      <c r="Q639" s="256"/>
      <c r="R639" s="256"/>
      <c r="S639" s="256"/>
      <c r="T639" s="257"/>
      <c r="AT639" s="258" t="s">
        <v>371</v>
      </c>
      <c r="AU639" s="258" t="s">
        <v>79</v>
      </c>
      <c r="AV639" s="14" t="s">
        <v>147</v>
      </c>
      <c r="AW639" s="14" t="s">
        <v>33</v>
      </c>
      <c r="AX639" s="14" t="s">
        <v>77</v>
      </c>
      <c r="AY639" s="258" t="s">
        <v>361</v>
      </c>
    </row>
    <row r="640" spans="2:65" s="1" customFormat="1" ht="22.5" customHeight="1">
      <c r="B640" s="42"/>
      <c r="C640" s="207" t="s">
        <v>269</v>
      </c>
      <c r="D640" s="207" t="s">
        <v>363</v>
      </c>
      <c r="E640" s="208" t="s">
        <v>1068</v>
      </c>
      <c r="F640" s="209" t="s">
        <v>1069</v>
      </c>
      <c r="G640" s="210" t="s">
        <v>459</v>
      </c>
      <c r="H640" s="211">
        <v>275.40600000000001</v>
      </c>
      <c r="I640" s="212"/>
      <c r="J640" s="213">
        <f>ROUND(I640*H640,2)</f>
        <v>0</v>
      </c>
      <c r="K640" s="209" t="s">
        <v>367</v>
      </c>
      <c r="L640" s="62"/>
      <c r="M640" s="214" t="s">
        <v>21</v>
      </c>
      <c r="N640" s="215" t="s">
        <v>41</v>
      </c>
      <c r="O640" s="43"/>
      <c r="P640" s="216">
        <f>O640*H640</f>
        <v>0</v>
      </c>
      <c r="Q640" s="216">
        <v>1.2E-4</v>
      </c>
      <c r="R640" s="216">
        <f>Q640*H640</f>
        <v>3.3048720000000004E-2</v>
      </c>
      <c r="S640" s="216">
        <v>0</v>
      </c>
      <c r="T640" s="217">
        <f>S640*H640</f>
        <v>0</v>
      </c>
      <c r="AR640" s="25" t="s">
        <v>147</v>
      </c>
      <c r="AT640" s="25" t="s">
        <v>363</v>
      </c>
      <c r="AU640" s="25" t="s">
        <v>79</v>
      </c>
      <c r="AY640" s="25" t="s">
        <v>361</v>
      </c>
      <c r="BE640" s="218">
        <f>IF(N640="základní",J640,0)</f>
        <v>0</v>
      </c>
      <c r="BF640" s="218">
        <f>IF(N640="snížená",J640,0)</f>
        <v>0</v>
      </c>
      <c r="BG640" s="218">
        <f>IF(N640="zákl. přenesená",J640,0)</f>
        <v>0</v>
      </c>
      <c r="BH640" s="218">
        <f>IF(N640="sníž. přenesená",J640,0)</f>
        <v>0</v>
      </c>
      <c r="BI640" s="218">
        <f>IF(N640="nulová",J640,0)</f>
        <v>0</v>
      </c>
      <c r="BJ640" s="25" t="s">
        <v>77</v>
      </c>
      <c r="BK640" s="218">
        <f>ROUND(I640*H640,2)</f>
        <v>0</v>
      </c>
      <c r="BL640" s="25" t="s">
        <v>147</v>
      </c>
      <c r="BM640" s="25" t="s">
        <v>1070</v>
      </c>
    </row>
    <row r="641" spans="2:65" s="1" customFormat="1" ht="13.5">
      <c r="B641" s="42"/>
      <c r="C641" s="64"/>
      <c r="D641" s="219" t="s">
        <v>369</v>
      </c>
      <c r="E641" s="64"/>
      <c r="F641" s="220" t="s">
        <v>1071</v>
      </c>
      <c r="G641" s="64"/>
      <c r="H641" s="64"/>
      <c r="I641" s="175"/>
      <c r="J641" s="64"/>
      <c r="K641" s="64"/>
      <c r="L641" s="62"/>
      <c r="M641" s="221"/>
      <c r="N641" s="43"/>
      <c r="O641" s="43"/>
      <c r="P641" s="43"/>
      <c r="Q641" s="43"/>
      <c r="R641" s="43"/>
      <c r="S641" s="43"/>
      <c r="T641" s="79"/>
      <c r="AT641" s="25" t="s">
        <v>369</v>
      </c>
      <c r="AU641" s="25" t="s">
        <v>79</v>
      </c>
    </row>
    <row r="642" spans="2:65" s="13" customFormat="1" ht="13.5">
      <c r="B642" s="233"/>
      <c r="C642" s="234"/>
      <c r="D642" s="235" t="s">
        <v>371</v>
      </c>
      <c r="E642" s="236" t="s">
        <v>21</v>
      </c>
      <c r="F642" s="237" t="s">
        <v>1072</v>
      </c>
      <c r="G642" s="234"/>
      <c r="H642" s="238">
        <v>275.40600000000001</v>
      </c>
      <c r="I642" s="239"/>
      <c r="J642" s="234"/>
      <c r="K642" s="234"/>
      <c r="L642" s="240"/>
      <c r="M642" s="241"/>
      <c r="N642" s="242"/>
      <c r="O642" s="242"/>
      <c r="P642" s="242"/>
      <c r="Q642" s="242"/>
      <c r="R642" s="242"/>
      <c r="S642" s="242"/>
      <c r="T642" s="243"/>
      <c r="AT642" s="244" t="s">
        <v>371</v>
      </c>
      <c r="AU642" s="244" t="s">
        <v>79</v>
      </c>
      <c r="AV642" s="13" t="s">
        <v>79</v>
      </c>
      <c r="AW642" s="13" t="s">
        <v>33</v>
      </c>
      <c r="AX642" s="13" t="s">
        <v>77</v>
      </c>
      <c r="AY642" s="244" t="s">
        <v>361</v>
      </c>
    </row>
    <row r="643" spans="2:65" s="1" customFormat="1" ht="22.5" customHeight="1">
      <c r="B643" s="42"/>
      <c r="C643" s="207" t="s">
        <v>1073</v>
      </c>
      <c r="D643" s="207" t="s">
        <v>363</v>
      </c>
      <c r="E643" s="208" t="s">
        <v>1074</v>
      </c>
      <c r="F643" s="209" t="s">
        <v>1075</v>
      </c>
      <c r="G643" s="210" t="s">
        <v>685</v>
      </c>
      <c r="H643" s="211">
        <v>297.62</v>
      </c>
      <c r="I643" s="212"/>
      <c r="J643" s="213">
        <f>ROUND(I643*H643,2)</f>
        <v>0</v>
      </c>
      <c r="K643" s="209" t="s">
        <v>367</v>
      </c>
      <c r="L643" s="62"/>
      <c r="M643" s="214" t="s">
        <v>21</v>
      </c>
      <c r="N643" s="215" t="s">
        <v>41</v>
      </c>
      <c r="O643" s="43"/>
      <c r="P643" s="216">
        <f>O643*H643</f>
        <v>0</v>
      </c>
      <c r="Q643" s="216">
        <v>1.0000000000000001E-5</v>
      </c>
      <c r="R643" s="216">
        <f>Q643*H643</f>
        <v>2.9762000000000005E-3</v>
      </c>
      <c r="S643" s="216">
        <v>0</v>
      </c>
      <c r="T643" s="217">
        <f>S643*H643</f>
        <v>0</v>
      </c>
      <c r="AR643" s="25" t="s">
        <v>147</v>
      </c>
      <c r="AT643" s="25" t="s">
        <v>363</v>
      </c>
      <c r="AU643" s="25" t="s">
        <v>79</v>
      </c>
      <c r="AY643" s="25" t="s">
        <v>361</v>
      </c>
      <c r="BE643" s="218">
        <f>IF(N643="základní",J643,0)</f>
        <v>0</v>
      </c>
      <c r="BF643" s="218">
        <f>IF(N643="snížená",J643,0)</f>
        <v>0</v>
      </c>
      <c r="BG643" s="218">
        <f>IF(N643="zákl. přenesená",J643,0)</f>
        <v>0</v>
      </c>
      <c r="BH643" s="218">
        <f>IF(N643="sníž. přenesená",J643,0)</f>
        <v>0</v>
      </c>
      <c r="BI643" s="218">
        <f>IF(N643="nulová",J643,0)</f>
        <v>0</v>
      </c>
      <c r="BJ643" s="25" t="s">
        <v>77</v>
      </c>
      <c r="BK643" s="218">
        <f>ROUND(I643*H643,2)</f>
        <v>0</v>
      </c>
      <c r="BL643" s="25" t="s">
        <v>147</v>
      </c>
      <c r="BM643" s="25" t="s">
        <v>1076</v>
      </c>
    </row>
    <row r="644" spans="2:65" s="1" customFormat="1" ht="13.5">
      <c r="B644" s="42"/>
      <c r="C644" s="64"/>
      <c r="D644" s="219" t="s">
        <v>369</v>
      </c>
      <c r="E644" s="64"/>
      <c r="F644" s="220" t="s">
        <v>1077</v>
      </c>
      <c r="G644" s="64"/>
      <c r="H644" s="64"/>
      <c r="I644" s="175"/>
      <c r="J644" s="64"/>
      <c r="K644" s="64"/>
      <c r="L644" s="62"/>
      <c r="M644" s="221"/>
      <c r="N644" s="43"/>
      <c r="O644" s="43"/>
      <c r="P644" s="43"/>
      <c r="Q644" s="43"/>
      <c r="R644" s="43"/>
      <c r="S644" s="43"/>
      <c r="T644" s="79"/>
      <c r="AT644" s="25" t="s">
        <v>369</v>
      </c>
      <c r="AU644" s="25" t="s">
        <v>79</v>
      </c>
    </row>
    <row r="645" spans="2:65" s="12" customFormat="1" ht="13.5">
      <c r="B645" s="222"/>
      <c r="C645" s="223"/>
      <c r="D645" s="219" t="s">
        <v>371</v>
      </c>
      <c r="E645" s="224" t="s">
        <v>21</v>
      </c>
      <c r="F645" s="225" t="s">
        <v>1078</v>
      </c>
      <c r="G645" s="223"/>
      <c r="H645" s="226" t="s">
        <v>21</v>
      </c>
      <c r="I645" s="227"/>
      <c r="J645" s="223"/>
      <c r="K645" s="223"/>
      <c r="L645" s="228"/>
      <c r="M645" s="229"/>
      <c r="N645" s="230"/>
      <c r="O645" s="230"/>
      <c r="P645" s="230"/>
      <c r="Q645" s="230"/>
      <c r="R645" s="230"/>
      <c r="S645" s="230"/>
      <c r="T645" s="231"/>
      <c r="AT645" s="232" t="s">
        <v>371</v>
      </c>
      <c r="AU645" s="232" t="s">
        <v>79</v>
      </c>
      <c r="AV645" s="12" t="s">
        <v>77</v>
      </c>
      <c r="AW645" s="12" t="s">
        <v>33</v>
      </c>
      <c r="AX645" s="12" t="s">
        <v>70</v>
      </c>
      <c r="AY645" s="232" t="s">
        <v>361</v>
      </c>
    </row>
    <row r="646" spans="2:65" s="13" customFormat="1" ht="13.5">
      <c r="B646" s="233"/>
      <c r="C646" s="234"/>
      <c r="D646" s="219" t="s">
        <v>371</v>
      </c>
      <c r="E646" s="245" t="s">
        <v>21</v>
      </c>
      <c r="F646" s="246" t="s">
        <v>1079</v>
      </c>
      <c r="G646" s="234"/>
      <c r="H646" s="247">
        <v>16.8</v>
      </c>
      <c r="I646" s="239"/>
      <c r="J646" s="234"/>
      <c r="K646" s="234"/>
      <c r="L646" s="240"/>
      <c r="M646" s="241"/>
      <c r="N646" s="242"/>
      <c r="O646" s="242"/>
      <c r="P646" s="242"/>
      <c r="Q646" s="242"/>
      <c r="R646" s="242"/>
      <c r="S646" s="242"/>
      <c r="T646" s="243"/>
      <c r="AT646" s="244" t="s">
        <v>371</v>
      </c>
      <c r="AU646" s="244" t="s">
        <v>79</v>
      </c>
      <c r="AV646" s="13" t="s">
        <v>79</v>
      </c>
      <c r="AW646" s="13" t="s">
        <v>33</v>
      </c>
      <c r="AX646" s="13" t="s">
        <v>70</v>
      </c>
      <c r="AY646" s="244" t="s">
        <v>361</v>
      </c>
    </row>
    <row r="647" spans="2:65" s="13" customFormat="1" ht="13.5">
      <c r="B647" s="233"/>
      <c r="C647" s="234"/>
      <c r="D647" s="219" t="s">
        <v>371</v>
      </c>
      <c r="E647" s="245" t="s">
        <v>21</v>
      </c>
      <c r="F647" s="246" t="s">
        <v>1080</v>
      </c>
      <c r="G647" s="234"/>
      <c r="H647" s="247">
        <v>10.68</v>
      </c>
      <c r="I647" s="239"/>
      <c r="J647" s="234"/>
      <c r="K647" s="234"/>
      <c r="L647" s="240"/>
      <c r="M647" s="241"/>
      <c r="N647" s="242"/>
      <c r="O647" s="242"/>
      <c r="P647" s="242"/>
      <c r="Q647" s="242"/>
      <c r="R647" s="242"/>
      <c r="S647" s="242"/>
      <c r="T647" s="243"/>
      <c r="AT647" s="244" t="s">
        <v>371</v>
      </c>
      <c r="AU647" s="244" t="s">
        <v>79</v>
      </c>
      <c r="AV647" s="13" t="s">
        <v>79</v>
      </c>
      <c r="AW647" s="13" t="s">
        <v>33</v>
      </c>
      <c r="AX647" s="13" t="s">
        <v>70</v>
      </c>
      <c r="AY647" s="244" t="s">
        <v>361</v>
      </c>
    </row>
    <row r="648" spans="2:65" s="13" customFormat="1" ht="13.5">
      <c r="B648" s="233"/>
      <c r="C648" s="234"/>
      <c r="D648" s="219" t="s">
        <v>371</v>
      </c>
      <c r="E648" s="245" t="s">
        <v>21</v>
      </c>
      <c r="F648" s="246" t="s">
        <v>1081</v>
      </c>
      <c r="G648" s="234"/>
      <c r="H648" s="247">
        <v>8.4</v>
      </c>
      <c r="I648" s="239"/>
      <c r="J648" s="234"/>
      <c r="K648" s="234"/>
      <c r="L648" s="240"/>
      <c r="M648" s="241"/>
      <c r="N648" s="242"/>
      <c r="O648" s="242"/>
      <c r="P648" s="242"/>
      <c r="Q648" s="242"/>
      <c r="R648" s="242"/>
      <c r="S648" s="242"/>
      <c r="T648" s="243"/>
      <c r="AT648" s="244" t="s">
        <v>371</v>
      </c>
      <c r="AU648" s="244" t="s">
        <v>79</v>
      </c>
      <c r="AV648" s="13" t="s">
        <v>79</v>
      </c>
      <c r="AW648" s="13" t="s">
        <v>33</v>
      </c>
      <c r="AX648" s="13" t="s">
        <v>70</v>
      </c>
      <c r="AY648" s="244" t="s">
        <v>361</v>
      </c>
    </row>
    <row r="649" spans="2:65" s="13" customFormat="1" ht="13.5">
      <c r="B649" s="233"/>
      <c r="C649" s="234"/>
      <c r="D649" s="219" t="s">
        <v>371</v>
      </c>
      <c r="E649" s="245" t="s">
        <v>21</v>
      </c>
      <c r="F649" s="246" t="s">
        <v>1082</v>
      </c>
      <c r="G649" s="234"/>
      <c r="H649" s="247">
        <v>8.1999999999999993</v>
      </c>
      <c r="I649" s="239"/>
      <c r="J649" s="234"/>
      <c r="K649" s="234"/>
      <c r="L649" s="240"/>
      <c r="M649" s="241"/>
      <c r="N649" s="242"/>
      <c r="O649" s="242"/>
      <c r="P649" s="242"/>
      <c r="Q649" s="242"/>
      <c r="R649" s="242"/>
      <c r="S649" s="242"/>
      <c r="T649" s="243"/>
      <c r="AT649" s="244" t="s">
        <v>371</v>
      </c>
      <c r="AU649" s="244" t="s">
        <v>79</v>
      </c>
      <c r="AV649" s="13" t="s">
        <v>79</v>
      </c>
      <c r="AW649" s="13" t="s">
        <v>33</v>
      </c>
      <c r="AX649" s="13" t="s">
        <v>70</v>
      </c>
      <c r="AY649" s="244" t="s">
        <v>361</v>
      </c>
    </row>
    <row r="650" spans="2:65" s="13" customFormat="1" ht="13.5">
      <c r="B650" s="233"/>
      <c r="C650" s="234"/>
      <c r="D650" s="219" t="s">
        <v>371</v>
      </c>
      <c r="E650" s="245" t="s">
        <v>21</v>
      </c>
      <c r="F650" s="246" t="s">
        <v>1083</v>
      </c>
      <c r="G650" s="234"/>
      <c r="H650" s="247">
        <v>10.8</v>
      </c>
      <c r="I650" s="239"/>
      <c r="J650" s="234"/>
      <c r="K650" s="234"/>
      <c r="L650" s="240"/>
      <c r="M650" s="241"/>
      <c r="N650" s="242"/>
      <c r="O650" s="242"/>
      <c r="P650" s="242"/>
      <c r="Q650" s="242"/>
      <c r="R650" s="242"/>
      <c r="S650" s="242"/>
      <c r="T650" s="243"/>
      <c r="AT650" s="244" t="s">
        <v>371</v>
      </c>
      <c r="AU650" s="244" t="s">
        <v>79</v>
      </c>
      <c r="AV650" s="13" t="s">
        <v>79</v>
      </c>
      <c r="AW650" s="13" t="s">
        <v>33</v>
      </c>
      <c r="AX650" s="13" t="s">
        <v>70</v>
      </c>
      <c r="AY650" s="244" t="s">
        <v>361</v>
      </c>
    </row>
    <row r="651" spans="2:65" s="13" customFormat="1" ht="13.5">
      <c r="B651" s="233"/>
      <c r="C651" s="234"/>
      <c r="D651" s="219" t="s">
        <v>371</v>
      </c>
      <c r="E651" s="245" t="s">
        <v>21</v>
      </c>
      <c r="F651" s="246" t="s">
        <v>1084</v>
      </c>
      <c r="G651" s="234"/>
      <c r="H651" s="247">
        <v>9.8699999999999992</v>
      </c>
      <c r="I651" s="239"/>
      <c r="J651" s="234"/>
      <c r="K651" s="234"/>
      <c r="L651" s="240"/>
      <c r="M651" s="241"/>
      <c r="N651" s="242"/>
      <c r="O651" s="242"/>
      <c r="P651" s="242"/>
      <c r="Q651" s="242"/>
      <c r="R651" s="242"/>
      <c r="S651" s="242"/>
      <c r="T651" s="243"/>
      <c r="AT651" s="244" t="s">
        <v>371</v>
      </c>
      <c r="AU651" s="244" t="s">
        <v>79</v>
      </c>
      <c r="AV651" s="13" t="s">
        <v>79</v>
      </c>
      <c r="AW651" s="13" t="s">
        <v>33</v>
      </c>
      <c r="AX651" s="13" t="s">
        <v>70</v>
      </c>
      <c r="AY651" s="244" t="s">
        <v>361</v>
      </c>
    </row>
    <row r="652" spans="2:65" s="13" customFormat="1" ht="13.5">
      <c r="B652" s="233"/>
      <c r="C652" s="234"/>
      <c r="D652" s="219" t="s">
        <v>371</v>
      </c>
      <c r="E652" s="245" t="s">
        <v>21</v>
      </c>
      <c r="F652" s="246" t="s">
        <v>1085</v>
      </c>
      <c r="G652" s="234"/>
      <c r="H652" s="247">
        <v>7.28</v>
      </c>
      <c r="I652" s="239"/>
      <c r="J652" s="234"/>
      <c r="K652" s="234"/>
      <c r="L652" s="240"/>
      <c r="M652" s="241"/>
      <c r="N652" s="242"/>
      <c r="O652" s="242"/>
      <c r="P652" s="242"/>
      <c r="Q652" s="242"/>
      <c r="R652" s="242"/>
      <c r="S652" s="242"/>
      <c r="T652" s="243"/>
      <c r="AT652" s="244" t="s">
        <v>371</v>
      </c>
      <c r="AU652" s="244" t="s">
        <v>79</v>
      </c>
      <c r="AV652" s="13" t="s">
        <v>79</v>
      </c>
      <c r="AW652" s="13" t="s">
        <v>33</v>
      </c>
      <c r="AX652" s="13" t="s">
        <v>70</v>
      </c>
      <c r="AY652" s="244" t="s">
        <v>361</v>
      </c>
    </row>
    <row r="653" spans="2:65" s="15" customFormat="1" ht="13.5">
      <c r="B653" s="262"/>
      <c r="C653" s="263"/>
      <c r="D653" s="219" t="s">
        <v>371</v>
      </c>
      <c r="E653" s="264" t="s">
        <v>21</v>
      </c>
      <c r="F653" s="265" t="s">
        <v>866</v>
      </c>
      <c r="G653" s="263"/>
      <c r="H653" s="266">
        <v>72.03</v>
      </c>
      <c r="I653" s="267"/>
      <c r="J653" s="263"/>
      <c r="K653" s="263"/>
      <c r="L653" s="268"/>
      <c r="M653" s="269"/>
      <c r="N653" s="270"/>
      <c r="O653" s="270"/>
      <c r="P653" s="270"/>
      <c r="Q653" s="270"/>
      <c r="R653" s="270"/>
      <c r="S653" s="270"/>
      <c r="T653" s="271"/>
      <c r="AT653" s="272" t="s">
        <v>371</v>
      </c>
      <c r="AU653" s="272" t="s">
        <v>79</v>
      </c>
      <c r="AV653" s="15" t="s">
        <v>87</v>
      </c>
      <c r="AW653" s="15" t="s">
        <v>33</v>
      </c>
      <c r="AX653" s="15" t="s">
        <v>70</v>
      </c>
      <c r="AY653" s="272" t="s">
        <v>361</v>
      </c>
    </row>
    <row r="654" spans="2:65" s="12" customFormat="1" ht="13.5">
      <c r="B654" s="222"/>
      <c r="C654" s="223"/>
      <c r="D654" s="219" t="s">
        <v>371</v>
      </c>
      <c r="E654" s="224" t="s">
        <v>21</v>
      </c>
      <c r="F654" s="225" t="s">
        <v>1086</v>
      </c>
      <c r="G654" s="223"/>
      <c r="H654" s="226" t="s">
        <v>21</v>
      </c>
      <c r="I654" s="227"/>
      <c r="J654" s="223"/>
      <c r="K654" s="223"/>
      <c r="L654" s="228"/>
      <c r="M654" s="229"/>
      <c r="N654" s="230"/>
      <c r="O654" s="230"/>
      <c r="P654" s="230"/>
      <c r="Q654" s="230"/>
      <c r="R654" s="230"/>
      <c r="S654" s="230"/>
      <c r="T654" s="231"/>
      <c r="AT654" s="232" t="s">
        <v>371</v>
      </c>
      <c r="AU654" s="232" t="s">
        <v>79</v>
      </c>
      <c r="AV654" s="12" t="s">
        <v>77</v>
      </c>
      <c r="AW654" s="12" t="s">
        <v>33</v>
      </c>
      <c r="AX654" s="12" t="s">
        <v>70</v>
      </c>
      <c r="AY654" s="232" t="s">
        <v>361</v>
      </c>
    </row>
    <row r="655" spans="2:65" s="13" customFormat="1" ht="13.5">
      <c r="B655" s="233"/>
      <c r="C655" s="234"/>
      <c r="D655" s="219" t="s">
        <v>371</v>
      </c>
      <c r="E655" s="245" t="s">
        <v>21</v>
      </c>
      <c r="F655" s="246" t="s">
        <v>1087</v>
      </c>
      <c r="G655" s="234"/>
      <c r="H655" s="247">
        <v>14.44</v>
      </c>
      <c r="I655" s="239"/>
      <c r="J655" s="234"/>
      <c r="K655" s="234"/>
      <c r="L655" s="240"/>
      <c r="M655" s="241"/>
      <c r="N655" s="242"/>
      <c r="O655" s="242"/>
      <c r="P655" s="242"/>
      <c r="Q655" s="242"/>
      <c r="R655" s="242"/>
      <c r="S655" s="242"/>
      <c r="T655" s="243"/>
      <c r="AT655" s="244" t="s">
        <v>371</v>
      </c>
      <c r="AU655" s="244" t="s">
        <v>79</v>
      </c>
      <c r="AV655" s="13" t="s">
        <v>79</v>
      </c>
      <c r="AW655" s="13" t="s">
        <v>33</v>
      </c>
      <c r="AX655" s="13" t="s">
        <v>70</v>
      </c>
      <c r="AY655" s="244" t="s">
        <v>361</v>
      </c>
    </row>
    <row r="656" spans="2:65" s="13" customFormat="1" ht="13.5">
      <c r="B656" s="233"/>
      <c r="C656" s="234"/>
      <c r="D656" s="219" t="s">
        <v>371</v>
      </c>
      <c r="E656" s="245" t="s">
        <v>21</v>
      </c>
      <c r="F656" s="246" t="s">
        <v>1088</v>
      </c>
      <c r="G656" s="234"/>
      <c r="H656" s="247">
        <v>11.23</v>
      </c>
      <c r="I656" s="239"/>
      <c r="J656" s="234"/>
      <c r="K656" s="234"/>
      <c r="L656" s="240"/>
      <c r="M656" s="241"/>
      <c r="N656" s="242"/>
      <c r="O656" s="242"/>
      <c r="P656" s="242"/>
      <c r="Q656" s="242"/>
      <c r="R656" s="242"/>
      <c r="S656" s="242"/>
      <c r="T656" s="243"/>
      <c r="AT656" s="244" t="s">
        <v>371</v>
      </c>
      <c r="AU656" s="244" t="s">
        <v>79</v>
      </c>
      <c r="AV656" s="13" t="s">
        <v>79</v>
      </c>
      <c r="AW656" s="13" t="s">
        <v>33</v>
      </c>
      <c r="AX656" s="13" t="s">
        <v>70</v>
      </c>
      <c r="AY656" s="244" t="s">
        <v>361</v>
      </c>
    </row>
    <row r="657" spans="2:65" s="15" customFormat="1" ht="13.5">
      <c r="B657" s="262"/>
      <c r="C657" s="263"/>
      <c r="D657" s="219" t="s">
        <v>371</v>
      </c>
      <c r="E657" s="264" t="s">
        <v>21</v>
      </c>
      <c r="F657" s="265" t="s">
        <v>866</v>
      </c>
      <c r="G657" s="263"/>
      <c r="H657" s="266">
        <v>25.67</v>
      </c>
      <c r="I657" s="267"/>
      <c r="J657" s="263"/>
      <c r="K657" s="263"/>
      <c r="L657" s="268"/>
      <c r="M657" s="269"/>
      <c r="N657" s="270"/>
      <c r="O657" s="270"/>
      <c r="P657" s="270"/>
      <c r="Q657" s="270"/>
      <c r="R657" s="270"/>
      <c r="S657" s="270"/>
      <c r="T657" s="271"/>
      <c r="AT657" s="272" t="s">
        <v>371</v>
      </c>
      <c r="AU657" s="272" t="s">
        <v>79</v>
      </c>
      <c r="AV657" s="15" t="s">
        <v>87</v>
      </c>
      <c r="AW657" s="15" t="s">
        <v>33</v>
      </c>
      <c r="AX657" s="15" t="s">
        <v>70</v>
      </c>
      <c r="AY657" s="272" t="s">
        <v>361</v>
      </c>
    </row>
    <row r="658" spans="2:65" s="12" customFormat="1" ht="13.5">
      <c r="B658" s="222"/>
      <c r="C658" s="223"/>
      <c r="D658" s="219" t="s">
        <v>371</v>
      </c>
      <c r="E658" s="224" t="s">
        <v>21</v>
      </c>
      <c r="F658" s="225" t="s">
        <v>1089</v>
      </c>
      <c r="G658" s="223"/>
      <c r="H658" s="226" t="s">
        <v>21</v>
      </c>
      <c r="I658" s="227"/>
      <c r="J658" s="223"/>
      <c r="K658" s="223"/>
      <c r="L658" s="228"/>
      <c r="M658" s="229"/>
      <c r="N658" s="230"/>
      <c r="O658" s="230"/>
      <c r="P658" s="230"/>
      <c r="Q658" s="230"/>
      <c r="R658" s="230"/>
      <c r="S658" s="230"/>
      <c r="T658" s="231"/>
      <c r="AT658" s="232" t="s">
        <v>371</v>
      </c>
      <c r="AU658" s="232" t="s">
        <v>79</v>
      </c>
      <c r="AV658" s="12" t="s">
        <v>77</v>
      </c>
      <c r="AW658" s="12" t="s">
        <v>33</v>
      </c>
      <c r="AX658" s="12" t="s">
        <v>70</v>
      </c>
      <c r="AY658" s="232" t="s">
        <v>361</v>
      </c>
    </row>
    <row r="659" spans="2:65" s="13" customFormat="1" ht="13.5">
      <c r="B659" s="233"/>
      <c r="C659" s="234"/>
      <c r="D659" s="219" t="s">
        <v>371</v>
      </c>
      <c r="E659" s="245" t="s">
        <v>21</v>
      </c>
      <c r="F659" s="246" t="s">
        <v>1090</v>
      </c>
      <c r="G659" s="234"/>
      <c r="H659" s="247">
        <v>17.420000000000002</v>
      </c>
      <c r="I659" s="239"/>
      <c r="J659" s="234"/>
      <c r="K659" s="234"/>
      <c r="L659" s="240"/>
      <c r="M659" s="241"/>
      <c r="N659" s="242"/>
      <c r="O659" s="242"/>
      <c r="P659" s="242"/>
      <c r="Q659" s="242"/>
      <c r="R659" s="242"/>
      <c r="S659" s="242"/>
      <c r="T659" s="243"/>
      <c r="AT659" s="244" t="s">
        <v>371</v>
      </c>
      <c r="AU659" s="244" t="s">
        <v>79</v>
      </c>
      <c r="AV659" s="13" t="s">
        <v>79</v>
      </c>
      <c r="AW659" s="13" t="s">
        <v>33</v>
      </c>
      <c r="AX659" s="13" t="s">
        <v>70</v>
      </c>
      <c r="AY659" s="244" t="s">
        <v>361</v>
      </c>
    </row>
    <row r="660" spans="2:65" s="13" customFormat="1" ht="13.5">
      <c r="B660" s="233"/>
      <c r="C660" s="234"/>
      <c r="D660" s="219" t="s">
        <v>371</v>
      </c>
      <c r="E660" s="245" t="s">
        <v>21</v>
      </c>
      <c r="F660" s="246" t="s">
        <v>1091</v>
      </c>
      <c r="G660" s="234"/>
      <c r="H660" s="247">
        <v>16.02</v>
      </c>
      <c r="I660" s="239"/>
      <c r="J660" s="234"/>
      <c r="K660" s="234"/>
      <c r="L660" s="240"/>
      <c r="M660" s="241"/>
      <c r="N660" s="242"/>
      <c r="O660" s="242"/>
      <c r="P660" s="242"/>
      <c r="Q660" s="242"/>
      <c r="R660" s="242"/>
      <c r="S660" s="242"/>
      <c r="T660" s="243"/>
      <c r="AT660" s="244" t="s">
        <v>371</v>
      </c>
      <c r="AU660" s="244" t="s">
        <v>79</v>
      </c>
      <c r="AV660" s="13" t="s">
        <v>79</v>
      </c>
      <c r="AW660" s="13" t="s">
        <v>33</v>
      </c>
      <c r="AX660" s="13" t="s">
        <v>70</v>
      </c>
      <c r="AY660" s="244" t="s">
        <v>361</v>
      </c>
    </row>
    <row r="661" spans="2:65" s="13" customFormat="1" ht="13.5">
      <c r="B661" s="233"/>
      <c r="C661" s="234"/>
      <c r="D661" s="219" t="s">
        <v>371</v>
      </c>
      <c r="E661" s="245" t="s">
        <v>21</v>
      </c>
      <c r="F661" s="246" t="s">
        <v>1092</v>
      </c>
      <c r="G661" s="234"/>
      <c r="H661" s="247">
        <v>16.04</v>
      </c>
      <c r="I661" s="239"/>
      <c r="J661" s="234"/>
      <c r="K661" s="234"/>
      <c r="L661" s="240"/>
      <c r="M661" s="241"/>
      <c r="N661" s="242"/>
      <c r="O661" s="242"/>
      <c r="P661" s="242"/>
      <c r="Q661" s="242"/>
      <c r="R661" s="242"/>
      <c r="S661" s="242"/>
      <c r="T661" s="243"/>
      <c r="AT661" s="244" t="s">
        <v>371</v>
      </c>
      <c r="AU661" s="244" t="s">
        <v>79</v>
      </c>
      <c r="AV661" s="13" t="s">
        <v>79</v>
      </c>
      <c r="AW661" s="13" t="s">
        <v>33</v>
      </c>
      <c r="AX661" s="13" t="s">
        <v>70</v>
      </c>
      <c r="AY661" s="244" t="s">
        <v>361</v>
      </c>
    </row>
    <row r="662" spans="2:65" s="13" customFormat="1" ht="13.5">
      <c r="B662" s="233"/>
      <c r="C662" s="234"/>
      <c r="D662" s="219" t="s">
        <v>371</v>
      </c>
      <c r="E662" s="245" t="s">
        <v>21</v>
      </c>
      <c r="F662" s="246" t="s">
        <v>1093</v>
      </c>
      <c r="G662" s="234"/>
      <c r="H662" s="247">
        <v>26.82</v>
      </c>
      <c r="I662" s="239"/>
      <c r="J662" s="234"/>
      <c r="K662" s="234"/>
      <c r="L662" s="240"/>
      <c r="M662" s="241"/>
      <c r="N662" s="242"/>
      <c r="O662" s="242"/>
      <c r="P662" s="242"/>
      <c r="Q662" s="242"/>
      <c r="R662" s="242"/>
      <c r="S662" s="242"/>
      <c r="T662" s="243"/>
      <c r="AT662" s="244" t="s">
        <v>371</v>
      </c>
      <c r="AU662" s="244" t="s">
        <v>79</v>
      </c>
      <c r="AV662" s="13" t="s">
        <v>79</v>
      </c>
      <c r="AW662" s="13" t="s">
        <v>33</v>
      </c>
      <c r="AX662" s="13" t="s">
        <v>70</v>
      </c>
      <c r="AY662" s="244" t="s">
        <v>361</v>
      </c>
    </row>
    <row r="663" spans="2:65" s="13" customFormat="1" ht="13.5">
      <c r="B663" s="233"/>
      <c r="C663" s="234"/>
      <c r="D663" s="219" t="s">
        <v>371</v>
      </c>
      <c r="E663" s="245" t="s">
        <v>21</v>
      </c>
      <c r="F663" s="246" t="s">
        <v>1094</v>
      </c>
      <c r="G663" s="234"/>
      <c r="H663" s="247">
        <v>27.12</v>
      </c>
      <c r="I663" s="239"/>
      <c r="J663" s="234"/>
      <c r="K663" s="234"/>
      <c r="L663" s="240"/>
      <c r="M663" s="241"/>
      <c r="N663" s="242"/>
      <c r="O663" s="242"/>
      <c r="P663" s="242"/>
      <c r="Q663" s="242"/>
      <c r="R663" s="242"/>
      <c r="S663" s="242"/>
      <c r="T663" s="243"/>
      <c r="AT663" s="244" t="s">
        <v>371</v>
      </c>
      <c r="AU663" s="244" t="s">
        <v>79</v>
      </c>
      <c r="AV663" s="13" t="s">
        <v>79</v>
      </c>
      <c r="AW663" s="13" t="s">
        <v>33</v>
      </c>
      <c r="AX663" s="13" t="s">
        <v>70</v>
      </c>
      <c r="AY663" s="244" t="s">
        <v>361</v>
      </c>
    </row>
    <row r="664" spans="2:65" s="13" customFormat="1" ht="13.5">
      <c r="B664" s="233"/>
      <c r="C664" s="234"/>
      <c r="D664" s="219" t="s">
        <v>371</v>
      </c>
      <c r="E664" s="245" t="s">
        <v>21</v>
      </c>
      <c r="F664" s="246" t="s">
        <v>1095</v>
      </c>
      <c r="G664" s="234"/>
      <c r="H664" s="247">
        <v>16.2</v>
      </c>
      <c r="I664" s="239"/>
      <c r="J664" s="234"/>
      <c r="K664" s="234"/>
      <c r="L664" s="240"/>
      <c r="M664" s="241"/>
      <c r="N664" s="242"/>
      <c r="O664" s="242"/>
      <c r="P664" s="242"/>
      <c r="Q664" s="242"/>
      <c r="R664" s="242"/>
      <c r="S664" s="242"/>
      <c r="T664" s="243"/>
      <c r="AT664" s="244" t="s">
        <v>371</v>
      </c>
      <c r="AU664" s="244" t="s">
        <v>79</v>
      </c>
      <c r="AV664" s="13" t="s">
        <v>79</v>
      </c>
      <c r="AW664" s="13" t="s">
        <v>33</v>
      </c>
      <c r="AX664" s="13" t="s">
        <v>70</v>
      </c>
      <c r="AY664" s="244" t="s">
        <v>361</v>
      </c>
    </row>
    <row r="665" spans="2:65" s="13" customFormat="1" ht="13.5">
      <c r="B665" s="233"/>
      <c r="C665" s="234"/>
      <c r="D665" s="219" t="s">
        <v>371</v>
      </c>
      <c r="E665" s="245" t="s">
        <v>21</v>
      </c>
      <c r="F665" s="246" t="s">
        <v>1096</v>
      </c>
      <c r="G665" s="234"/>
      <c r="H665" s="247">
        <v>21.04</v>
      </c>
      <c r="I665" s="239"/>
      <c r="J665" s="234"/>
      <c r="K665" s="234"/>
      <c r="L665" s="240"/>
      <c r="M665" s="241"/>
      <c r="N665" s="242"/>
      <c r="O665" s="242"/>
      <c r="P665" s="242"/>
      <c r="Q665" s="242"/>
      <c r="R665" s="242"/>
      <c r="S665" s="242"/>
      <c r="T665" s="243"/>
      <c r="AT665" s="244" t="s">
        <v>371</v>
      </c>
      <c r="AU665" s="244" t="s">
        <v>79</v>
      </c>
      <c r="AV665" s="13" t="s">
        <v>79</v>
      </c>
      <c r="AW665" s="13" t="s">
        <v>33</v>
      </c>
      <c r="AX665" s="13" t="s">
        <v>70</v>
      </c>
      <c r="AY665" s="244" t="s">
        <v>361</v>
      </c>
    </row>
    <row r="666" spans="2:65" s="13" customFormat="1" ht="13.5">
      <c r="B666" s="233"/>
      <c r="C666" s="234"/>
      <c r="D666" s="219" t="s">
        <v>371</v>
      </c>
      <c r="E666" s="245" t="s">
        <v>21</v>
      </c>
      <c r="F666" s="246" t="s">
        <v>1097</v>
      </c>
      <c r="G666" s="234"/>
      <c r="H666" s="247">
        <v>15.02</v>
      </c>
      <c r="I666" s="239"/>
      <c r="J666" s="234"/>
      <c r="K666" s="234"/>
      <c r="L666" s="240"/>
      <c r="M666" s="241"/>
      <c r="N666" s="242"/>
      <c r="O666" s="242"/>
      <c r="P666" s="242"/>
      <c r="Q666" s="242"/>
      <c r="R666" s="242"/>
      <c r="S666" s="242"/>
      <c r="T666" s="243"/>
      <c r="AT666" s="244" t="s">
        <v>371</v>
      </c>
      <c r="AU666" s="244" t="s">
        <v>79</v>
      </c>
      <c r="AV666" s="13" t="s">
        <v>79</v>
      </c>
      <c r="AW666" s="13" t="s">
        <v>33</v>
      </c>
      <c r="AX666" s="13" t="s">
        <v>70</v>
      </c>
      <c r="AY666" s="244" t="s">
        <v>361</v>
      </c>
    </row>
    <row r="667" spans="2:65" s="13" customFormat="1" ht="13.5">
      <c r="B667" s="233"/>
      <c r="C667" s="234"/>
      <c r="D667" s="219" t="s">
        <v>371</v>
      </c>
      <c r="E667" s="245" t="s">
        <v>21</v>
      </c>
      <c r="F667" s="246" t="s">
        <v>1098</v>
      </c>
      <c r="G667" s="234"/>
      <c r="H667" s="247">
        <v>15.04</v>
      </c>
      <c r="I667" s="239"/>
      <c r="J667" s="234"/>
      <c r="K667" s="234"/>
      <c r="L667" s="240"/>
      <c r="M667" s="241"/>
      <c r="N667" s="242"/>
      <c r="O667" s="242"/>
      <c r="P667" s="242"/>
      <c r="Q667" s="242"/>
      <c r="R667" s="242"/>
      <c r="S667" s="242"/>
      <c r="T667" s="243"/>
      <c r="AT667" s="244" t="s">
        <v>371</v>
      </c>
      <c r="AU667" s="244" t="s">
        <v>79</v>
      </c>
      <c r="AV667" s="13" t="s">
        <v>79</v>
      </c>
      <c r="AW667" s="13" t="s">
        <v>33</v>
      </c>
      <c r="AX667" s="13" t="s">
        <v>70</v>
      </c>
      <c r="AY667" s="244" t="s">
        <v>361</v>
      </c>
    </row>
    <row r="668" spans="2:65" s="13" customFormat="1" ht="13.5">
      <c r="B668" s="233"/>
      <c r="C668" s="234"/>
      <c r="D668" s="219" t="s">
        <v>371</v>
      </c>
      <c r="E668" s="245" t="s">
        <v>21</v>
      </c>
      <c r="F668" s="246" t="s">
        <v>1099</v>
      </c>
      <c r="G668" s="234"/>
      <c r="H668" s="247">
        <v>29.2</v>
      </c>
      <c r="I668" s="239"/>
      <c r="J668" s="234"/>
      <c r="K668" s="234"/>
      <c r="L668" s="240"/>
      <c r="M668" s="241"/>
      <c r="N668" s="242"/>
      <c r="O668" s="242"/>
      <c r="P668" s="242"/>
      <c r="Q668" s="242"/>
      <c r="R668" s="242"/>
      <c r="S668" s="242"/>
      <c r="T668" s="243"/>
      <c r="AT668" s="244" t="s">
        <v>371</v>
      </c>
      <c r="AU668" s="244" t="s">
        <v>79</v>
      </c>
      <c r="AV668" s="13" t="s">
        <v>79</v>
      </c>
      <c r="AW668" s="13" t="s">
        <v>33</v>
      </c>
      <c r="AX668" s="13" t="s">
        <v>70</v>
      </c>
      <c r="AY668" s="244" t="s">
        <v>361</v>
      </c>
    </row>
    <row r="669" spans="2:65" s="15" customFormat="1" ht="13.5">
      <c r="B669" s="262"/>
      <c r="C669" s="263"/>
      <c r="D669" s="219" t="s">
        <v>371</v>
      </c>
      <c r="E669" s="264" t="s">
        <v>21</v>
      </c>
      <c r="F669" s="265" t="s">
        <v>866</v>
      </c>
      <c r="G669" s="263"/>
      <c r="H669" s="266">
        <v>199.92</v>
      </c>
      <c r="I669" s="267"/>
      <c r="J669" s="263"/>
      <c r="K669" s="263"/>
      <c r="L669" s="268"/>
      <c r="M669" s="269"/>
      <c r="N669" s="270"/>
      <c r="O669" s="270"/>
      <c r="P669" s="270"/>
      <c r="Q669" s="270"/>
      <c r="R669" s="270"/>
      <c r="S669" s="270"/>
      <c r="T669" s="271"/>
      <c r="AT669" s="272" t="s">
        <v>371</v>
      </c>
      <c r="AU669" s="272" t="s">
        <v>79</v>
      </c>
      <c r="AV669" s="15" t="s">
        <v>87</v>
      </c>
      <c r="AW669" s="15" t="s">
        <v>33</v>
      </c>
      <c r="AX669" s="15" t="s">
        <v>70</v>
      </c>
      <c r="AY669" s="272" t="s">
        <v>361</v>
      </c>
    </row>
    <row r="670" spans="2:65" s="14" customFormat="1" ht="13.5">
      <c r="B670" s="248"/>
      <c r="C670" s="249"/>
      <c r="D670" s="219" t="s">
        <v>371</v>
      </c>
      <c r="E670" s="259" t="s">
        <v>21</v>
      </c>
      <c r="F670" s="260" t="s">
        <v>392</v>
      </c>
      <c r="G670" s="249"/>
      <c r="H670" s="261">
        <v>297.62</v>
      </c>
      <c r="I670" s="253"/>
      <c r="J670" s="249"/>
      <c r="K670" s="249"/>
      <c r="L670" s="254"/>
      <c r="M670" s="255"/>
      <c r="N670" s="256"/>
      <c r="O670" s="256"/>
      <c r="P670" s="256"/>
      <c r="Q670" s="256"/>
      <c r="R670" s="256"/>
      <c r="S670" s="256"/>
      <c r="T670" s="257"/>
      <c r="AT670" s="258" t="s">
        <v>371</v>
      </c>
      <c r="AU670" s="258" t="s">
        <v>79</v>
      </c>
      <c r="AV670" s="14" t="s">
        <v>147</v>
      </c>
      <c r="AW670" s="14" t="s">
        <v>33</v>
      </c>
      <c r="AX670" s="14" t="s">
        <v>77</v>
      </c>
      <c r="AY670" s="258" t="s">
        <v>361</v>
      </c>
    </row>
    <row r="671" spans="2:65" s="11" customFormat="1" ht="29.85" customHeight="1">
      <c r="B671" s="190"/>
      <c r="C671" s="191"/>
      <c r="D671" s="204" t="s">
        <v>69</v>
      </c>
      <c r="E671" s="205" t="s">
        <v>424</v>
      </c>
      <c r="F671" s="205" t="s">
        <v>1100</v>
      </c>
      <c r="G671" s="191"/>
      <c r="H671" s="191"/>
      <c r="I671" s="194"/>
      <c r="J671" s="206">
        <f>BK671</f>
        <v>0</v>
      </c>
      <c r="K671" s="191"/>
      <c r="L671" s="196"/>
      <c r="M671" s="197"/>
      <c r="N671" s="198"/>
      <c r="O671" s="198"/>
      <c r="P671" s="199">
        <f>SUM(P672:P703)</f>
        <v>0</v>
      </c>
      <c r="Q671" s="198"/>
      <c r="R671" s="199">
        <f>SUM(R672:R703)</f>
        <v>5.11256E-2</v>
      </c>
      <c r="S671" s="198"/>
      <c r="T671" s="200">
        <f>SUM(T672:T703)</f>
        <v>0</v>
      </c>
      <c r="AR671" s="201" t="s">
        <v>77</v>
      </c>
      <c r="AT671" s="202" t="s">
        <v>69</v>
      </c>
      <c r="AU671" s="202" t="s">
        <v>77</v>
      </c>
      <c r="AY671" s="201" t="s">
        <v>361</v>
      </c>
      <c r="BK671" s="203">
        <f>SUM(BK672:BK703)</f>
        <v>0</v>
      </c>
    </row>
    <row r="672" spans="2:65" s="1" customFormat="1" ht="31.5" customHeight="1">
      <c r="B672" s="42"/>
      <c r="C672" s="207" t="s">
        <v>1101</v>
      </c>
      <c r="D672" s="207" t="s">
        <v>363</v>
      </c>
      <c r="E672" s="208" t="s">
        <v>1102</v>
      </c>
      <c r="F672" s="209" t="s">
        <v>1103</v>
      </c>
      <c r="G672" s="210" t="s">
        <v>459</v>
      </c>
      <c r="H672" s="211">
        <v>394.346</v>
      </c>
      <c r="I672" s="212"/>
      <c r="J672" s="213">
        <f>ROUND(I672*H672,2)</f>
        <v>0</v>
      </c>
      <c r="K672" s="209" t="s">
        <v>367</v>
      </c>
      <c r="L672" s="62"/>
      <c r="M672" s="214" t="s">
        <v>21</v>
      </c>
      <c r="N672" s="215" t="s">
        <v>41</v>
      </c>
      <c r="O672" s="43"/>
      <c r="P672" s="216">
        <f>O672*H672</f>
        <v>0</v>
      </c>
      <c r="Q672" s="216">
        <v>0</v>
      </c>
      <c r="R672" s="216">
        <f>Q672*H672</f>
        <v>0</v>
      </c>
      <c r="S672" s="216">
        <v>0</v>
      </c>
      <c r="T672" s="217">
        <f>S672*H672</f>
        <v>0</v>
      </c>
      <c r="AR672" s="25" t="s">
        <v>147</v>
      </c>
      <c r="AT672" s="25" t="s">
        <v>363</v>
      </c>
      <c r="AU672" s="25" t="s">
        <v>79</v>
      </c>
      <c r="AY672" s="25" t="s">
        <v>361</v>
      </c>
      <c r="BE672" s="218">
        <f>IF(N672="základní",J672,0)</f>
        <v>0</v>
      </c>
      <c r="BF672" s="218">
        <f>IF(N672="snížená",J672,0)</f>
        <v>0</v>
      </c>
      <c r="BG672" s="218">
        <f>IF(N672="zákl. přenesená",J672,0)</f>
        <v>0</v>
      </c>
      <c r="BH672" s="218">
        <f>IF(N672="sníž. přenesená",J672,0)</f>
        <v>0</v>
      </c>
      <c r="BI672" s="218">
        <f>IF(N672="nulová",J672,0)</f>
        <v>0</v>
      </c>
      <c r="BJ672" s="25" t="s">
        <v>77</v>
      </c>
      <c r="BK672" s="218">
        <f>ROUND(I672*H672,2)</f>
        <v>0</v>
      </c>
      <c r="BL672" s="25" t="s">
        <v>147</v>
      </c>
      <c r="BM672" s="25" t="s">
        <v>1104</v>
      </c>
    </row>
    <row r="673" spans="2:65" s="1" customFormat="1" ht="27">
      <c r="B673" s="42"/>
      <c r="C673" s="64"/>
      <c r="D673" s="219" t="s">
        <v>369</v>
      </c>
      <c r="E673" s="64"/>
      <c r="F673" s="220" t="s">
        <v>1105</v>
      </c>
      <c r="G673" s="64"/>
      <c r="H673" s="64"/>
      <c r="I673" s="175"/>
      <c r="J673" s="64"/>
      <c r="K673" s="64"/>
      <c r="L673" s="62"/>
      <c r="M673" s="221"/>
      <c r="N673" s="43"/>
      <c r="O673" s="43"/>
      <c r="P673" s="43"/>
      <c r="Q673" s="43"/>
      <c r="R673" s="43"/>
      <c r="S673" s="43"/>
      <c r="T673" s="79"/>
      <c r="AT673" s="25" t="s">
        <v>369</v>
      </c>
      <c r="AU673" s="25" t="s">
        <v>79</v>
      </c>
    </row>
    <row r="674" spans="2:65" s="12" customFormat="1" ht="13.5">
      <c r="B674" s="222"/>
      <c r="C674" s="223"/>
      <c r="D674" s="219" t="s">
        <v>371</v>
      </c>
      <c r="E674" s="224" t="s">
        <v>21</v>
      </c>
      <c r="F674" s="225" t="s">
        <v>1106</v>
      </c>
      <c r="G674" s="223"/>
      <c r="H674" s="226" t="s">
        <v>21</v>
      </c>
      <c r="I674" s="227"/>
      <c r="J674" s="223"/>
      <c r="K674" s="223"/>
      <c r="L674" s="228"/>
      <c r="M674" s="229"/>
      <c r="N674" s="230"/>
      <c r="O674" s="230"/>
      <c r="P674" s="230"/>
      <c r="Q674" s="230"/>
      <c r="R674" s="230"/>
      <c r="S674" s="230"/>
      <c r="T674" s="231"/>
      <c r="AT674" s="232" t="s">
        <v>371</v>
      </c>
      <c r="AU674" s="232" t="s">
        <v>79</v>
      </c>
      <c r="AV674" s="12" t="s">
        <v>77</v>
      </c>
      <c r="AW674" s="12" t="s">
        <v>33</v>
      </c>
      <c r="AX674" s="12" t="s">
        <v>70</v>
      </c>
      <c r="AY674" s="232" t="s">
        <v>361</v>
      </c>
    </row>
    <row r="675" spans="2:65" s="13" customFormat="1" ht="27">
      <c r="B675" s="233"/>
      <c r="C675" s="234"/>
      <c r="D675" s="219" t="s">
        <v>371</v>
      </c>
      <c r="E675" s="245" t="s">
        <v>21</v>
      </c>
      <c r="F675" s="246" t="s">
        <v>1107</v>
      </c>
      <c r="G675" s="234"/>
      <c r="H675" s="247">
        <v>394.346</v>
      </c>
      <c r="I675" s="239"/>
      <c r="J675" s="234"/>
      <c r="K675" s="234"/>
      <c r="L675" s="240"/>
      <c r="M675" s="241"/>
      <c r="N675" s="242"/>
      <c r="O675" s="242"/>
      <c r="P675" s="242"/>
      <c r="Q675" s="242"/>
      <c r="R675" s="242"/>
      <c r="S675" s="242"/>
      <c r="T675" s="243"/>
      <c r="AT675" s="244" t="s">
        <v>371</v>
      </c>
      <c r="AU675" s="244" t="s">
        <v>79</v>
      </c>
      <c r="AV675" s="13" t="s">
        <v>79</v>
      </c>
      <c r="AW675" s="13" t="s">
        <v>33</v>
      </c>
      <c r="AX675" s="13" t="s">
        <v>70</v>
      </c>
      <c r="AY675" s="244" t="s">
        <v>361</v>
      </c>
    </row>
    <row r="676" spans="2:65" s="14" customFormat="1" ht="13.5">
      <c r="B676" s="248"/>
      <c r="C676" s="249"/>
      <c r="D676" s="235" t="s">
        <v>371</v>
      </c>
      <c r="E676" s="250" t="s">
        <v>262</v>
      </c>
      <c r="F676" s="251" t="s">
        <v>392</v>
      </c>
      <c r="G676" s="249"/>
      <c r="H676" s="252">
        <v>394.346</v>
      </c>
      <c r="I676" s="253"/>
      <c r="J676" s="249"/>
      <c r="K676" s="249"/>
      <c r="L676" s="254"/>
      <c r="M676" s="255"/>
      <c r="N676" s="256"/>
      <c r="O676" s="256"/>
      <c r="P676" s="256"/>
      <c r="Q676" s="256"/>
      <c r="R676" s="256"/>
      <c r="S676" s="256"/>
      <c r="T676" s="257"/>
      <c r="AT676" s="258" t="s">
        <v>371</v>
      </c>
      <c r="AU676" s="258" t="s">
        <v>79</v>
      </c>
      <c r="AV676" s="14" t="s">
        <v>147</v>
      </c>
      <c r="AW676" s="14" t="s">
        <v>33</v>
      </c>
      <c r="AX676" s="14" t="s">
        <v>77</v>
      </c>
      <c r="AY676" s="258" t="s">
        <v>361</v>
      </c>
    </row>
    <row r="677" spans="2:65" s="1" customFormat="1" ht="31.5" customHeight="1">
      <c r="B677" s="42"/>
      <c r="C677" s="207" t="s">
        <v>1108</v>
      </c>
      <c r="D677" s="207" t="s">
        <v>363</v>
      </c>
      <c r="E677" s="208" t="s">
        <v>1109</v>
      </c>
      <c r="F677" s="209" t="s">
        <v>1110</v>
      </c>
      <c r="G677" s="210" t="s">
        <v>459</v>
      </c>
      <c r="H677" s="211">
        <v>11830.38</v>
      </c>
      <c r="I677" s="212"/>
      <c r="J677" s="213">
        <f>ROUND(I677*H677,2)</f>
        <v>0</v>
      </c>
      <c r="K677" s="209" t="s">
        <v>367</v>
      </c>
      <c r="L677" s="62"/>
      <c r="M677" s="214" t="s">
        <v>21</v>
      </c>
      <c r="N677" s="215" t="s">
        <v>41</v>
      </c>
      <c r="O677" s="43"/>
      <c r="P677" s="216">
        <f>O677*H677</f>
        <v>0</v>
      </c>
      <c r="Q677" s="216">
        <v>0</v>
      </c>
      <c r="R677" s="216">
        <f>Q677*H677</f>
        <v>0</v>
      </c>
      <c r="S677" s="216">
        <v>0</v>
      </c>
      <c r="T677" s="217">
        <f>S677*H677</f>
        <v>0</v>
      </c>
      <c r="AR677" s="25" t="s">
        <v>147</v>
      </c>
      <c r="AT677" s="25" t="s">
        <v>363</v>
      </c>
      <c r="AU677" s="25" t="s">
        <v>79</v>
      </c>
      <c r="AY677" s="25" t="s">
        <v>361</v>
      </c>
      <c r="BE677" s="218">
        <f>IF(N677="základní",J677,0)</f>
        <v>0</v>
      </c>
      <c r="BF677" s="218">
        <f>IF(N677="snížená",J677,0)</f>
        <v>0</v>
      </c>
      <c r="BG677" s="218">
        <f>IF(N677="zákl. přenesená",J677,0)</f>
        <v>0</v>
      </c>
      <c r="BH677" s="218">
        <f>IF(N677="sníž. přenesená",J677,0)</f>
        <v>0</v>
      </c>
      <c r="BI677" s="218">
        <f>IF(N677="nulová",J677,0)</f>
        <v>0</v>
      </c>
      <c r="BJ677" s="25" t="s">
        <v>77</v>
      </c>
      <c r="BK677" s="218">
        <f>ROUND(I677*H677,2)</f>
        <v>0</v>
      </c>
      <c r="BL677" s="25" t="s">
        <v>147</v>
      </c>
      <c r="BM677" s="25" t="s">
        <v>1111</v>
      </c>
    </row>
    <row r="678" spans="2:65" s="1" customFormat="1" ht="27">
      <c r="B678" s="42"/>
      <c r="C678" s="64"/>
      <c r="D678" s="219" t="s">
        <v>369</v>
      </c>
      <c r="E678" s="64"/>
      <c r="F678" s="220" t="s">
        <v>1112</v>
      </c>
      <c r="G678" s="64"/>
      <c r="H678" s="64"/>
      <c r="I678" s="175"/>
      <c r="J678" s="64"/>
      <c r="K678" s="64"/>
      <c r="L678" s="62"/>
      <c r="M678" s="221"/>
      <c r="N678" s="43"/>
      <c r="O678" s="43"/>
      <c r="P678" s="43"/>
      <c r="Q678" s="43"/>
      <c r="R678" s="43"/>
      <c r="S678" s="43"/>
      <c r="T678" s="79"/>
      <c r="AT678" s="25" t="s">
        <v>369</v>
      </c>
      <c r="AU678" s="25" t="s">
        <v>79</v>
      </c>
    </row>
    <row r="679" spans="2:65" s="13" customFormat="1" ht="13.5">
      <c r="B679" s="233"/>
      <c r="C679" s="234"/>
      <c r="D679" s="219" t="s">
        <v>371</v>
      </c>
      <c r="E679" s="245" t="s">
        <v>21</v>
      </c>
      <c r="F679" s="246" t="s">
        <v>262</v>
      </c>
      <c r="G679" s="234"/>
      <c r="H679" s="247">
        <v>394.346</v>
      </c>
      <c r="I679" s="239"/>
      <c r="J679" s="234"/>
      <c r="K679" s="234"/>
      <c r="L679" s="240"/>
      <c r="M679" s="241"/>
      <c r="N679" s="242"/>
      <c r="O679" s="242"/>
      <c r="P679" s="242"/>
      <c r="Q679" s="242"/>
      <c r="R679" s="242"/>
      <c r="S679" s="242"/>
      <c r="T679" s="243"/>
      <c r="AT679" s="244" t="s">
        <v>371</v>
      </c>
      <c r="AU679" s="244" t="s">
        <v>79</v>
      </c>
      <c r="AV679" s="13" t="s">
        <v>79</v>
      </c>
      <c r="AW679" s="13" t="s">
        <v>33</v>
      </c>
      <c r="AX679" s="13" t="s">
        <v>77</v>
      </c>
      <c r="AY679" s="244" t="s">
        <v>361</v>
      </c>
    </row>
    <row r="680" spans="2:65" s="13" customFormat="1" ht="13.5">
      <c r="B680" s="233"/>
      <c r="C680" s="234"/>
      <c r="D680" s="235" t="s">
        <v>371</v>
      </c>
      <c r="E680" s="234"/>
      <c r="F680" s="237" t="s">
        <v>1113</v>
      </c>
      <c r="G680" s="234"/>
      <c r="H680" s="238">
        <v>11830.38</v>
      </c>
      <c r="I680" s="239"/>
      <c r="J680" s="234"/>
      <c r="K680" s="234"/>
      <c r="L680" s="240"/>
      <c r="M680" s="241"/>
      <c r="N680" s="242"/>
      <c r="O680" s="242"/>
      <c r="P680" s="242"/>
      <c r="Q680" s="242"/>
      <c r="R680" s="242"/>
      <c r="S680" s="242"/>
      <c r="T680" s="243"/>
      <c r="AT680" s="244" t="s">
        <v>371</v>
      </c>
      <c r="AU680" s="244" t="s">
        <v>79</v>
      </c>
      <c r="AV680" s="13" t="s">
        <v>79</v>
      </c>
      <c r="AW680" s="13" t="s">
        <v>6</v>
      </c>
      <c r="AX680" s="13" t="s">
        <v>77</v>
      </c>
      <c r="AY680" s="244" t="s">
        <v>361</v>
      </c>
    </row>
    <row r="681" spans="2:65" s="1" customFormat="1" ht="31.5" customHeight="1">
      <c r="B681" s="42"/>
      <c r="C681" s="207" t="s">
        <v>1114</v>
      </c>
      <c r="D681" s="207" t="s">
        <v>363</v>
      </c>
      <c r="E681" s="208" t="s">
        <v>1115</v>
      </c>
      <c r="F681" s="209" t="s">
        <v>1116</v>
      </c>
      <c r="G681" s="210" t="s">
        <v>459</v>
      </c>
      <c r="H681" s="211">
        <v>394.346</v>
      </c>
      <c r="I681" s="212"/>
      <c r="J681" s="213">
        <f>ROUND(I681*H681,2)</f>
        <v>0</v>
      </c>
      <c r="K681" s="209" t="s">
        <v>367</v>
      </c>
      <c r="L681" s="62"/>
      <c r="M681" s="214" t="s">
        <v>21</v>
      </c>
      <c r="N681" s="215" t="s">
        <v>41</v>
      </c>
      <c r="O681" s="43"/>
      <c r="P681" s="216">
        <f>O681*H681</f>
        <v>0</v>
      </c>
      <c r="Q681" s="216">
        <v>0</v>
      </c>
      <c r="R681" s="216">
        <f>Q681*H681</f>
        <v>0</v>
      </c>
      <c r="S681" s="216">
        <v>0</v>
      </c>
      <c r="T681" s="217">
        <f>S681*H681</f>
        <v>0</v>
      </c>
      <c r="AR681" s="25" t="s">
        <v>147</v>
      </c>
      <c r="AT681" s="25" t="s">
        <v>363</v>
      </c>
      <c r="AU681" s="25" t="s">
        <v>79</v>
      </c>
      <c r="AY681" s="25" t="s">
        <v>361</v>
      </c>
      <c r="BE681" s="218">
        <f>IF(N681="základní",J681,0)</f>
        <v>0</v>
      </c>
      <c r="BF681" s="218">
        <f>IF(N681="snížená",J681,0)</f>
        <v>0</v>
      </c>
      <c r="BG681" s="218">
        <f>IF(N681="zákl. přenesená",J681,0)</f>
        <v>0</v>
      </c>
      <c r="BH681" s="218">
        <f>IF(N681="sníž. přenesená",J681,0)</f>
        <v>0</v>
      </c>
      <c r="BI681" s="218">
        <f>IF(N681="nulová",J681,0)</f>
        <v>0</v>
      </c>
      <c r="BJ681" s="25" t="s">
        <v>77</v>
      </c>
      <c r="BK681" s="218">
        <f>ROUND(I681*H681,2)</f>
        <v>0</v>
      </c>
      <c r="BL681" s="25" t="s">
        <v>147</v>
      </c>
      <c r="BM681" s="25" t="s">
        <v>1117</v>
      </c>
    </row>
    <row r="682" spans="2:65" s="1" customFormat="1" ht="27">
      <c r="B682" s="42"/>
      <c r="C682" s="64"/>
      <c r="D682" s="219" t="s">
        <v>369</v>
      </c>
      <c r="E682" s="64"/>
      <c r="F682" s="220" t="s">
        <v>1118</v>
      </c>
      <c r="G682" s="64"/>
      <c r="H682" s="64"/>
      <c r="I682" s="175"/>
      <c r="J682" s="64"/>
      <c r="K682" s="64"/>
      <c r="L682" s="62"/>
      <c r="M682" s="221"/>
      <c r="N682" s="43"/>
      <c r="O682" s="43"/>
      <c r="P682" s="43"/>
      <c r="Q682" s="43"/>
      <c r="R682" s="43"/>
      <c r="S682" s="43"/>
      <c r="T682" s="79"/>
      <c r="AT682" s="25" t="s">
        <v>369</v>
      </c>
      <c r="AU682" s="25" t="s">
        <v>79</v>
      </c>
    </row>
    <row r="683" spans="2:65" s="13" customFormat="1" ht="13.5">
      <c r="B683" s="233"/>
      <c r="C683" s="234"/>
      <c r="D683" s="235" t="s">
        <v>371</v>
      </c>
      <c r="E683" s="236" t="s">
        <v>21</v>
      </c>
      <c r="F683" s="237" t="s">
        <v>262</v>
      </c>
      <c r="G683" s="234"/>
      <c r="H683" s="238">
        <v>394.346</v>
      </c>
      <c r="I683" s="239"/>
      <c r="J683" s="234"/>
      <c r="K683" s="234"/>
      <c r="L683" s="240"/>
      <c r="M683" s="241"/>
      <c r="N683" s="242"/>
      <c r="O683" s="242"/>
      <c r="P683" s="242"/>
      <c r="Q683" s="242"/>
      <c r="R683" s="242"/>
      <c r="S683" s="242"/>
      <c r="T683" s="243"/>
      <c r="AT683" s="244" t="s">
        <v>371</v>
      </c>
      <c r="AU683" s="244" t="s">
        <v>79</v>
      </c>
      <c r="AV683" s="13" t="s">
        <v>79</v>
      </c>
      <c r="AW683" s="13" t="s">
        <v>33</v>
      </c>
      <c r="AX683" s="13" t="s">
        <v>77</v>
      </c>
      <c r="AY683" s="244" t="s">
        <v>361</v>
      </c>
    </row>
    <row r="684" spans="2:65" s="1" customFormat="1" ht="31.5" customHeight="1">
      <c r="B684" s="42"/>
      <c r="C684" s="207" t="s">
        <v>1119</v>
      </c>
      <c r="D684" s="207" t="s">
        <v>363</v>
      </c>
      <c r="E684" s="208" t="s">
        <v>1120</v>
      </c>
      <c r="F684" s="209" t="s">
        <v>1121</v>
      </c>
      <c r="G684" s="210" t="s">
        <v>459</v>
      </c>
      <c r="H684" s="211">
        <v>198.68</v>
      </c>
      <c r="I684" s="212"/>
      <c r="J684" s="213">
        <f>ROUND(I684*H684,2)</f>
        <v>0</v>
      </c>
      <c r="K684" s="209" t="s">
        <v>367</v>
      </c>
      <c r="L684" s="62"/>
      <c r="M684" s="214" t="s">
        <v>21</v>
      </c>
      <c r="N684" s="215" t="s">
        <v>41</v>
      </c>
      <c r="O684" s="43"/>
      <c r="P684" s="216">
        <f>O684*H684</f>
        <v>0</v>
      </c>
      <c r="Q684" s="216">
        <v>1.2999999999999999E-4</v>
      </c>
      <c r="R684" s="216">
        <f>Q684*H684</f>
        <v>2.5828399999999998E-2</v>
      </c>
      <c r="S684" s="216">
        <v>0</v>
      </c>
      <c r="T684" s="217">
        <f>S684*H684</f>
        <v>0</v>
      </c>
      <c r="AR684" s="25" t="s">
        <v>147</v>
      </c>
      <c r="AT684" s="25" t="s">
        <v>363</v>
      </c>
      <c r="AU684" s="25" t="s">
        <v>79</v>
      </c>
      <c r="AY684" s="25" t="s">
        <v>361</v>
      </c>
      <c r="BE684" s="218">
        <f>IF(N684="základní",J684,0)</f>
        <v>0</v>
      </c>
      <c r="BF684" s="218">
        <f>IF(N684="snížená",J684,0)</f>
        <v>0</v>
      </c>
      <c r="BG684" s="218">
        <f>IF(N684="zákl. přenesená",J684,0)</f>
        <v>0</v>
      </c>
      <c r="BH684" s="218">
        <f>IF(N684="sníž. přenesená",J684,0)</f>
        <v>0</v>
      </c>
      <c r="BI684" s="218">
        <f>IF(N684="nulová",J684,0)</f>
        <v>0</v>
      </c>
      <c r="BJ684" s="25" t="s">
        <v>77</v>
      </c>
      <c r="BK684" s="218">
        <f>ROUND(I684*H684,2)</f>
        <v>0</v>
      </c>
      <c r="BL684" s="25" t="s">
        <v>147</v>
      </c>
      <c r="BM684" s="25" t="s">
        <v>1122</v>
      </c>
    </row>
    <row r="685" spans="2:65" s="1" customFormat="1" ht="27">
      <c r="B685" s="42"/>
      <c r="C685" s="64"/>
      <c r="D685" s="219" t="s">
        <v>369</v>
      </c>
      <c r="E685" s="64"/>
      <c r="F685" s="220" t="s">
        <v>1123</v>
      </c>
      <c r="G685" s="64"/>
      <c r="H685" s="64"/>
      <c r="I685" s="175"/>
      <c r="J685" s="64"/>
      <c r="K685" s="64"/>
      <c r="L685" s="62"/>
      <c r="M685" s="221"/>
      <c r="N685" s="43"/>
      <c r="O685" s="43"/>
      <c r="P685" s="43"/>
      <c r="Q685" s="43"/>
      <c r="R685" s="43"/>
      <c r="S685" s="43"/>
      <c r="T685" s="79"/>
      <c r="AT685" s="25" t="s">
        <v>369</v>
      </c>
      <c r="AU685" s="25" t="s">
        <v>79</v>
      </c>
    </row>
    <row r="686" spans="2:65" s="13" customFormat="1" ht="13.5">
      <c r="B686" s="233"/>
      <c r="C686" s="234"/>
      <c r="D686" s="235" t="s">
        <v>371</v>
      </c>
      <c r="E686" s="236" t="s">
        <v>21</v>
      </c>
      <c r="F686" s="237" t="s">
        <v>1124</v>
      </c>
      <c r="G686" s="234"/>
      <c r="H686" s="238">
        <v>198.68</v>
      </c>
      <c r="I686" s="239"/>
      <c r="J686" s="234"/>
      <c r="K686" s="234"/>
      <c r="L686" s="240"/>
      <c r="M686" s="241"/>
      <c r="N686" s="242"/>
      <c r="O686" s="242"/>
      <c r="P686" s="242"/>
      <c r="Q686" s="242"/>
      <c r="R686" s="242"/>
      <c r="S686" s="242"/>
      <c r="T686" s="243"/>
      <c r="AT686" s="244" t="s">
        <v>371</v>
      </c>
      <c r="AU686" s="244" t="s">
        <v>79</v>
      </c>
      <c r="AV686" s="13" t="s">
        <v>79</v>
      </c>
      <c r="AW686" s="13" t="s">
        <v>33</v>
      </c>
      <c r="AX686" s="13" t="s">
        <v>77</v>
      </c>
      <c r="AY686" s="244" t="s">
        <v>361</v>
      </c>
    </row>
    <row r="687" spans="2:65" s="1" customFormat="1" ht="31.5" customHeight="1">
      <c r="B687" s="42"/>
      <c r="C687" s="207" t="s">
        <v>1125</v>
      </c>
      <c r="D687" s="207" t="s">
        <v>363</v>
      </c>
      <c r="E687" s="208" t="s">
        <v>1126</v>
      </c>
      <c r="F687" s="209" t="s">
        <v>1127</v>
      </c>
      <c r="G687" s="210" t="s">
        <v>459</v>
      </c>
      <c r="H687" s="211">
        <v>69.400000000000006</v>
      </c>
      <c r="I687" s="212"/>
      <c r="J687" s="213">
        <f>ROUND(I687*H687,2)</f>
        <v>0</v>
      </c>
      <c r="K687" s="209" t="s">
        <v>367</v>
      </c>
      <c r="L687" s="62"/>
      <c r="M687" s="214" t="s">
        <v>21</v>
      </c>
      <c r="N687" s="215" t="s">
        <v>41</v>
      </c>
      <c r="O687" s="43"/>
      <c r="P687" s="216">
        <f>O687*H687</f>
        <v>0</v>
      </c>
      <c r="Q687" s="216">
        <v>2.1000000000000001E-4</v>
      </c>
      <c r="R687" s="216">
        <f>Q687*H687</f>
        <v>1.4574000000000002E-2</v>
      </c>
      <c r="S687" s="216">
        <v>0</v>
      </c>
      <c r="T687" s="217">
        <f>S687*H687</f>
        <v>0</v>
      </c>
      <c r="AR687" s="25" t="s">
        <v>147</v>
      </c>
      <c r="AT687" s="25" t="s">
        <v>363</v>
      </c>
      <c r="AU687" s="25" t="s">
        <v>79</v>
      </c>
      <c r="AY687" s="25" t="s">
        <v>361</v>
      </c>
      <c r="BE687" s="218">
        <f>IF(N687="základní",J687,0)</f>
        <v>0</v>
      </c>
      <c r="BF687" s="218">
        <f>IF(N687="snížená",J687,0)</f>
        <v>0</v>
      </c>
      <c r="BG687" s="218">
        <f>IF(N687="zákl. přenesená",J687,0)</f>
        <v>0</v>
      </c>
      <c r="BH687" s="218">
        <f>IF(N687="sníž. přenesená",J687,0)</f>
        <v>0</v>
      </c>
      <c r="BI687" s="218">
        <f>IF(N687="nulová",J687,0)</f>
        <v>0</v>
      </c>
      <c r="BJ687" s="25" t="s">
        <v>77</v>
      </c>
      <c r="BK687" s="218">
        <f>ROUND(I687*H687,2)</f>
        <v>0</v>
      </c>
      <c r="BL687" s="25" t="s">
        <v>147</v>
      </c>
      <c r="BM687" s="25" t="s">
        <v>1128</v>
      </c>
    </row>
    <row r="688" spans="2:65" s="1" customFormat="1" ht="27">
      <c r="B688" s="42"/>
      <c r="C688" s="64"/>
      <c r="D688" s="219" t="s">
        <v>369</v>
      </c>
      <c r="E688" s="64"/>
      <c r="F688" s="220" t="s">
        <v>1129</v>
      </c>
      <c r="G688" s="64"/>
      <c r="H688" s="64"/>
      <c r="I688" s="175"/>
      <c r="J688" s="64"/>
      <c r="K688" s="64"/>
      <c r="L688" s="62"/>
      <c r="M688" s="221"/>
      <c r="N688" s="43"/>
      <c r="O688" s="43"/>
      <c r="P688" s="43"/>
      <c r="Q688" s="43"/>
      <c r="R688" s="43"/>
      <c r="S688" s="43"/>
      <c r="T688" s="79"/>
      <c r="AT688" s="25" t="s">
        <v>369</v>
      </c>
      <c r="AU688" s="25" t="s">
        <v>79</v>
      </c>
    </row>
    <row r="689" spans="2:65" s="13" customFormat="1" ht="13.5">
      <c r="B689" s="233"/>
      <c r="C689" s="234"/>
      <c r="D689" s="235" t="s">
        <v>371</v>
      </c>
      <c r="E689" s="236" t="s">
        <v>21</v>
      </c>
      <c r="F689" s="237" t="s">
        <v>1130</v>
      </c>
      <c r="G689" s="234"/>
      <c r="H689" s="238">
        <v>69.400000000000006</v>
      </c>
      <c r="I689" s="239"/>
      <c r="J689" s="234"/>
      <c r="K689" s="234"/>
      <c r="L689" s="240"/>
      <c r="M689" s="241"/>
      <c r="N689" s="242"/>
      <c r="O689" s="242"/>
      <c r="P689" s="242"/>
      <c r="Q689" s="242"/>
      <c r="R689" s="242"/>
      <c r="S689" s="242"/>
      <c r="T689" s="243"/>
      <c r="AT689" s="244" t="s">
        <v>371</v>
      </c>
      <c r="AU689" s="244" t="s">
        <v>79</v>
      </c>
      <c r="AV689" s="13" t="s">
        <v>79</v>
      </c>
      <c r="AW689" s="13" t="s">
        <v>33</v>
      </c>
      <c r="AX689" s="13" t="s">
        <v>77</v>
      </c>
      <c r="AY689" s="244" t="s">
        <v>361</v>
      </c>
    </row>
    <row r="690" spans="2:65" s="1" customFormat="1" ht="22.5" customHeight="1">
      <c r="B690" s="42"/>
      <c r="C690" s="207" t="s">
        <v>1131</v>
      </c>
      <c r="D690" s="207" t="s">
        <v>363</v>
      </c>
      <c r="E690" s="208" t="s">
        <v>1132</v>
      </c>
      <c r="F690" s="209" t="s">
        <v>1133</v>
      </c>
      <c r="G690" s="210" t="s">
        <v>459</v>
      </c>
      <c r="H690" s="211">
        <v>198.68</v>
      </c>
      <c r="I690" s="212"/>
      <c r="J690" s="213">
        <f>ROUND(I690*H690,2)</f>
        <v>0</v>
      </c>
      <c r="K690" s="209" t="s">
        <v>367</v>
      </c>
      <c r="L690" s="62"/>
      <c r="M690" s="214" t="s">
        <v>21</v>
      </c>
      <c r="N690" s="215" t="s">
        <v>41</v>
      </c>
      <c r="O690" s="43"/>
      <c r="P690" s="216">
        <f>O690*H690</f>
        <v>0</v>
      </c>
      <c r="Q690" s="216">
        <v>4.0000000000000003E-5</v>
      </c>
      <c r="R690" s="216">
        <f>Q690*H690</f>
        <v>7.9472000000000015E-3</v>
      </c>
      <c r="S690" s="216">
        <v>0</v>
      </c>
      <c r="T690" s="217">
        <f>S690*H690</f>
        <v>0</v>
      </c>
      <c r="AR690" s="25" t="s">
        <v>147</v>
      </c>
      <c r="AT690" s="25" t="s">
        <v>363</v>
      </c>
      <c r="AU690" s="25" t="s">
        <v>79</v>
      </c>
      <c r="AY690" s="25" t="s">
        <v>361</v>
      </c>
      <c r="BE690" s="218">
        <f>IF(N690="základní",J690,0)</f>
        <v>0</v>
      </c>
      <c r="BF690" s="218">
        <f>IF(N690="snížená",J690,0)</f>
        <v>0</v>
      </c>
      <c r="BG690" s="218">
        <f>IF(N690="zákl. přenesená",J690,0)</f>
        <v>0</v>
      </c>
      <c r="BH690" s="218">
        <f>IF(N690="sníž. přenesená",J690,0)</f>
        <v>0</v>
      </c>
      <c r="BI690" s="218">
        <f>IF(N690="nulová",J690,0)</f>
        <v>0</v>
      </c>
      <c r="BJ690" s="25" t="s">
        <v>77</v>
      </c>
      <c r="BK690" s="218">
        <f>ROUND(I690*H690,2)</f>
        <v>0</v>
      </c>
      <c r="BL690" s="25" t="s">
        <v>147</v>
      </c>
      <c r="BM690" s="25" t="s">
        <v>1134</v>
      </c>
    </row>
    <row r="691" spans="2:65" s="1" customFormat="1" ht="54">
      <c r="B691" s="42"/>
      <c r="C691" s="64"/>
      <c r="D691" s="219" t="s">
        <v>369</v>
      </c>
      <c r="E691" s="64"/>
      <c r="F691" s="220" t="s">
        <v>1135</v>
      </c>
      <c r="G691" s="64"/>
      <c r="H691" s="64"/>
      <c r="I691" s="175"/>
      <c r="J691" s="64"/>
      <c r="K691" s="64"/>
      <c r="L691" s="62"/>
      <c r="M691" s="221"/>
      <c r="N691" s="43"/>
      <c r="O691" s="43"/>
      <c r="P691" s="43"/>
      <c r="Q691" s="43"/>
      <c r="R691" s="43"/>
      <c r="S691" s="43"/>
      <c r="T691" s="79"/>
      <c r="AT691" s="25" t="s">
        <v>369</v>
      </c>
      <c r="AU691" s="25" t="s">
        <v>79</v>
      </c>
    </row>
    <row r="692" spans="2:65" s="13" customFormat="1" ht="13.5">
      <c r="B692" s="233"/>
      <c r="C692" s="234"/>
      <c r="D692" s="235" t="s">
        <v>371</v>
      </c>
      <c r="E692" s="236" t="s">
        <v>21</v>
      </c>
      <c r="F692" s="237" t="s">
        <v>1136</v>
      </c>
      <c r="G692" s="234"/>
      <c r="H692" s="238">
        <v>198.68</v>
      </c>
      <c r="I692" s="239"/>
      <c r="J692" s="234"/>
      <c r="K692" s="234"/>
      <c r="L692" s="240"/>
      <c r="M692" s="241"/>
      <c r="N692" s="242"/>
      <c r="O692" s="242"/>
      <c r="P692" s="242"/>
      <c r="Q692" s="242"/>
      <c r="R692" s="242"/>
      <c r="S692" s="242"/>
      <c r="T692" s="243"/>
      <c r="AT692" s="244" t="s">
        <v>371</v>
      </c>
      <c r="AU692" s="244" t="s">
        <v>79</v>
      </c>
      <c r="AV692" s="13" t="s">
        <v>79</v>
      </c>
      <c r="AW692" s="13" t="s">
        <v>33</v>
      </c>
      <c r="AX692" s="13" t="s">
        <v>77</v>
      </c>
      <c r="AY692" s="244" t="s">
        <v>361</v>
      </c>
    </row>
    <row r="693" spans="2:65" s="1" customFormat="1" ht="22.5" customHeight="1">
      <c r="B693" s="42"/>
      <c r="C693" s="207" t="s">
        <v>1137</v>
      </c>
      <c r="D693" s="207" t="s">
        <v>363</v>
      </c>
      <c r="E693" s="208" t="s">
        <v>1138</v>
      </c>
      <c r="F693" s="209" t="s">
        <v>1139</v>
      </c>
      <c r="G693" s="210" t="s">
        <v>459</v>
      </c>
      <c r="H693" s="211">
        <v>69.400000000000006</v>
      </c>
      <c r="I693" s="212"/>
      <c r="J693" s="213">
        <f>ROUND(I693*H693,2)</f>
        <v>0</v>
      </c>
      <c r="K693" s="209" t="s">
        <v>367</v>
      </c>
      <c r="L693" s="62"/>
      <c r="M693" s="214" t="s">
        <v>21</v>
      </c>
      <c r="N693" s="215" t="s">
        <v>41</v>
      </c>
      <c r="O693" s="43"/>
      <c r="P693" s="216">
        <f>O693*H693</f>
        <v>0</v>
      </c>
      <c r="Q693" s="216">
        <v>4.0000000000000003E-5</v>
      </c>
      <c r="R693" s="216">
        <f>Q693*H693</f>
        <v>2.7760000000000003E-3</v>
      </c>
      <c r="S693" s="216">
        <v>0</v>
      </c>
      <c r="T693" s="217">
        <f>S693*H693</f>
        <v>0</v>
      </c>
      <c r="AR693" s="25" t="s">
        <v>147</v>
      </c>
      <c r="AT693" s="25" t="s">
        <v>363</v>
      </c>
      <c r="AU693" s="25" t="s">
        <v>79</v>
      </c>
      <c r="AY693" s="25" t="s">
        <v>361</v>
      </c>
      <c r="BE693" s="218">
        <f>IF(N693="základní",J693,0)</f>
        <v>0</v>
      </c>
      <c r="BF693" s="218">
        <f>IF(N693="snížená",J693,0)</f>
        <v>0</v>
      </c>
      <c r="BG693" s="218">
        <f>IF(N693="zákl. přenesená",J693,0)</f>
        <v>0</v>
      </c>
      <c r="BH693" s="218">
        <f>IF(N693="sníž. přenesená",J693,0)</f>
        <v>0</v>
      </c>
      <c r="BI693" s="218">
        <f>IF(N693="nulová",J693,0)</f>
        <v>0</v>
      </c>
      <c r="BJ693" s="25" t="s">
        <v>77</v>
      </c>
      <c r="BK693" s="218">
        <f>ROUND(I693*H693,2)</f>
        <v>0</v>
      </c>
      <c r="BL693" s="25" t="s">
        <v>147</v>
      </c>
      <c r="BM693" s="25" t="s">
        <v>1140</v>
      </c>
    </row>
    <row r="694" spans="2:65" s="1" customFormat="1" ht="54">
      <c r="B694" s="42"/>
      <c r="C694" s="64"/>
      <c r="D694" s="219" t="s">
        <v>369</v>
      </c>
      <c r="E694" s="64"/>
      <c r="F694" s="220" t="s">
        <v>1141</v>
      </c>
      <c r="G694" s="64"/>
      <c r="H694" s="64"/>
      <c r="I694" s="175"/>
      <c r="J694" s="64"/>
      <c r="K694" s="64"/>
      <c r="L694" s="62"/>
      <c r="M694" s="221"/>
      <c r="N694" s="43"/>
      <c r="O694" s="43"/>
      <c r="P694" s="43"/>
      <c r="Q694" s="43"/>
      <c r="R694" s="43"/>
      <c r="S694" s="43"/>
      <c r="T694" s="79"/>
      <c r="AT694" s="25" t="s">
        <v>369</v>
      </c>
      <c r="AU694" s="25" t="s">
        <v>79</v>
      </c>
    </row>
    <row r="695" spans="2:65" s="13" customFormat="1" ht="13.5">
      <c r="B695" s="233"/>
      <c r="C695" s="234"/>
      <c r="D695" s="235" t="s">
        <v>371</v>
      </c>
      <c r="E695" s="236" t="s">
        <v>21</v>
      </c>
      <c r="F695" s="237" t="s">
        <v>1130</v>
      </c>
      <c r="G695" s="234"/>
      <c r="H695" s="238">
        <v>69.400000000000006</v>
      </c>
      <c r="I695" s="239"/>
      <c r="J695" s="234"/>
      <c r="K695" s="234"/>
      <c r="L695" s="240"/>
      <c r="M695" s="241"/>
      <c r="N695" s="242"/>
      <c r="O695" s="242"/>
      <c r="P695" s="242"/>
      <c r="Q695" s="242"/>
      <c r="R695" s="242"/>
      <c r="S695" s="242"/>
      <c r="T695" s="243"/>
      <c r="AT695" s="244" t="s">
        <v>371</v>
      </c>
      <c r="AU695" s="244" t="s">
        <v>79</v>
      </c>
      <c r="AV695" s="13" t="s">
        <v>79</v>
      </c>
      <c r="AW695" s="13" t="s">
        <v>33</v>
      </c>
      <c r="AX695" s="13" t="s">
        <v>77</v>
      </c>
      <c r="AY695" s="244" t="s">
        <v>361</v>
      </c>
    </row>
    <row r="696" spans="2:65" s="1" customFormat="1" ht="22.5" customHeight="1">
      <c r="B696" s="42"/>
      <c r="C696" s="207" t="s">
        <v>1142</v>
      </c>
      <c r="D696" s="207" t="s">
        <v>363</v>
      </c>
      <c r="E696" s="208" t="s">
        <v>1143</v>
      </c>
      <c r="F696" s="209" t="s">
        <v>1144</v>
      </c>
      <c r="G696" s="210" t="s">
        <v>614</v>
      </c>
      <c r="H696" s="211">
        <v>4</v>
      </c>
      <c r="I696" s="212"/>
      <c r="J696" s="213">
        <f>ROUND(I696*H696,2)</f>
        <v>0</v>
      </c>
      <c r="K696" s="209" t="s">
        <v>21</v>
      </c>
      <c r="L696" s="62"/>
      <c r="M696" s="214" t="s">
        <v>21</v>
      </c>
      <c r="N696" s="215" t="s">
        <v>41</v>
      </c>
      <c r="O696" s="43"/>
      <c r="P696" s="216">
        <f>O696*H696</f>
        <v>0</v>
      </c>
      <c r="Q696" s="216">
        <v>0</v>
      </c>
      <c r="R696" s="216">
        <f>Q696*H696</f>
        <v>0</v>
      </c>
      <c r="S696" s="216">
        <v>0</v>
      </c>
      <c r="T696" s="217">
        <f>S696*H696</f>
        <v>0</v>
      </c>
      <c r="AR696" s="25" t="s">
        <v>147</v>
      </c>
      <c r="AT696" s="25" t="s">
        <v>363</v>
      </c>
      <c r="AU696" s="25" t="s">
        <v>79</v>
      </c>
      <c r="AY696" s="25" t="s">
        <v>361</v>
      </c>
      <c r="BE696" s="218">
        <f>IF(N696="základní",J696,0)</f>
        <v>0</v>
      </c>
      <c r="BF696" s="218">
        <f>IF(N696="snížená",J696,0)</f>
        <v>0</v>
      </c>
      <c r="BG696" s="218">
        <f>IF(N696="zákl. přenesená",J696,0)</f>
        <v>0</v>
      </c>
      <c r="BH696" s="218">
        <f>IF(N696="sníž. přenesená",J696,0)</f>
        <v>0</v>
      </c>
      <c r="BI696" s="218">
        <f>IF(N696="nulová",J696,0)</f>
        <v>0</v>
      </c>
      <c r="BJ696" s="25" t="s">
        <v>77</v>
      </c>
      <c r="BK696" s="218">
        <f>ROUND(I696*H696,2)</f>
        <v>0</v>
      </c>
      <c r="BL696" s="25" t="s">
        <v>147</v>
      </c>
      <c r="BM696" s="25" t="s">
        <v>1145</v>
      </c>
    </row>
    <row r="697" spans="2:65" s="1" customFormat="1" ht="13.5">
      <c r="B697" s="42"/>
      <c r="C697" s="64"/>
      <c r="D697" s="219" t="s">
        <v>369</v>
      </c>
      <c r="E697" s="64"/>
      <c r="F697" s="220" t="s">
        <v>1144</v>
      </c>
      <c r="G697" s="64"/>
      <c r="H697" s="64"/>
      <c r="I697" s="175"/>
      <c r="J697" s="64"/>
      <c r="K697" s="64"/>
      <c r="L697" s="62"/>
      <c r="M697" s="221"/>
      <c r="N697" s="43"/>
      <c r="O697" s="43"/>
      <c r="P697" s="43"/>
      <c r="Q697" s="43"/>
      <c r="R697" s="43"/>
      <c r="S697" s="43"/>
      <c r="T697" s="79"/>
      <c r="AT697" s="25" t="s">
        <v>369</v>
      </c>
      <c r="AU697" s="25" t="s">
        <v>79</v>
      </c>
    </row>
    <row r="698" spans="2:65" s="12" customFormat="1" ht="13.5">
      <c r="B698" s="222"/>
      <c r="C698" s="223"/>
      <c r="D698" s="219" t="s">
        <v>371</v>
      </c>
      <c r="E698" s="224" t="s">
        <v>21</v>
      </c>
      <c r="F698" s="225" t="s">
        <v>1146</v>
      </c>
      <c r="G698" s="223"/>
      <c r="H698" s="226" t="s">
        <v>21</v>
      </c>
      <c r="I698" s="227"/>
      <c r="J698" s="223"/>
      <c r="K698" s="223"/>
      <c r="L698" s="228"/>
      <c r="M698" s="229"/>
      <c r="N698" s="230"/>
      <c r="O698" s="230"/>
      <c r="P698" s="230"/>
      <c r="Q698" s="230"/>
      <c r="R698" s="230"/>
      <c r="S698" s="230"/>
      <c r="T698" s="231"/>
      <c r="AT698" s="232" t="s">
        <v>371</v>
      </c>
      <c r="AU698" s="232" t="s">
        <v>79</v>
      </c>
      <c r="AV698" s="12" t="s">
        <v>77</v>
      </c>
      <c r="AW698" s="12" t="s">
        <v>33</v>
      </c>
      <c r="AX698" s="12" t="s">
        <v>70</v>
      </c>
      <c r="AY698" s="232" t="s">
        <v>361</v>
      </c>
    </row>
    <row r="699" spans="2:65" s="13" customFormat="1" ht="13.5">
      <c r="B699" s="233"/>
      <c r="C699" s="234"/>
      <c r="D699" s="235" t="s">
        <v>371</v>
      </c>
      <c r="E699" s="236" t="s">
        <v>21</v>
      </c>
      <c r="F699" s="237" t="s">
        <v>1147</v>
      </c>
      <c r="G699" s="234"/>
      <c r="H699" s="238">
        <v>4</v>
      </c>
      <c r="I699" s="239"/>
      <c r="J699" s="234"/>
      <c r="K699" s="234"/>
      <c r="L699" s="240"/>
      <c r="M699" s="241"/>
      <c r="N699" s="242"/>
      <c r="O699" s="242"/>
      <c r="P699" s="242"/>
      <c r="Q699" s="242"/>
      <c r="R699" s="242"/>
      <c r="S699" s="242"/>
      <c r="T699" s="243"/>
      <c r="AT699" s="244" t="s">
        <v>371</v>
      </c>
      <c r="AU699" s="244" t="s">
        <v>79</v>
      </c>
      <c r="AV699" s="13" t="s">
        <v>79</v>
      </c>
      <c r="AW699" s="13" t="s">
        <v>33</v>
      </c>
      <c r="AX699" s="13" t="s">
        <v>77</v>
      </c>
      <c r="AY699" s="244" t="s">
        <v>361</v>
      </c>
    </row>
    <row r="700" spans="2:65" s="1" customFormat="1" ht="22.5" customHeight="1">
      <c r="B700" s="42"/>
      <c r="C700" s="207" t="s">
        <v>1148</v>
      </c>
      <c r="D700" s="207" t="s">
        <v>363</v>
      </c>
      <c r="E700" s="208" t="s">
        <v>1149</v>
      </c>
      <c r="F700" s="209" t="s">
        <v>1150</v>
      </c>
      <c r="G700" s="210" t="s">
        <v>614</v>
      </c>
      <c r="H700" s="211">
        <v>1</v>
      </c>
      <c r="I700" s="212"/>
      <c r="J700" s="213">
        <f>ROUND(I700*H700,2)</f>
        <v>0</v>
      </c>
      <c r="K700" s="209" t="s">
        <v>21</v>
      </c>
      <c r="L700" s="62"/>
      <c r="M700" s="214" t="s">
        <v>21</v>
      </c>
      <c r="N700" s="215" t="s">
        <v>41</v>
      </c>
      <c r="O700" s="43"/>
      <c r="P700" s="216">
        <f>O700*H700</f>
        <v>0</v>
      </c>
      <c r="Q700" s="216">
        <v>0</v>
      </c>
      <c r="R700" s="216">
        <f>Q700*H700</f>
        <v>0</v>
      </c>
      <c r="S700" s="216">
        <v>0</v>
      </c>
      <c r="T700" s="217">
        <f>S700*H700</f>
        <v>0</v>
      </c>
      <c r="AR700" s="25" t="s">
        <v>147</v>
      </c>
      <c r="AT700" s="25" t="s">
        <v>363</v>
      </c>
      <c r="AU700" s="25" t="s">
        <v>79</v>
      </c>
      <c r="AY700" s="25" t="s">
        <v>361</v>
      </c>
      <c r="BE700" s="218">
        <f>IF(N700="základní",J700,0)</f>
        <v>0</v>
      </c>
      <c r="BF700" s="218">
        <f>IF(N700="snížená",J700,0)</f>
        <v>0</v>
      </c>
      <c r="BG700" s="218">
        <f>IF(N700="zákl. přenesená",J700,0)</f>
        <v>0</v>
      </c>
      <c r="BH700" s="218">
        <f>IF(N700="sníž. přenesená",J700,0)</f>
        <v>0</v>
      </c>
      <c r="BI700" s="218">
        <f>IF(N700="nulová",J700,0)</f>
        <v>0</v>
      </c>
      <c r="BJ700" s="25" t="s">
        <v>77</v>
      </c>
      <c r="BK700" s="218">
        <f>ROUND(I700*H700,2)</f>
        <v>0</v>
      </c>
      <c r="BL700" s="25" t="s">
        <v>147</v>
      </c>
      <c r="BM700" s="25" t="s">
        <v>1151</v>
      </c>
    </row>
    <row r="701" spans="2:65" s="1" customFormat="1" ht="13.5">
      <c r="B701" s="42"/>
      <c r="C701" s="64"/>
      <c r="D701" s="219" t="s">
        <v>369</v>
      </c>
      <c r="E701" s="64"/>
      <c r="F701" s="220" t="s">
        <v>1150</v>
      </c>
      <c r="G701" s="64"/>
      <c r="H701" s="64"/>
      <c r="I701" s="175"/>
      <c r="J701" s="64"/>
      <c r="K701" s="64"/>
      <c r="L701" s="62"/>
      <c r="M701" s="221"/>
      <c r="N701" s="43"/>
      <c r="O701" s="43"/>
      <c r="P701" s="43"/>
      <c r="Q701" s="43"/>
      <c r="R701" s="43"/>
      <c r="S701" s="43"/>
      <c r="T701" s="79"/>
      <c r="AT701" s="25" t="s">
        <v>369</v>
      </c>
      <c r="AU701" s="25" t="s">
        <v>79</v>
      </c>
    </row>
    <row r="702" spans="2:65" s="12" customFormat="1" ht="13.5">
      <c r="B702" s="222"/>
      <c r="C702" s="223"/>
      <c r="D702" s="219" t="s">
        <v>371</v>
      </c>
      <c r="E702" s="224" t="s">
        <v>21</v>
      </c>
      <c r="F702" s="225" t="s">
        <v>1146</v>
      </c>
      <c r="G702" s="223"/>
      <c r="H702" s="226" t="s">
        <v>21</v>
      </c>
      <c r="I702" s="227"/>
      <c r="J702" s="223"/>
      <c r="K702" s="223"/>
      <c r="L702" s="228"/>
      <c r="M702" s="229"/>
      <c r="N702" s="230"/>
      <c r="O702" s="230"/>
      <c r="P702" s="230"/>
      <c r="Q702" s="230"/>
      <c r="R702" s="230"/>
      <c r="S702" s="230"/>
      <c r="T702" s="231"/>
      <c r="AT702" s="232" t="s">
        <v>371</v>
      </c>
      <c r="AU702" s="232" t="s">
        <v>79</v>
      </c>
      <c r="AV702" s="12" t="s">
        <v>77</v>
      </c>
      <c r="AW702" s="12" t="s">
        <v>33</v>
      </c>
      <c r="AX702" s="12" t="s">
        <v>70</v>
      </c>
      <c r="AY702" s="232" t="s">
        <v>361</v>
      </c>
    </row>
    <row r="703" spans="2:65" s="13" customFormat="1" ht="13.5">
      <c r="B703" s="233"/>
      <c r="C703" s="234"/>
      <c r="D703" s="219" t="s">
        <v>371</v>
      </c>
      <c r="E703" s="245" t="s">
        <v>21</v>
      </c>
      <c r="F703" s="246" t="s">
        <v>1152</v>
      </c>
      <c r="G703" s="234"/>
      <c r="H703" s="247">
        <v>1</v>
      </c>
      <c r="I703" s="239"/>
      <c r="J703" s="234"/>
      <c r="K703" s="234"/>
      <c r="L703" s="240"/>
      <c r="M703" s="241"/>
      <c r="N703" s="242"/>
      <c r="O703" s="242"/>
      <c r="P703" s="242"/>
      <c r="Q703" s="242"/>
      <c r="R703" s="242"/>
      <c r="S703" s="242"/>
      <c r="T703" s="243"/>
      <c r="AT703" s="244" t="s">
        <v>371</v>
      </c>
      <c r="AU703" s="244" t="s">
        <v>79</v>
      </c>
      <c r="AV703" s="13" t="s">
        <v>79</v>
      </c>
      <c r="AW703" s="13" t="s">
        <v>33</v>
      </c>
      <c r="AX703" s="13" t="s">
        <v>77</v>
      </c>
      <c r="AY703" s="244" t="s">
        <v>361</v>
      </c>
    </row>
    <row r="704" spans="2:65" s="11" customFormat="1" ht="29.85" customHeight="1">
      <c r="B704" s="190"/>
      <c r="C704" s="191"/>
      <c r="D704" s="204" t="s">
        <v>69</v>
      </c>
      <c r="E704" s="205" t="s">
        <v>1153</v>
      </c>
      <c r="F704" s="205" t="s">
        <v>1154</v>
      </c>
      <c r="G704" s="191"/>
      <c r="H704" s="191"/>
      <c r="I704" s="194"/>
      <c r="J704" s="206">
        <f>BK704</f>
        <v>0</v>
      </c>
      <c r="K704" s="191"/>
      <c r="L704" s="196"/>
      <c r="M704" s="197"/>
      <c r="N704" s="198"/>
      <c r="O704" s="198"/>
      <c r="P704" s="199">
        <f>SUM(P705:P706)</f>
        <v>0</v>
      </c>
      <c r="Q704" s="198"/>
      <c r="R704" s="199">
        <f>SUM(R705:R706)</f>
        <v>0</v>
      </c>
      <c r="S704" s="198"/>
      <c r="T704" s="200">
        <f>SUM(T705:T706)</f>
        <v>0</v>
      </c>
      <c r="AR704" s="201" t="s">
        <v>77</v>
      </c>
      <c r="AT704" s="202" t="s">
        <v>69</v>
      </c>
      <c r="AU704" s="202" t="s">
        <v>77</v>
      </c>
      <c r="AY704" s="201" t="s">
        <v>361</v>
      </c>
      <c r="BK704" s="203">
        <f>SUM(BK705:BK706)</f>
        <v>0</v>
      </c>
    </row>
    <row r="705" spans="2:65" s="1" customFormat="1" ht="22.5" customHeight="1">
      <c r="B705" s="42"/>
      <c r="C705" s="207" t="s">
        <v>1155</v>
      </c>
      <c r="D705" s="207" t="s">
        <v>363</v>
      </c>
      <c r="E705" s="208" t="s">
        <v>1156</v>
      </c>
      <c r="F705" s="209" t="s">
        <v>1157</v>
      </c>
      <c r="G705" s="210" t="s">
        <v>447</v>
      </c>
      <c r="H705" s="211">
        <v>729.36900000000003</v>
      </c>
      <c r="I705" s="212"/>
      <c r="J705" s="213">
        <f>ROUND(I705*H705,2)</f>
        <v>0</v>
      </c>
      <c r="K705" s="209" t="s">
        <v>367</v>
      </c>
      <c r="L705" s="62"/>
      <c r="M705" s="214" t="s">
        <v>21</v>
      </c>
      <c r="N705" s="215" t="s">
        <v>41</v>
      </c>
      <c r="O705" s="43"/>
      <c r="P705" s="216">
        <f>O705*H705</f>
        <v>0</v>
      </c>
      <c r="Q705" s="216">
        <v>0</v>
      </c>
      <c r="R705" s="216">
        <f>Q705*H705</f>
        <v>0</v>
      </c>
      <c r="S705" s="216">
        <v>0</v>
      </c>
      <c r="T705" s="217">
        <f>S705*H705</f>
        <v>0</v>
      </c>
      <c r="AR705" s="25" t="s">
        <v>147</v>
      </c>
      <c r="AT705" s="25" t="s">
        <v>363</v>
      </c>
      <c r="AU705" s="25" t="s">
        <v>79</v>
      </c>
      <c r="AY705" s="25" t="s">
        <v>361</v>
      </c>
      <c r="BE705" s="218">
        <f>IF(N705="základní",J705,0)</f>
        <v>0</v>
      </c>
      <c r="BF705" s="218">
        <f>IF(N705="snížená",J705,0)</f>
        <v>0</v>
      </c>
      <c r="BG705" s="218">
        <f>IF(N705="zákl. přenesená",J705,0)</f>
        <v>0</v>
      </c>
      <c r="BH705" s="218">
        <f>IF(N705="sníž. přenesená",J705,0)</f>
        <v>0</v>
      </c>
      <c r="BI705" s="218">
        <f>IF(N705="nulová",J705,0)</f>
        <v>0</v>
      </c>
      <c r="BJ705" s="25" t="s">
        <v>77</v>
      </c>
      <c r="BK705" s="218">
        <f>ROUND(I705*H705,2)</f>
        <v>0</v>
      </c>
      <c r="BL705" s="25" t="s">
        <v>147</v>
      </c>
      <c r="BM705" s="25" t="s">
        <v>1158</v>
      </c>
    </row>
    <row r="706" spans="2:65" s="1" customFormat="1" ht="40.5">
      <c r="B706" s="42"/>
      <c r="C706" s="64"/>
      <c r="D706" s="219" t="s">
        <v>369</v>
      </c>
      <c r="E706" s="64"/>
      <c r="F706" s="220" t="s">
        <v>1159</v>
      </c>
      <c r="G706" s="64"/>
      <c r="H706" s="64"/>
      <c r="I706" s="175"/>
      <c r="J706" s="64"/>
      <c r="K706" s="64"/>
      <c r="L706" s="62"/>
      <c r="M706" s="221"/>
      <c r="N706" s="43"/>
      <c r="O706" s="43"/>
      <c r="P706" s="43"/>
      <c r="Q706" s="43"/>
      <c r="R706" s="43"/>
      <c r="S706" s="43"/>
      <c r="T706" s="79"/>
      <c r="AT706" s="25" t="s">
        <v>369</v>
      </c>
      <c r="AU706" s="25" t="s">
        <v>79</v>
      </c>
    </row>
    <row r="707" spans="2:65" s="11" customFormat="1" ht="37.35" customHeight="1">
      <c r="B707" s="190"/>
      <c r="C707" s="191"/>
      <c r="D707" s="192" t="s">
        <v>69</v>
      </c>
      <c r="E707" s="193" t="s">
        <v>1160</v>
      </c>
      <c r="F707" s="193" t="s">
        <v>1161</v>
      </c>
      <c r="G707" s="191"/>
      <c r="H707" s="191"/>
      <c r="I707" s="194"/>
      <c r="J707" s="195">
        <f>BK707</f>
        <v>0</v>
      </c>
      <c r="K707" s="191"/>
      <c r="L707" s="196"/>
      <c r="M707" s="197"/>
      <c r="N707" s="198"/>
      <c r="O707" s="198"/>
      <c r="P707" s="199">
        <f>P708+P758+P831+P895+P1040+P1069+P1163+P1193+P1409+P1462+P1507+P1564+P1621+P1647</f>
        <v>0</v>
      </c>
      <c r="Q707" s="198"/>
      <c r="R707" s="199">
        <f>R708+R758+R831+R895+R1040+R1069+R1163+R1193+R1409+R1462+R1507+R1564+R1621+R1647</f>
        <v>25.296519499999999</v>
      </c>
      <c r="S707" s="198"/>
      <c r="T707" s="200">
        <f>T708+T758+T831+T895+T1040+T1069+T1163+T1193+T1409+T1462+T1507+T1564+T1621+T1647</f>
        <v>0</v>
      </c>
      <c r="AR707" s="201" t="s">
        <v>79</v>
      </c>
      <c r="AT707" s="202" t="s">
        <v>69</v>
      </c>
      <c r="AU707" s="202" t="s">
        <v>70</v>
      </c>
      <c r="AY707" s="201" t="s">
        <v>361</v>
      </c>
      <c r="BK707" s="203">
        <f>BK708+BK758+BK831+BK895+BK1040+BK1069+BK1163+BK1193+BK1409+BK1462+BK1507+BK1564+BK1621+BK1647</f>
        <v>0</v>
      </c>
    </row>
    <row r="708" spans="2:65" s="11" customFormat="1" ht="19.899999999999999" customHeight="1">
      <c r="B708" s="190"/>
      <c r="C708" s="191"/>
      <c r="D708" s="204" t="s">
        <v>69</v>
      </c>
      <c r="E708" s="205" t="s">
        <v>1162</v>
      </c>
      <c r="F708" s="205" t="s">
        <v>1163</v>
      </c>
      <c r="G708" s="191"/>
      <c r="H708" s="191"/>
      <c r="I708" s="194"/>
      <c r="J708" s="206">
        <f>BK708</f>
        <v>0</v>
      </c>
      <c r="K708" s="191"/>
      <c r="L708" s="196"/>
      <c r="M708" s="197"/>
      <c r="N708" s="198"/>
      <c r="O708" s="198"/>
      <c r="P708" s="199">
        <f>SUM(P709:P757)</f>
        <v>0</v>
      </c>
      <c r="Q708" s="198"/>
      <c r="R708" s="199">
        <f>SUM(R709:R757)</f>
        <v>4.388472769999999</v>
      </c>
      <c r="S708" s="198"/>
      <c r="T708" s="200">
        <f>SUM(T709:T757)</f>
        <v>0</v>
      </c>
      <c r="AR708" s="201" t="s">
        <v>79</v>
      </c>
      <c r="AT708" s="202" t="s">
        <v>69</v>
      </c>
      <c r="AU708" s="202" t="s">
        <v>77</v>
      </c>
      <c r="AY708" s="201" t="s">
        <v>361</v>
      </c>
      <c r="BK708" s="203">
        <f>SUM(BK709:BK757)</f>
        <v>0</v>
      </c>
    </row>
    <row r="709" spans="2:65" s="1" customFormat="1" ht="22.5" customHeight="1">
      <c r="B709" s="42"/>
      <c r="C709" s="207" t="s">
        <v>1164</v>
      </c>
      <c r="D709" s="207" t="s">
        <v>363</v>
      </c>
      <c r="E709" s="208" t="s">
        <v>1165</v>
      </c>
      <c r="F709" s="209" t="s">
        <v>1166</v>
      </c>
      <c r="G709" s="210" t="s">
        <v>459</v>
      </c>
      <c r="H709" s="211">
        <v>329.95</v>
      </c>
      <c r="I709" s="212"/>
      <c r="J709" s="213">
        <f>ROUND(I709*H709,2)</f>
        <v>0</v>
      </c>
      <c r="K709" s="209" t="s">
        <v>367</v>
      </c>
      <c r="L709" s="62"/>
      <c r="M709" s="214" t="s">
        <v>21</v>
      </c>
      <c r="N709" s="215" t="s">
        <v>41</v>
      </c>
      <c r="O709" s="43"/>
      <c r="P709" s="216">
        <f>O709*H709</f>
        <v>0</v>
      </c>
      <c r="Q709" s="216">
        <v>0</v>
      </c>
      <c r="R709" s="216">
        <f>Q709*H709</f>
        <v>0</v>
      </c>
      <c r="S709" s="216">
        <v>0</v>
      </c>
      <c r="T709" s="217">
        <f>S709*H709</f>
        <v>0</v>
      </c>
      <c r="AR709" s="25" t="s">
        <v>464</v>
      </c>
      <c r="AT709" s="25" t="s">
        <v>363</v>
      </c>
      <c r="AU709" s="25" t="s">
        <v>79</v>
      </c>
      <c r="AY709" s="25" t="s">
        <v>361</v>
      </c>
      <c r="BE709" s="218">
        <f>IF(N709="základní",J709,0)</f>
        <v>0</v>
      </c>
      <c r="BF709" s="218">
        <f>IF(N709="snížená",J709,0)</f>
        <v>0</v>
      </c>
      <c r="BG709" s="218">
        <f>IF(N709="zákl. přenesená",J709,0)</f>
        <v>0</v>
      </c>
      <c r="BH709" s="218">
        <f>IF(N709="sníž. přenesená",J709,0)</f>
        <v>0</v>
      </c>
      <c r="BI709" s="218">
        <f>IF(N709="nulová",J709,0)</f>
        <v>0</v>
      </c>
      <c r="BJ709" s="25" t="s">
        <v>77</v>
      </c>
      <c r="BK709" s="218">
        <f>ROUND(I709*H709,2)</f>
        <v>0</v>
      </c>
      <c r="BL709" s="25" t="s">
        <v>464</v>
      </c>
      <c r="BM709" s="25" t="s">
        <v>1167</v>
      </c>
    </row>
    <row r="710" spans="2:65" s="1" customFormat="1" ht="27">
      <c r="B710" s="42"/>
      <c r="C710" s="64"/>
      <c r="D710" s="219" t="s">
        <v>369</v>
      </c>
      <c r="E710" s="64"/>
      <c r="F710" s="220" t="s">
        <v>1168</v>
      </c>
      <c r="G710" s="64"/>
      <c r="H710" s="64"/>
      <c r="I710" s="175"/>
      <c r="J710" s="64"/>
      <c r="K710" s="64"/>
      <c r="L710" s="62"/>
      <c r="M710" s="221"/>
      <c r="N710" s="43"/>
      <c r="O710" s="43"/>
      <c r="P710" s="43"/>
      <c r="Q710" s="43"/>
      <c r="R710" s="43"/>
      <c r="S710" s="43"/>
      <c r="T710" s="79"/>
      <c r="AT710" s="25" t="s">
        <v>369</v>
      </c>
      <c r="AU710" s="25" t="s">
        <v>79</v>
      </c>
    </row>
    <row r="711" spans="2:65" s="12" customFormat="1" ht="13.5">
      <c r="B711" s="222"/>
      <c r="C711" s="223"/>
      <c r="D711" s="219" t="s">
        <v>371</v>
      </c>
      <c r="E711" s="224" t="s">
        <v>21</v>
      </c>
      <c r="F711" s="225" t="s">
        <v>1169</v>
      </c>
      <c r="G711" s="223"/>
      <c r="H711" s="226" t="s">
        <v>21</v>
      </c>
      <c r="I711" s="227"/>
      <c r="J711" s="223"/>
      <c r="K711" s="223"/>
      <c r="L711" s="228"/>
      <c r="M711" s="229"/>
      <c r="N711" s="230"/>
      <c r="O711" s="230"/>
      <c r="P711" s="230"/>
      <c r="Q711" s="230"/>
      <c r="R711" s="230"/>
      <c r="S711" s="230"/>
      <c r="T711" s="231"/>
      <c r="AT711" s="232" t="s">
        <v>371</v>
      </c>
      <c r="AU711" s="232" t="s">
        <v>79</v>
      </c>
      <c r="AV711" s="12" t="s">
        <v>77</v>
      </c>
      <c r="AW711" s="12" t="s">
        <v>33</v>
      </c>
      <c r="AX711" s="12" t="s">
        <v>70</v>
      </c>
      <c r="AY711" s="232" t="s">
        <v>361</v>
      </c>
    </row>
    <row r="712" spans="2:65" s="13" customFormat="1" ht="13.5">
      <c r="B712" s="233"/>
      <c r="C712" s="234"/>
      <c r="D712" s="219" t="s">
        <v>371</v>
      </c>
      <c r="E712" s="245" t="s">
        <v>21</v>
      </c>
      <c r="F712" s="246" t="s">
        <v>1170</v>
      </c>
      <c r="G712" s="234"/>
      <c r="H712" s="247">
        <v>329.95</v>
      </c>
      <c r="I712" s="239"/>
      <c r="J712" s="234"/>
      <c r="K712" s="234"/>
      <c r="L712" s="240"/>
      <c r="M712" s="241"/>
      <c r="N712" s="242"/>
      <c r="O712" s="242"/>
      <c r="P712" s="242"/>
      <c r="Q712" s="242"/>
      <c r="R712" s="242"/>
      <c r="S712" s="242"/>
      <c r="T712" s="243"/>
      <c r="AT712" s="244" t="s">
        <v>371</v>
      </c>
      <c r="AU712" s="244" t="s">
        <v>79</v>
      </c>
      <c r="AV712" s="13" t="s">
        <v>79</v>
      </c>
      <c r="AW712" s="13" t="s">
        <v>33</v>
      </c>
      <c r="AX712" s="13" t="s">
        <v>70</v>
      </c>
      <c r="AY712" s="244" t="s">
        <v>361</v>
      </c>
    </row>
    <row r="713" spans="2:65" s="14" customFormat="1" ht="13.5">
      <c r="B713" s="248"/>
      <c r="C713" s="249"/>
      <c r="D713" s="235" t="s">
        <v>371</v>
      </c>
      <c r="E713" s="250" t="s">
        <v>311</v>
      </c>
      <c r="F713" s="251" t="s">
        <v>392</v>
      </c>
      <c r="G713" s="249"/>
      <c r="H713" s="252">
        <v>329.95</v>
      </c>
      <c r="I713" s="253"/>
      <c r="J713" s="249"/>
      <c r="K713" s="249"/>
      <c r="L713" s="254"/>
      <c r="M713" s="255"/>
      <c r="N713" s="256"/>
      <c r="O713" s="256"/>
      <c r="P713" s="256"/>
      <c r="Q713" s="256"/>
      <c r="R713" s="256"/>
      <c r="S713" s="256"/>
      <c r="T713" s="257"/>
      <c r="AT713" s="258" t="s">
        <v>371</v>
      </c>
      <c r="AU713" s="258" t="s">
        <v>79</v>
      </c>
      <c r="AV713" s="14" t="s">
        <v>147</v>
      </c>
      <c r="AW713" s="14" t="s">
        <v>33</v>
      </c>
      <c r="AX713" s="14" t="s">
        <v>77</v>
      </c>
      <c r="AY713" s="258" t="s">
        <v>361</v>
      </c>
    </row>
    <row r="714" spans="2:65" s="1" customFormat="1" ht="22.5" customHeight="1">
      <c r="B714" s="42"/>
      <c r="C714" s="273" t="s">
        <v>1171</v>
      </c>
      <c r="D714" s="273" t="s">
        <v>952</v>
      </c>
      <c r="E714" s="274" t="s">
        <v>1172</v>
      </c>
      <c r="F714" s="275" t="s">
        <v>1173</v>
      </c>
      <c r="G714" s="276" t="s">
        <v>447</v>
      </c>
      <c r="H714" s="277">
        <v>0.122</v>
      </c>
      <c r="I714" s="278"/>
      <c r="J714" s="279">
        <f>ROUND(I714*H714,2)</f>
        <v>0</v>
      </c>
      <c r="K714" s="275" t="s">
        <v>367</v>
      </c>
      <c r="L714" s="280"/>
      <c r="M714" s="281" t="s">
        <v>21</v>
      </c>
      <c r="N714" s="282" t="s">
        <v>41</v>
      </c>
      <c r="O714" s="43"/>
      <c r="P714" s="216">
        <f>O714*H714</f>
        <v>0</v>
      </c>
      <c r="Q714" s="216">
        <v>1</v>
      </c>
      <c r="R714" s="216">
        <f>Q714*H714</f>
        <v>0.122</v>
      </c>
      <c r="S714" s="216">
        <v>0</v>
      </c>
      <c r="T714" s="217">
        <f>S714*H714</f>
        <v>0</v>
      </c>
      <c r="AR714" s="25" t="s">
        <v>580</v>
      </c>
      <c r="AT714" s="25" t="s">
        <v>952</v>
      </c>
      <c r="AU714" s="25" t="s">
        <v>79</v>
      </c>
      <c r="AY714" s="25" t="s">
        <v>361</v>
      </c>
      <c r="BE714" s="218">
        <f>IF(N714="základní",J714,0)</f>
        <v>0</v>
      </c>
      <c r="BF714" s="218">
        <f>IF(N714="snížená",J714,0)</f>
        <v>0</v>
      </c>
      <c r="BG714" s="218">
        <f>IF(N714="zákl. přenesená",J714,0)</f>
        <v>0</v>
      </c>
      <c r="BH714" s="218">
        <f>IF(N714="sníž. přenesená",J714,0)</f>
        <v>0</v>
      </c>
      <c r="BI714" s="218">
        <f>IF(N714="nulová",J714,0)</f>
        <v>0</v>
      </c>
      <c r="BJ714" s="25" t="s">
        <v>77</v>
      </c>
      <c r="BK714" s="218">
        <f>ROUND(I714*H714,2)</f>
        <v>0</v>
      </c>
      <c r="BL714" s="25" t="s">
        <v>464</v>
      </c>
      <c r="BM714" s="25" t="s">
        <v>1174</v>
      </c>
    </row>
    <row r="715" spans="2:65" s="1" customFormat="1" ht="13.5">
      <c r="B715" s="42"/>
      <c r="C715" s="64"/>
      <c r="D715" s="219" t="s">
        <v>369</v>
      </c>
      <c r="E715" s="64"/>
      <c r="F715" s="220" t="s">
        <v>1175</v>
      </c>
      <c r="G715" s="64"/>
      <c r="H715" s="64"/>
      <c r="I715" s="175"/>
      <c r="J715" s="64"/>
      <c r="K715" s="64"/>
      <c r="L715" s="62"/>
      <c r="M715" s="221"/>
      <c r="N715" s="43"/>
      <c r="O715" s="43"/>
      <c r="P715" s="43"/>
      <c r="Q715" s="43"/>
      <c r="R715" s="43"/>
      <c r="S715" s="43"/>
      <c r="T715" s="79"/>
      <c r="AT715" s="25" t="s">
        <v>369</v>
      </c>
      <c r="AU715" s="25" t="s">
        <v>79</v>
      </c>
    </row>
    <row r="716" spans="2:65" s="1" customFormat="1" ht="27">
      <c r="B716" s="42"/>
      <c r="C716" s="64"/>
      <c r="D716" s="219" t="s">
        <v>974</v>
      </c>
      <c r="E716" s="64"/>
      <c r="F716" s="283" t="s">
        <v>1176</v>
      </c>
      <c r="G716" s="64"/>
      <c r="H716" s="64"/>
      <c r="I716" s="175"/>
      <c r="J716" s="64"/>
      <c r="K716" s="64"/>
      <c r="L716" s="62"/>
      <c r="M716" s="221"/>
      <c r="N716" s="43"/>
      <c r="O716" s="43"/>
      <c r="P716" s="43"/>
      <c r="Q716" s="43"/>
      <c r="R716" s="43"/>
      <c r="S716" s="43"/>
      <c r="T716" s="79"/>
      <c r="AT716" s="25" t="s">
        <v>974</v>
      </c>
      <c r="AU716" s="25" t="s">
        <v>79</v>
      </c>
    </row>
    <row r="717" spans="2:65" s="13" customFormat="1" ht="13.5">
      <c r="B717" s="233"/>
      <c r="C717" s="234"/>
      <c r="D717" s="235" t="s">
        <v>371</v>
      </c>
      <c r="E717" s="234"/>
      <c r="F717" s="237" t="s">
        <v>1177</v>
      </c>
      <c r="G717" s="234"/>
      <c r="H717" s="238">
        <v>0.122</v>
      </c>
      <c r="I717" s="239"/>
      <c r="J717" s="234"/>
      <c r="K717" s="234"/>
      <c r="L717" s="240"/>
      <c r="M717" s="241"/>
      <c r="N717" s="242"/>
      <c r="O717" s="242"/>
      <c r="P717" s="242"/>
      <c r="Q717" s="242"/>
      <c r="R717" s="242"/>
      <c r="S717" s="242"/>
      <c r="T717" s="243"/>
      <c r="AT717" s="244" t="s">
        <v>371</v>
      </c>
      <c r="AU717" s="244" t="s">
        <v>79</v>
      </c>
      <c r="AV717" s="13" t="s">
        <v>79</v>
      </c>
      <c r="AW717" s="13" t="s">
        <v>6</v>
      </c>
      <c r="AX717" s="13" t="s">
        <v>77</v>
      </c>
      <c r="AY717" s="244" t="s">
        <v>361</v>
      </c>
    </row>
    <row r="718" spans="2:65" s="1" customFormat="1" ht="22.5" customHeight="1">
      <c r="B718" s="42"/>
      <c r="C718" s="207" t="s">
        <v>1178</v>
      </c>
      <c r="D718" s="207" t="s">
        <v>363</v>
      </c>
      <c r="E718" s="208" t="s">
        <v>1179</v>
      </c>
      <c r="F718" s="209" t="s">
        <v>1180</v>
      </c>
      <c r="G718" s="210" t="s">
        <v>459</v>
      </c>
      <c r="H718" s="211">
        <v>38.198</v>
      </c>
      <c r="I718" s="212"/>
      <c r="J718" s="213">
        <f>ROUND(I718*H718,2)</f>
        <v>0</v>
      </c>
      <c r="K718" s="209" t="s">
        <v>367</v>
      </c>
      <c r="L718" s="62"/>
      <c r="M718" s="214" t="s">
        <v>21</v>
      </c>
      <c r="N718" s="215" t="s">
        <v>41</v>
      </c>
      <c r="O718" s="43"/>
      <c r="P718" s="216">
        <f>O718*H718</f>
        <v>0</v>
      </c>
      <c r="Q718" s="216">
        <v>0</v>
      </c>
      <c r="R718" s="216">
        <f>Q718*H718</f>
        <v>0</v>
      </c>
      <c r="S718" s="216">
        <v>0</v>
      </c>
      <c r="T718" s="217">
        <f>S718*H718</f>
        <v>0</v>
      </c>
      <c r="AR718" s="25" t="s">
        <v>464</v>
      </c>
      <c r="AT718" s="25" t="s">
        <v>363</v>
      </c>
      <c r="AU718" s="25" t="s">
        <v>79</v>
      </c>
      <c r="AY718" s="25" t="s">
        <v>361</v>
      </c>
      <c r="BE718" s="218">
        <f>IF(N718="základní",J718,0)</f>
        <v>0</v>
      </c>
      <c r="BF718" s="218">
        <f>IF(N718="snížená",J718,0)</f>
        <v>0</v>
      </c>
      <c r="BG718" s="218">
        <f>IF(N718="zákl. přenesená",J718,0)</f>
        <v>0</v>
      </c>
      <c r="BH718" s="218">
        <f>IF(N718="sníž. přenesená",J718,0)</f>
        <v>0</v>
      </c>
      <c r="BI718" s="218">
        <f>IF(N718="nulová",J718,0)</f>
        <v>0</v>
      </c>
      <c r="BJ718" s="25" t="s">
        <v>77</v>
      </c>
      <c r="BK718" s="218">
        <f>ROUND(I718*H718,2)</f>
        <v>0</v>
      </c>
      <c r="BL718" s="25" t="s">
        <v>464</v>
      </c>
      <c r="BM718" s="25" t="s">
        <v>1181</v>
      </c>
    </row>
    <row r="719" spans="2:65" s="1" customFormat="1" ht="27">
      <c r="B719" s="42"/>
      <c r="C719" s="64"/>
      <c r="D719" s="219" t="s">
        <v>369</v>
      </c>
      <c r="E719" s="64"/>
      <c r="F719" s="220" t="s">
        <v>1182</v>
      </c>
      <c r="G719" s="64"/>
      <c r="H719" s="64"/>
      <c r="I719" s="175"/>
      <c r="J719" s="64"/>
      <c r="K719" s="64"/>
      <c r="L719" s="62"/>
      <c r="M719" s="221"/>
      <c r="N719" s="43"/>
      <c r="O719" s="43"/>
      <c r="P719" s="43"/>
      <c r="Q719" s="43"/>
      <c r="R719" s="43"/>
      <c r="S719" s="43"/>
      <c r="T719" s="79"/>
      <c r="AT719" s="25" t="s">
        <v>369</v>
      </c>
      <c r="AU719" s="25" t="s">
        <v>79</v>
      </c>
    </row>
    <row r="720" spans="2:65" s="12" customFormat="1" ht="13.5">
      <c r="B720" s="222"/>
      <c r="C720" s="223"/>
      <c r="D720" s="219" t="s">
        <v>371</v>
      </c>
      <c r="E720" s="224" t="s">
        <v>21</v>
      </c>
      <c r="F720" s="225" t="s">
        <v>1169</v>
      </c>
      <c r="G720" s="223"/>
      <c r="H720" s="226" t="s">
        <v>21</v>
      </c>
      <c r="I720" s="227"/>
      <c r="J720" s="223"/>
      <c r="K720" s="223"/>
      <c r="L720" s="228"/>
      <c r="M720" s="229"/>
      <c r="N720" s="230"/>
      <c r="O720" s="230"/>
      <c r="P720" s="230"/>
      <c r="Q720" s="230"/>
      <c r="R720" s="230"/>
      <c r="S720" s="230"/>
      <c r="T720" s="231"/>
      <c r="AT720" s="232" t="s">
        <v>371</v>
      </c>
      <c r="AU720" s="232" t="s">
        <v>79</v>
      </c>
      <c r="AV720" s="12" t="s">
        <v>77</v>
      </c>
      <c r="AW720" s="12" t="s">
        <v>33</v>
      </c>
      <c r="AX720" s="12" t="s">
        <v>70</v>
      </c>
      <c r="AY720" s="232" t="s">
        <v>361</v>
      </c>
    </row>
    <row r="721" spans="2:65" s="13" customFormat="1" ht="13.5">
      <c r="B721" s="233"/>
      <c r="C721" s="234"/>
      <c r="D721" s="219" t="s">
        <v>371</v>
      </c>
      <c r="E721" s="245" t="s">
        <v>21</v>
      </c>
      <c r="F721" s="246" t="s">
        <v>1183</v>
      </c>
      <c r="G721" s="234"/>
      <c r="H721" s="247">
        <v>38.198</v>
      </c>
      <c r="I721" s="239"/>
      <c r="J721" s="234"/>
      <c r="K721" s="234"/>
      <c r="L721" s="240"/>
      <c r="M721" s="241"/>
      <c r="N721" s="242"/>
      <c r="O721" s="242"/>
      <c r="P721" s="242"/>
      <c r="Q721" s="242"/>
      <c r="R721" s="242"/>
      <c r="S721" s="242"/>
      <c r="T721" s="243"/>
      <c r="AT721" s="244" t="s">
        <v>371</v>
      </c>
      <c r="AU721" s="244" t="s">
        <v>79</v>
      </c>
      <c r="AV721" s="13" t="s">
        <v>79</v>
      </c>
      <c r="AW721" s="13" t="s">
        <v>33</v>
      </c>
      <c r="AX721" s="13" t="s">
        <v>70</v>
      </c>
      <c r="AY721" s="244" t="s">
        <v>361</v>
      </c>
    </row>
    <row r="722" spans="2:65" s="14" customFormat="1" ht="13.5">
      <c r="B722" s="248"/>
      <c r="C722" s="249"/>
      <c r="D722" s="235" t="s">
        <v>371</v>
      </c>
      <c r="E722" s="250" t="s">
        <v>309</v>
      </c>
      <c r="F722" s="251" t="s">
        <v>392</v>
      </c>
      <c r="G722" s="249"/>
      <c r="H722" s="252">
        <v>38.198</v>
      </c>
      <c r="I722" s="253"/>
      <c r="J722" s="249"/>
      <c r="K722" s="249"/>
      <c r="L722" s="254"/>
      <c r="M722" s="255"/>
      <c r="N722" s="256"/>
      <c r="O722" s="256"/>
      <c r="P722" s="256"/>
      <c r="Q722" s="256"/>
      <c r="R722" s="256"/>
      <c r="S722" s="256"/>
      <c r="T722" s="257"/>
      <c r="AT722" s="258" t="s">
        <v>371</v>
      </c>
      <c r="AU722" s="258" t="s">
        <v>79</v>
      </c>
      <c r="AV722" s="14" t="s">
        <v>147</v>
      </c>
      <c r="AW722" s="14" t="s">
        <v>33</v>
      </c>
      <c r="AX722" s="14" t="s">
        <v>77</v>
      </c>
      <c r="AY722" s="258" t="s">
        <v>361</v>
      </c>
    </row>
    <row r="723" spans="2:65" s="1" customFormat="1" ht="22.5" customHeight="1">
      <c r="B723" s="42"/>
      <c r="C723" s="273" t="s">
        <v>1184</v>
      </c>
      <c r="D723" s="273" t="s">
        <v>952</v>
      </c>
      <c r="E723" s="274" t="s">
        <v>1172</v>
      </c>
      <c r="F723" s="275" t="s">
        <v>1173</v>
      </c>
      <c r="G723" s="276" t="s">
        <v>447</v>
      </c>
      <c r="H723" s="277">
        <v>1.2999999999999999E-2</v>
      </c>
      <c r="I723" s="278"/>
      <c r="J723" s="279">
        <f>ROUND(I723*H723,2)</f>
        <v>0</v>
      </c>
      <c r="K723" s="275" t="s">
        <v>367</v>
      </c>
      <c r="L723" s="280"/>
      <c r="M723" s="281" t="s">
        <v>21</v>
      </c>
      <c r="N723" s="282" t="s">
        <v>41</v>
      </c>
      <c r="O723" s="43"/>
      <c r="P723" s="216">
        <f>O723*H723</f>
        <v>0</v>
      </c>
      <c r="Q723" s="216">
        <v>1</v>
      </c>
      <c r="R723" s="216">
        <f>Q723*H723</f>
        <v>1.2999999999999999E-2</v>
      </c>
      <c r="S723" s="216">
        <v>0</v>
      </c>
      <c r="T723" s="217">
        <f>S723*H723</f>
        <v>0</v>
      </c>
      <c r="AR723" s="25" t="s">
        <v>580</v>
      </c>
      <c r="AT723" s="25" t="s">
        <v>952</v>
      </c>
      <c r="AU723" s="25" t="s">
        <v>79</v>
      </c>
      <c r="AY723" s="25" t="s">
        <v>361</v>
      </c>
      <c r="BE723" s="218">
        <f>IF(N723="základní",J723,0)</f>
        <v>0</v>
      </c>
      <c r="BF723" s="218">
        <f>IF(N723="snížená",J723,0)</f>
        <v>0</v>
      </c>
      <c r="BG723" s="218">
        <f>IF(N723="zákl. přenesená",J723,0)</f>
        <v>0</v>
      </c>
      <c r="BH723" s="218">
        <f>IF(N723="sníž. přenesená",J723,0)</f>
        <v>0</v>
      </c>
      <c r="BI723" s="218">
        <f>IF(N723="nulová",J723,0)</f>
        <v>0</v>
      </c>
      <c r="BJ723" s="25" t="s">
        <v>77</v>
      </c>
      <c r="BK723" s="218">
        <f>ROUND(I723*H723,2)</f>
        <v>0</v>
      </c>
      <c r="BL723" s="25" t="s">
        <v>464</v>
      </c>
      <c r="BM723" s="25" t="s">
        <v>1185</v>
      </c>
    </row>
    <row r="724" spans="2:65" s="1" customFormat="1" ht="13.5">
      <c r="B724" s="42"/>
      <c r="C724" s="64"/>
      <c r="D724" s="219" t="s">
        <v>369</v>
      </c>
      <c r="E724" s="64"/>
      <c r="F724" s="220" t="s">
        <v>1175</v>
      </c>
      <c r="G724" s="64"/>
      <c r="H724" s="64"/>
      <c r="I724" s="175"/>
      <c r="J724" s="64"/>
      <c r="K724" s="64"/>
      <c r="L724" s="62"/>
      <c r="M724" s="221"/>
      <c r="N724" s="43"/>
      <c r="O724" s="43"/>
      <c r="P724" s="43"/>
      <c r="Q724" s="43"/>
      <c r="R724" s="43"/>
      <c r="S724" s="43"/>
      <c r="T724" s="79"/>
      <c r="AT724" s="25" t="s">
        <v>369</v>
      </c>
      <c r="AU724" s="25" t="s">
        <v>79</v>
      </c>
    </row>
    <row r="725" spans="2:65" s="13" customFormat="1" ht="13.5">
      <c r="B725" s="233"/>
      <c r="C725" s="234"/>
      <c r="D725" s="235" t="s">
        <v>371</v>
      </c>
      <c r="E725" s="234"/>
      <c r="F725" s="237" t="s">
        <v>1186</v>
      </c>
      <c r="G725" s="234"/>
      <c r="H725" s="238">
        <v>1.2999999999999999E-2</v>
      </c>
      <c r="I725" s="239"/>
      <c r="J725" s="234"/>
      <c r="K725" s="234"/>
      <c r="L725" s="240"/>
      <c r="M725" s="241"/>
      <c r="N725" s="242"/>
      <c r="O725" s="242"/>
      <c r="P725" s="242"/>
      <c r="Q725" s="242"/>
      <c r="R725" s="242"/>
      <c r="S725" s="242"/>
      <c r="T725" s="243"/>
      <c r="AT725" s="244" t="s">
        <v>371</v>
      </c>
      <c r="AU725" s="244" t="s">
        <v>79</v>
      </c>
      <c r="AV725" s="13" t="s">
        <v>79</v>
      </c>
      <c r="AW725" s="13" t="s">
        <v>6</v>
      </c>
      <c r="AX725" s="13" t="s">
        <v>77</v>
      </c>
      <c r="AY725" s="244" t="s">
        <v>361</v>
      </c>
    </row>
    <row r="726" spans="2:65" s="1" customFormat="1" ht="22.5" customHeight="1">
      <c r="B726" s="42"/>
      <c r="C726" s="207" t="s">
        <v>1187</v>
      </c>
      <c r="D726" s="207" t="s">
        <v>363</v>
      </c>
      <c r="E726" s="208" t="s">
        <v>1188</v>
      </c>
      <c r="F726" s="209" t="s">
        <v>1189</v>
      </c>
      <c r="G726" s="210" t="s">
        <v>459</v>
      </c>
      <c r="H726" s="211">
        <v>659.9</v>
      </c>
      <c r="I726" s="212"/>
      <c r="J726" s="213">
        <f>ROUND(I726*H726,2)</f>
        <v>0</v>
      </c>
      <c r="K726" s="209" t="s">
        <v>367</v>
      </c>
      <c r="L726" s="62"/>
      <c r="M726" s="214" t="s">
        <v>21</v>
      </c>
      <c r="N726" s="215" t="s">
        <v>41</v>
      </c>
      <c r="O726" s="43"/>
      <c r="P726" s="216">
        <f>O726*H726</f>
        <v>0</v>
      </c>
      <c r="Q726" s="216">
        <v>4.0000000000000002E-4</v>
      </c>
      <c r="R726" s="216">
        <f>Q726*H726</f>
        <v>0.26396000000000003</v>
      </c>
      <c r="S726" s="216">
        <v>0</v>
      </c>
      <c r="T726" s="217">
        <f>S726*H726</f>
        <v>0</v>
      </c>
      <c r="AR726" s="25" t="s">
        <v>464</v>
      </c>
      <c r="AT726" s="25" t="s">
        <v>363</v>
      </c>
      <c r="AU726" s="25" t="s">
        <v>79</v>
      </c>
      <c r="AY726" s="25" t="s">
        <v>361</v>
      </c>
      <c r="BE726" s="218">
        <f>IF(N726="základní",J726,0)</f>
        <v>0</v>
      </c>
      <c r="BF726" s="218">
        <f>IF(N726="snížená",J726,0)</f>
        <v>0</v>
      </c>
      <c r="BG726" s="218">
        <f>IF(N726="zákl. přenesená",J726,0)</f>
        <v>0</v>
      </c>
      <c r="BH726" s="218">
        <f>IF(N726="sníž. přenesená",J726,0)</f>
        <v>0</v>
      </c>
      <c r="BI726" s="218">
        <f>IF(N726="nulová",J726,0)</f>
        <v>0</v>
      </c>
      <c r="BJ726" s="25" t="s">
        <v>77</v>
      </c>
      <c r="BK726" s="218">
        <f>ROUND(I726*H726,2)</f>
        <v>0</v>
      </c>
      <c r="BL726" s="25" t="s">
        <v>464</v>
      </c>
      <c r="BM726" s="25" t="s">
        <v>1190</v>
      </c>
    </row>
    <row r="727" spans="2:65" s="1" customFormat="1" ht="13.5">
      <c r="B727" s="42"/>
      <c r="C727" s="64"/>
      <c r="D727" s="219" t="s">
        <v>369</v>
      </c>
      <c r="E727" s="64"/>
      <c r="F727" s="220" t="s">
        <v>1191</v>
      </c>
      <c r="G727" s="64"/>
      <c r="H727" s="64"/>
      <c r="I727" s="175"/>
      <c r="J727" s="64"/>
      <c r="K727" s="64"/>
      <c r="L727" s="62"/>
      <c r="M727" s="221"/>
      <c r="N727" s="43"/>
      <c r="O727" s="43"/>
      <c r="P727" s="43"/>
      <c r="Q727" s="43"/>
      <c r="R727" s="43"/>
      <c r="S727" s="43"/>
      <c r="T727" s="79"/>
      <c r="AT727" s="25" t="s">
        <v>369</v>
      </c>
      <c r="AU727" s="25" t="s">
        <v>79</v>
      </c>
    </row>
    <row r="728" spans="2:65" s="13" customFormat="1" ht="13.5">
      <c r="B728" s="233"/>
      <c r="C728" s="234"/>
      <c r="D728" s="219" t="s">
        <v>371</v>
      </c>
      <c r="E728" s="245" t="s">
        <v>21</v>
      </c>
      <c r="F728" s="246" t="s">
        <v>1192</v>
      </c>
      <c r="G728" s="234"/>
      <c r="H728" s="247">
        <v>659.9</v>
      </c>
      <c r="I728" s="239"/>
      <c r="J728" s="234"/>
      <c r="K728" s="234"/>
      <c r="L728" s="240"/>
      <c r="M728" s="241"/>
      <c r="N728" s="242"/>
      <c r="O728" s="242"/>
      <c r="P728" s="242"/>
      <c r="Q728" s="242"/>
      <c r="R728" s="242"/>
      <c r="S728" s="242"/>
      <c r="T728" s="243"/>
      <c r="AT728" s="244" t="s">
        <v>371</v>
      </c>
      <c r="AU728" s="244" t="s">
        <v>79</v>
      </c>
      <c r="AV728" s="13" t="s">
        <v>79</v>
      </c>
      <c r="AW728" s="13" t="s">
        <v>33</v>
      </c>
      <c r="AX728" s="13" t="s">
        <v>70</v>
      </c>
      <c r="AY728" s="244" t="s">
        <v>361</v>
      </c>
    </row>
    <row r="729" spans="2:65" s="14" customFormat="1" ht="13.5">
      <c r="B729" s="248"/>
      <c r="C729" s="249"/>
      <c r="D729" s="235" t="s">
        <v>371</v>
      </c>
      <c r="E729" s="250" t="s">
        <v>21</v>
      </c>
      <c r="F729" s="251" t="s">
        <v>392</v>
      </c>
      <c r="G729" s="249"/>
      <c r="H729" s="252">
        <v>659.9</v>
      </c>
      <c r="I729" s="253"/>
      <c r="J729" s="249"/>
      <c r="K729" s="249"/>
      <c r="L729" s="254"/>
      <c r="M729" s="255"/>
      <c r="N729" s="256"/>
      <c r="O729" s="256"/>
      <c r="P729" s="256"/>
      <c r="Q729" s="256"/>
      <c r="R729" s="256"/>
      <c r="S729" s="256"/>
      <c r="T729" s="257"/>
      <c r="AT729" s="258" t="s">
        <v>371</v>
      </c>
      <c r="AU729" s="258" t="s">
        <v>79</v>
      </c>
      <c r="AV729" s="14" t="s">
        <v>147</v>
      </c>
      <c r="AW729" s="14" t="s">
        <v>33</v>
      </c>
      <c r="AX729" s="14" t="s">
        <v>77</v>
      </c>
      <c r="AY729" s="258" t="s">
        <v>361</v>
      </c>
    </row>
    <row r="730" spans="2:65" s="1" customFormat="1" ht="22.5" customHeight="1">
      <c r="B730" s="42"/>
      <c r="C730" s="273" t="s">
        <v>1193</v>
      </c>
      <c r="D730" s="273" t="s">
        <v>952</v>
      </c>
      <c r="E730" s="274" t="s">
        <v>1194</v>
      </c>
      <c r="F730" s="275" t="s">
        <v>1195</v>
      </c>
      <c r="G730" s="276" t="s">
        <v>459</v>
      </c>
      <c r="H730" s="277">
        <v>379.44299999999998</v>
      </c>
      <c r="I730" s="278"/>
      <c r="J730" s="279">
        <f>ROUND(I730*H730,2)</f>
        <v>0</v>
      </c>
      <c r="K730" s="275" t="s">
        <v>367</v>
      </c>
      <c r="L730" s="280"/>
      <c r="M730" s="281" t="s">
        <v>21</v>
      </c>
      <c r="N730" s="282" t="s">
        <v>41</v>
      </c>
      <c r="O730" s="43"/>
      <c r="P730" s="216">
        <f>O730*H730</f>
        <v>0</v>
      </c>
      <c r="Q730" s="216">
        <v>4.8999999999999998E-3</v>
      </c>
      <c r="R730" s="216">
        <f>Q730*H730</f>
        <v>1.8592706999999999</v>
      </c>
      <c r="S730" s="216">
        <v>0</v>
      </c>
      <c r="T730" s="217">
        <f>S730*H730</f>
        <v>0</v>
      </c>
      <c r="AR730" s="25" t="s">
        <v>580</v>
      </c>
      <c r="AT730" s="25" t="s">
        <v>952</v>
      </c>
      <c r="AU730" s="25" t="s">
        <v>79</v>
      </c>
      <c r="AY730" s="25" t="s">
        <v>361</v>
      </c>
      <c r="BE730" s="218">
        <f>IF(N730="základní",J730,0)</f>
        <v>0</v>
      </c>
      <c r="BF730" s="218">
        <f>IF(N730="snížená",J730,0)</f>
        <v>0</v>
      </c>
      <c r="BG730" s="218">
        <f>IF(N730="zákl. přenesená",J730,0)</f>
        <v>0</v>
      </c>
      <c r="BH730" s="218">
        <f>IF(N730="sníž. přenesená",J730,0)</f>
        <v>0</v>
      </c>
      <c r="BI730" s="218">
        <f>IF(N730="nulová",J730,0)</f>
        <v>0</v>
      </c>
      <c r="BJ730" s="25" t="s">
        <v>77</v>
      </c>
      <c r="BK730" s="218">
        <f>ROUND(I730*H730,2)</f>
        <v>0</v>
      </c>
      <c r="BL730" s="25" t="s">
        <v>464</v>
      </c>
      <c r="BM730" s="25" t="s">
        <v>1196</v>
      </c>
    </row>
    <row r="731" spans="2:65" s="1" customFormat="1" ht="13.5">
      <c r="B731" s="42"/>
      <c r="C731" s="64"/>
      <c r="D731" s="219" t="s">
        <v>369</v>
      </c>
      <c r="E731" s="64"/>
      <c r="F731" s="220" t="s">
        <v>1197</v>
      </c>
      <c r="G731" s="64"/>
      <c r="H731" s="64"/>
      <c r="I731" s="175"/>
      <c r="J731" s="64"/>
      <c r="K731" s="64"/>
      <c r="L731" s="62"/>
      <c r="M731" s="221"/>
      <c r="N731" s="43"/>
      <c r="O731" s="43"/>
      <c r="P731" s="43"/>
      <c r="Q731" s="43"/>
      <c r="R731" s="43"/>
      <c r="S731" s="43"/>
      <c r="T731" s="79"/>
      <c r="AT731" s="25" t="s">
        <v>369</v>
      </c>
      <c r="AU731" s="25" t="s">
        <v>79</v>
      </c>
    </row>
    <row r="732" spans="2:65" s="13" customFormat="1" ht="13.5">
      <c r="B732" s="233"/>
      <c r="C732" s="234"/>
      <c r="D732" s="219" t="s">
        <v>371</v>
      </c>
      <c r="E732" s="245" t="s">
        <v>21</v>
      </c>
      <c r="F732" s="246" t="s">
        <v>311</v>
      </c>
      <c r="G732" s="234"/>
      <c r="H732" s="247">
        <v>329.95</v>
      </c>
      <c r="I732" s="239"/>
      <c r="J732" s="234"/>
      <c r="K732" s="234"/>
      <c r="L732" s="240"/>
      <c r="M732" s="241"/>
      <c r="N732" s="242"/>
      <c r="O732" s="242"/>
      <c r="P732" s="242"/>
      <c r="Q732" s="242"/>
      <c r="R732" s="242"/>
      <c r="S732" s="242"/>
      <c r="T732" s="243"/>
      <c r="AT732" s="244" t="s">
        <v>371</v>
      </c>
      <c r="AU732" s="244" t="s">
        <v>79</v>
      </c>
      <c r="AV732" s="13" t="s">
        <v>79</v>
      </c>
      <c r="AW732" s="13" t="s">
        <v>33</v>
      </c>
      <c r="AX732" s="13" t="s">
        <v>77</v>
      </c>
      <c r="AY732" s="244" t="s">
        <v>361</v>
      </c>
    </row>
    <row r="733" spans="2:65" s="13" customFormat="1" ht="13.5">
      <c r="B733" s="233"/>
      <c r="C733" s="234"/>
      <c r="D733" s="235" t="s">
        <v>371</v>
      </c>
      <c r="E733" s="234"/>
      <c r="F733" s="237" t="s">
        <v>1198</v>
      </c>
      <c r="G733" s="234"/>
      <c r="H733" s="238">
        <v>379.44299999999998</v>
      </c>
      <c r="I733" s="239"/>
      <c r="J733" s="234"/>
      <c r="K733" s="234"/>
      <c r="L733" s="240"/>
      <c r="M733" s="241"/>
      <c r="N733" s="242"/>
      <c r="O733" s="242"/>
      <c r="P733" s="242"/>
      <c r="Q733" s="242"/>
      <c r="R733" s="242"/>
      <c r="S733" s="242"/>
      <c r="T733" s="243"/>
      <c r="AT733" s="244" t="s">
        <v>371</v>
      </c>
      <c r="AU733" s="244" t="s">
        <v>79</v>
      </c>
      <c r="AV733" s="13" t="s">
        <v>79</v>
      </c>
      <c r="AW733" s="13" t="s">
        <v>6</v>
      </c>
      <c r="AX733" s="13" t="s">
        <v>77</v>
      </c>
      <c r="AY733" s="244" t="s">
        <v>361</v>
      </c>
    </row>
    <row r="734" spans="2:65" s="1" customFormat="1" ht="22.5" customHeight="1">
      <c r="B734" s="42"/>
      <c r="C734" s="273" t="s">
        <v>1199</v>
      </c>
      <c r="D734" s="273" t="s">
        <v>952</v>
      </c>
      <c r="E734" s="274" t="s">
        <v>1200</v>
      </c>
      <c r="F734" s="275" t="s">
        <v>1201</v>
      </c>
      <c r="G734" s="276" t="s">
        <v>459</v>
      </c>
      <c r="H734" s="277">
        <v>379.44299999999998</v>
      </c>
      <c r="I734" s="278"/>
      <c r="J734" s="279">
        <f>ROUND(I734*H734,2)</f>
        <v>0</v>
      </c>
      <c r="K734" s="275" t="s">
        <v>367</v>
      </c>
      <c r="L734" s="280"/>
      <c r="M734" s="281" t="s">
        <v>21</v>
      </c>
      <c r="N734" s="282" t="s">
        <v>41</v>
      </c>
      <c r="O734" s="43"/>
      <c r="P734" s="216">
        <f>O734*H734</f>
        <v>0</v>
      </c>
      <c r="Q734" s="216">
        <v>4.4999999999999997E-3</v>
      </c>
      <c r="R734" s="216">
        <f>Q734*H734</f>
        <v>1.7074934999999998</v>
      </c>
      <c r="S734" s="216">
        <v>0</v>
      </c>
      <c r="T734" s="217">
        <f>S734*H734</f>
        <v>0</v>
      </c>
      <c r="AR734" s="25" t="s">
        <v>580</v>
      </c>
      <c r="AT734" s="25" t="s">
        <v>952</v>
      </c>
      <c r="AU734" s="25" t="s">
        <v>79</v>
      </c>
      <c r="AY734" s="25" t="s">
        <v>361</v>
      </c>
      <c r="BE734" s="218">
        <f>IF(N734="základní",J734,0)</f>
        <v>0</v>
      </c>
      <c r="BF734" s="218">
        <f>IF(N734="snížená",J734,0)</f>
        <v>0</v>
      </c>
      <c r="BG734" s="218">
        <f>IF(N734="zákl. přenesená",J734,0)</f>
        <v>0</v>
      </c>
      <c r="BH734" s="218">
        <f>IF(N734="sníž. přenesená",J734,0)</f>
        <v>0</v>
      </c>
      <c r="BI734" s="218">
        <f>IF(N734="nulová",J734,0)</f>
        <v>0</v>
      </c>
      <c r="BJ734" s="25" t="s">
        <v>77</v>
      </c>
      <c r="BK734" s="218">
        <f>ROUND(I734*H734,2)</f>
        <v>0</v>
      </c>
      <c r="BL734" s="25" t="s">
        <v>464</v>
      </c>
      <c r="BM734" s="25" t="s">
        <v>1202</v>
      </c>
    </row>
    <row r="735" spans="2:65" s="1" customFormat="1" ht="13.5">
      <c r="B735" s="42"/>
      <c r="C735" s="64"/>
      <c r="D735" s="219" t="s">
        <v>369</v>
      </c>
      <c r="E735" s="64"/>
      <c r="F735" s="220" t="s">
        <v>1203</v>
      </c>
      <c r="G735" s="64"/>
      <c r="H735" s="64"/>
      <c r="I735" s="175"/>
      <c r="J735" s="64"/>
      <c r="K735" s="64"/>
      <c r="L735" s="62"/>
      <c r="M735" s="221"/>
      <c r="N735" s="43"/>
      <c r="O735" s="43"/>
      <c r="P735" s="43"/>
      <c r="Q735" s="43"/>
      <c r="R735" s="43"/>
      <c r="S735" s="43"/>
      <c r="T735" s="79"/>
      <c r="AT735" s="25" t="s">
        <v>369</v>
      </c>
      <c r="AU735" s="25" t="s">
        <v>79</v>
      </c>
    </row>
    <row r="736" spans="2:65" s="13" customFormat="1" ht="13.5">
      <c r="B736" s="233"/>
      <c r="C736" s="234"/>
      <c r="D736" s="219" t="s">
        <v>371</v>
      </c>
      <c r="E736" s="245" t="s">
        <v>21</v>
      </c>
      <c r="F736" s="246" t="s">
        <v>311</v>
      </c>
      <c r="G736" s="234"/>
      <c r="H736" s="247">
        <v>329.95</v>
      </c>
      <c r="I736" s="239"/>
      <c r="J736" s="234"/>
      <c r="K736" s="234"/>
      <c r="L736" s="240"/>
      <c r="M736" s="241"/>
      <c r="N736" s="242"/>
      <c r="O736" s="242"/>
      <c r="P736" s="242"/>
      <c r="Q736" s="242"/>
      <c r="R736" s="242"/>
      <c r="S736" s="242"/>
      <c r="T736" s="243"/>
      <c r="AT736" s="244" t="s">
        <v>371</v>
      </c>
      <c r="AU736" s="244" t="s">
        <v>79</v>
      </c>
      <c r="AV736" s="13" t="s">
        <v>79</v>
      </c>
      <c r="AW736" s="13" t="s">
        <v>33</v>
      </c>
      <c r="AX736" s="13" t="s">
        <v>77</v>
      </c>
      <c r="AY736" s="244" t="s">
        <v>361</v>
      </c>
    </row>
    <row r="737" spans="2:65" s="13" customFormat="1" ht="13.5">
      <c r="B737" s="233"/>
      <c r="C737" s="234"/>
      <c r="D737" s="235" t="s">
        <v>371</v>
      </c>
      <c r="E737" s="234"/>
      <c r="F737" s="237" t="s">
        <v>1198</v>
      </c>
      <c r="G737" s="234"/>
      <c r="H737" s="238">
        <v>379.44299999999998</v>
      </c>
      <c r="I737" s="239"/>
      <c r="J737" s="234"/>
      <c r="K737" s="234"/>
      <c r="L737" s="240"/>
      <c r="M737" s="241"/>
      <c r="N737" s="242"/>
      <c r="O737" s="242"/>
      <c r="P737" s="242"/>
      <c r="Q737" s="242"/>
      <c r="R737" s="242"/>
      <c r="S737" s="242"/>
      <c r="T737" s="243"/>
      <c r="AT737" s="244" t="s">
        <v>371</v>
      </c>
      <c r="AU737" s="244" t="s">
        <v>79</v>
      </c>
      <c r="AV737" s="13" t="s">
        <v>79</v>
      </c>
      <c r="AW737" s="13" t="s">
        <v>6</v>
      </c>
      <c r="AX737" s="13" t="s">
        <v>77</v>
      </c>
      <c r="AY737" s="244" t="s">
        <v>361</v>
      </c>
    </row>
    <row r="738" spans="2:65" s="1" customFormat="1" ht="22.5" customHeight="1">
      <c r="B738" s="42"/>
      <c r="C738" s="207" t="s">
        <v>1204</v>
      </c>
      <c r="D738" s="207" t="s">
        <v>363</v>
      </c>
      <c r="E738" s="208" t="s">
        <v>1205</v>
      </c>
      <c r="F738" s="209" t="s">
        <v>1206</v>
      </c>
      <c r="G738" s="210" t="s">
        <v>459</v>
      </c>
      <c r="H738" s="211">
        <v>76.396000000000001</v>
      </c>
      <c r="I738" s="212"/>
      <c r="J738" s="213">
        <f>ROUND(I738*H738,2)</f>
        <v>0</v>
      </c>
      <c r="K738" s="209" t="s">
        <v>367</v>
      </c>
      <c r="L738" s="62"/>
      <c r="M738" s="214" t="s">
        <v>21</v>
      </c>
      <c r="N738" s="215" t="s">
        <v>41</v>
      </c>
      <c r="O738" s="43"/>
      <c r="P738" s="216">
        <f>O738*H738</f>
        <v>0</v>
      </c>
      <c r="Q738" s="216">
        <v>4.0000000000000002E-4</v>
      </c>
      <c r="R738" s="216">
        <f>Q738*H738</f>
        <v>3.0558400000000003E-2</v>
      </c>
      <c r="S738" s="216">
        <v>0</v>
      </c>
      <c r="T738" s="217">
        <f>S738*H738</f>
        <v>0</v>
      </c>
      <c r="AR738" s="25" t="s">
        <v>464</v>
      </c>
      <c r="AT738" s="25" t="s">
        <v>363</v>
      </c>
      <c r="AU738" s="25" t="s">
        <v>79</v>
      </c>
      <c r="AY738" s="25" t="s">
        <v>361</v>
      </c>
      <c r="BE738" s="218">
        <f>IF(N738="základní",J738,0)</f>
        <v>0</v>
      </c>
      <c r="BF738" s="218">
        <f>IF(N738="snížená",J738,0)</f>
        <v>0</v>
      </c>
      <c r="BG738" s="218">
        <f>IF(N738="zákl. přenesená",J738,0)</f>
        <v>0</v>
      </c>
      <c r="BH738" s="218">
        <f>IF(N738="sníž. přenesená",J738,0)</f>
        <v>0</v>
      </c>
      <c r="BI738" s="218">
        <f>IF(N738="nulová",J738,0)</f>
        <v>0</v>
      </c>
      <c r="BJ738" s="25" t="s">
        <v>77</v>
      </c>
      <c r="BK738" s="218">
        <f>ROUND(I738*H738,2)</f>
        <v>0</v>
      </c>
      <c r="BL738" s="25" t="s">
        <v>464</v>
      </c>
      <c r="BM738" s="25" t="s">
        <v>1207</v>
      </c>
    </row>
    <row r="739" spans="2:65" s="1" customFormat="1" ht="13.5">
      <c r="B739" s="42"/>
      <c r="C739" s="64"/>
      <c r="D739" s="219" t="s">
        <v>369</v>
      </c>
      <c r="E739" s="64"/>
      <c r="F739" s="220" t="s">
        <v>1208</v>
      </c>
      <c r="G739" s="64"/>
      <c r="H739" s="64"/>
      <c r="I739" s="175"/>
      <c r="J739" s="64"/>
      <c r="K739" s="64"/>
      <c r="L739" s="62"/>
      <c r="M739" s="221"/>
      <c r="N739" s="43"/>
      <c r="O739" s="43"/>
      <c r="P739" s="43"/>
      <c r="Q739" s="43"/>
      <c r="R739" s="43"/>
      <c r="S739" s="43"/>
      <c r="T739" s="79"/>
      <c r="AT739" s="25" t="s">
        <v>369</v>
      </c>
      <c r="AU739" s="25" t="s">
        <v>79</v>
      </c>
    </row>
    <row r="740" spans="2:65" s="13" customFormat="1" ht="13.5">
      <c r="B740" s="233"/>
      <c r="C740" s="234"/>
      <c r="D740" s="235" t="s">
        <v>371</v>
      </c>
      <c r="E740" s="236" t="s">
        <v>21</v>
      </c>
      <c r="F740" s="237" t="s">
        <v>1209</v>
      </c>
      <c r="G740" s="234"/>
      <c r="H740" s="238">
        <v>76.396000000000001</v>
      </c>
      <c r="I740" s="239"/>
      <c r="J740" s="234"/>
      <c r="K740" s="234"/>
      <c r="L740" s="240"/>
      <c r="M740" s="241"/>
      <c r="N740" s="242"/>
      <c r="O740" s="242"/>
      <c r="P740" s="242"/>
      <c r="Q740" s="242"/>
      <c r="R740" s="242"/>
      <c r="S740" s="242"/>
      <c r="T740" s="243"/>
      <c r="AT740" s="244" t="s">
        <v>371</v>
      </c>
      <c r="AU740" s="244" t="s">
        <v>79</v>
      </c>
      <c r="AV740" s="13" t="s">
        <v>79</v>
      </c>
      <c r="AW740" s="13" t="s">
        <v>33</v>
      </c>
      <c r="AX740" s="13" t="s">
        <v>77</v>
      </c>
      <c r="AY740" s="244" t="s">
        <v>361</v>
      </c>
    </row>
    <row r="741" spans="2:65" s="1" customFormat="1" ht="22.5" customHeight="1">
      <c r="B741" s="42"/>
      <c r="C741" s="273" t="s">
        <v>1210</v>
      </c>
      <c r="D741" s="273" t="s">
        <v>952</v>
      </c>
      <c r="E741" s="274" t="s">
        <v>1194</v>
      </c>
      <c r="F741" s="275" t="s">
        <v>1195</v>
      </c>
      <c r="G741" s="276" t="s">
        <v>459</v>
      </c>
      <c r="H741" s="277">
        <v>38.198</v>
      </c>
      <c r="I741" s="278"/>
      <c r="J741" s="279">
        <f>ROUND(I741*H741,2)</f>
        <v>0</v>
      </c>
      <c r="K741" s="275" t="s">
        <v>367</v>
      </c>
      <c r="L741" s="280"/>
      <c r="M741" s="281" t="s">
        <v>21</v>
      </c>
      <c r="N741" s="282" t="s">
        <v>41</v>
      </c>
      <c r="O741" s="43"/>
      <c r="P741" s="216">
        <f>O741*H741</f>
        <v>0</v>
      </c>
      <c r="Q741" s="216">
        <v>4.8999999999999998E-3</v>
      </c>
      <c r="R741" s="216">
        <f>Q741*H741</f>
        <v>0.18717020000000001</v>
      </c>
      <c r="S741" s="216">
        <v>0</v>
      </c>
      <c r="T741" s="217">
        <f>S741*H741</f>
        <v>0</v>
      </c>
      <c r="AR741" s="25" t="s">
        <v>580</v>
      </c>
      <c r="AT741" s="25" t="s">
        <v>952</v>
      </c>
      <c r="AU741" s="25" t="s">
        <v>79</v>
      </c>
      <c r="AY741" s="25" t="s">
        <v>361</v>
      </c>
      <c r="BE741" s="218">
        <f>IF(N741="základní",J741,0)</f>
        <v>0</v>
      </c>
      <c r="BF741" s="218">
        <f>IF(N741="snížená",J741,0)</f>
        <v>0</v>
      </c>
      <c r="BG741" s="218">
        <f>IF(N741="zákl. přenesená",J741,0)</f>
        <v>0</v>
      </c>
      <c r="BH741" s="218">
        <f>IF(N741="sníž. přenesená",J741,0)</f>
        <v>0</v>
      </c>
      <c r="BI741" s="218">
        <f>IF(N741="nulová",J741,0)</f>
        <v>0</v>
      </c>
      <c r="BJ741" s="25" t="s">
        <v>77</v>
      </c>
      <c r="BK741" s="218">
        <f>ROUND(I741*H741,2)</f>
        <v>0</v>
      </c>
      <c r="BL741" s="25" t="s">
        <v>464</v>
      </c>
      <c r="BM741" s="25" t="s">
        <v>1211</v>
      </c>
    </row>
    <row r="742" spans="2:65" s="1" customFormat="1" ht="13.5">
      <c r="B742" s="42"/>
      <c r="C742" s="64"/>
      <c r="D742" s="219" t="s">
        <v>369</v>
      </c>
      <c r="E742" s="64"/>
      <c r="F742" s="220" t="s">
        <v>1197</v>
      </c>
      <c r="G742" s="64"/>
      <c r="H742" s="64"/>
      <c r="I742" s="175"/>
      <c r="J742" s="64"/>
      <c r="K742" s="64"/>
      <c r="L742" s="62"/>
      <c r="M742" s="221"/>
      <c r="N742" s="43"/>
      <c r="O742" s="43"/>
      <c r="P742" s="43"/>
      <c r="Q742" s="43"/>
      <c r="R742" s="43"/>
      <c r="S742" s="43"/>
      <c r="T742" s="79"/>
      <c r="AT742" s="25" t="s">
        <v>369</v>
      </c>
      <c r="AU742" s="25" t="s">
        <v>79</v>
      </c>
    </row>
    <row r="743" spans="2:65" s="13" customFormat="1" ht="13.5">
      <c r="B743" s="233"/>
      <c r="C743" s="234"/>
      <c r="D743" s="235" t="s">
        <v>371</v>
      </c>
      <c r="E743" s="236" t="s">
        <v>21</v>
      </c>
      <c r="F743" s="237" t="s">
        <v>309</v>
      </c>
      <c r="G743" s="234"/>
      <c r="H743" s="238">
        <v>38.198</v>
      </c>
      <c r="I743" s="239"/>
      <c r="J743" s="234"/>
      <c r="K743" s="234"/>
      <c r="L743" s="240"/>
      <c r="M743" s="241"/>
      <c r="N743" s="242"/>
      <c r="O743" s="242"/>
      <c r="P743" s="242"/>
      <c r="Q743" s="242"/>
      <c r="R743" s="242"/>
      <c r="S743" s="242"/>
      <c r="T743" s="243"/>
      <c r="AT743" s="244" t="s">
        <v>371</v>
      </c>
      <c r="AU743" s="244" t="s">
        <v>79</v>
      </c>
      <c r="AV743" s="13" t="s">
        <v>79</v>
      </c>
      <c r="AW743" s="13" t="s">
        <v>33</v>
      </c>
      <c r="AX743" s="13" t="s">
        <v>77</v>
      </c>
      <c r="AY743" s="244" t="s">
        <v>361</v>
      </c>
    </row>
    <row r="744" spans="2:65" s="1" customFormat="1" ht="22.5" customHeight="1">
      <c r="B744" s="42"/>
      <c r="C744" s="273" t="s">
        <v>1212</v>
      </c>
      <c r="D744" s="273" t="s">
        <v>952</v>
      </c>
      <c r="E744" s="274" t="s">
        <v>1200</v>
      </c>
      <c r="F744" s="275" t="s">
        <v>1201</v>
      </c>
      <c r="G744" s="276" t="s">
        <v>459</v>
      </c>
      <c r="H744" s="277">
        <v>38.198</v>
      </c>
      <c r="I744" s="278"/>
      <c r="J744" s="279">
        <f>ROUND(I744*H744,2)</f>
        <v>0</v>
      </c>
      <c r="K744" s="275" t="s">
        <v>367</v>
      </c>
      <c r="L744" s="280"/>
      <c r="M744" s="281" t="s">
        <v>21</v>
      </c>
      <c r="N744" s="282" t="s">
        <v>41</v>
      </c>
      <c r="O744" s="43"/>
      <c r="P744" s="216">
        <f>O744*H744</f>
        <v>0</v>
      </c>
      <c r="Q744" s="216">
        <v>4.4999999999999997E-3</v>
      </c>
      <c r="R744" s="216">
        <f>Q744*H744</f>
        <v>0.17189099999999999</v>
      </c>
      <c r="S744" s="216">
        <v>0</v>
      </c>
      <c r="T744" s="217">
        <f>S744*H744</f>
        <v>0</v>
      </c>
      <c r="AR744" s="25" t="s">
        <v>580</v>
      </c>
      <c r="AT744" s="25" t="s">
        <v>952</v>
      </c>
      <c r="AU744" s="25" t="s">
        <v>79</v>
      </c>
      <c r="AY744" s="25" t="s">
        <v>361</v>
      </c>
      <c r="BE744" s="218">
        <f>IF(N744="základní",J744,0)</f>
        <v>0</v>
      </c>
      <c r="BF744" s="218">
        <f>IF(N744="snížená",J744,0)</f>
        <v>0</v>
      </c>
      <c r="BG744" s="218">
        <f>IF(N744="zákl. přenesená",J744,0)</f>
        <v>0</v>
      </c>
      <c r="BH744" s="218">
        <f>IF(N744="sníž. přenesená",J744,0)</f>
        <v>0</v>
      </c>
      <c r="BI744" s="218">
        <f>IF(N744="nulová",J744,0)</f>
        <v>0</v>
      </c>
      <c r="BJ744" s="25" t="s">
        <v>77</v>
      </c>
      <c r="BK744" s="218">
        <f>ROUND(I744*H744,2)</f>
        <v>0</v>
      </c>
      <c r="BL744" s="25" t="s">
        <v>464</v>
      </c>
      <c r="BM744" s="25" t="s">
        <v>1213</v>
      </c>
    </row>
    <row r="745" spans="2:65" s="1" customFormat="1" ht="13.5">
      <c r="B745" s="42"/>
      <c r="C745" s="64"/>
      <c r="D745" s="219" t="s">
        <v>369</v>
      </c>
      <c r="E745" s="64"/>
      <c r="F745" s="220" t="s">
        <v>1203</v>
      </c>
      <c r="G745" s="64"/>
      <c r="H745" s="64"/>
      <c r="I745" s="175"/>
      <c r="J745" s="64"/>
      <c r="K745" s="64"/>
      <c r="L745" s="62"/>
      <c r="M745" s="221"/>
      <c r="N745" s="43"/>
      <c r="O745" s="43"/>
      <c r="P745" s="43"/>
      <c r="Q745" s="43"/>
      <c r="R745" s="43"/>
      <c r="S745" s="43"/>
      <c r="T745" s="79"/>
      <c r="AT745" s="25" t="s">
        <v>369</v>
      </c>
      <c r="AU745" s="25" t="s">
        <v>79</v>
      </c>
    </row>
    <row r="746" spans="2:65" s="13" customFormat="1" ht="13.5">
      <c r="B746" s="233"/>
      <c r="C746" s="234"/>
      <c r="D746" s="235" t="s">
        <v>371</v>
      </c>
      <c r="E746" s="236" t="s">
        <v>21</v>
      </c>
      <c r="F746" s="237" t="s">
        <v>309</v>
      </c>
      <c r="G746" s="234"/>
      <c r="H746" s="238">
        <v>38.198</v>
      </c>
      <c r="I746" s="239"/>
      <c r="J746" s="234"/>
      <c r="K746" s="234"/>
      <c r="L746" s="240"/>
      <c r="M746" s="241"/>
      <c r="N746" s="242"/>
      <c r="O746" s="242"/>
      <c r="P746" s="242"/>
      <c r="Q746" s="242"/>
      <c r="R746" s="242"/>
      <c r="S746" s="242"/>
      <c r="T746" s="243"/>
      <c r="AT746" s="244" t="s">
        <v>371</v>
      </c>
      <c r="AU746" s="244" t="s">
        <v>79</v>
      </c>
      <c r="AV746" s="13" t="s">
        <v>79</v>
      </c>
      <c r="AW746" s="13" t="s">
        <v>33</v>
      </c>
      <c r="AX746" s="13" t="s">
        <v>77</v>
      </c>
      <c r="AY746" s="244" t="s">
        <v>361</v>
      </c>
    </row>
    <row r="747" spans="2:65" s="1" customFormat="1" ht="31.5" customHeight="1">
      <c r="B747" s="42"/>
      <c r="C747" s="207" t="s">
        <v>1214</v>
      </c>
      <c r="D747" s="207" t="s">
        <v>363</v>
      </c>
      <c r="E747" s="208" t="s">
        <v>1215</v>
      </c>
      <c r="F747" s="209" t="s">
        <v>1216</v>
      </c>
      <c r="G747" s="210" t="s">
        <v>459</v>
      </c>
      <c r="H747" s="211">
        <v>58.121000000000002</v>
      </c>
      <c r="I747" s="212"/>
      <c r="J747" s="213">
        <f>ROUND(I747*H747,2)</f>
        <v>0</v>
      </c>
      <c r="K747" s="209" t="s">
        <v>367</v>
      </c>
      <c r="L747" s="62"/>
      <c r="M747" s="214" t="s">
        <v>21</v>
      </c>
      <c r="N747" s="215" t="s">
        <v>41</v>
      </c>
      <c r="O747" s="43"/>
      <c r="P747" s="216">
        <f>O747*H747</f>
        <v>0</v>
      </c>
      <c r="Q747" s="216">
        <v>5.6999999999999998E-4</v>
      </c>
      <c r="R747" s="216">
        <f>Q747*H747</f>
        <v>3.3128970000000001E-2</v>
      </c>
      <c r="S747" s="216">
        <v>0</v>
      </c>
      <c r="T747" s="217">
        <f>S747*H747</f>
        <v>0</v>
      </c>
      <c r="AR747" s="25" t="s">
        <v>464</v>
      </c>
      <c r="AT747" s="25" t="s">
        <v>363</v>
      </c>
      <c r="AU747" s="25" t="s">
        <v>79</v>
      </c>
      <c r="AY747" s="25" t="s">
        <v>361</v>
      </c>
      <c r="BE747" s="218">
        <f>IF(N747="základní",J747,0)</f>
        <v>0</v>
      </c>
      <c r="BF747" s="218">
        <f>IF(N747="snížená",J747,0)</f>
        <v>0</v>
      </c>
      <c r="BG747" s="218">
        <f>IF(N747="zákl. přenesená",J747,0)</f>
        <v>0</v>
      </c>
      <c r="BH747" s="218">
        <f>IF(N747="sníž. přenesená",J747,0)</f>
        <v>0</v>
      </c>
      <c r="BI747" s="218">
        <f>IF(N747="nulová",J747,0)</f>
        <v>0</v>
      </c>
      <c r="BJ747" s="25" t="s">
        <v>77</v>
      </c>
      <c r="BK747" s="218">
        <f>ROUND(I747*H747,2)</f>
        <v>0</v>
      </c>
      <c r="BL747" s="25" t="s">
        <v>464</v>
      </c>
      <c r="BM747" s="25" t="s">
        <v>1217</v>
      </c>
    </row>
    <row r="748" spans="2:65" s="1" customFormat="1" ht="27">
      <c r="B748" s="42"/>
      <c r="C748" s="64"/>
      <c r="D748" s="219" t="s">
        <v>369</v>
      </c>
      <c r="E748" s="64"/>
      <c r="F748" s="220" t="s">
        <v>1218</v>
      </c>
      <c r="G748" s="64"/>
      <c r="H748" s="64"/>
      <c r="I748" s="175"/>
      <c r="J748" s="64"/>
      <c r="K748" s="64"/>
      <c r="L748" s="62"/>
      <c r="M748" s="221"/>
      <c r="N748" s="43"/>
      <c r="O748" s="43"/>
      <c r="P748" s="43"/>
      <c r="Q748" s="43"/>
      <c r="R748" s="43"/>
      <c r="S748" s="43"/>
      <c r="T748" s="79"/>
      <c r="AT748" s="25" t="s">
        <v>369</v>
      </c>
      <c r="AU748" s="25" t="s">
        <v>79</v>
      </c>
    </row>
    <row r="749" spans="2:65" s="1" customFormat="1" ht="27">
      <c r="B749" s="42"/>
      <c r="C749" s="64"/>
      <c r="D749" s="219" t="s">
        <v>974</v>
      </c>
      <c r="E749" s="64"/>
      <c r="F749" s="283" t="s">
        <v>1219</v>
      </c>
      <c r="G749" s="64"/>
      <c r="H749" s="64"/>
      <c r="I749" s="175"/>
      <c r="J749" s="64"/>
      <c r="K749" s="64"/>
      <c r="L749" s="62"/>
      <c r="M749" s="221"/>
      <c r="N749" s="43"/>
      <c r="O749" s="43"/>
      <c r="P749" s="43"/>
      <c r="Q749" s="43"/>
      <c r="R749" s="43"/>
      <c r="S749" s="43"/>
      <c r="T749" s="79"/>
      <c r="AT749" s="25" t="s">
        <v>974</v>
      </c>
      <c r="AU749" s="25" t="s">
        <v>79</v>
      </c>
    </row>
    <row r="750" spans="2:65" s="12" customFormat="1" ht="13.5">
      <c r="B750" s="222"/>
      <c r="C750" s="223"/>
      <c r="D750" s="219" t="s">
        <v>371</v>
      </c>
      <c r="E750" s="224" t="s">
        <v>21</v>
      </c>
      <c r="F750" s="225" t="s">
        <v>1169</v>
      </c>
      <c r="G750" s="223"/>
      <c r="H750" s="226" t="s">
        <v>21</v>
      </c>
      <c r="I750" s="227"/>
      <c r="J750" s="223"/>
      <c r="K750" s="223"/>
      <c r="L750" s="228"/>
      <c r="M750" s="229"/>
      <c r="N750" s="230"/>
      <c r="O750" s="230"/>
      <c r="P750" s="230"/>
      <c r="Q750" s="230"/>
      <c r="R750" s="230"/>
      <c r="S750" s="230"/>
      <c r="T750" s="231"/>
      <c r="AT750" s="232" t="s">
        <v>371</v>
      </c>
      <c r="AU750" s="232" t="s">
        <v>79</v>
      </c>
      <c r="AV750" s="12" t="s">
        <v>77</v>
      </c>
      <c r="AW750" s="12" t="s">
        <v>33</v>
      </c>
      <c r="AX750" s="12" t="s">
        <v>70</v>
      </c>
      <c r="AY750" s="232" t="s">
        <v>361</v>
      </c>
    </row>
    <row r="751" spans="2:65" s="13" customFormat="1" ht="13.5">
      <c r="B751" s="233"/>
      <c r="C751" s="234"/>
      <c r="D751" s="219" t="s">
        <v>371</v>
      </c>
      <c r="E751" s="245" t="s">
        <v>21</v>
      </c>
      <c r="F751" s="246" t="s">
        <v>1220</v>
      </c>
      <c r="G751" s="234"/>
      <c r="H751" s="247">
        <v>13.984</v>
      </c>
      <c r="I751" s="239"/>
      <c r="J751" s="234"/>
      <c r="K751" s="234"/>
      <c r="L751" s="240"/>
      <c r="M751" s="241"/>
      <c r="N751" s="242"/>
      <c r="O751" s="242"/>
      <c r="P751" s="242"/>
      <c r="Q751" s="242"/>
      <c r="R751" s="242"/>
      <c r="S751" s="242"/>
      <c r="T751" s="243"/>
      <c r="AT751" s="244" t="s">
        <v>371</v>
      </c>
      <c r="AU751" s="244" t="s">
        <v>79</v>
      </c>
      <c r="AV751" s="13" t="s">
        <v>79</v>
      </c>
      <c r="AW751" s="13" t="s">
        <v>33</v>
      </c>
      <c r="AX751" s="13" t="s">
        <v>70</v>
      </c>
      <c r="AY751" s="244" t="s">
        <v>361</v>
      </c>
    </row>
    <row r="752" spans="2:65" s="13" customFormat="1" ht="13.5">
      <c r="B752" s="233"/>
      <c r="C752" s="234"/>
      <c r="D752" s="219" t="s">
        <v>371</v>
      </c>
      <c r="E752" s="245" t="s">
        <v>21</v>
      </c>
      <c r="F752" s="246" t="s">
        <v>1221</v>
      </c>
      <c r="G752" s="234"/>
      <c r="H752" s="247">
        <v>22.151</v>
      </c>
      <c r="I752" s="239"/>
      <c r="J752" s="234"/>
      <c r="K752" s="234"/>
      <c r="L752" s="240"/>
      <c r="M752" s="241"/>
      <c r="N752" s="242"/>
      <c r="O752" s="242"/>
      <c r="P752" s="242"/>
      <c r="Q752" s="242"/>
      <c r="R752" s="242"/>
      <c r="S752" s="242"/>
      <c r="T752" s="243"/>
      <c r="AT752" s="244" t="s">
        <v>371</v>
      </c>
      <c r="AU752" s="244" t="s">
        <v>79</v>
      </c>
      <c r="AV752" s="13" t="s">
        <v>79</v>
      </c>
      <c r="AW752" s="13" t="s">
        <v>33</v>
      </c>
      <c r="AX752" s="13" t="s">
        <v>70</v>
      </c>
      <c r="AY752" s="244" t="s">
        <v>361</v>
      </c>
    </row>
    <row r="753" spans="2:65" s="13" customFormat="1" ht="13.5">
      <c r="B753" s="233"/>
      <c r="C753" s="234"/>
      <c r="D753" s="219" t="s">
        <v>371</v>
      </c>
      <c r="E753" s="245" t="s">
        <v>21</v>
      </c>
      <c r="F753" s="246" t="s">
        <v>1222</v>
      </c>
      <c r="G753" s="234"/>
      <c r="H753" s="247">
        <v>10.145</v>
      </c>
      <c r="I753" s="239"/>
      <c r="J753" s="234"/>
      <c r="K753" s="234"/>
      <c r="L753" s="240"/>
      <c r="M753" s="241"/>
      <c r="N753" s="242"/>
      <c r="O753" s="242"/>
      <c r="P753" s="242"/>
      <c r="Q753" s="242"/>
      <c r="R753" s="242"/>
      <c r="S753" s="242"/>
      <c r="T753" s="243"/>
      <c r="AT753" s="244" t="s">
        <v>371</v>
      </c>
      <c r="AU753" s="244" t="s">
        <v>79</v>
      </c>
      <c r="AV753" s="13" t="s">
        <v>79</v>
      </c>
      <c r="AW753" s="13" t="s">
        <v>33</v>
      </c>
      <c r="AX753" s="13" t="s">
        <v>70</v>
      </c>
      <c r="AY753" s="244" t="s">
        <v>361</v>
      </c>
    </row>
    <row r="754" spans="2:65" s="13" customFormat="1" ht="13.5">
      <c r="B754" s="233"/>
      <c r="C754" s="234"/>
      <c r="D754" s="219" t="s">
        <v>371</v>
      </c>
      <c r="E754" s="245" t="s">
        <v>21</v>
      </c>
      <c r="F754" s="246" t="s">
        <v>1223</v>
      </c>
      <c r="G754" s="234"/>
      <c r="H754" s="247">
        <v>11.840999999999999</v>
      </c>
      <c r="I754" s="239"/>
      <c r="J754" s="234"/>
      <c r="K754" s="234"/>
      <c r="L754" s="240"/>
      <c r="M754" s="241"/>
      <c r="N754" s="242"/>
      <c r="O754" s="242"/>
      <c r="P754" s="242"/>
      <c r="Q754" s="242"/>
      <c r="R754" s="242"/>
      <c r="S754" s="242"/>
      <c r="T754" s="243"/>
      <c r="AT754" s="244" t="s">
        <v>371</v>
      </c>
      <c r="AU754" s="244" t="s">
        <v>79</v>
      </c>
      <c r="AV754" s="13" t="s">
        <v>79</v>
      </c>
      <c r="AW754" s="13" t="s">
        <v>33</v>
      </c>
      <c r="AX754" s="13" t="s">
        <v>70</v>
      </c>
      <c r="AY754" s="244" t="s">
        <v>361</v>
      </c>
    </row>
    <row r="755" spans="2:65" s="14" customFormat="1" ht="13.5">
      <c r="B755" s="248"/>
      <c r="C755" s="249"/>
      <c r="D755" s="235" t="s">
        <v>371</v>
      </c>
      <c r="E755" s="250" t="s">
        <v>21</v>
      </c>
      <c r="F755" s="251" t="s">
        <v>392</v>
      </c>
      <c r="G755" s="249"/>
      <c r="H755" s="252">
        <v>58.121000000000002</v>
      </c>
      <c r="I755" s="253"/>
      <c r="J755" s="249"/>
      <c r="K755" s="249"/>
      <c r="L755" s="254"/>
      <c r="M755" s="255"/>
      <c r="N755" s="256"/>
      <c r="O755" s="256"/>
      <c r="P755" s="256"/>
      <c r="Q755" s="256"/>
      <c r="R755" s="256"/>
      <c r="S755" s="256"/>
      <c r="T755" s="257"/>
      <c r="AT755" s="258" t="s">
        <v>371</v>
      </c>
      <c r="AU755" s="258" t="s">
        <v>79</v>
      </c>
      <c r="AV755" s="14" t="s">
        <v>147</v>
      </c>
      <c r="AW755" s="14" t="s">
        <v>33</v>
      </c>
      <c r="AX755" s="14" t="s">
        <v>77</v>
      </c>
      <c r="AY755" s="258" t="s">
        <v>361</v>
      </c>
    </row>
    <row r="756" spans="2:65" s="1" customFormat="1" ht="22.5" customHeight="1">
      <c r="B756" s="42"/>
      <c r="C756" s="207" t="s">
        <v>1224</v>
      </c>
      <c r="D756" s="207" t="s">
        <v>363</v>
      </c>
      <c r="E756" s="208" t="s">
        <v>1225</v>
      </c>
      <c r="F756" s="209" t="s">
        <v>1226</v>
      </c>
      <c r="G756" s="210" t="s">
        <v>1227</v>
      </c>
      <c r="H756" s="284"/>
      <c r="I756" s="212"/>
      <c r="J756" s="213">
        <f>ROUND(I756*H756,2)</f>
        <v>0</v>
      </c>
      <c r="K756" s="209" t="s">
        <v>367</v>
      </c>
      <c r="L756" s="62"/>
      <c r="M756" s="214" t="s">
        <v>21</v>
      </c>
      <c r="N756" s="215" t="s">
        <v>41</v>
      </c>
      <c r="O756" s="43"/>
      <c r="P756" s="216">
        <f>O756*H756</f>
        <v>0</v>
      </c>
      <c r="Q756" s="216">
        <v>0</v>
      </c>
      <c r="R756" s="216">
        <f>Q756*H756</f>
        <v>0</v>
      </c>
      <c r="S756" s="216">
        <v>0</v>
      </c>
      <c r="T756" s="217">
        <f>S756*H756</f>
        <v>0</v>
      </c>
      <c r="AR756" s="25" t="s">
        <v>464</v>
      </c>
      <c r="AT756" s="25" t="s">
        <v>363</v>
      </c>
      <c r="AU756" s="25" t="s">
        <v>79</v>
      </c>
      <c r="AY756" s="25" t="s">
        <v>361</v>
      </c>
      <c r="BE756" s="218">
        <f>IF(N756="základní",J756,0)</f>
        <v>0</v>
      </c>
      <c r="BF756" s="218">
        <f>IF(N756="snížená",J756,0)</f>
        <v>0</v>
      </c>
      <c r="BG756" s="218">
        <f>IF(N756="zákl. přenesená",J756,0)</f>
        <v>0</v>
      </c>
      <c r="BH756" s="218">
        <f>IF(N756="sníž. přenesená",J756,0)</f>
        <v>0</v>
      </c>
      <c r="BI756" s="218">
        <f>IF(N756="nulová",J756,0)</f>
        <v>0</v>
      </c>
      <c r="BJ756" s="25" t="s">
        <v>77</v>
      </c>
      <c r="BK756" s="218">
        <f>ROUND(I756*H756,2)</f>
        <v>0</v>
      </c>
      <c r="BL756" s="25" t="s">
        <v>464</v>
      </c>
      <c r="BM756" s="25" t="s">
        <v>1228</v>
      </c>
    </row>
    <row r="757" spans="2:65" s="1" customFormat="1" ht="27">
      <c r="B757" s="42"/>
      <c r="C757" s="64"/>
      <c r="D757" s="219" t="s">
        <v>369</v>
      </c>
      <c r="E757" s="64"/>
      <c r="F757" s="220" t="s">
        <v>1229</v>
      </c>
      <c r="G757" s="64"/>
      <c r="H757" s="64"/>
      <c r="I757" s="175"/>
      <c r="J757" s="64"/>
      <c r="K757" s="64"/>
      <c r="L757" s="62"/>
      <c r="M757" s="221"/>
      <c r="N757" s="43"/>
      <c r="O757" s="43"/>
      <c r="P757" s="43"/>
      <c r="Q757" s="43"/>
      <c r="R757" s="43"/>
      <c r="S757" s="43"/>
      <c r="T757" s="79"/>
      <c r="AT757" s="25" t="s">
        <v>369</v>
      </c>
      <c r="AU757" s="25" t="s">
        <v>79</v>
      </c>
    </row>
    <row r="758" spans="2:65" s="11" customFormat="1" ht="29.85" customHeight="1">
      <c r="B758" s="190"/>
      <c r="C758" s="191"/>
      <c r="D758" s="204" t="s">
        <v>69</v>
      </c>
      <c r="E758" s="205" t="s">
        <v>1230</v>
      </c>
      <c r="F758" s="205" t="s">
        <v>1231</v>
      </c>
      <c r="G758" s="191"/>
      <c r="H758" s="191"/>
      <c r="I758" s="194"/>
      <c r="J758" s="206">
        <f>BK758</f>
        <v>0</v>
      </c>
      <c r="K758" s="191"/>
      <c r="L758" s="196"/>
      <c r="M758" s="197"/>
      <c r="N758" s="198"/>
      <c r="O758" s="198"/>
      <c r="P758" s="199">
        <f>SUM(P759:P830)</f>
        <v>0</v>
      </c>
      <c r="Q758" s="198"/>
      <c r="R758" s="199">
        <f>SUM(R759:R830)</f>
        <v>1.6147358000000001</v>
      </c>
      <c r="S758" s="198"/>
      <c r="T758" s="200">
        <f>SUM(T759:T830)</f>
        <v>0</v>
      </c>
      <c r="AR758" s="201" t="s">
        <v>79</v>
      </c>
      <c r="AT758" s="202" t="s">
        <v>69</v>
      </c>
      <c r="AU758" s="202" t="s">
        <v>77</v>
      </c>
      <c r="AY758" s="201" t="s">
        <v>361</v>
      </c>
      <c r="BK758" s="203">
        <f>SUM(BK759:BK830)</f>
        <v>0</v>
      </c>
    </row>
    <row r="759" spans="2:65" s="1" customFormat="1" ht="22.5" customHeight="1">
      <c r="B759" s="42"/>
      <c r="C759" s="207" t="s">
        <v>1232</v>
      </c>
      <c r="D759" s="207" t="s">
        <v>363</v>
      </c>
      <c r="E759" s="208" t="s">
        <v>1233</v>
      </c>
      <c r="F759" s="209" t="s">
        <v>1234</v>
      </c>
      <c r="G759" s="210" t="s">
        <v>459</v>
      </c>
      <c r="H759" s="211">
        <v>290.48099999999999</v>
      </c>
      <c r="I759" s="212"/>
      <c r="J759" s="213">
        <f>ROUND(I759*H759,2)</f>
        <v>0</v>
      </c>
      <c r="K759" s="209" t="s">
        <v>21</v>
      </c>
      <c r="L759" s="62"/>
      <c r="M759" s="214" t="s">
        <v>21</v>
      </c>
      <c r="N759" s="215" t="s">
        <v>41</v>
      </c>
      <c r="O759" s="43"/>
      <c r="P759" s="216">
        <f>O759*H759</f>
        <v>0</v>
      </c>
      <c r="Q759" s="216">
        <v>0</v>
      </c>
      <c r="R759" s="216">
        <f>Q759*H759</f>
        <v>0</v>
      </c>
      <c r="S759" s="216">
        <v>0</v>
      </c>
      <c r="T759" s="217">
        <f>S759*H759</f>
        <v>0</v>
      </c>
      <c r="AR759" s="25" t="s">
        <v>464</v>
      </c>
      <c r="AT759" s="25" t="s">
        <v>363</v>
      </c>
      <c r="AU759" s="25" t="s">
        <v>79</v>
      </c>
      <c r="AY759" s="25" t="s">
        <v>361</v>
      </c>
      <c r="BE759" s="218">
        <f>IF(N759="základní",J759,0)</f>
        <v>0</v>
      </c>
      <c r="BF759" s="218">
        <f>IF(N759="snížená",J759,0)</f>
        <v>0</v>
      </c>
      <c r="BG759" s="218">
        <f>IF(N759="zákl. přenesená",J759,0)</f>
        <v>0</v>
      </c>
      <c r="BH759" s="218">
        <f>IF(N759="sníž. přenesená",J759,0)</f>
        <v>0</v>
      </c>
      <c r="BI759" s="218">
        <f>IF(N759="nulová",J759,0)</f>
        <v>0</v>
      </c>
      <c r="BJ759" s="25" t="s">
        <v>77</v>
      </c>
      <c r="BK759" s="218">
        <f>ROUND(I759*H759,2)</f>
        <v>0</v>
      </c>
      <c r="BL759" s="25" t="s">
        <v>464</v>
      </c>
      <c r="BM759" s="25" t="s">
        <v>1235</v>
      </c>
    </row>
    <row r="760" spans="2:65" s="1" customFormat="1" ht="27">
      <c r="B760" s="42"/>
      <c r="C760" s="64"/>
      <c r="D760" s="219" t="s">
        <v>369</v>
      </c>
      <c r="E760" s="64"/>
      <c r="F760" s="220" t="s">
        <v>1236</v>
      </c>
      <c r="G760" s="64"/>
      <c r="H760" s="64"/>
      <c r="I760" s="175"/>
      <c r="J760" s="64"/>
      <c r="K760" s="64"/>
      <c r="L760" s="62"/>
      <c r="M760" s="221"/>
      <c r="N760" s="43"/>
      <c r="O760" s="43"/>
      <c r="P760" s="43"/>
      <c r="Q760" s="43"/>
      <c r="R760" s="43"/>
      <c r="S760" s="43"/>
      <c r="T760" s="79"/>
      <c r="AT760" s="25" t="s">
        <v>369</v>
      </c>
      <c r="AU760" s="25" t="s">
        <v>79</v>
      </c>
    </row>
    <row r="761" spans="2:65" s="12" customFormat="1" ht="27">
      <c r="B761" s="222"/>
      <c r="C761" s="223"/>
      <c r="D761" s="219" t="s">
        <v>371</v>
      </c>
      <c r="E761" s="224" t="s">
        <v>21</v>
      </c>
      <c r="F761" s="225" t="s">
        <v>1237</v>
      </c>
      <c r="G761" s="223"/>
      <c r="H761" s="226" t="s">
        <v>21</v>
      </c>
      <c r="I761" s="227"/>
      <c r="J761" s="223"/>
      <c r="K761" s="223"/>
      <c r="L761" s="228"/>
      <c r="M761" s="229"/>
      <c r="N761" s="230"/>
      <c r="O761" s="230"/>
      <c r="P761" s="230"/>
      <c r="Q761" s="230"/>
      <c r="R761" s="230"/>
      <c r="S761" s="230"/>
      <c r="T761" s="231"/>
      <c r="AT761" s="232" t="s">
        <v>371</v>
      </c>
      <c r="AU761" s="232" t="s">
        <v>79</v>
      </c>
      <c r="AV761" s="12" t="s">
        <v>77</v>
      </c>
      <c r="AW761" s="12" t="s">
        <v>33</v>
      </c>
      <c r="AX761" s="12" t="s">
        <v>70</v>
      </c>
      <c r="AY761" s="232" t="s">
        <v>361</v>
      </c>
    </row>
    <row r="762" spans="2:65" s="12" customFormat="1" ht="13.5">
      <c r="B762" s="222"/>
      <c r="C762" s="223"/>
      <c r="D762" s="219" t="s">
        <v>371</v>
      </c>
      <c r="E762" s="224" t="s">
        <v>21</v>
      </c>
      <c r="F762" s="225" t="s">
        <v>1238</v>
      </c>
      <c r="G762" s="223"/>
      <c r="H762" s="226" t="s">
        <v>21</v>
      </c>
      <c r="I762" s="227"/>
      <c r="J762" s="223"/>
      <c r="K762" s="223"/>
      <c r="L762" s="228"/>
      <c r="M762" s="229"/>
      <c r="N762" s="230"/>
      <c r="O762" s="230"/>
      <c r="P762" s="230"/>
      <c r="Q762" s="230"/>
      <c r="R762" s="230"/>
      <c r="S762" s="230"/>
      <c r="T762" s="231"/>
      <c r="AT762" s="232" t="s">
        <v>371</v>
      </c>
      <c r="AU762" s="232" t="s">
        <v>79</v>
      </c>
      <c r="AV762" s="12" t="s">
        <v>77</v>
      </c>
      <c r="AW762" s="12" t="s">
        <v>33</v>
      </c>
      <c r="AX762" s="12" t="s">
        <v>70</v>
      </c>
      <c r="AY762" s="232" t="s">
        <v>361</v>
      </c>
    </row>
    <row r="763" spans="2:65" s="12" customFormat="1" ht="13.5">
      <c r="B763" s="222"/>
      <c r="C763" s="223"/>
      <c r="D763" s="219" t="s">
        <v>371</v>
      </c>
      <c r="E763" s="224" t="s">
        <v>21</v>
      </c>
      <c r="F763" s="225" t="s">
        <v>1239</v>
      </c>
      <c r="G763" s="223"/>
      <c r="H763" s="226" t="s">
        <v>21</v>
      </c>
      <c r="I763" s="227"/>
      <c r="J763" s="223"/>
      <c r="K763" s="223"/>
      <c r="L763" s="228"/>
      <c r="M763" s="229"/>
      <c r="N763" s="230"/>
      <c r="O763" s="230"/>
      <c r="P763" s="230"/>
      <c r="Q763" s="230"/>
      <c r="R763" s="230"/>
      <c r="S763" s="230"/>
      <c r="T763" s="231"/>
      <c r="AT763" s="232" t="s">
        <v>371</v>
      </c>
      <c r="AU763" s="232" t="s">
        <v>79</v>
      </c>
      <c r="AV763" s="12" t="s">
        <v>77</v>
      </c>
      <c r="AW763" s="12" t="s">
        <v>33</v>
      </c>
      <c r="AX763" s="12" t="s">
        <v>70</v>
      </c>
      <c r="AY763" s="232" t="s">
        <v>361</v>
      </c>
    </row>
    <row r="764" spans="2:65" s="13" customFormat="1" ht="13.5">
      <c r="B764" s="233"/>
      <c r="C764" s="234"/>
      <c r="D764" s="219" t="s">
        <v>371</v>
      </c>
      <c r="E764" s="245" t="s">
        <v>249</v>
      </c>
      <c r="F764" s="246" t="s">
        <v>1240</v>
      </c>
      <c r="G764" s="234"/>
      <c r="H764" s="247">
        <v>179.745</v>
      </c>
      <c r="I764" s="239"/>
      <c r="J764" s="234"/>
      <c r="K764" s="234"/>
      <c r="L764" s="240"/>
      <c r="M764" s="241"/>
      <c r="N764" s="242"/>
      <c r="O764" s="242"/>
      <c r="P764" s="242"/>
      <c r="Q764" s="242"/>
      <c r="R764" s="242"/>
      <c r="S764" s="242"/>
      <c r="T764" s="243"/>
      <c r="AT764" s="244" t="s">
        <v>371</v>
      </c>
      <c r="AU764" s="244" t="s">
        <v>79</v>
      </c>
      <c r="AV764" s="13" t="s">
        <v>79</v>
      </c>
      <c r="AW764" s="13" t="s">
        <v>33</v>
      </c>
      <c r="AX764" s="13" t="s">
        <v>70</v>
      </c>
      <c r="AY764" s="244" t="s">
        <v>361</v>
      </c>
    </row>
    <row r="765" spans="2:65" s="12" customFormat="1" ht="13.5">
      <c r="B765" s="222"/>
      <c r="C765" s="223"/>
      <c r="D765" s="219" t="s">
        <v>371</v>
      </c>
      <c r="E765" s="224" t="s">
        <v>21</v>
      </c>
      <c r="F765" s="225" t="s">
        <v>1241</v>
      </c>
      <c r="G765" s="223"/>
      <c r="H765" s="226" t="s">
        <v>21</v>
      </c>
      <c r="I765" s="227"/>
      <c r="J765" s="223"/>
      <c r="K765" s="223"/>
      <c r="L765" s="228"/>
      <c r="M765" s="229"/>
      <c r="N765" s="230"/>
      <c r="O765" s="230"/>
      <c r="P765" s="230"/>
      <c r="Q765" s="230"/>
      <c r="R765" s="230"/>
      <c r="S765" s="230"/>
      <c r="T765" s="231"/>
      <c r="AT765" s="232" t="s">
        <v>371</v>
      </c>
      <c r="AU765" s="232" t="s">
        <v>79</v>
      </c>
      <c r="AV765" s="12" t="s">
        <v>77</v>
      </c>
      <c r="AW765" s="12" t="s">
        <v>33</v>
      </c>
      <c r="AX765" s="12" t="s">
        <v>70</v>
      </c>
      <c r="AY765" s="232" t="s">
        <v>361</v>
      </c>
    </row>
    <row r="766" spans="2:65" s="13" customFormat="1" ht="13.5">
      <c r="B766" s="233"/>
      <c r="C766" s="234"/>
      <c r="D766" s="219" t="s">
        <v>371</v>
      </c>
      <c r="E766" s="245" t="s">
        <v>21</v>
      </c>
      <c r="F766" s="246" t="s">
        <v>1242</v>
      </c>
      <c r="G766" s="234"/>
      <c r="H766" s="247">
        <v>31.134</v>
      </c>
      <c r="I766" s="239"/>
      <c r="J766" s="234"/>
      <c r="K766" s="234"/>
      <c r="L766" s="240"/>
      <c r="M766" s="241"/>
      <c r="N766" s="242"/>
      <c r="O766" s="242"/>
      <c r="P766" s="242"/>
      <c r="Q766" s="242"/>
      <c r="R766" s="242"/>
      <c r="S766" s="242"/>
      <c r="T766" s="243"/>
      <c r="AT766" s="244" t="s">
        <v>371</v>
      </c>
      <c r="AU766" s="244" t="s">
        <v>79</v>
      </c>
      <c r="AV766" s="13" t="s">
        <v>79</v>
      </c>
      <c r="AW766" s="13" t="s">
        <v>33</v>
      </c>
      <c r="AX766" s="13" t="s">
        <v>70</v>
      </c>
      <c r="AY766" s="244" t="s">
        <v>361</v>
      </c>
    </row>
    <row r="767" spans="2:65" s="12" customFormat="1" ht="13.5">
      <c r="B767" s="222"/>
      <c r="C767" s="223"/>
      <c r="D767" s="219" t="s">
        <v>371</v>
      </c>
      <c r="E767" s="224" t="s">
        <v>21</v>
      </c>
      <c r="F767" s="225" t="s">
        <v>1243</v>
      </c>
      <c r="G767" s="223"/>
      <c r="H767" s="226" t="s">
        <v>21</v>
      </c>
      <c r="I767" s="227"/>
      <c r="J767" s="223"/>
      <c r="K767" s="223"/>
      <c r="L767" s="228"/>
      <c r="M767" s="229"/>
      <c r="N767" s="230"/>
      <c r="O767" s="230"/>
      <c r="P767" s="230"/>
      <c r="Q767" s="230"/>
      <c r="R767" s="230"/>
      <c r="S767" s="230"/>
      <c r="T767" s="231"/>
      <c r="AT767" s="232" t="s">
        <v>371</v>
      </c>
      <c r="AU767" s="232" t="s">
        <v>79</v>
      </c>
      <c r="AV767" s="12" t="s">
        <v>77</v>
      </c>
      <c r="AW767" s="12" t="s">
        <v>33</v>
      </c>
      <c r="AX767" s="12" t="s">
        <v>70</v>
      </c>
      <c r="AY767" s="232" t="s">
        <v>361</v>
      </c>
    </row>
    <row r="768" spans="2:65" s="12" customFormat="1" ht="13.5">
      <c r="B768" s="222"/>
      <c r="C768" s="223"/>
      <c r="D768" s="219" t="s">
        <v>371</v>
      </c>
      <c r="E768" s="224" t="s">
        <v>21</v>
      </c>
      <c r="F768" s="225" t="s">
        <v>1244</v>
      </c>
      <c r="G768" s="223"/>
      <c r="H768" s="226" t="s">
        <v>21</v>
      </c>
      <c r="I768" s="227"/>
      <c r="J768" s="223"/>
      <c r="K768" s="223"/>
      <c r="L768" s="228"/>
      <c r="M768" s="229"/>
      <c r="N768" s="230"/>
      <c r="O768" s="230"/>
      <c r="P768" s="230"/>
      <c r="Q768" s="230"/>
      <c r="R768" s="230"/>
      <c r="S768" s="230"/>
      <c r="T768" s="231"/>
      <c r="AT768" s="232" t="s">
        <v>371</v>
      </c>
      <c r="AU768" s="232" t="s">
        <v>79</v>
      </c>
      <c r="AV768" s="12" t="s">
        <v>77</v>
      </c>
      <c r="AW768" s="12" t="s">
        <v>33</v>
      </c>
      <c r="AX768" s="12" t="s">
        <v>70</v>
      </c>
      <c r="AY768" s="232" t="s">
        <v>361</v>
      </c>
    </row>
    <row r="769" spans="2:51" s="13" customFormat="1" ht="13.5">
      <c r="B769" s="233"/>
      <c r="C769" s="234"/>
      <c r="D769" s="219" t="s">
        <v>371</v>
      </c>
      <c r="E769" s="245" t="s">
        <v>21</v>
      </c>
      <c r="F769" s="246" t="s">
        <v>1245</v>
      </c>
      <c r="G769" s="234"/>
      <c r="H769" s="247">
        <v>47.878999999999998</v>
      </c>
      <c r="I769" s="239"/>
      <c r="J769" s="234"/>
      <c r="K769" s="234"/>
      <c r="L769" s="240"/>
      <c r="M769" s="241"/>
      <c r="N769" s="242"/>
      <c r="O769" s="242"/>
      <c r="P769" s="242"/>
      <c r="Q769" s="242"/>
      <c r="R769" s="242"/>
      <c r="S769" s="242"/>
      <c r="T769" s="243"/>
      <c r="AT769" s="244" t="s">
        <v>371</v>
      </c>
      <c r="AU769" s="244" t="s">
        <v>79</v>
      </c>
      <c r="AV769" s="13" t="s">
        <v>79</v>
      </c>
      <c r="AW769" s="13" t="s">
        <v>33</v>
      </c>
      <c r="AX769" s="13" t="s">
        <v>70</v>
      </c>
      <c r="AY769" s="244" t="s">
        <v>361</v>
      </c>
    </row>
    <row r="770" spans="2:51" s="12" customFormat="1" ht="13.5">
      <c r="B770" s="222"/>
      <c r="C770" s="223"/>
      <c r="D770" s="219" t="s">
        <v>371</v>
      </c>
      <c r="E770" s="224" t="s">
        <v>21</v>
      </c>
      <c r="F770" s="225" t="s">
        <v>1246</v>
      </c>
      <c r="G770" s="223"/>
      <c r="H770" s="226" t="s">
        <v>21</v>
      </c>
      <c r="I770" s="227"/>
      <c r="J770" s="223"/>
      <c r="K770" s="223"/>
      <c r="L770" s="228"/>
      <c r="M770" s="229"/>
      <c r="N770" s="230"/>
      <c r="O770" s="230"/>
      <c r="P770" s="230"/>
      <c r="Q770" s="230"/>
      <c r="R770" s="230"/>
      <c r="S770" s="230"/>
      <c r="T770" s="231"/>
      <c r="AT770" s="232" t="s">
        <v>371</v>
      </c>
      <c r="AU770" s="232" t="s">
        <v>79</v>
      </c>
      <c r="AV770" s="12" t="s">
        <v>77</v>
      </c>
      <c r="AW770" s="12" t="s">
        <v>33</v>
      </c>
      <c r="AX770" s="12" t="s">
        <v>70</v>
      </c>
      <c r="AY770" s="232" t="s">
        <v>361</v>
      </c>
    </row>
    <row r="771" spans="2:51" s="13" customFormat="1" ht="13.5">
      <c r="B771" s="233"/>
      <c r="C771" s="234"/>
      <c r="D771" s="219" t="s">
        <v>371</v>
      </c>
      <c r="E771" s="245" t="s">
        <v>21</v>
      </c>
      <c r="F771" s="246" t="s">
        <v>1247</v>
      </c>
      <c r="G771" s="234"/>
      <c r="H771" s="247">
        <v>16.007999999999999</v>
      </c>
      <c r="I771" s="239"/>
      <c r="J771" s="234"/>
      <c r="K771" s="234"/>
      <c r="L771" s="240"/>
      <c r="M771" s="241"/>
      <c r="N771" s="242"/>
      <c r="O771" s="242"/>
      <c r="P771" s="242"/>
      <c r="Q771" s="242"/>
      <c r="R771" s="242"/>
      <c r="S771" s="242"/>
      <c r="T771" s="243"/>
      <c r="AT771" s="244" t="s">
        <v>371</v>
      </c>
      <c r="AU771" s="244" t="s">
        <v>79</v>
      </c>
      <c r="AV771" s="13" t="s">
        <v>79</v>
      </c>
      <c r="AW771" s="13" t="s">
        <v>33</v>
      </c>
      <c r="AX771" s="13" t="s">
        <v>70</v>
      </c>
      <c r="AY771" s="244" t="s">
        <v>361</v>
      </c>
    </row>
    <row r="772" spans="2:51" s="15" customFormat="1" ht="13.5">
      <c r="B772" s="262"/>
      <c r="C772" s="263"/>
      <c r="D772" s="219" t="s">
        <v>371</v>
      </c>
      <c r="E772" s="264" t="s">
        <v>21</v>
      </c>
      <c r="F772" s="265" t="s">
        <v>1248</v>
      </c>
      <c r="G772" s="263"/>
      <c r="H772" s="266">
        <v>274.76600000000002</v>
      </c>
      <c r="I772" s="267"/>
      <c r="J772" s="263"/>
      <c r="K772" s="263"/>
      <c r="L772" s="268"/>
      <c r="M772" s="269"/>
      <c r="N772" s="270"/>
      <c r="O772" s="270"/>
      <c r="P772" s="270"/>
      <c r="Q772" s="270"/>
      <c r="R772" s="270"/>
      <c r="S772" s="270"/>
      <c r="T772" s="271"/>
      <c r="AT772" s="272" t="s">
        <v>371</v>
      </c>
      <c r="AU772" s="272" t="s">
        <v>79</v>
      </c>
      <c r="AV772" s="15" t="s">
        <v>87</v>
      </c>
      <c r="AW772" s="15" t="s">
        <v>33</v>
      </c>
      <c r="AX772" s="15" t="s">
        <v>70</v>
      </c>
      <c r="AY772" s="272" t="s">
        <v>361</v>
      </c>
    </row>
    <row r="773" spans="2:51" s="12" customFormat="1" ht="13.5">
      <c r="B773" s="222"/>
      <c r="C773" s="223"/>
      <c r="D773" s="219" t="s">
        <v>371</v>
      </c>
      <c r="E773" s="224" t="s">
        <v>21</v>
      </c>
      <c r="F773" s="225" t="s">
        <v>1238</v>
      </c>
      <c r="G773" s="223"/>
      <c r="H773" s="226" t="s">
        <v>21</v>
      </c>
      <c r="I773" s="227"/>
      <c r="J773" s="223"/>
      <c r="K773" s="223"/>
      <c r="L773" s="228"/>
      <c r="M773" s="229"/>
      <c r="N773" s="230"/>
      <c r="O773" s="230"/>
      <c r="P773" s="230"/>
      <c r="Q773" s="230"/>
      <c r="R773" s="230"/>
      <c r="S773" s="230"/>
      <c r="T773" s="231"/>
      <c r="AT773" s="232" t="s">
        <v>371</v>
      </c>
      <c r="AU773" s="232" t="s">
        <v>79</v>
      </c>
      <c r="AV773" s="12" t="s">
        <v>77</v>
      </c>
      <c r="AW773" s="12" t="s">
        <v>33</v>
      </c>
      <c r="AX773" s="12" t="s">
        <v>70</v>
      </c>
      <c r="AY773" s="232" t="s">
        <v>361</v>
      </c>
    </row>
    <row r="774" spans="2:51" s="12" customFormat="1" ht="13.5">
      <c r="B774" s="222"/>
      <c r="C774" s="223"/>
      <c r="D774" s="219" t="s">
        <v>371</v>
      </c>
      <c r="E774" s="224" t="s">
        <v>21</v>
      </c>
      <c r="F774" s="225" t="s">
        <v>1239</v>
      </c>
      <c r="G774" s="223"/>
      <c r="H774" s="226" t="s">
        <v>21</v>
      </c>
      <c r="I774" s="227"/>
      <c r="J774" s="223"/>
      <c r="K774" s="223"/>
      <c r="L774" s="228"/>
      <c r="M774" s="229"/>
      <c r="N774" s="230"/>
      <c r="O774" s="230"/>
      <c r="P774" s="230"/>
      <c r="Q774" s="230"/>
      <c r="R774" s="230"/>
      <c r="S774" s="230"/>
      <c r="T774" s="231"/>
      <c r="AT774" s="232" t="s">
        <v>371</v>
      </c>
      <c r="AU774" s="232" t="s">
        <v>79</v>
      </c>
      <c r="AV774" s="12" t="s">
        <v>77</v>
      </c>
      <c r="AW774" s="12" t="s">
        <v>33</v>
      </c>
      <c r="AX774" s="12" t="s">
        <v>70</v>
      </c>
      <c r="AY774" s="232" t="s">
        <v>361</v>
      </c>
    </row>
    <row r="775" spans="2:51" s="13" customFormat="1" ht="13.5">
      <c r="B775" s="233"/>
      <c r="C775" s="234"/>
      <c r="D775" s="219" t="s">
        <v>371</v>
      </c>
      <c r="E775" s="245" t="s">
        <v>252</v>
      </c>
      <c r="F775" s="246" t="s">
        <v>1249</v>
      </c>
      <c r="G775" s="234"/>
      <c r="H775" s="247">
        <v>7.69</v>
      </c>
      <c r="I775" s="239"/>
      <c r="J775" s="234"/>
      <c r="K775" s="234"/>
      <c r="L775" s="240"/>
      <c r="M775" s="241"/>
      <c r="N775" s="242"/>
      <c r="O775" s="242"/>
      <c r="P775" s="242"/>
      <c r="Q775" s="242"/>
      <c r="R775" s="242"/>
      <c r="S775" s="242"/>
      <c r="T775" s="243"/>
      <c r="AT775" s="244" t="s">
        <v>371</v>
      </c>
      <c r="AU775" s="244" t="s">
        <v>79</v>
      </c>
      <c r="AV775" s="13" t="s">
        <v>79</v>
      </c>
      <c r="AW775" s="13" t="s">
        <v>33</v>
      </c>
      <c r="AX775" s="13" t="s">
        <v>70</v>
      </c>
      <c r="AY775" s="244" t="s">
        <v>361</v>
      </c>
    </row>
    <row r="776" spans="2:51" s="12" customFormat="1" ht="13.5">
      <c r="B776" s="222"/>
      <c r="C776" s="223"/>
      <c r="D776" s="219" t="s">
        <v>371</v>
      </c>
      <c r="E776" s="224" t="s">
        <v>21</v>
      </c>
      <c r="F776" s="225" t="s">
        <v>1241</v>
      </c>
      <c r="G776" s="223"/>
      <c r="H776" s="226" t="s">
        <v>21</v>
      </c>
      <c r="I776" s="227"/>
      <c r="J776" s="223"/>
      <c r="K776" s="223"/>
      <c r="L776" s="228"/>
      <c r="M776" s="229"/>
      <c r="N776" s="230"/>
      <c r="O776" s="230"/>
      <c r="P776" s="230"/>
      <c r="Q776" s="230"/>
      <c r="R776" s="230"/>
      <c r="S776" s="230"/>
      <c r="T776" s="231"/>
      <c r="AT776" s="232" t="s">
        <v>371</v>
      </c>
      <c r="AU776" s="232" t="s">
        <v>79</v>
      </c>
      <c r="AV776" s="12" t="s">
        <v>77</v>
      </c>
      <c r="AW776" s="12" t="s">
        <v>33</v>
      </c>
      <c r="AX776" s="12" t="s">
        <v>70</v>
      </c>
      <c r="AY776" s="232" t="s">
        <v>361</v>
      </c>
    </row>
    <row r="777" spans="2:51" s="13" customFormat="1" ht="13.5">
      <c r="B777" s="233"/>
      <c r="C777" s="234"/>
      <c r="D777" s="219" t="s">
        <v>371</v>
      </c>
      <c r="E777" s="245" t="s">
        <v>21</v>
      </c>
      <c r="F777" s="246" t="s">
        <v>1250</v>
      </c>
      <c r="G777" s="234"/>
      <c r="H777" s="247">
        <v>2.7320000000000002</v>
      </c>
      <c r="I777" s="239"/>
      <c r="J777" s="234"/>
      <c r="K777" s="234"/>
      <c r="L777" s="240"/>
      <c r="M777" s="241"/>
      <c r="N777" s="242"/>
      <c r="O777" s="242"/>
      <c r="P777" s="242"/>
      <c r="Q777" s="242"/>
      <c r="R777" s="242"/>
      <c r="S777" s="242"/>
      <c r="T777" s="243"/>
      <c r="AT777" s="244" t="s">
        <v>371</v>
      </c>
      <c r="AU777" s="244" t="s">
        <v>79</v>
      </c>
      <c r="AV777" s="13" t="s">
        <v>79</v>
      </c>
      <c r="AW777" s="13" t="s">
        <v>33</v>
      </c>
      <c r="AX777" s="13" t="s">
        <v>70</v>
      </c>
      <c r="AY777" s="244" t="s">
        <v>361</v>
      </c>
    </row>
    <row r="778" spans="2:51" s="12" customFormat="1" ht="13.5">
      <c r="B778" s="222"/>
      <c r="C778" s="223"/>
      <c r="D778" s="219" t="s">
        <v>371</v>
      </c>
      <c r="E778" s="224" t="s">
        <v>21</v>
      </c>
      <c r="F778" s="225" t="s">
        <v>1243</v>
      </c>
      <c r="G778" s="223"/>
      <c r="H778" s="226" t="s">
        <v>21</v>
      </c>
      <c r="I778" s="227"/>
      <c r="J778" s="223"/>
      <c r="K778" s="223"/>
      <c r="L778" s="228"/>
      <c r="M778" s="229"/>
      <c r="N778" s="230"/>
      <c r="O778" s="230"/>
      <c r="P778" s="230"/>
      <c r="Q778" s="230"/>
      <c r="R778" s="230"/>
      <c r="S778" s="230"/>
      <c r="T778" s="231"/>
      <c r="AT778" s="232" t="s">
        <v>371</v>
      </c>
      <c r="AU778" s="232" t="s">
        <v>79</v>
      </c>
      <c r="AV778" s="12" t="s">
        <v>77</v>
      </c>
      <c r="AW778" s="12" t="s">
        <v>33</v>
      </c>
      <c r="AX778" s="12" t="s">
        <v>70</v>
      </c>
      <c r="AY778" s="232" t="s">
        <v>361</v>
      </c>
    </row>
    <row r="779" spans="2:51" s="12" customFormat="1" ht="13.5">
      <c r="B779" s="222"/>
      <c r="C779" s="223"/>
      <c r="D779" s="219" t="s">
        <v>371</v>
      </c>
      <c r="E779" s="224" t="s">
        <v>21</v>
      </c>
      <c r="F779" s="225" t="s">
        <v>1244</v>
      </c>
      <c r="G779" s="223"/>
      <c r="H779" s="226" t="s">
        <v>21</v>
      </c>
      <c r="I779" s="227"/>
      <c r="J779" s="223"/>
      <c r="K779" s="223"/>
      <c r="L779" s="228"/>
      <c r="M779" s="229"/>
      <c r="N779" s="230"/>
      <c r="O779" s="230"/>
      <c r="P779" s="230"/>
      <c r="Q779" s="230"/>
      <c r="R779" s="230"/>
      <c r="S779" s="230"/>
      <c r="T779" s="231"/>
      <c r="AT779" s="232" t="s">
        <v>371</v>
      </c>
      <c r="AU779" s="232" t="s">
        <v>79</v>
      </c>
      <c r="AV779" s="12" t="s">
        <v>77</v>
      </c>
      <c r="AW779" s="12" t="s">
        <v>33</v>
      </c>
      <c r="AX779" s="12" t="s">
        <v>70</v>
      </c>
      <c r="AY779" s="232" t="s">
        <v>361</v>
      </c>
    </row>
    <row r="780" spans="2:51" s="13" customFormat="1" ht="13.5">
      <c r="B780" s="233"/>
      <c r="C780" s="234"/>
      <c r="D780" s="219" t="s">
        <v>371</v>
      </c>
      <c r="E780" s="245" t="s">
        <v>21</v>
      </c>
      <c r="F780" s="246" t="s">
        <v>1251</v>
      </c>
      <c r="G780" s="234"/>
      <c r="H780" s="247">
        <v>3.9470000000000001</v>
      </c>
      <c r="I780" s="239"/>
      <c r="J780" s="234"/>
      <c r="K780" s="234"/>
      <c r="L780" s="240"/>
      <c r="M780" s="241"/>
      <c r="N780" s="242"/>
      <c r="O780" s="242"/>
      <c r="P780" s="242"/>
      <c r="Q780" s="242"/>
      <c r="R780" s="242"/>
      <c r="S780" s="242"/>
      <c r="T780" s="243"/>
      <c r="AT780" s="244" t="s">
        <v>371</v>
      </c>
      <c r="AU780" s="244" t="s">
        <v>79</v>
      </c>
      <c r="AV780" s="13" t="s">
        <v>79</v>
      </c>
      <c r="AW780" s="13" t="s">
        <v>33</v>
      </c>
      <c r="AX780" s="13" t="s">
        <v>70</v>
      </c>
      <c r="AY780" s="244" t="s">
        <v>361</v>
      </c>
    </row>
    <row r="781" spans="2:51" s="12" customFormat="1" ht="13.5">
      <c r="B781" s="222"/>
      <c r="C781" s="223"/>
      <c r="D781" s="219" t="s">
        <v>371</v>
      </c>
      <c r="E781" s="224" t="s">
        <v>21</v>
      </c>
      <c r="F781" s="225" t="s">
        <v>1246</v>
      </c>
      <c r="G781" s="223"/>
      <c r="H781" s="226" t="s">
        <v>21</v>
      </c>
      <c r="I781" s="227"/>
      <c r="J781" s="223"/>
      <c r="K781" s="223"/>
      <c r="L781" s="228"/>
      <c r="M781" s="229"/>
      <c r="N781" s="230"/>
      <c r="O781" s="230"/>
      <c r="P781" s="230"/>
      <c r="Q781" s="230"/>
      <c r="R781" s="230"/>
      <c r="S781" s="230"/>
      <c r="T781" s="231"/>
      <c r="AT781" s="232" t="s">
        <v>371</v>
      </c>
      <c r="AU781" s="232" t="s">
        <v>79</v>
      </c>
      <c r="AV781" s="12" t="s">
        <v>77</v>
      </c>
      <c r="AW781" s="12" t="s">
        <v>33</v>
      </c>
      <c r="AX781" s="12" t="s">
        <v>70</v>
      </c>
      <c r="AY781" s="232" t="s">
        <v>361</v>
      </c>
    </row>
    <row r="782" spans="2:51" s="13" customFormat="1" ht="13.5">
      <c r="B782" s="233"/>
      <c r="C782" s="234"/>
      <c r="D782" s="219" t="s">
        <v>371</v>
      </c>
      <c r="E782" s="245" t="s">
        <v>21</v>
      </c>
      <c r="F782" s="246" t="s">
        <v>1252</v>
      </c>
      <c r="G782" s="234"/>
      <c r="H782" s="247">
        <v>1.3460000000000001</v>
      </c>
      <c r="I782" s="239"/>
      <c r="J782" s="234"/>
      <c r="K782" s="234"/>
      <c r="L782" s="240"/>
      <c r="M782" s="241"/>
      <c r="N782" s="242"/>
      <c r="O782" s="242"/>
      <c r="P782" s="242"/>
      <c r="Q782" s="242"/>
      <c r="R782" s="242"/>
      <c r="S782" s="242"/>
      <c r="T782" s="243"/>
      <c r="AT782" s="244" t="s">
        <v>371</v>
      </c>
      <c r="AU782" s="244" t="s">
        <v>79</v>
      </c>
      <c r="AV782" s="13" t="s">
        <v>79</v>
      </c>
      <c r="AW782" s="13" t="s">
        <v>33</v>
      </c>
      <c r="AX782" s="13" t="s">
        <v>70</v>
      </c>
      <c r="AY782" s="244" t="s">
        <v>361</v>
      </c>
    </row>
    <row r="783" spans="2:51" s="15" customFormat="1" ht="13.5">
      <c r="B783" s="262"/>
      <c r="C783" s="263"/>
      <c r="D783" s="219" t="s">
        <v>371</v>
      </c>
      <c r="E783" s="264" t="s">
        <v>21</v>
      </c>
      <c r="F783" s="265" t="s">
        <v>1253</v>
      </c>
      <c r="G783" s="263"/>
      <c r="H783" s="266">
        <v>15.715</v>
      </c>
      <c r="I783" s="267"/>
      <c r="J783" s="263"/>
      <c r="K783" s="263"/>
      <c r="L783" s="268"/>
      <c r="M783" s="269"/>
      <c r="N783" s="270"/>
      <c r="O783" s="270"/>
      <c r="P783" s="270"/>
      <c r="Q783" s="270"/>
      <c r="R783" s="270"/>
      <c r="S783" s="270"/>
      <c r="T783" s="271"/>
      <c r="AT783" s="272" t="s">
        <v>371</v>
      </c>
      <c r="AU783" s="272" t="s">
        <v>79</v>
      </c>
      <c r="AV783" s="15" t="s">
        <v>87</v>
      </c>
      <c r="AW783" s="15" t="s">
        <v>33</v>
      </c>
      <c r="AX783" s="15" t="s">
        <v>70</v>
      </c>
      <c r="AY783" s="272" t="s">
        <v>361</v>
      </c>
    </row>
    <row r="784" spans="2:51" s="14" customFormat="1" ht="13.5">
      <c r="B784" s="248"/>
      <c r="C784" s="249"/>
      <c r="D784" s="235" t="s">
        <v>371</v>
      </c>
      <c r="E784" s="250" t="s">
        <v>21</v>
      </c>
      <c r="F784" s="251" t="s">
        <v>392</v>
      </c>
      <c r="G784" s="249"/>
      <c r="H784" s="252">
        <v>290.48099999999999</v>
      </c>
      <c r="I784" s="253"/>
      <c r="J784" s="249"/>
      <c r="K784" s="249"/>
      <c r="L784" s="254"/>
      <c r="M784" s="255"/>
      <c r="N784" s="256"/>
      <c r="O784" s="256"/>
      <c r="P784" s="256"/>
      <c r="Q784" s="256"/>
      <c r="R784" s="256"/>
      <c r="S784" s="256"/>
      <c r="T784" s="257"/>
      <c r="AT784" s="258" t="s">
        <v>371</v>
      </c>
      <c r="AU784" s="258" t="s">
        <v>79</v>
      </c>
      <c r="AV784" s="14" t="s">
        <v>147</v>
      </c>
      <c r="AW784" s="14" t="s">
        <v>33</v>
      </c>
      <c r="AX784" s="14" t="s">
        <v>77</v>
      </c>
      <c r="AY784" s="258" t="s">
        <v>361</v>
      </c>
    </row>
    <row r="785" spans="2:65" s="1" customFormat="1" ht="22.5" customHeight="1">
      <c r="B785" s="42"/>
      <c r="C785" s="207" t="s">
        <v>1254</v>
      </c>
      <c r="D785" s="207" t="s">
        <v>363</v>
      </c>
      <c r="E785" s="208" t="s">
        <v>1255</v>
      </c>
      <c r="F785" s="209" t="s">
        <v>1256</v>
      </c>
      <c r="G785" s="210" t="s">
        <v>614</v>
      </c>
      <c r="H785" s="211">
        <v>2</v>
      </c>
      <c r="I785" s="212"/>
      <c r="J785" s="213">
        <f>ROUND(I785*H785,2)</f>
        <v>0</v>
      </c>
      <c r="K785" s="209" t="s">
        <v>21</v>
      </c>
      <c r="L785" s="62"/>
      <c r="M785" s="214" t="s">
        <v>21</v>
      </c>
      <c r="N785" s="215" t="s">
        <v>41</v>
      </c>
      <c r="O785" s="43"/>
      <c r="P785" s="216">
        <f>O785*H785</f>
        <v>0</v>
      </c>
      <c r="Q785" s="216">
        <v>0</v>
      </c>
      <c r="R785" s="216">
        <f>Q785*H785</f>
        <v>0</v>
      </c>
      <c r="S785" s="216">
        <v>0</v>
      </c>
      <c r="T785" s="217">
        <f>S785*H785</f>
        <v>0</v>
      </c>
      <c r="AR785" s="25" t="s">
        <v>464</v>
      </c>
      <c r="AT785" s="25" t="s">
        <v>363</v>
      </c>
      <c r="AU785" s="25" t="s">
        <v>79</v>
      </c>
      <c r="AY785" s="25" t="s">
        <v>361</v>
      </c>
      <c r="BE785" s="218">
        <f>IF(N785="základní",J785,0)</f>
        <v>0</v>
      </c>
      <c r="BF785" s="218">
        <f>IF(N785="snížená",J785,0)</f>
        <v>0</v>
      </c>
      <c r="BG785" s="218">
        <f>IF(N785="zákl. přenesená",J785,0)</f>
        <v>0</v>
      </c>
      <c r="BH785" s="218">
        <f>IF(N785="sníž. přenesená",J785,0)</f>
        <v>0</v>
      </c>
      <c r="BI785" s="218">
        <f>IF(N785="nulová",J785,0)</f>
        <v>0</v>
      </c>
      <c r="BJ785" s="25" t="s">
        <v>77</v>
      </c>
      <c r="BK785" s="218">
        <f>ROUND(I785*H785,2)</f>
        <v>0</v>
      </c>
      <c r="BL785" s="25" t="s">
        <v>464</v>
      </c>
      <c r="BM785" s="25" t="s">
        <v>1257</v>
      </c>
    </row>
    <row r="786" spans="2:65" s="1" customFormat="1" ht="13.5">
      <c r="B786" s="42"/>
      <c r="C786" s="64"/>
      <c r="D786" s="219" t="s">
        <v>369</v>
      </c>
      <c r="E786" s="64"/>
      <c r="F786" s="220" t="s">
        <v>1256</v>
      </c>
      <c r="G786" s="64"/>
      <c r="H786" s="64"/>
      <c r="I786" s="175"/>
      <c r="J786" s="64"/>
      <c r="K786" s="64"/>
      <c r="L786" s="62"/>
      <c r="M786" s="221"/>
      <c r="N786" s="43"/>
      <c r="O786" s="43"/>
      <c r="P786" s="43"/>
      <c r="Q786" s="43"/>
      <c r="R786" s="43"/>
      <c r="S786" s="43"/>
      <c r="T786" s="79"/>
      <c r="AT786" s="25" t="s">
        <v>369</v>
      </c>
      <c r="AU786" s="25" t="s">
        <v>79</v>
      </c>
    </row>
    <row r="787" spans="2:65" s="12" customFormat="1" ht="27">
      <c r="B787" s="222"/>
      <c r="C787" s="223"/>
      <c r="D787" s="219" t="s">
        <v>371</v>
      </c>
      <c r="E787" s="224" t="s">
        <v>21</v>
      </c>
      <c r="F787" s="225" t="s">
        <v>1258</v>
      </c>
      <c r="G787" s="223"/>
      <c r="H787" s="226" t="s">
        <v>21</v>
      </c>
      <c r="I787" s="227"/>
      <c r="J787" s="223"/>
      <c r="K787" s="223"/>
      <c r="L787" s="228"/>
      <c r="M787" s="229"/>
      <c r="N787" s="230"/>
      <c r="O787" s="230"/>
      <c r="P787" s="230"/>
      <c r="Q787" s="230"/>
      <c r="R787" s="230"/>
      <c r="S787" s="230"/>
      <c r="T787" s="231"/>
      <c r="AT787" s="232" t="s">
        <v>371</v>
      </c>
      <c r="AU787" s="232" t="s">
        <v>79</v>
      </c>
      <c r="AV787" s="12" t="s">
        <v>77</v>
      </c>
      <c r="AW787" s="12" t="s">
        <v>33</v>
      </c>
      <c r="AX787" s="12" t="s">
        <v>70</v>
      </c>
      <c r="AY787" s="232" t="s">
        <v>361</v>
      </c>
    </row>
    <row r="788" spans="2:65" s="13" customFormat="1" ht="13.5">
      <c r="B788" s="233"/>
      <c r="C788" s="234"/>
      <c r="D788" s="235" t="s">
        <v>371</v>
      </c>
      <c r="E788" s="236" t="s">
        <v>21</v>
      </c>
      <c r="F788" s="237" t="s">
        <v>1259</v>
      </c>
      <c r="G788" s="234"/>
      <c r="H788" s="238">
        <v>2</v>
      </c>
      <c r="I788" s="239"/>
      <c r="J788" s="234"/>
      <c r="K788" s="234"/>
      <c r="L788" s="240"/>
      <c r="M788" s="241"/>
      <c r="N788" s="242"/>
      <c r="O788" s="242"/>
      <c r="P788" s="242"/>
      <c r="Q788" s="242"/>
      <c r="R788" s="242"/>
      <c r="S788" s="242"/>
      <c r="T788" s="243"/>
      <c r="AT788" s="244" t="s">
        <v>371</v>
      </c>
      <c r="AU788" s="244" t="s">
        <v>79</v>
      </c>
      <c r="AV788" s="13" t="s">
        <v>79</v>
      </c>
      <c r="AW788" s="13" t="s">
        <v>33</v>
      </c>
      <c r="AX788" s="13" t="s">
        <v>77</v>
      </c>
      <c r="AY788" s="244" t="s">
        <v>361</v>
      </c>
    </row>
    <row r="789" spans="2:65" s="1" customFormat="1" ht="22.5" customHeight="1">
      <c r="B789" s="42"/>
      <c r="C789" s="207" t="s">
        <v>1260</v>
      </c>
      <c r="D789" s="207" t="s">
        <v>363</v>
      </c>
      <c r="E789" s="208" t="s">
        <v>1261</v>
      </c>
      <c r="F789" s="209" t="s">
        <v>1262</v>
      </c>
      <c r="G789" s="210" t="s">
        <v>459</v>
      </c>
      <c r="H789" s="211">
        <v>142.798</v>
      </c>
      <c r="I789" s="212"/>
      <c r="J789" s="213">
        <f>ROUND(I789*H789,2)</f>
        <v>0</v>
      </c>
      <c r="K789" s="209" t="s">
        <v>367</v>
      </c>
      <c r="L789" s="62"/>
      <c r="M789" s="214" t="s">
        <v>21</v>
      </c>
      <c r="N789" s="215" t="s">
        <v>41</v>
      </c>
      <c r="O789" s="43"/>
      <c r="P789" s="216">
        <f>O789*H789</f>
        <v>0</v>
      </c>
      <c r="Q789" s="216">
        <v>0</v>
      </c>
      <c r="R789" s="216">
        <f>Q789*H789</f>
        <v>0</v>
      </c>
      <c r="S789" s="216">
        <v>0</v>
      </c>
      <c r="T789" s="217">
        <f>S789*H789</f>
        <v>0</v>
      </c>
      <c r="AR789" s="25" t="s">
        <v>464</v>
      </c>
      <c r="AT789" s="25" t="s">
        <v>363</v>
      </c>
      <c r="AU789" s="25" t="s">
        <v>79</v>
      </c>
      <c r="AY789" s="25" t="s">
        <v>361</v>
      </c>
      <c r="BE789" s="218">
        <f>IF(N789="základní",J789,0)</f>
        <v>0</v>
      </c>
      <c r="BF789" s="218">
        <f>IF(N789="snížená",J789,0)</f>
        <v>0</v>
      </c>
      <c r="BG789" s="218">
        <f>IF(N789="zákl. přenesená",J789,0)</f>
        <v>0</v>
      </c>
      <c r="BH789" s="218">
        <f>IF(N789="sníž. přenesená",J789,0)</f>
        <v>0</v>
      </c>
      <c r="BI789" s="218">
        <f>IF(N789="nulová",J789,0)</f>
        <v>0</v>
      </c>
      <c r="BJ789" s="25" t="s">
        <v>77</v>
      </c>
      <c r="BK789" s="218">
        <f>ROUND(I789*H789,2)</f>
        <v>0</v>
      </c>
      <c r="BL789" s="25" t="s">
        <v>464</v>
      </c>
      <c r="BM789" s="25" t="s">
        <v>1263</v>
      </c>
    </row>
    <row r="790" spans="2:65" s="1" customFormat="1" ht="27">
      <c r="B790" s="42"/>
      <c r="C790" s="64"/>
      <c r="D790" s="219" t="s">
        <v>369</v>
      </c>
      <c r="E790" s="64"/>
      <c r="F790" s="220" t="s">
        <v>1264</v>
      </c>
      <c r="G790" s="64"/>
      <c r="H790" s="64"/>
      <c r="I790" s="175"/>
      <c r="J790" s="64"/>
      <c r="K790" s="64"/>
      <c r="L790" s="62"/>
      <c r="M790" s="221"/>
      <c r="N790" s="43"/>
      <c r="O790" s="43"/>
      <c r="P790" s="43"/>
      <c r="Q790" s="43"/>
      <c r="R790" s="43"/>
      <c r="S790" s="43"/>
      <c r="T790" s="79"/>
      <c r="AT790" s="25" t="s">
        <v>369</v>
      </c>
      <c r="AU790" s="25" t="s">
        <v>79</v>
      </c>
    </row>
    <row r="791" spans="2:65" s="13" customFormat="1" ht="13.5">
      <c r="B791" s="233"/>
      <c r="C791" s="234"/>
      <c r="D791" s="235" t="s">
        <v>371</v>
      </c>
      <c r="E791" s="236" t="s">
        <v>21</v>
      </c>
      <c r="F791" s="237" t="s">
        <v>1265</v>
      </c>
      <c r="G791" s="234"/>
      <c r="H791" s="238">
        <v>142.798</v>
      </c>
      <c r="I791" s="239"/>
      <c r="J791" s="234"/>
      <c r="K791" s="234"/>
      <c r="L791" s="240"/>
      <c r="M791" s="241"/>
      <c r="N791" s="242"/>
      <c r="O791" s="242"/>
      <c r="P791" s="242"/>
      <c r="Q791" s="242"/>
      <c r="R791" s="242"/>
      <c r="S791" s="242"/>
      <c r="T791" s="243"/>
      <c r="AT791" s="244" t="s">
        <v>371</v>
      </c>
      <c r="AU791" s="244" t="s">
        <v>79</v>
      </c>
      <c r="AV791" s="13" t="s">
        <v>79</v>
      </c>
      <c r="AW791" s="13" t="s">
        <v>33</v>
      </c>
      <c r="AX791" s="13" t="s">
        <v>77</v>
      </c>
      <c r="AY791" s="244" t="s">
        <v>361</v>
      </c>
    </row>
    <row r="792" spans="2:65" s="1" customFormat="1" ht="22.5" customHeight="1">
      <c r="B792" s="42"/>
      <c r="C792" s="273" t="s">
        <v>1266</v>
      </c>
      <c r="D792" s="273" t="s">
        <v>952</v>
      </c>
      <c r="E792" s="274" t="s">
        <v>1267</v>
      </c>
      <c r="F792" s="275" t="s">
        <v>1268</v>
      </c>
      <c r="G792" s="276" t="s">
        <v>459</v>
      </c>
      <c r="H792" s="277">
        <v>164.21799999999999</v>
      </c>
      <c r="I792" s="278"/>
      <c r="J792" s="279">
        <f>ROUND(I792*H792,2)</f>
        <v>0</v>
      </c>
      <c r="K792" s="275" t="s">
        <v>21</v>
      </c>
      <c r="L792" s="280"/>
      <c r="M792" s="281" t="s">
        <v>21</v>
      </c>
      <c r="N792" s="282" t="s">
        <v>41</v>
      </c>
      <c r="O792" s="43"/>
      <c r="P792" s="216">
        <f>O792*H792</f>
        <v>0</v>
      </c>
      <c r="Q792" s="216">
        <v>3.0000000000000001E-3</v>
      </c>
      <c r="R792" s="216">
        <f>Q792*H792</f>
        <v>0.49265399999999998</v>
      </c>
      <c r="S792" s="216">
        <v>0</v>
      </c>
      <c r="T792" s="217">
        <f>S792*H792</f>
        <v>0</v>
      </c>
      <c r="AR792" s="25" t="s">
        <v>580</v>
      </c>
      <c r="AT792" s="25" t="s">
        <v>952</v>
      </c>
      <c r="AU792" s="25" t="s">
        <v>79</v>
      </c>
      <c r="AY792" s="25" t="s">
        <v>361</v>
      </c>
      <c r="BE792" s="218">
        <f>IF(N792="základní",J792,0)</f>
        <v>0</v>
      </c>
      <c r="BF792" s="218">
        <f>IF(N792="snížená",J792,0)</f>
        <v>0</v>
      </c>
      <c r="BG792" s="218">
        <f>IF(N792="zákl. přenesená",J792,0)</f>
        <v>0</v>
      </c>
      <c r="BH792" s="218">
        <f>IF(N792="sníž. přenesená",J792,0)</f>
        <v>0</v>
      </c>
      <c r="BI792" s="218">
        <f>IF(N792="nulová",J792,0)</f>
        <v>0</v>
      </c>
      <c r="BJ792" s="25" t="s">
        <v>77</v>
      </c>
      <c r="BK792" s="218">
        <f>ROUND(I792*H792,2)</f>
        <v>0</v>
      </c>
      <c r="BL792" s="25" t="s">
        <v>464</v>
      </c>
      <c r="BM792" s="25" t="s">
        <v>1269</v>
      </c>
    </row>
    <row r="793" spans="2:65" s="1" customFormat="1" ht="13.5">
      <c r="B793" s="42"/>
      <c r="C793" s="64"/>
      <c r="D793" s="219" t="s">
        <v>369</v>
      </c>
      <c r="E793" s="64"/>
      <c r="F793" s="220" t="s">
        <v>1270</v>
      </c>
      <c r="G793" s="64"/>
      <c r="H793" s="64"/>
      <c r="I793" s="175"/>
      <c r="J793" s="64"/>
      <c r="K793" s="64"/>
      <c r="L793" s="62"/>
      <c r="M793" s="221"/>
      <c r="N793" s="43"/>
      <c r="O793" s="43"/>
      <c r="P793" s="43"/>
      <c r="Q793" s="43"/>
      <c r="R793" s="43"/>
      <c r="S793" s="43"/>
      <c r="T793" s="79"/>
      <c r="AT793" s="25" t="s">
        <v>369</v>
      </c>
      <c r="AU793" s="25" t="s">
        <v>79</v>
      </c>
    </row>
    <row r="794" spans="2:65" s="13" customFormat="1" ht="13.5">
      <c r="B794" s="233"/>
      <c r="C794" s="234"/>
      <c r="D794" s="235" t="s">
        <v>371</v>
      </c>
      <c r="E794" s="234"/>
      <c r="F794" s="237" t="s">
        <v>1271</v>
      </c>
      <c r="G794" s="234"/>
      <c r="H794" s="238">
        <v>164.21799999999999</v>
      </c>
      <c r="I794" s="239"/>
      <c r="J794" s="234"/>
      <c r="K794" s="234"/>
      <c r="L794" s="240"/>
      <c r="M794" s="241"/>
      <c r="N794" s="242"/>
      <c r="O794" s="242"/>
      <c r="P794" s="242"/>
      <c r="Q794" s="242"/>
      <c r="R794" s="242"/>
      <c r="S794" s="242"/>
      <c r="T794" s="243"/>
      <c r="AT794" s="244" t="s">
        <v>371</v>
      </c>
      <c r="AU794" s="244" t="s">
        <v>79</v>
      </c>
      <c r="AV794" s="13" t="s">
        <v>79</v>
      </c>
      <c r="AW794" s="13" t="s">
        <v>6</v>
      </c>
      <c r="AX794" s="13" t="s">
        <v>77</v>
      </c>
      <c r="AY794" s="244" t="s">
        <v>361</v>
      </c>
    </row>
    <row r="795" spans="2:65" s="1" customFormat="1" ht="31.5" customHeight="1">
      <c r="B795" s="42"/>
      <c r="C795" s="207" t="s">
        <v>1272</v>
      </c>
      <c r="D795" s="207" t="s">
        <v>363</v>
      </c>
      <c r="E795" s="208" t="s">
        <v>1273</v>
      </c>
      <c r="F795" s="209" t="s">
        <v>1274</v>
      </c>
      <c r="G795" s="210" t="s">
        <v>459</v>
      </c>
      <c r="H795" s="211">
        <v>187.435</v>
      </c>
      <c r="I795" s="212"/>
      <c r="J795" s="213">
        <f>ROUND(I795*H795,2)</f>
        <v>0</v>
      </c>
      <c r="K795" s="209" t="s">
        <v>367</v>
      </c>
      <c r="L795" s="62"/>
      <c r="M795" s="214" t="s">
        <v>21</v>
      </c>
      <c r="N795" s="215" t="s">
        <v>41</v>
      </c>
      <c r="O795" s="43"/>
      <c r="P795" s="216">
        <f>O795*H795</f>
        <v>0</v>
      </c>
      <c r="Q795" s="216">
        <v>0</v>
      </c>
      <c r="R795" s="216">
        <f>Q795*H795</f>
        <v>0</v>
      </c>
      <c r="S795" s="216">
        <v>0</v>
      </c>
      <c r="T795" s="217">
        <f>S795*H795</f>
        <v>0</v>
      </c>
      <c r="AR795" s="25" t="s">
        <v>464</v>
      </c>
      <c r="AT795" s="25" t="s">
        <v>363</v>
      </c>
      <c r="AU795" s="25" t="s">
        <v>79</v>
      </c>
      <c r="AY795" s="25" t="s">
        <v>361</v>
      </c>
      <c r="BE795" s="218">
        <f>IF(N795="základní",J795,0)</f>
        <v>0</v>
      </c>
      <c r="BF795" s="218">
        <f>IF(N795="snížená",J795,0)</f>
        <v>0</v>
      </c>
      <c r="BG795" s="218">
        <f>IF(N795="zákl. přenesená",J795,0)</f>
        <v>0</v>
      </c>
      <c r="BH795" s="218">
        <f>IF(N795="sníž. přenesená",J795,0)</f>
        <v>0</v>
      </c>
      <c r="BI795" s="218">
        <f>IF(N795="nulová",J795,0)</f>
        <v>0</v>
      </c>
      <c r="BJ795" s="25" t="s">
        <v>77</v>
      </c>
      <c r="BK795" s="218">
        <f>ROUND(I795*H795,2)</f>
        <v>0</v>
      </c>
      <c r="BL795" s="25" t="s">
        <v>464</v>
      </c>
      <c r="BM795" s="25" t="s">
        <v>1275</v>
      </c>
    </row>
    <row r="796" spans="2:65" s="1" customFormat="1" ht="27">
      <c r="B796" s="42"/>
      <c r="C796" s="64"/>
      <c r="D796" s="219" t="s">
        <v>369</v>
      </c>
      <c r="E796" s="64"/>
      <c r="F796" s="220" t="s">
        <v>1276</v>
      </c>
      <c r="G796" s="64"/>
      <c r="H796" s="64"/>
      <c r="I796" s="175"/>
      <c r="J796" s="64"/>
      <c r="K796" s="64"/>
      <c r="L796" s="62"/>
      <c r="M796" s="221"/>
      <c r="N796" s="43"/>
      <c r="O796" s="43"/>
      <c r="P796" s="43"/>
      <c r="Q796" s="43"/>
      <c r="R796" s="43"/>
      <c r="S796" s="43"/>
      <c r="T796" s="79"/>
      <c r="AT796" s="25" t="s">
        <v>369</v>
      </c>
      <c r="AU796" s="25" t="s">
        <v>79</v>
      </c>
    </row>
    <row r="797" spans="2:65" s="13" customFormat="1" ht="13.5">
      <c r="B797" s="233"/>
      <c r="C797" s="234"/>
      <c r="D797" s="235" t="s">
        <v>371</v>
      </c>
      <c r="E797" s="236" t="s">
        <v>21</v>
      </c>
      <c r="F797" s="237" t="s">
        <v>1277</v>
      </c>
      <c r="G797" s="234"/>
      <c r="H797" s="238">
        <v>187.435</v>
      </c>
      <c r="I797" s="239"/>
      <c r="J797" s="234"/>
      <c r="K797" s="234"/>
      <c r="L797" s="240"/>
      <c r="M797" s="241"/>
      <c r="N797" s="242"/>
      <c r="O797" s="242"/>
      <c r="P797" s="242"/>
      <c r="Q797" s="242"/>
      <c r="R797" s="242"/>
      <c r="S797" s="242"/>
      <c r="T797" s="243"/>
      <c r="AT797" s="244" t="s">
        <v>371</v>
      </c>
      <c r="AU797" s="244" t="s">
        <v>79</v>
      </c>
      <c r="AV797" s="13" t="s">
        <v>79</v>
      </c>
      <c r="AW797" s="13" t="s">
        <v>33</v>
      </c>
      <c r="AX797" s="13" t="s">
        <v>77</v>
      </c>
      <c r="AY797" s="244" t="s">
        <v>361</v>
      </c>
    </row>
    <row r="798" spans="2:65" s="1" customFormat="1" ht="22.5" customHeight="1">
      <c r="B798" s="42"/>
      <c r="C798" s="273" t="s">
        <v>1278</v>
      </c>
      <c r="D798" s="273" t="s">
        <v>952</v>
      </c>
      <c r="E798" s="274" t="s">
        <v>1172</v>
      </c>
      <c r="F798" s="275" t="s">
        <v>1173</v>
      </c>
      <c r="G798" s="276" t="s">
        <v>447</v>
      </c>
      <c r="H798" s="277">
        <v>5.6000000000000001E-2</v>
      </c>
      <c r="I798" s="278"/>
      <c r="J798" s="279">
        <f>ROUND(I798*H798,2)</f>
        <v>0</v>
      </c>
      <c r="K798" s="275" t="s">
        <v>367</v>
      </c>
      <c r="L798" s="280"/>
      <c r="M798" s="281" t="s">
        <v>21</v>
      </c>
      <c r="N798" s="282" t="s">
        <v>41</v>
      </c>
      <c r="O798" s="43"/>
      <c r="P798" s="216">
        <f>O798*H798</f>
        <v>0</v>
      </c>
      <c r="Q798" s="216">
        <v>1</v>
      </c>
      <c r="R798" s="216">
        <f>Q798*H798</f>
        <v>5.6000000000000001E-2</v>
      </c>
      <c r="S798" s="216">
        <v>0</v>
      </c>
      <c r="T798" s="217">
        <f>S798*H798</f>
        <v>0</v>
      </c>
      <c r="AR798" s="25" t="s">
        <v>580</v>
      </c>
      <c r="AT798" s="25" t="s">
        <v>952</v>
      </c>
      <c r="AU798" s="25" t="s">
        <v>79</v>
      </c>
      <c r="AY798" s="25" t="s">
        <v>361</v>
      </c>
      <c r="BE798" s="218">
        <f>IF(N798="základní",J798,0)</f>
        <v>0</v>
      </c>
      <c r="BF798" s="218">
        <f>IF(N798="snížená",J798,0)</f>
        <v>0</v>
      </c>
      <c r="BG798" s="218">
        <f>IF(N798="zákl. přenesená",J798,0)</f>
        <v>0</v>
      </c>
      <c r="BH798" s="218">
        <f>IF(N798="sníž. přenesená",J798,0)</f>
        <v>0</v>
      </c>
      <c r="BI798" s="218">
        <f>IF(N798="nulová",J798,0)</f>
        <v>0</v>
      </c>
      <c r="BJ798" s="25" t="s">
        <v>77</v>
      </c>
      <c r="BK798" s="218">
        <f>ROUND(I798*H798,2)</f>
        <v>0</v>
      </c>
      <c r="BL798" s="25" t="s">
        <v>464</v>
      </c>
      <c r="BM798" s="25" t="s">
        <v>1279</v>
      </c>
    </row>
    <row r="799" spans="2:65" s="1" customFormat="1" ht="13.5">
      <c r="B799" s="42"/>
      <c r="C799" s="64"/>
      <c r="D799" s="219" t="s">
        <v>369</v>
      </c>
      <c r="E799" s="64"/>
      <c r="F799" s="220" t="s">
        <v>1175</v>
      </c>
      <c r="G799" s="64"/>
      <c r="H799" s="64"/>
      <c r="I799" s="175"/>
      <c r="J799" s="64"/>
      <c r="K799" s="64"/>
      <c r="L799" s="62"/>
      <c r="M799" s="221"/>
      <c r="N799" s="43"/>
      <c r="O799" s="43"/>
      <c r="P799" s="43"/>
      <c r="Q799" s="43"/>
      <c r="R799" s="43"/>
      <c r="S799" s="43"/>
      <c r="T799" s="79"/>
      <c r="AT799" s="25" t="s">
        <v>369</v>
      </c>
      <c r="AU799" s="25" t="s">
        <v>79</v>
      </c>
    </row>
    <row r="800" spans="2:65" s="13" customFormat="1" ht="13.5">
      <c r="B800" s="233"/>
      <c r="C800" s="234"/>
      <c r="D800" s="235" t="s">
        <v>371</v>
      </c>
      <c r="E800" s="234"/>
      <c r="F800" s="237" t="s">
        <v>1280</v>
      </c>
      <c r="G800" s="234"/>
      <c r="H800" s="238">
        <v>5.6000000000000001E-2</v>
      </c>
      <c r="I800" s="239"/>
      <c r="J800" s="234"/>
      <c r="K800" s="234"/>
      <c r="L800" s="240"/>
      <c r="M800" s="241"/>
      <c r="N800" s="242"/>
      <c r="O800" s="242"/>
      <c r="P800" s="242"/>
      <c r="Q800" s="242"/>
      <c r="R800" s="242"/>
      <c r="S800" s="242"/>
      <c r="T800" s="243"/>
      <c r="AT800" s="244" t="s">
        <v>371</v>
      </c>
      <c r="AU800" s="244" t="s">
        <v>79</v>
      </c>
      <c r="AV800" s="13" t="s">
        <v>79</v>
      </c>
      <c r="AW800" s="13" t="s">
        <v>6</v>
      </c>
      <c r="AX800" s="13" t="s">
        <v>77</v>
      </c>
      <c r="AY800" s="244" t="s">
        <v>361</v>
      </c>
    </row>
    <row r="801" spans="2:65" s="1" customFormat="1" ht="22.5" customHeight="1">
      <c r="B801" s="42"/>
      <c r="C801" s="207" t="s">
        <v>1281</v>
      </c>
      <c r="D801" s="207" t="s">
        <v>363</v>
      </c>
      <c r="E801" s="208" t="s">
        <v>1282</v>
      </c>
      <c r="F801" s="209" t="s">
        <v>1283</v>
      </c>
      <c r="G801" s="210" t="s">
        <v>459</v>
      </c>
      <c r="H801" s="211">
        <v>187.435</v>
      </c>
      <c r="I801" s="212"/>
      <c r="J801" s="213">
        <f>ROUND(I801*H801,2)</f>
        <v>0</v>
      </c>
      <c r="K801" s="209" t="s">
        <v>367</v>
      </c>
      <c r="L801" s="62"/>
      <c r="M801" s="214" t="s">
        <v>21</v>
      </c>
      <c r="N801" s="215" t="s">
        <v>41</v>
      </c>
      <c r="O801" s="43"/>
      <c r="P801" s="216">
        <f>O801*H801</f>
        <v>0</v>
      </c>
      <c r="Q801" s="216">
        <v>8.8000000000000003E-4</v>
      </c>
      <c r="R801" s="216">
        <f>Q801*H801</f>
        <v>0.1649428</v>
      </c>
      <c r="S801" s="216">
        <v>0</v>
      </c>
      <c r="T801" s="217">
        <f>S801*H801</f>
        <v>0</v>
      </c>
      <c r="AR801" s="25" t="s">
        <v>464</v>
      </c>
      <c r="AT801" s="25" t="s">
        <v>363</v>
      </c>
      <c r="AU801" s="25" t="s">
        <v>79</v>
      </c>
      <c r="AY801" s="25" t="s">
        <v>361</v>
      </c>
      <c r="BE801" s="218">
        <f>IF(N801="základní",J801,0)</f>
        <v>0</v>
      </c>
      <c r="BF801" s="218">
        <f>IF(N801="snížená",J801,0)</f>
        <v>0</v>
      </c>
      <c r="BG801" s="218">
        <f>IF(N801="zákl. přenesená",J801,0)</f>
        <v>0</v>
      </c>
      <c r="BH801" s="218">
        <f>IF(N801="sníž. přenesená",J801,0)</f>
        <v>0</v>
      </c>
      <c r="BI801" s="218">
        <f>IF(N801="nulová",J801,0)</f>
        <v>0</v>
      </c>
      <c r="BJ801" s="25" t="s">
        <v>77</v>
      </c>
      <c r="BK801" s="218">
        <f>ROUND(I801*H801,2)</f>
        <v>0</v>
      </c>
      <c r="BL801" s="25" t="s">
        <v>464</v>
      </c>
      <c r="BM801" s="25" t="s">
        <v>1284</v>
      </c>
    </row>
    <row r="802" spans="2:65" s="1" customFormat="1" ht="13.5">
      <c r="B802" s="42"/>
      <c r="C802" s="64"/>
      <c r="D802" s="219" t="s">
        <v>369</v>
      </c>
      <c r="E802" s="64"/>
      <c r="F802" s="220" t="s">
        <v>1285</v>
      </c>
      <c r="G802" s="64"/>
      <c r="H802" s="64"/>
      <c r="I802" s="175"/>
      <c r="J802" s="64"/>
      <c r="K802" s="64"/>
      <c r="L802" s="62"/>
      <c r="M802" s="221"/>
      <c r="N802" s="43"/>
      <c r="O802" s="43"/>
      <c r="P802" s="43"/>
      <c r="Q802" s="43"/>
      <c r="R802" s="43"/>
      <c r="S802" s="43"/>
      <c r="T802" s="79"/>
      <c r="AT802" s="25" t="s">
        <v>369</v>
      </c>
      <c r="AU802" s="25" t="s">
        <v>79</v>
      </c>
    </row>
    <row r="803" spans="2:65" s="13" customFormat="1" ht="13.5">
      <c r="B803" s="233"/>
      <c r="C803" s="234"/>
      <c r="D803" s="235" t="s">
        <v>371</v>
      </c>
      <c r="E803" s="236" t="s">
        <v>21</v>
      </c>
      <c r="F803" s="237" t="s">
        <v>1286</v>
      </c>
      <c r="G803" s="234"/>
      <c r="H803" s="238">
        <v>187.435</v>
      </c>
      <c r="I803" s="239"/>
      <c r="J803" s="234"/>
      <c r="K803" s="234"/>
      <c r="L803" s="240"/>
      <c r="M803" s="241"/>
      <c r="N803" s="242"/>
      <c r="O803" s="242"/>
      <c r="P803" s="242"/>
      <c r="Q803" s="242"/>
      <c r="R803" s="242"/>
      <c r="S803" s="242"/>
      <c r="T803" s="243"/>
      <c r="AT803" s="244" t="s">
        <v>371</v>
      </c>
      <c r="AU803" s="244" t="s">
        <v>79</v>
      </c>
      <c r="AV803" s="13" t="s">
        <v>79</v>
      </c>
      <c r="AW803" s="13" t="s">
        <v>33</v>
      </c>
      <c r="AX803" s="13" t="s">
        <v>77</v>
      </c>
      <c r="AY803" s="244" t="s">
        <v>361</v>
      </c>
    </row>
    <row r="804" spans="2:65" s="1" customFormat="1" ht="22.5" customHeight="1">
      <c r="B804" s="42"/>
      <c r="C804" s="273" t="s">
        <v>1287</v>
      </c>
      <c r="D804" s="273" t="s">
        <v>952</v>
      </c>
      <c r="E804" s="274" t="s">
        <v>1288</v>
      </c>
      <c r="F804" s="275" t="s">
        <v>1289</v>
      </c>
      <c r="G804" s="276" t="s">
        <v>459</v>
      </c>
      <c r="H804" s="277">
        <v>215.55</v>
      </c>
      <c r="I804" s="278"/>
      <c r="J804" s="279">
        <f>ROUND(I804*H804,2)</f>
        <v>0</v>
      </c>
      <c r="K804" s="275" t="s">
        <v>367</v>
      </c>
      <c r="L804" s="280"/>
      <c r="M804" s="281" t="s">
        <v>21</v>
      </c>
      <c r="N804" s="282" t="s">
        <v>41</v>
      </c>
      <c r="O804" s="43"/>
      <c r="P804" s="216">
        <f>O804*H804</f>
        <v>0</v>
      </c>
      <c r="Q804" s="216">
        <v>3.8800000000000002E-3</v>
      </c>
      <c r="R804" s="216">
        <f>Q804*H804</f>
        <v>0.83633400000000013</v>
      </c>
      <c r="S804" s="216">
        <v>0</v>
      </c>
      <c r="T804" s="217">
        <f>S804*H804</f>
        <v>0</v>
      </c>
      <c r="AR804" s="25" t="s">
        <v>580</v>
      </c>
      <c r="AT804" s="25" t="s">
        <v>952</v>
      </c>
      <c r="AU804" s="25" t="s">
        <v>79</v>
      </c>
      <c r="AY804" s="25" t="s">
        <v>361</v>
      </c>
      <c r="BE804" s="218">
        <f>IF(N804="základní",J804,0)</f>
        <v>0</v>
      </c>
      <c r="BF804" s="218">
        <f>IF(N804="snížená",J804,0)</f>
        <v>0</v>
      </c>
      <c r="BG804" s="218">
        <f>IF(N804="zákl. přenesená",J804,0)</f>
        <v>0</v>
      </c>
      <c r="BH804" s="218">
        <f>IF(N804="sníž. přenesená",J804,0)</f>
        <v>0</v>
      </c>
      <c r="BI804" s="218">
        <f>IF(N804="nulová",J804,0)</f>
        <v>0</v>
      </c>
      <c r="BJ804" s="25" t="s">
        <v>77</v>
      </c>
      <c r="BK804" s="218">
        <f>ROUND(I804*H804,2)</f>
        <v>0</v>
      </c>
      <c r="BL804" s="25" t="s">
        <v>464</v>
      </c>
      <c r="BM804" s="25" t="s">
        <v>1290</v>
      </c>
    </row>
    <row r="805" spans="2:65" s="1" customFormat="1" ht="13.5">
      <c r="B805" s="42"/>
      <c r="C805" s="64"/>
      <c r="D805" s="219" t="s">
        <v>369</v>
      </c>
      <c r="E805" s="64"/>
      <c r="F805" s="220" t="s">
        <v>1291</v>
      </c>
      <c r="G805" s="64"/>
      <c r="H805" s="64"/>
      <c r="I805" s="175"/>
      <c r="J805" s="64"/>
      <c r="K805" s="64"/>
      <c r="L805" s="62"/>
      <c r="M805" s="221"/>
      <c r="N805" s="43"/>
      <c r="O805" s="43"/>
      <c r="P805" s="43"/>
      <c r="Q805" s="43"/>
      <c r="R805" s="43"/>
      <c r="S805" s="43"/>
      <c r="T805" s="79"/>
      <c r="AT805" s="25" t="s">
        <v>369</v>
      </c>
      <c r="AU805" s="25" t="s">
        <v>79</v>
      </c>
    </row>
    <row r="806" spans="2:65" s="13" customFormat="1" ht="13.5">
      <c r="B806" s="233"/>
      <c r="C806" s="234"/>
      <c r="D806" s="235" t="s">
        <v>371</v>
      </c>
      <c r="E806" s="234"/>
      <c r="F806" s="237" t="s">
        <v>1292</v>
      </c>
      <c r="G806" s="234"/>
      <c r="H806" s="238">
        <v>215.55</v>
      </c>
      <c r="I806" s="239"/>
      <c r="J806" s="234"/>
      <c r="K806" s="234"/>
      <c r="L806" s="240"/>
      <c r="M806" s="241"/>
      <c r="N806" s="242"/>
      <c r="O806" s="242"/>
      <c r="P806" s="242"/>
      <c r="Q806" s="242"/>
      <c r="R806" s="242"/>
      <c r="S806" s="242"/>
      <c r="T806" s="243"/>
      <c r="AT806" s="244" t="s">
        <v>371</v>
      </c>
      <c r="AU806" s="244" t="s">
        <v>79</v>
      </c>
      <c r="AV806" s="13" t="s">
        <v>79</v>
      </c>
      <c r="AW806" s="13" t="s">
        <v>6</v>
      </c>
      <c r="AX806" s="13" t="s">
        <v>77</v>
      </c>
      <c r="AY806" s="244" t="s">
        <v>361</v>
      </c>
    </row>
    <row r="807" spans="2:65" s="1" customFormat="1" ht="22.5" customHeight="1">
      <c r="B807" s="42"/>
      <c r="C807" s="207" t="s">
        <v>1293</v>
      </c>
      <c r="D807" s="207" t="s">
        <v>363</v>
      </c>
      <c r="E807" s="208" t="s">
        <v>1294</v>
      </c>
      <c r="F807" s="209" t="s">
        <v>1295</v>
      </c>
      <c r="G807" s="210" t="s">
        <v>459</v>
      </c>
      <c r="H807" s="211">
        <v>187.435</v>
      </c>
      <c r="I807" s="212"/>
      <c r="J807" s="213">
        <f>ROUND(I807*H807,2)</f>
        <v>0</v>
      </c>
      <c r="K807" s="209" t="s">
        <v>367</v>
      </c>
      <c r="L807" s="62"/>
      <c r="M807" s="214" t="s">
        <v>21</v>
      </c>
      <c r="N807" s="215" t="s">
        <v>41</v>
      </c>
      <c r="O807" s="43"/>
      <c r="P807" s="216">
        <f>O807*H807</f>
        <v>0</v>
      </c>
      <c r="Q807" s="216">
        <v>0</v>
      </c>
      <c r="R807" s="216">
        <f>Q807*H807</f>
        <v>0</v>
      </c>
      <c r="S807" s="216">
        <v>0</v>
      </c>
      <c r="T807" s="217">
        <f>S807*H807</f>
        <v>0</v>
      </c>
      <c r="AR807" s="25" t="s">
        <v>464</v>
      </c>
      <c r="AT807" s="25" t="s">
        <v>363</v>
      </c>
      <c r="AU807" s="25" t="s">
        <v>79</v>
      </c>
      <c r="AY807" s="25" t="s">
        <v>361</v>
      </c>
      <c r="BE807" s="218">
        <f>IF(N807="základní",J807,0)</f>
        <v>0</v>
      </c>
      <c r="BF807" s="218">
        <f>IF(N807="snížená",J807,0)</f>
        <v>0</v>
      </c>
      <c r="BG807" s="218">
        <f>IF(N807="zákl. přenesená",J807,0)</f>
        <v>0</v>
      </c>
      <c r="BH807" s="218">
        <f>IF(N807="sníž. přenesená",J807,0)</f>
        <v>0</v>
      </c>
      <c r="BI807" s="218">
        <f>IF(N807="nulová",J807,0)</f>
        <v>0</v>
      </c>
      <c r="BJ807" s="25" t="s">
        <v>77</v>
      </c>
      <c r="BK807" s="218">
        <f>ROUND(I807*H807,2)</f>
        <v>0</v>
      </c>
      <c r="BL807" s="25" t="s">
        <v>464</v>
      </c>
      <c r="BM807" s="25" t="s">
        <v>1296</v>
      </c>
    </row>
    <row r="808" spans="2:65" s="1" customFormat="1" ht="27">
      <c r="B808" s="42"/>
      <c r="C808" s="64"/>
      <c r="D808" s="219" t="s">
        <v>369</v>
      </c>
      <c r="E808" s="64"/>
      <c r="F808" s="220" t="s">
        <v>1297</v>
      </c>
      <c r="G808" s="64"/>
      <c r="H808" s="64"/>
      <c r="I808" s="175"/>
      <c r="J808" s="64"/>
      <c r="K808" s="64"/>
      <c r="L808" s="62"/>
      <c r="M808" s="221"/>
      <c r="N808" s="43"/>
      <c r="O808" s="43"/>
      <c r="P808" s="43"/>
      <c r="Q808" s="43"/>
      <c r="R808" s="43"/>
      <c r="S808" s="43"/>
      <c r="T808" s="79"/>
      <c r="AT808" s="25" t="s">
        <v>369</v>
      </c>
      <c r="AU808" s="25" t="s">
        <v>79</v>
      </c>
    </row>
    <row r="809" spans="2:65" s="13" customFormat="1" ht="13.5">
      <c r="B809" s="233"/>
      <c r="C809" s="234"/>
      <c r="D809" s="235" t="s">
        <v>371</v>
      </c>
      <c r="E809" s="236" t="s">
        <v>21</v>
      </c>
      <c r="F809" s="237" t="s">
        <v>1298</v>
      </c>
      <c r="G809" s="234"/>
      <c r="H809" s="238">
        <v>187.435</v>
      </c>
      <c r="I809" s="239"/>
      <c r="J809" s="234"/>
      <c r="K809" s="234"/>
      <c r="L809" s="240"/>
      <c r="M809" s="241"/>
      <c r="N809" s="242"/>
      <c r="O809" s="242"/>
      <c r="P809" s="242"/>
      <c r="Q809" s="242"/>
      <c r="R809" s="242"/>
      <c r="S809" s="242"/>
      <c r="T809" s="243"/>
      <c r="AT809" s="244" t="s">
        <v>371</v>
      </c>
      <c r="AU809" s="244" t="s">
        <v>79</v>
      </c>
      <c r="AV809" s="13" t="s">
        <v>79</v>
      </c>
      <c r="AW809" s="13" t="s">
        <v>33</v>
      </c>
      <c r="AX809" s="13" t="s">
        <v>77</v>
      </c>
      <c r="AY809" s="244" t="s">
        <v>361</v>
      </c>
    </row>
    <row r="810" spans="2:65" s="1" customFormat="1" ht="22.5" customHeight="1">
      <c r="B810" s="42"/>
      <c r="C810" s="273" t="s">
        <v>1299</v>
      </c>
      <c r="D810" s="273" t="s">
        <v>952</v>
      </c>
      <c r="E810" s="274" t="s">
        <v>1300</v>
      </c>
      <c r="F810" s="275" t="s">
        <v>1301</v>
      </c>
      <c r="G810" s="276" t="s">
        <v>459</v>
      </c>
      <c r="H810" s="277">
        <v>215.55</v>
      </c>
      <c r="I810" s="278"/>
      <c r="J810" s="279">
        <f>ROUND(I810*H810,2)</f>
        <v>0</v>
      </c>
      <c r="K810" s="275" t="s">
        <v>367</v>
      </c>
      <c r="L810" s="280"/>
      <c r="M810" s="281" t="s">
        <v>21</v>
      </c>
      <c r="N810" s="282" t="s">
        <v>41</v>
      </c>
      <c r="O810" s="43"/>
      <c r="P810" s="216">
        <f>O810*H810</f>
        <v>0</v>
      </c>
      <c r="Q810" s="216">
        <v>2.9999999999999997E-4</v>
      </c>
      <c r="R810" s="216">
        <f>Q810*H810</f>
        <v>6.4665E-2</v>
      </c>
      <c r="S810" s="216">
        <v>0</v>
      </c>
      <c r="T810" s="217">
        <f>S810*H810</f>
        <v>0</v>
      </c>
      <c r="AR810" s="25" t="s">
        <v>580</v>
      </c>
      <c r="AT810" s="25" t="s">
        <v>952</v>
      </c>
      <c r="AU810" s="25" t="s">
        <v>79</v>
      </c>
      <c r="AY810" s="25" t="s">
        <v>361</v>
      </c>
      <c r="BE810" s="218">
        <f>IF(N810="základní",J810,0)</f>
        <v>0</v>
      </c>
      <c r="BF810" s="218">
        <f>IF(N810="snížená",J810,0)</f>
        <v>0</v>
      </c>
      <c r="BG810" s="218">
        <f>IF(N810="zákl. přenesená",J810,0)</f>
        <v>0</v>
      </c>
      <c r="BH810" s="218">
        <f>IF(N810="sníž. přenesená",J810,0)</f>
        <v>0</v>
      </c>
      <c r="BI810" s="218">
        <f>IF(N810="nulová",J810,0)</f>
        <v>0</v>
      </c>
      <c r="BJ810" s="25" t="s">
        <v>77</v>
      </c>
      <c r="BK810" s="218">
        <f>ROUND(I810*H810,2)</f>
        <v>0</v>
      </c>
      <c r="BL810" s="25" t="s">
        <v>464</v>
      </c>
      <c r="BM810" s="25" t="s">
        <v>1302</v>
      </c>
    </row>
    <row r="811" spans="2:65" s="1" customFormat="1" ht="13.5">
      <c r="B811" s="42"/>
      <c r="C811" s="64"/>
      <c r="D811" s="219" t="s">
        <v>369</v>
      </c>
      <c r="E811" s="64"/>
      <c r="F811" s="220" t="s">
        <v>1303</v>
      </c>
      <c r="G811" s="64"/>
      <c r="H811" s="64"/>
      <c r="I811" s="175"/>
      <c r="J811" s="64"/>
      <c r="K811" s="64"/>
      <c r="L811" s="62"/>
      <c r="M811" s="221"/>
      <c r="N811" s="43"/>
      <c r="O811" s="43"/>
      <c r="P811" s="43"/>
      <c r="Q811" s="43"/>
      <c r="R811" s="43"/>
      <c r="S811" s="43"/>
      <c r="T811" s="79"/>
      <c r="AT811" s="25" t="s">
        <v>369</v>
      </c>
      <c r="AU811" s="25" t="s">
        <v>79</v>
      </c>
    </row>
    <row r="812" spans="2:65" s="13" customFormat="1" ht="13.5">
      <c r="B812" s="233"/>
      <c r="C812" s="234"/>
      <c r="D812" s="235" t="s">
        <v>371</v>
      </c>
      <c r="E812" s="234"/>
      <c r="F812" s="237" t="s">
        <v>1292</v>
      </c>
      <c r="G812" s="234"/>
      <c r="H812" s="238">
        <v>215.55</v>
      </c>
      <c r="I812" s="239"/>
      <c r="J812" s="234"/>
      <c r="K812" s="234"/>
      <c r="L812" s="240"/>
      <c r="M812" s="241"/>
      <c r="N812" s="242"/>
      <c r="O812" s="242"/>
      <c r="P812" s="242"/>
      <c r="Q812" s="242"/>
      <c r="R812" s="242"/>
      <c r="S812" s="242"/>
      <c r="T812" s="243"/>
      <c r="AT812" s="244" t="s">
        <v>371</v>
      </c>
      <c r="AU812" s="244" t="s">
        <v>79</v>
      </c>
      <c r="AV812" s="13" t="s">
        <v>79</v>
      </c>
      <c r="AW812" s="13" t="s">
        <v>6</v>
      </c>
      <c r="AX812" s="13" t="s">
        <v>77</v>
      </c>
      <c r="AY812" s="244" t="s">
        <v>361</v>
      </c>
    </row>
    <row r="813" spans="2:65" s="1" customFormat="1" ht="22.5" customHeight="1">
      <c r="B813" s="42"/>
      <c r="C813" s="207" t="s">
        <v>1304</v>
      </c>
      <c r="D813" s="207" t="s">
        <v>363</v>
      </c>
      <c r="E813" s="208" t="s">
        <v>1305</v>
      </c>
      <c r="F813" s="209" t="s">
        <v>1306</v>
      </c>
      <c r="G813" s="210" t="s">
        <v>614</v>
      </c>
      <c r="H813" s="211">
        <v>2</v>
      </c>
      <c r="I813" s="212"/>
      <c r="J813" s="213">
        <f>ROUND(I813*H813,2)</f>
        <v>0</v>
      </c>
      <c r="K813" s="209" t="s">
        <v>367</v>
      </c>
      <c r="L813" s="62"/>
      <c r="M813" s="214" t="s">
        <v>21</v>
      </c>
      <c r="N813" s="215" t="s">
        <v>41</v>
      </c>
      <c r="O813" s="43"/>
      <c r="P813" s="216">
        <f>O813*H813</f>
        <v>0</v>
      </c>
      <c r="Q813" s="216">
        <v>6.9999999999999994E-5</v>
      </c>
      <c r="R813" s="216">
        <f>Q813*H813</f>
        <v>1.3999999999999999E-4</v>
      </c>
      <c r="S813" s="216">
        <v>0</v>
      </c>
      <c r="T813" s="217">
        <f>S813*H813</f>
        <v>0</v>
      </c>
      <c r="AR813" s="25" t="s">
        <v>464</v>
      </c>
      <c r="AT813" s="25" t="s">
        <v>363</v>
      </c>
      <c r="AU813" s="25" t="s">
        <v>79</v>
      </c>
      <c r="AY813" s="25" t="s">
        <v>361</v>
      </c>
      <c r="BE813" s="218">
        <f>IF(N813="základní",J813,0)</f>
        <v>0</v>
      </c>
      <c r="BF813" s="218">
        <f>IF(N813="snížená",J813,0)</f>
        <v>0</v>
      </c>
      <c r="BG813" s="218">
        <f>IF(N813="zákl. přenesená",J813,0)</f>
        <v>0</v>
      </c>
      <c r="BH813" s="218">
        <f>IF(N813="sníž. přenesená",J813,0)</f>
        <v>0</v>
      </c>
      <c r="BI813" s="218">
        <f>IF(N813="nulová",J813,0)</f>
        <v>0</v>
      </c>
      <c r="BJ813" s="25" t="s">
        <v>77</v>
      </c>
      <c r="BK813" s="218">
        <f>ROUND(I813*H813,2)</f>
        <v>0</v>
      </c>
      <c r="BL813" s="25" t="s">
        <v>464</v>
      </c>
      <c r="BM813" s="25" t="s">
        <v>1307</v>
      </c>
    </row>
    <row r="814" spans="2:65" s="1" customFormat="1" ht="27">
      <c r="B814" s="42"/>
      <c r="C814" s="64"/>
      <c r="D814" s="219" t="s">
        <v>369</v>
      </c>
      <c r="E814" s="64"/>
      <c r="F814" s="220" t="s">
        <v>1308</v>
      </c>
      <c r="G814" s="64"/>
      <c r="H814" s="64"/>
      <c r="I814" s="175"/>
      <c r="J814" s="64"/>
      <c r="K814" s="64"/>
      <c r="L814" s="62"/>
      <c r="M814" s="221"/>
      <c r="N814" s="43"/>
      <c r="O814" s="43"/>
      <c r="P814" s="43"/>
      <c r="Q814" s="43"/>
      <c r="R814" s="43"/>
      <c r="S814" s="43"/>
      <c r="T814" s="79"/>
      <c r="AT814" s="25" t="s">
        <v>369</v>
      </c>
      <c r="AU814" s="25" t="s">
        <v>79</v>
      </c>
    </row>
    <row r="815" spans="2:65" s="12" customFormat="1" ht="13.5">
      <c r="B815" s="222"/>
      <c r="C815" s="223"/>
      <c r="D815" s="219" t="s">
        <v>371</v>
      </c>
      <c r="E815" s="224" t="s">
        <v>21</v>
      </c>
      <c r="F815" s="225" t="s">
        <v>1309</v>
      </c>
      <c r="G815" s="223"/>
      <c r="H815" s="226" t="s">
        <v>21</v>
      </c>
      <c r="I815" s="227"/>
      <c r="J815" s="223"/>
      <c r="K815" s="223"/>
      <c r="L815" s="228"/>
      <c r="M815" s="229"/>
      <c r="N815" s="230"/>
      <c r="O815" s="230"/>
      <c r="P815" s="230"/>
      <c r="Q815" s="230"/>
      <c r="R815" s="230"/>
      <c r="S815" s="230"/>
      <c r="T815" s="231"/>
      <c r="AT815" s="232" t="s">
        <v>371</v>
      </c>
      <c r="AU815" s="232" t="s">
        <v>79</v>
      </c>
      <c r="AV815" s="12" t="s">
        <v>77</v>
      </c>
      <c r="AW815" s="12" t="s">
        <v>33</v>
      </c>
      <c r="AX815" s="12" t="s">
        <v>70</v>
      </c>
      <c r="AY815" s="232" t="s">
        <v>361</v>
      </c>
    </row>
    <row r="816" spans="2:65" s="13" customFormat="1" ht="13.5">
      <c r="B816" s="233"/>
      <c r="C816" s="234"/>
      <c r="D816" s="235" t="s">
        <v>371</v>
      </c>
      <c r="E816" s="236" t="s">
        <v>21</v>
      </c>
      <c r="F816" s="237" t="s">
        <v>1310</v>
      </c>
      <c r="G816" s="234"/>
      <c r="H816" s="238">
        <v>2</v>
      </c>
      <c r="I816" s="239"/>
      <c r="J816" s="234"/>
      <c r="K816" s="234"/>
      <c r="L816" s="240"/>
      <c r="M816" s="241"/>
      <c r="N816" s="242"/>
      <c r="O816" s="242"/>
      <c r="P816" s="242"/>
      <c r="Q816" s="242"/>
      <c r="R816" s="242"/>
      <c r="S816" s="242"/>
      <c r="T816" s="243"/>
      <c r="AT816" s="244" t="s">
        <v>371</v>
      </c>
      <c r="AU816" s="244" t="s">
        <v>79</v>
      </c>
      <c r="AV816" s="13" t="s">
        <v>79</v>
      </c>
      <c r="AW816" s="13" t="s">
        <v>33</v>
      </c>
      <c r="AX816" s="13" t="s">
        <v>77</v>
      </c>
      <c r="AY816" s="244" t="s">
        <v>361</v>
      </c>
    </row>
    <row r="817" spans="2:65" s="1" customFormat="1" ht="31.5" customHeight="1">
      <c r="B817" s="42"/>
      <c r="C817" s="273" t="s">
        <v>1311</v>
      </c>
      <c r="D817" s="273" t="s">
        <v>952</v>
      </c>
      <c r="E817" s="274" t="s">
        <v>1312</v>
      </c>
      <c r="F817" s="275" t="s">
        <v>1313</v>
      </c>
      <c r="G817" s="276" t="s">
        <v>614</v>
      </c>
      <c r="H817" s="277">
        <v>2</v>
      </c>
      <c r="I817" s="278"/>
      <c r="J817" s="279">
        <f>ROUND(I817*H817,2)</f>
        <v>0</v>
      </c>
      <c r="K817" s="275" t="s">
        <v>21</v>
      </c>
      <c r="L817" s="280"/>
      <c r="M817" s="281" t="s">
        <v>21</v>
      </c>
      <c r="N817" s="282" t="s">
        <v>41</v>
      </c>
      <c r="O817" s="43"/>
      <c r="P817" s="216">
        <f>O817*H817</f>
        <v>0</v>
      </c>
      <c r="Q817" s="216">
        <v>0</v>
      </c>
      <c r="R817" s="216">
        <f>Q817*H817</f>
        <v>0</v>
      </c>
      <c r="S817" s="216">
        <v>0</v>
      </c>
      <c r="T817" s="217">
        <f>S817*H817</f>
        <v>0</v>
      </c>
      <c r="AR817" s="25" t="s">
        <v>580</v>
      </c>
      <c r="AT817" s="25" t="s">
        <v>952</v>
      </c>
      <c r="AU817" s="25" t="s">
        <v>79</v>
      </c>
      <c r="AY817" s="25" t="s">
        <v>361</v>
      </c>
      <c r="BE817" s="218">
        <f>IF(N817="základní",J817,0)</f>
        <v>0</v>
      </c>
      <c r="BF817" s="218">
        <f>IF(N817="snížená",J817,0)</f>
        <v>0</v>
      </c>
      <c r="BG817" s="218">
        <f>IF(N817="zákl. přenesená",J817,0)</f>
        <v>0</v>
      </c>
      <c r="BH817" s="218">
        <f>IF(N817="sníž. přenesená",J817,0)</f>
        <v>0</v>
      </c>
      <c r="BI817" s="218">
        <f>IF(N817="nulová",J817,0)</f>
        <v>0</v>
      </c>
      <c r="BJ817" s="25" t="s">
        <v>77</v>
      </c>
      <c r="BK817" s="218">
        <f>ROUND(I817*H817,2)</f>
        <v>0</v>
      </c>
      <c r="BL817" s="25" t="s">
        <v>464</v>
      </c>
      <c r="BM817" s="25" t="s">
        <v>1314</v>
      </c>
    </row>
    <row r="818" spans="2:65" s="1" customFormat="1" ht="13.5">
      <c r="B818" s="42"/>
      <c r="C818" s="64"/>
      <c r="D818" s="219" t="s">
        <v>369</v>
      </c>
      <c r="E818" s="64"/>
      <c r="F818" s="220" t="s">
        <v>1313</v>
      </c>
      <c r="G818" s="64"/>
      <c r="H818" s="64"/>
      <c r="I818" s="175"/>
      <c r="J818" s="64"/>
      <c r="K818" s="64"/>
      <c r="L818" s="62"/>
      <c r="M818" s="221"/>
      <c r="N818" s="43"/>
      <c r="O818" s="43"/>
      <c r="P818" s="43"/>
      <c r="Q818" s="43"/>
      <c r="R818" s="43"/>
      <c r="S818" s="43"/>
      <c r="T818" s="79"/>
      <c r="AT818" s="25" t="s">
        <v>369</v>
      </c>
      <c r="AU818" s="25" t="s">
        <v>79</v>
      </c>
    </row>
    <row r="819" spans="2:65" s="12" customFormat="1" ht="13.5">
      <c r="B819" s="222"/>
      <c r="C819" s="223"/>
      <c r="D819" s="219" t="s">
        <v>371</v>
      </c>
      <c r="E819" s="224" t="s">
        <v>21</v>
      </c>
      <c r="F819" s="225" t="s">
        <v>1309</v>
      </c>
      <c r="G819" s="223"/>
      <c r="H819" s="226" t="s">
        <v>21</v>
      </c>
      <c r="I819" s="227"/>
      <c r="J819" s="223"/>
      <c r="K819" s="223"/>
      <c r="L819" s="228"/>
      <c r="M819" s="229"/>
      <c r="N819" s="230"/>
      <c r="O819" s="230"/>
      <c r="P819" s="230"/>
      <c r="Q819" s="230"/>
      <c r="R819" s="230"/>
      <c r="S819" s="230"/>
      <c r="T819" s="231"/>
      <c r="AT819" s="232" t="s">
        <v>371</v>
      </c>
      <c r="AU819" s="232" t="s">
        <v>79</v>
      </c>
      <c r="AV819" s="12" t="s">
        <v>77</v>
      </c>
      <c r="AW819" s="12" t="s">
        <v>33</v>
      </c>
      <c r="AX819" s="12" t="s">
        <v>70</v>
      </c>
      <c r="AY819" s="232" t="s">
        <v>361</v>
      </c>
    </row>
    <row r="820" spans="2:65" s="13" customFormat="1" ht="13.5">
      <c r="B820" s="233"/>
      <c r="C820" s="234"/>
      <c r="D820" s="235" t="s">
        <v>371</v>
      </c>
      <c r="E820" s="236" t="s">
        <v>21</v>
      </c>
      <c r="F820" s="237" t="s">
        <v>1310</v>
      </c>
      <c r="G820" s="234"/>
      <c r="H820" s="238">
        <v>2</v>
      </c>
      <c r="I820" s="239"/>
      <c r="J820" s="234"/>
      <c r="K820" s="234"/>
      <c r="L820" s="240"/>
      <c r="M820" s="241"/>
      <c r="N820" s="242"/>
      <c r="O820" s="242"/>
      <c r="P820" s="242"/>
      <c r="Q820" s="242"/>
      <c r="R820" s="242"/>
      <c r="S820" s="242"/>
      <c r="T820" s="243"/>
      <c r="AT820" s="244" t="s">
        <v>371</v>
      </c>
      <c r="AU820" s="244" t="s">
        <v>79</v>
      </c>
      <c r="AV820" s="13" t="s">
        <v>79</v>
      </c>
      <c r="AW820" s="13" t="s">
        <v>33</v>
      </c>
      <c r="AX820" s="13" t="s">
        <v>77</v>
      </c>
      <c r="AY820" s="244" t="s">
        <v>361</v>
      </c>
    </row>
    <row r="821" spans="2:65" s="1" customFormat="1" ht="31.5" customHeight="1">
      <c r="B821" s="42"/>
      <c r="C821" s="207" t="s">
        <v>1315</v>
      </c>
      <c r="D821" s="207" t="s">
        <v>363</v>
      </c>
      <c r="E821" s="208" t="s">
        <v>1316</v>
      </c>
      <c r="F821" s="209" t="s">
        <v>1317</v>
      </c>
      <c r="G821" s="210" t="s">
        <v>614</v>
      </c>
      <c r="H821" s="211">
        <v>2</v>
      </c>
      <c r="I821" s="212"/>
      <c r="J821" s="213">
        <f>ROUND(I821*H821,2)</f>
        <v>0</v>
      </c>
      <c r="K821" s="209" t="s">
        <v>367</v>
      </c>
      <c r="L821" s="62"/>
      <c r="M821" s="214" t="s">
        <v>21</v>
      </c>
      <c r="N821" s="215" t="s">
        <v>41</v>
      </c>
      <c r="O821" s="43"/>
      <c r="P821" s="216">
        <f>O821*H821</f>
        <v>0</v>
      </c>
      <c r="Q821" s="216">
        <v>0</v>
      </c>
      <c r="R821" s="216">
        <f>Q821*H821</f>
        <v>0</v>
      </c>
      <c r="S821" s="216">
        <v>0</v>
      </c>
      <c r="T821" s="217">
        <f>S821*H821</f>
        <v>0</v>
      </c>
      <c r="AR821" s="25" t="s">
        <v>464</v>
      </c>
      <c r="AT821" s="25" t="s">
        <v>363</v>
      </c>
      <c r="AU821" s="25" t="s">
        <v>79</v>
      </c>
      <c r="AY821" s="25" t="s">
        <v>361</v>
      </c>
      <c r="BE821" s="218">
        <f>IF(N821="základní",J821,0)</f>
        <v>0</v>
      </c>
      <c r="BF821" s="218">
        <f>IF(N821="snížená",J821,0)</f>
        <v>0</v>
      </c>
      <c r="BG821" s="218">
        <f>IF(N821="zákl. přenesená",J821,0)</f>
        <v>0</v>
      </c>
      <c r="BH821" s="218">
        <f>IF(N821="sníž. přenesená",J821,0)</f>
        <v>0</v>
      </c>
      <c r="BI821" s="218">
        <f>IF(N821="nulová",J821,0)</f>
        <v>0</v>
      </c>
      <c r="BJ821" s="25" t="s">
        <v>77</v>
      </c>
      <c r="BK821" s="218">
        <f>ROUND(I821*H821,2)</f>
        <v>0</v>
      </c>
      <c r="BL821" s="25" t="s">
        <v>464</v>
      </c>
      <c r="BM821" s="25" t="s">
        <v>1318</v>
      </c>
    </row>
    <row r="822" spans="2:65" s="1" customFormat="1" ht="27">
      <c r="B822" s="42"/>
      <c r="C822" s="64"/>
      <c r="D822" s="219" t="s">
        <v>369</v>
      </c>
      <c r="E822" s="64"/>
      <c r="F822" s="220" t="s">
        <v>1319</v>
      </c>
      <c r="G822" s="64"/>
      <c r="H822" s="64"/>
      <c r="I822" s="175"/>
      <c r="J822" s="64"/>
      <c r="K822" s="64"/>
      <c r="L822" s="62"/>
      <c r="M822" s="221"/>
      <c r="N822" s="43"/>
      <c r="O822" s="43"/>
      <c r="P822" s="43"/>
      <c r="Q822" s="43"/>
      <c r="R822" s="43"/>
      <c r="S822" s="43"/>
      <c r="T822" s="79"/>
      <c r="AT822" s="25" t="s">
        <v>369</v>
      </c>
      <c r="AU822" s="25" t="s">
        <v>79</v>
      </c>
    </row>
    <row r="823" spans="2:65" s="12" customFormat="1" ht="13.5">
      <c r="B823" s="222"/>
      <c r="C823" s="223"/>
      <c r="D823" s="219" t="s">
        <v>371</v>
      </c>
      <c r="E823" s="224" t="s">
        <v>21</v>
      </c>
      <c r="F823" s="225" t="s">
        <v>1309</v>
      </c>
      <c r="G823" s="223"/>
      <c r="H823" s="226" t="s">
        <v>21</v>
      </c>
      <c r="I823" s="227"/>
      <c r="J823" s="223"/>
      <c r="K823" s="223"/>
      <c r="L823" s="228"/>
      <c r="M823" s="229"/>
      <c r="N823" s="230"/>
      <c r="O823" s="230"/>
      <c r="P823" s="230"/>
      <c r="Q823" s="230"/>
      <c r="R823" s="230"/>
      <c r="S823" s="230"/>
      <c r="T823" s="231"/>
      <c r="AT823" s="232" t="s">
        <v>371</v>
      </c>
      <c r="AU823" s="232" t="s">
        <v>79</v>
      </c>
      <c r="AV823" s="12" t="s">
        <v>77</v>
      </c>
      <c r="AW823" s="12" t="s">
        <v>33</v>
      </c>
      <c r="AX823" s="12" t="s">
        <v>70</v>
      </c>
      <c r="AY823" s="232" t="s">
        <v>361</v>
      </c>
    </row>
    <row r="824" spans="2:65" s="13" customFormat="1" ht="13.5">
      <c r="B824" s="233"/>
      <c r="C824" s="234"/>
      <c r="D824" s="235" t="s">
        <v>371</v>
      </c>
      <c r="E824" s="236" t="s">
        <v>21</v>
      </c>
      <c r="F824" s="237" t="s">
        <v>1310</v>
      </c>
      <c r="G824" s="234"/>
      <c r="H824" s="238">
        <v>2</v>
      </c>
      <c r="I824" s="239"/>
      <c r="J824" s="234"/>
      <c r="K824" s="234"/>
      <c r="L824" s="240"/>
      <c r="M824" s="241"/>
      <c r="N824" s="242"/>
      <c r="O824" s="242"/>
      <c r="P824" s="242"/>
      <c r="Q824" s="242"/>
      <c r="R824" s="242"/>
      <c r="S824" s="242"/>
      <c r="T824" s="243"/>
      <c r="AT824" s="244" t="s">
        <v>371</v>
      </c>
      <c r="AU824" s="244" t="s">
        <v>79</v>
      </c>
      <c r="AV824" s="13" t="s">
        <v>79</v>
      </c>
      <c r="AW824" s="13" t="s">
        <v>33</v>
      </c>
      <c r="AX824" s="13" t="s">
        <v>77</v>
      </c>
      <c r="AY824" s="244" t="s">
        <v>361</v>
      </c>
    </row>
    <row r="825" spans="2:65" s="1" customFormat="1" ht="22.5" customHeight="1">
      <c r="B825" s="42"/>
      <c r="C825" s="273" t="s">
        <v>1320</v>
      </c>
      <c r="D825" s="273" t="s">
        <v>952</v>
      </c>
      <c r="E825" s="274" t="s">
        <v>1321</v>
      </c>
      <c r="F825" s="275" t="s">
        <v>1322</v>
      </c>
      <c r="G825" s="276" t="s">
        <v>614</v>
      </c>
      <c r="H825" s="277">
        <v>2</v>
      </c>
      <c r="I825" s="278"/>
      <c r="J825" s="279">
        <f>ROUND(I825*H825,2)</f>
        <v>0</v>
      </c>
      <c r="K825" s="275" t="s">
        <v>21</v>
      </c>
      <c r="L825" s="280"/>
      <c r="M825" s="281" t="s">
        <v>21</v>
      </c>
      <c r="N825" s="282" t="s">
        <v>41</v>
      </c>
      <c r="O825" s="43"/>
      <c r="P825" s="216">
        <f>O825*H825</f>
        <v>0</v>
      </c>
      <c r="Q825" s="216">
        <v>0</v>
      </c>
      <c r="R825" s="216">
        <f>Q825*H825</f>
        <v>0</v>
      </c>
      <c r="S825" s="216">
        <v>0</v>
      </c>
      <c r="T825" s="217">
        <f>S825*H825</f>
        <v>0</v>
      </c>
      <c r="AR825" s="25" t="s">
        <v>580</v>
      </c>
      <c r="AT825" s="25" t="s">
        <v>952</v>
      </c>
      <c r="AU825" s="25" t="s">
        <v>79</v>
      </c>
      <c r="AY825" s="25" t="s">
        <v>361</v>
      </c>
      <c r="BE825" s="218">
        <f>IF(N825="základní",J825,0)</f>
        <v>0</v>
      </c>
      <c r="BF825" s="218">
        <f>IF(N825="snížená",J825,0)</f>
        <v>0</v>
      </c>
      <c r="BG825" s="218">
        <f>IF(N825="zákl. přenesená",J825,0)</f>
        <v>0</v>
      </c>
      <c r="BH825" s="218">
        <f>IF(N825="sníž. přenesená",J825,0)</f>
        <v>0</v>
      </c>
      <c r="BI825" s="218">
        <f>IF(N825="nulová",J825,0)</f>
        <v>0</v>
      </c>
      <c r="BJ825" s="25" t="s">
        <v>77</v>
      </c>
      <c r="BK825" s="218">
        <f>ROUND(I825*H825,2)</f>
        <v>0</v>
      </c>
      <c r="BL825" s="25" t="s">
        <v>464</v>
      </c>
      <c r="BM825" s="25" t="s">
        <v>1323</v>
      </c>
    </row>
    <row r="826" spans="2:65" s="1" customFormat="1" ht="13.5">
      <c r="B826" s="42"/>
      <c r="C826" s="64"/>
      <c r="D826" s="219" t="s">
        <v>369</v>
      </c>
      <c r="E826" s="64"/>
      <c r="F826" s="220" t="s">
        <v>1322</v>
      </c>
      <c r="G826" s="64"/>
      <c r="H826" s="64"/>
      <c r="I826" s="175"/>
      <c r="J826" s="64"/>
      <c r="K826" s="64"/>
      <c r="L826" s="62"/>
      <c r="M826" s="221"/>
      <c r="N826" s="43"/>
      <c r="O826" s="43"/>
      <c r="P826" s="43"/>
      <c r="Q826" s="43"/>
      <c r="R826" s="43"/>
      <c r="S826" s="43"/>
      <c r="T826" s="79"/>
      <c r="AT826" s="25" t="s">
        <v>369</v>
      </c>
      <c r="AU826" s="25" t="s">
        <v>79</v>
      </c>
    </row>
    <row r="827" spans="2:65" s="12" customFormat="1" ht="13.5">
      <c r="B827" s="222"/>
      <c r="C827" s="223"/>
      <c r="D827" s="219" t="s">
        <v>371</v>
      </c>
      <c r="E827" s="224" t="s">
        <v>21</v>
      </c>
      <c r="F827" s="225" t="s">
        <v>1309</v>
      </c>
      <c r="G827" s="223"/>
      <c r="H827" s="226" t="s">
        <v>21</v>
      </c>
      <c r="I827" s="227"/>
      <c r="J827" s="223"/>
      <c r="K827" s="223"/>
      <c r="L827" s="228"/>
      <c r="M827" s="229"/>
      <c r="N827" s="230"/>
      <c r="O827" s="230"/>
      <c r="P827" s="230"/>
      <c r="Q827" s="230"/>
      <c r="R827" s="230"/>
      <c r="S827" s="230"/>
      <c r="T827" s="231"/>
      <c r="AT827" s="232" t="s">
        <v>371</v>
      </c>
      <c r="AU827" s="232" t="s">
        <v>79</v>
      </c>
      <c r="AV827" s="12" t="s">
        <v>77</v>
      </c>
      <c r="AW827" s="12" t="s">
        <v>33</v>
      </c>
      <c r="AX827" s="12" t="s">
        <v>70</v>
      </c>
      <c r="AY827" s="232" t="s">
        <v>361</v>
      </c>
    </row>
    <row r="828" spans="2:65" s="13" customFormat="1" ht="13.5">
      <c r="B828" s="233"/>
      <c r="C828" s="234"/>
      <c r="D828" s="235" t="s">
        <v>371</v>
      </c>
      <c r="E828" s="236" t="s">
        <v>21</v>
      </c>
      <c r="F828" s="237" t="s">
        <v>1324</v>
      </c>
      <c r="G828" s="234"/>
      <c r="H828" s="238">
        <v>2</v>
      </c>
      <c r="I828" s="239"/>
      <c r="J828" s="234"/>
      <c r="K828" s="234"/>
      <c r="L828" s="240"/>
      <c r="M828" s="241"/>
      <c r="N828" s="242"/>
      <c r="O828" s="242"/>
      <c r="P828" s="242"/>
      <c r="Q828" s="242"/>
      <c r="R828" s="242"/>
      <c r="S828" s="242"/>
      <c r="T828" s="243"/>
      <c r="AT828" s="244" t="s">
        <v>371</v>
      </c>
      <c r="AU828" s="244" t="s">
        <v>79</v>
      </c>
      <c r="AV828" s="13" t="s">
        <v>79</v>
      </c>
      <c r="AW828" s="13" t="s">
        <v>33</v>
      </c>
      <c r="AX828" s="13" t="s">
        <v>77</v>
      </c>
      <c r="AY828" s="244" t="s">
        <v>361</v>
      </c>
    </row>
    <row r="829" spans="2:65" s="1" customFormat="1" ht="22.5" customHeight="1">
      <c r="B829" s="42"/>
      <c r="C829" s="207" t="s">
        <v>1325</v>
      </c>
      <c r="D829" s="207" t="s">
        <v>363</v>
      </c>
      <c r="E829" s="208" t="s">
        <v>1326</v>
      </c>
      <c r="F829" s="209" t="s">
        <v>1327</v>
      </c>
      <c r="G829" s="210" t="s">
        <v>1227</v>
      </c>
      <c r="H829" s="284"/>
      <c r="I829" s="212"/>
      <c r="J829" s="213">
        <f>ROUND(I829*H829,2)</f>
        <v>0</v>
      </c>
      <c r="K829" s="209" t="s">
        <v>367</v>
      </c>
      <c r="L829" s="62"/>
      <c r="M829" s="214" t="s">
        <v>21</v>
      </c>
      <c r="N829" s="215" t="s">
        <v>41</v>
      </c>
      <c r="O829" s="43"/>
      <c r="P829" s="216">
        <f>O829*H829</f>
        <v>0</v>
      </c>
      <c r="Q829" s="216">
        <v>0</v>
      </c>
      <c r="R829" s="216">
        <f>Q829*H829</f>
        <v>0</v>
      </c>
      <c r="S829" s="216">
        <v>0</v>
      </c>
      <c r="T829" s="217">
        <f>S829*H829</f>
        <v>0</v>
      </c>
      <c r="AR829" s="25" t="s">
        <v>464</v>
      </c>
      <c r="AT829" s="25" t="s">
        <v>363</v>
      </c>
      <c r="AU829" s="25" t="s">
        <v>79</v>
      </c>
      <c r="AY829" s="25" t="s">
        <v>361</v>
      </c>
      <c r="BE829" s="218">
        <f>IF(N829="základní",J829,0)</f>
        <v>0</v>
      </c>
      <c r="BF829" s="218">
        <f>IF(N829="snížená",J829,0)</f>
        <v>0</v>
      </c>
      <c r="BG829" s="218">
        <f>IF(N829="zákl. přenesená",J829,0)</f>
        <v>0</v>
      </c>
      <c r="BH829" s="218">
        <f>IF(N829="sníž. přenesená",J829,0)</f>
        <v>0</v>
      </c>
      <c r="BI829" s="218">
        <f>IF(N829="nulová",J829,0)</f>
        <v>0</v>
      </c>
      <c r="BJ829" s="25" t="s">
        <v>77</v>
      </c>
      <c r="BK829" s="218">
        <f>ROUND(I829*H829,2)</f>
        <v>0</v>
      </c>
      <c r="BL829" s="25" t="s">
        <v>464</v>
      </c>
      <c r="BM829" s="25" t="s">
        <v>1328</v>
      </c>
    </row>
    <row r="830" spans="2:65" s="1" customFormat="1" ht="27">
      <c r="B830" s="42"/>
      <c r="C830" s="64"/>
      <c r="D830" s="219" t="s">
        <v>369</v>
      </c>
      <c r="E830" s="64"/>
      <c r="F830" s="220" t="s">
        <v>1329</v>
      </c>
      <c r="G830" s="64"/>
      <c r="H830" s="64"/>
      <c r="I830" s="175"/>
      <c r="J830" s="64"/>
      <c r="K830" s="64"/>
      <c r="L830" s="62"/>
      <c r="M830" s="221"/>
      <c r="N830" s="43"/>
      <c r="O830" s="43"/>
      <c r="P830" s="43"/>
      <c r="Q830" s="43"/>
      <c r="R830" s="43"/>
      <c r="S830" s="43"/>
      <c r="T830" s="79"/>
      <c r="AT830" s="25" t="s">
        <v>369</v>
      </c>
      <c r="AU830" s="25" t="s">
        <v>79</v>
      </c>
    </row>
    <row r="831" spans="2:65" s="11" customFormat="1" ht="29.85" customHeight="1">
      <c r="B831" s="190"/>
      <c r="C831" s="191"/>
      <c r="D831" s="204" t="s">
        <v>69</v>
      </c>
      <c r="E831" s="205" t="s">
        <v>1330</v>
      </c>
      <c r="F831" s="205" t="s">
        <v>1331</v>
      </c>
      <c r="G831" s="191"/>
      <c r="H831" s="191"/>
      <c r="I831" s="194"/>
      <c r="J831" s="206">
        <f>BK831</f>
        <v>0</v>
      </c>
      <c r="K831" s="191"/>
      <c r="L831" s="196"/>
      <c r="M831" s="197"/>
      <c r="N831" s="198"/>
      <c r="O831" s="198"/>
      <c r="P831" s="199">
        <f>SUM(P832:P894)</f>
        <v>0</v>
      </c>
      <c r="Q831" s="198"/>
      <c r="R831" s="199">
        <f>SUM(R832:R894)</f>
        <v>5.1231091400000004</v>
      </c>
      <c r="S831" s="198"/>
      <c r="T831" s="200">
        <f>SUM(T832:T894)</f>
        <v>0</v>
      </c>
      <c r="AR831" s="201" t="s">
        <v>79</v>
      </c>
      <c r="AT831" s="202" t="s">
        <v>69</v>
      </c>
      <c r="AU831" s="202" t="s">
        <v>77</v>
      </c>
      <c r="AY831" s="201" t="s">
        <v>361</v>
      </c>
      <c r="BK831" s="203">
        <f>SUM(BK832:BK894)</f>
        <v>0</v>
      </c>
    </row>
    <row r="832" spans="2:65" s="1" customFormat="1" ht="22.5" customHeight="1">
      <c r="B832" s="42"/>
      <c r="C832" s="207" t="s">
        <v>1332</v>
      </c>
      <c r="D832" s="207" t="s">
        <v>363</v>
      </c>
      <c r="E832" s="208" t="s">
        <v>1333</v>
      </c>
      <c r="F832" s="209" t="s">
        <v>1334</v>
      </c>
      <c r="G832" s="210" t="s">
        <v>459</v>
      </c>
      <c r="H832" s="211">
        <v>360.53100000000001</v>
      </c>
      <c r="I832" s="212"/>
      <c r="J832" s="213">
        <f>ROUND(I832*H832,2)</f>
        <v>0</v>
      </c>
      <c r="K832" s="209" t="s">
        <v>367</v>
      </c>
      <c r="L832" s="62"/>
      <c r="M832" s="214" t="s">
        <v>21</v>
      </c>
      <c r="N832" s="215" t="s">
        <v>41</v>
      </c>
      <c r="O832" s="43"/>
      <c r="P832" s="216">
        <f>O832*H832</f>
        <v>0</v>
      </c>
      <c r="Q832" s="216">
        <v>0</v>
      </c>
      <c r="R832" s="216">
        <f>Q832*H832</f>
        <v>0</v>
      </c>
      <c r="S832" s="216">
        <v>0</v>
      </c>
      <c r="T832" s="217">
        <f>S832*H832</f>
        <v>0</v>
      </c>
      <c r="AR832" s="25" t="s">
        <v>464</v>
      </c>
      <c r="AT832" s="25" t="s">
        <v>363</v>
      </c>
      <c r="AU832" s="25" t="s">
        <v>79</v>
      </c>
      <c r="AY832" s="25" t="s">
        <v>361</v>
      </c>
      <c r="BE832" s="218">
        <f>IF(N832="základní",J832,0)</f>
        <v>0</v>
      </c>
      <c r="BF832" s="218">
        <f>IF(N832="snížená",J832,0)</f>
        <v>0</v>
      </c>
      <c r="BG832" s="218">
        <f>IF(N832="zákl. přenesená",J832,0)</f>
        <v>0</v>
      </c>
      <c r="BH832" s="218">
        <f>IF(N832="sníž. přenesená",J832,0)</f>
        <v>0</v>
      </c>
      <c r="BI832" s="218">
        <f>IF(N832="nulová",J832,0)</f>
        <v>0</v>
      </c>
      <c r="BJ832" s="25" t="s">
        <v>77</v>
      </c>
      <c r="BK832" s="218">
        <f>ROUND(I832*H832,2)</f>
        <v>0</v>
      </c>
      <c r="BL832" s="25" t="s">
        <v>464</v>
      </c>
      <c r="BM832" s="25" t="s">
        <v>1335</v>
      </c>
    </row>
    <row r="833" spans="2:65" s="1" customFormat="1" ht="27">
      <c r="B833" s="42"/>
      <c r="C833" s="64"/>
      <c r="D833" s="235" t="s">
        <v>369</v>
      </c>
      <c r="E833" s="64"/>
      <c r="F833" s="285" t="s">
        <v>1336</v>
      </c>
      <c r="G833" s="64"/>
      <c r="H833" s="64"/>
      <c r="I833" s="175"/>
      <c r="J833" s="64"/>
      <c r="K833" s="64"/>
      <c r="L833" s="62"/>
      <c r="M833" s="221"/>
      <c r="N833" s="43"/>
      <c r="O833" s="43"/>
      <c r="P833" s="43"/>
      <c r="Q833" s="43"/>
      <c r="R833" s="43"/>
      <c r="S833" s="43"/>
      <c r="T833" s="79"/>
      <c r="AT833" s="25" t="s">
        <v>369</v>
      </c>
      <c r="AU833" s="25" t="s">
        <v>79</v>
      </c>
    </row>
    <row r="834" spans="2:65" s="1" customFormat="1" ht="22.5" customHeight="1">
      <c r="B834" s="42"/>
      <c r="C834" s="273" t="s">
        <v>1337</v>
      </c>
      <c r="D834" s="273" t="s">
        <v>952</v>
      </c>
      <c r="E834" s="274" t="s">
        <v>1338</v>
      </c>
      <c r="F834" s="275" t="s">
        <v>1339</v>
      </c>
      <c r="G834" s="276" t="s">
        <v>459</v>
      </c>
      <c r="H834" s="277">
        <v>341.82799999999997</v>
      </c>
      <c r="I834" s="278"/>
      <c r="J834" s="279">
        <f>ROUND(I834*H834,2)</f>
        <v>0</v>
      </c>
      <c r="K834" s="275" t="s">
        <v>21</v>
      </c>
      <c r="L834" s="280"/>
      <c r="M834" s="281" t="s">
        <v>21</v>
      </c>
      <c r="N834" s="282" t="s">
        <v>41</v>
      </c>
      <c r="O834" s="43"/>
      <c r="P834" s="216">
        <f>O834*H834</f>
        <v>0</v>
      </c>
      <c r="Q834" s="216">
        <v>3.5000000000000001E-3</v>
      </c>
      <c r="R834" s="216">
        <f>Q834*H834</f>
        <v>1.1963979999999999</v>
      </c>
      <c r="S834" s="216">
        <v>0</v>
      </c>
      <c r="T834" s="217">
        <f>S834*H834</f>
        <v>0</v>
      </c>
      <c r="AR834" s="25" t="s">
        <v>580</v>
      </c>
      <c r="AT834" s="25" t="s">
        <v>952</v>
      </c>
      <c r="AU834" s="25" t="s">
        <v>79</v>
      </c>
      <c r="AY834" s="25" t="s">
        <v>361</v>
      </c>
      <c r="BE834" s="218">
        <f>IF(N834="základní",J834,0)</f>
        <v>0</v>
      </c>
      <c r="BF834" s="218">
        <f>IF(N834="snížená",J834,0)</f>
        <v>0</v>
      </c>
      <c r="BG834" s="218">
        <f>IF(N834="zákl. přenesená",J834,0)</f>
        <v>0</v>
      </c>
      <c r="BH834" s="218">
        <f>IF(N834="sníž. přenesená",J834,0)</f>
        <v>0</v>
      </c>
      <c r="BI834" s="218">
        <f>IF(N834="nulová",J834,0)</f>
        <v>0</v>
      </c>
      <c r="BJ834" s="25" t="s">
        <v>77</v>
      </c>
      <c r="BK834" s="218">
        <f>ROUND(I834*H834,2)</f>
        <v>0</v>
      </c>
      <c r="BL834" s="25" t="s">
        <v>464</v>
      </c>
      <c r="BM834" s="25" t="s">
        <v>1340</v>
      </c>
    </row>
    <row r="835" spans="2:65" s="1" customFormat="1" ht="13.5">
      <c r="B835" s="42"/>
      <c r="C835" s="64"/>
      <c r="D835" s="219" t="s">
        <v>369</v>
      </c>
      <c r="E835" s="64"/>
      <c r="F835" s="220" t="s">
        <v>1341</v>
      </c>
      <c r="G835" s="64"/>
      <c r="H835" s="64"/>
      <c r="I835" s="175"/>
      <c r="J835" s="64"/>
      <c r="K835" s="64"/>
      <c r="L835" s="62"/>
      <c r="M835" s="221"/>
      <c r="N835" s="43"/>
      <c r="O835" s="43"/>
      <c r="P835" s="43"/>
      <c r="Q835" s="43"/>
      <c r="R835" s="43"/>
      <c r="S835" s="43"/>
      <c r="T835" s="79"/>
      <c r="AT835" s="25" t="s">
        <v>369</v>
      </c>
      <c r="AU835" s="25" t="s">
        <v>79</v>
      </c>
    </row>
    <row r="836" spans="2:65" s="13" customFormat="1" ht="13.5">
      <c r="B836" s="233"/>
      <c r="C836" s="234"/>
      <c r="D836" s="235" t="s">
        <v>371</v>
      </c>
      <c r="E836" s="234"/>
      <c r="F836" s="237" t="s">
        <v>1342</v>
      </c>
      <c r="G836" s="234"/>
      <c r="H836" s="238">
        <v>341.82799999999997</v>
      </c>
      <c r="I836" s="239"/>
      <c r="J836" s="234"/>
      <c r="K836" s="234"/>
      <c r="L836" s="240"/>
      <c r="M836" s="241"/>
      <c r="N836" s="242"/>
      <c r="O836" s="242"/>
      <c r="P836" s="242"/>
      <c r="Q836" s="242"/>
      <c r="R836" s="242"/>
      <c r="S836" s="242"/>
      <c r="T836" s="243"/>
      <c r="AT836" s="244" t="s">
        <v>371</v>
      </c>
      <c r="AU836" s="244" t="s">
        <v>79</v>
      </c>
      <c r="AV836" s="13" t="s">
        <v>79</v>
      </c>
      <c r="AW836" s="13" t="s">
        <v>6</v>
      </c>
      <c r="AX836" s="13" t="s">
        <v>77</v>
      </c>
      <c r="AY836" s="244" t="s">
        <v>361</v>
      </c>
    </row>
    <row r="837" spans="2:65" s="1" customFormat="1" ht="22.5" customHeight="1">
      <c r="B837" s="42"/>
      <c r="C837" s="273" t="s">
        <v>1343</v>
      </c>
      <c r="D837" s="273" t="s">
        <v>952</v>
      </c>
      <c r="E837" s="274" t="s">
        <v>1344</v>
      </c>
      <c r="F837" s="275" t="s">
        <v>1345</v>
      </c>
      <c r="G837" s="276" t="s">
        <v>459</v>
      </c>
      <c r="H837" s="277">
        <v>26.661999999999999</v>
      </c>
      <c r="I837" s="278"/>
      <c r="J837" s="279">
        <f>ROUND(I837*H837,2)</f>
        <v>0</v>
      </c>
      <c r="K837" s="275" t="s">
        <v>367</v>
      </c>
      <c r="L837" s="280"/>
      <c r="M837" s="281" t="s">
        <v>21</v>
      </c>
      <c r="N837" s="282" t="s">
        <v>41</v>
      </c>
      <c r="O837" s="43"/>
      <c r="P837" s="216">
        <f>O837*H837</f>
        <v>0</v>
      </c>
      <c r="Q837" s="216">
        <v>2.5000000000000001E-3</v>
      </c>
      <c r="R837" s="216">
        <f>Q837*H837</f>
        <v>6.6654999999999992E-2</v>
      </c>
      <c r="S837" s="216">
        <v>0</v>
      </c>
      <c r="T837" s="217">
        <f>S837*H837</f>
        <v>0</v>
      </c>
      <c r="AR837" s="25" t="s">
        <v>580</v>
      </c>
      <c r="AT837" s="25" t="s">
        <v>952</v>
      </c>
      <c r="AU837" s="25" t="s">
        <v>79</v>
      </c>
      <c r="AY837" s="25" t="s">
        <v>361</v>
      </c>
      <c r="BE837" s="218">
        <f>IF(N837="základní",J837,0)</f>
        <v>0</v>
      </c>
      <c r="BF837" s="218">
        <f>IF(N837="snížená",J837,0)</f>
        <v>0</v>
      </c>
      <c r="BG837" s="218">
        <f>IF(N837="zákl. přenesená",J837,0)</f>
        <v>0</v>
      </c>
      <c r="BH837" s="218">
        <f>IF(N837="sníž. přenesená",J837,0)</f>
        <v>0</v>
      </c>
      <c r="BI837" s="218">
        <f>IF(N837="nulová",J837,0)</f>
        <v>0</v>
      </c>
      <c r="BJ837" s="25" t="s">
        <v>77</v>
      </c>
      <c r="BK837" s="218">
        <f>ROUND(I837*H837,2)</f>
        <v>0</v>
      </c>
      <c r="BL837" s="25" t="s">
        <v>464</v>
      </c>
      <c r="BM837" s="25" t="s">
        <v>1346</v>
      </c>
    </row>
    <row r="838" spans="2:65" s="1" customFormat="1" ht="13.5">
      <c r="B838" s="42"/>
      <c r="C838" s="64"/>
      <c r="D838" s="219" t="s">
        <v>369</v>
      </c>
      <c r="E838" s="64"/>
      <c r="F838" s="220" t="s">
        <v>1347</v>
      </c>
      <c r="G838" s="64"/>
      <c r="H838" s="64"/>
      <c r="I838" s="175"/>
      <c r="J838" s="64"/>
      <c r="K838" s="64"/>
      <c r="L838" s="62"/>
      <c r="M838" s="221"/>
      <c r="N838" s="43"/>
      <c r="O838" s="43"/>
      <c r="P838" s="43"/>
      <c r="Q838" s="43"/>
      <c r="R838" s="43"/>
      <c r="S838" s="43"/>
      <c r="T838" s="79"/>
      <c r="AT838" s="25" t="s">
        <v>369</v>
      </c>
      <c r="AU838" s="25" t="s">
        <v>79</v>
      </c>
    </row>
    <row r="839" spans="2:65" s="13" customFormat="1" ht="13.5">
      <c r="B839" s="233"/>
      <c r="C839" s="234"/>
      <c r="D839" s="235" t="s">
        <v>371</v>
      </c>
      <c r="E839" s="234"/>
      <c r="F839" s="237" t="s">
        <v>1348</v>
      </c>
      <c r="G839" s="234"/>
      <c r="H839" s="238">
        <v>26.661999999999999</v>
      </c>
      <c r="I839" s="239"/>
      <c r="J839" s="234"/>
      <c r="K839" s="234"/>
      <c r="L839" s="240"/>
      <c r="M839" s="241"/>
      <c r="N839" s="242"/>
      <c r="O839" s="242"/>
      <c r="P839" s="242"/>
      <c r="Q839" s="242"/>
      <c r="R839" s="242"/>
      <c r="S839" s="242"/>
      <c r="T839" s="243"/>
      <c r="AT839" s="244" t="s">
        <v>371</v>
      </c>
      <c r="AU839" s="244" t="s">
        <v>79</v>
      </c>
      <c r="AV839" s="13" t="s">
        <v>79</v>
      </c>
      <c r="AW839" s="13" t="s">
        <v>6</v>
      </c>
      <c r="AX839" s="13" t="s">
        <v>77</v>
      </c>
      <c r="AY839" s="244" t="s">
        <v>361</v>
      </c>
    </row>
    <row r="840" spans="2:65" s="1" customFormat="1" ht="22.5" customHeight="1">
      <c r="B840" s="42"/>
      <c r="C840" s="207" t="s">
        <v>1349</v>
      </c>
      <c r="D840" s="207" t="s">
        <v>363</v>
      </c>
      <c r="E840" s="208" t="s">
        <v>1350</v>
      </c>
      <c r="F840" s="209" t="s">
        <v>1351</v>
      </c>
      <c r="G840" s="210" t="s">
        <v>459</v>
      </c>
      <c r="H840" s="211">
        <v>106.386</v>
      </c>
      <c r="I840" s="212"/>
      <c r="J840" s="213">
        <f>ROUND(I840*H840,2)</f>
        <v>0</v>
      </c>
      <c r="K840" s="209" t="s">
        <v>367</v>
      </c>
      <c r="L840" s="62"/>
      <c r="M840" s="214" t="s">
        <v>21</v>
      </c>
      <c r="N840" s="215" t="s">
        <v>41</v>
      </c>
      <c r="O840" s="43"/>
      <c r="P840" s="216">
        <f>O840*H840</f>
        <v>0</v>
      </c>
      <c r="Q840" s="216">
        <v>3.0000000000000001E-3</v>
      </c>
      <c r="R840" s="216">
        <f>Q840*H840</f>
        <v>0.319158</v>
      </c>
      <c r="S840" s="216">
        <v>0</v>
      </c>
      <c r="T840" s="217">
        <f>S840*H840</f>
        <v>0</v>
      </c>
      <c r="AR840" s="25" t="s">
        <v>464</v>
      </c>
      <c r="AT840" s="25" t="s">
        <v>363</v>
      </c>
      <c r="AU840" s="25" t="s">
        <v>79</v>
      </c>
      <c r="AY840" s="25" t="s">
        <v>361</v>
      </c>
      <c r="BE840" s="218">
        <f>IF(N840="základní",J840,0)</f>
        <v>0</v>
      </c>
      <c r="BF840" s="218">
        <f>IF(N840="snížená",J840,0)</f>
        <v>0</v>
      </c>
      <c r="BG840" s="218">
        <f>IF(N840="zákl. přenesená",J840,0)</f>
        <v>0</v>
      </c>
      <c r="BH840" s="218">
        <f>IF(N840="sníž. přenesená",J840,0)</f>
        <v>0</v>
      </c>
      <c r="BI840" s="218">
        <f>IF(N840="nulová",J840,0)</f>
        <v>0</v>
      </c>
      <c r="BJ840" s="25" t="s">
        <v>77</v>
      </c>
      <c r="BK840" s="218">
        <f>ROUND(I840*H840,2)</f>
        <v>0</v>
      </c>
      <c r="BL840" s="25" t="s">
        <v>464</v>
      </c>
      <c r="BM840" s="25" t="s">
        <v>1352</v>
      </c>
    </row>
    <row r="841" spans="2:65" s="1" customFormat="1" ht="27">
      <c r="B841" s="42"/>
      <c r="C841" s="64"/>
      <c r="D841" s="219" t="s">
        <v>369</v>
      </c>
      <c r="E841" s="64"/>
      <c r="F841" s="220" t="s">
        <v>1353</v>
      </c>
      <c r="G841" s="64"/>
      <c r="H841" s="64"/>
      <c r="I841" s="175"/>
      <c r="J841" s="64"/>
      <c r="K841" s="64"/>
      <c r="L841" s="62"/>
      <c r="M841" s="221"/>
      <c r="N841" s="43"/>
      <c r="O841" s="43"/>
      <c r="P841" s="43"/>
      <c r="Q841" s="43"/>
      <c r="R841" s="43"/>
      <c r="S841" s="43"/>
      <c r="T841" s="79"/>
      <c r="AT841" s="25" t="s">
        <v>369</v>
      </c>
      <c r="AU841" s="25" t="s">
        <v>79</v>
      </c>
    </row>
    <row r="842" spans="2:65" s="12" customFormat="1" ht="13.5">
      <c r="B842" s="222"/>
      <c r="C842" s="223"/>
      <c r="D842" s="219" t="s">
        <v>371</v>
      </c>
      <c r="E842" s="224" t="s">
        <v>21</v>
      </c>
      <c r="F842" s="225" t="s">
        <v>1169</v>
      </c>
      <c r="G842" s="223"/>
      <c r="H842" s="226" t="s">
        <v>21</v>
      </c>
      <c r="I842" s="227"/>
      <c r="J842" s="223"/>
      <c r="K842" s="223"/>
      <c r="L842" s="228"/>
      <c r="M842" s="229"/>
      <c r="N842" s="230"/>
      <c r="O842" s="230"/>
      <c r="P842" s="230"/>
      <c r="Q842" s="230"/>
      <c r="R842" s="230"/>
      <c r="S842" s="230"/>
      <c r="T842" s="231"/>
      <c r="AT842" s="232" t="s">
        <v>371</v>
      </c>
      <c r="AU842" s="232" t="s">
        <v>79</v>
      </c>
      <c r="AV842" s="12" t="s">
        <v>77</v>
      </c>
      <c r="AW842" s="12" t="s">
        <v>33</v>
      </c>
      <c r="AX842" s="12" t="s">
        <v>70</v>
      </c>
      <c r="AY842" s="232" t="s">
        <v>361</v>
      </c>
    </row>
    <row r="843" spans="2:65" s="13" customFormat="1" ht="13.5">
      <c r="B843" s="233"/>
      <c r="C843" s="234"/>
      <c r="D843" s="219" t="s">
        <v>371</v>
      </c>
      <c r="E843" s="245" t="s">
        <v>21</v>
      </c>
      <c r="F843" s="246" t="s">
        <v>1354</v>
      </c>
      <c r="G843" s="234"/>
      <c r="H843" s="247">
        <v>21.344000000000001</v>
      </c>
      <c r="I843" s="239"/>
      <c r="J843" s="234"/>
      <c r="K843" s="234"/>
      <c r="L843" s="240"/>
      <c r="M843" s="241"/>
      <c r="N843" s="242"/>
      <c r="O843" s="242"/>
      <c r="P843" s="242"/>
      <c r="Q843" s="242"/>
      <c r="R843" s="242"/>
      <c r="S843" s="242"/>
      <c r="T843" s="243"/>
      <c r="AT843" s="244" t="s">
        <v>371</v>
      </c>
      <c r="AU843" s="244" t="s">
        <v>79</v>
      </c>
      <c r="AV843" s="13" t="s">
        <v>79</v>
      </c>
      <c r="AW843" s="13" t="s">
        <v>33</v>
      </c>
      <c r="AX843" s="13" t="s">
        <v>70</v>
      </c>
      <c r="AY843" s="244" t="s">
        <v>361</v>
      </c>
    </row>
    <row r="844" spans="2:65" s="13" customFormat="1" ht="13.5">
      <c r="B844" s="233"/>
      <c r="C844" s="234"/>
      <c r="D844" s="219" t="s">
        <v>371</v>
      </c>
      <c r="E844" s="245" t="s">
        <v>21</v>
      </c>
      <c r="F844" s="246" t="s">
        <v>1355</v>
      </c>
      <c r="G844" s="234"/>
      <c r="H844" s="247">
        <v>36.918999999999997</v>
      </c>
      <c r="I844" s="239"/>
      <c r="J844" s="234"/>
      <c r="K844" s="234"/>
      <c r="L844" s="240"/>
      <c r="M844" s="241"/>
      <c r="N844" s="242"/>
      <c r="O844" s="242"/>
      <c r="P844" s="242"/>
      <c r="Q844" s="242"/>
      <c r="R844" s="242"/>
      <c r="S844" s="242"/>
      <c r="T844" s="243"/>
      <c r="AT844" s="244" t="s">
        <v>371</v>
      </c>
      <c r="AU844" s="244" t="s">
        <v>79</v>
      </c>
      <c r="AV844" s="13" t="s">
        <v>79</v>
      </c>
      <c r="AW844" s="13" t="s">
        <v>33</v>
      </c>
      <c r="AX844" s="13" t="s">
        <v>70</v>
      </c>
      <c r="AY844" s="244" t="s">
        <v>361</v>
      </c>
    </row>
    <row r="845" spans="2:65" s="13" customFormat="1" ht="13.5">
      <c r="B845" s="233"/>
      <c r="C845" s="234"/>
      <c r="D845" s="219" t="s">
        <v>371</v>
      </c>
      <c r="E845" s="245" t="s">
        <v>21</v>
      </c>
      <c r="F845" s="246" t="s">
        <v>1356</v>
      </c>
      <c r="G845" s="234"/>
      <c r="H845" s="247">
        <v>19.367000000000001</v>
      </c>
      <c r="I845" s="239"/>
      <c r="J845" s="234"/>
      <c r="K845" s="234"/>
      <c r="L845" s="240"/>
      <c r="M845" s="241"/>
      <c r="N845" s="242"/>
      <c r="O845" s="242"/>
      <c r="P845" s="242"/>
      <c r="Q845" s="242"/>
      <c r="R845" s="242"/>
      <c r="S845" s="242"/>
      <c r="T845" s="243"/>
      <c r="AT845" s="244" t="s">
        <v>371</v>
      </c>
      <c r="AU845" s="244" t="s">
        <v>79</v>
      </c>
      <c r="AV845" s="13" t="s">
        <v>79</v>
      </c>
      <c r="AW845" s="13" t="s">
        <v>33</v>
      </c>
      <c r="AX845" s="13" t="s">
        <v>70</v>
      </c>
      <c r="AY845" s="244" t="s">
        <v>361</v>
      </c>
    </row>
    <row r="846" spans="2:65" s="13" customFormat="1" ht="13.5">
      <c r="B846" s="233"/>
      <c r="C846" s="234"/>
      <c r="D846" s="219" t="s">
        <v>371</v>
      </c>
      <c r="E846" s="245" t="s">
        <v>21</v>
      </c>
      <c r="F846" s="246" t="s">
        <v>1357</v>
      </c>
      <c r="G846" s="234"/>
      <c r="H846" s="247">
        <v>28.756</v>
      </c>
      <c r="I846" s="239"/>
      <c r="J846" s="234"/>
      <c r="K846" s="234"/>
      <c r="L846" s="240"/>
      <c r="M846" s="241"/>
      <c r="N846" s="242"/>
      <c r="O846" s="242"/>
      <c r="P846" s="242"/>
      <c r="Q846" s="242"/>
      <c r="R846" s="242"/>
      <c r="S846" s="242"/>
      <c r="T846" s="243"/>
      <c r="AT846" s="244" t="s">
        <v>371</v>
      </c>
      <c r="AU846" s="244" t="s">
        <v>79</v>
      </c>
      <c r="AV846" s="13" t="s">
        <v>79</v>
      </c>
      <c r="AW846" s="13" t="s">
        <v>33</v>
      </c>
      <c r="AX846" s="13" t="s">
        <v>70</v>
      </c>
      <c r="AY846" s="244" t="s">
        <v>361</v>
      </c>
    </row>
    <row r="847" spans="2:65" s="14" customFormat="1" ht="13.5">
      <c r="B847" s="248"/>
      <c r="C847" s="249"/>
      <c r="D847" s="235" t="s">
        <v>371</v>
      </c>
      <c r="E847" s="250" t="s">
        <v>21</v>
      </c>
      <c r="F847" s="251" t="s">
        <v>392</v>
      </c>
      <c r="G847" s="249"/>
      <c r="H847" s="252">
        <v>106.386</v>
      </c>
      <c r="I847" s="253"/>
      <c r="J847" s="249"/>
      <c r="K847" s="249"/>
      <c r="L847" s="254"/>
      <c r="M847" s="255"/>
      <c r="N847" s="256"/>
      <c r="O847" s="256"/>
      <c r="P847" s="256"/>
      <c r="Q847" s="256"/>
      <c r="R847" s="256"/>
      <c r="S847" s="256"/>
      <c r="T847" s="257"/>
      <c r="AT847" s="258" t="s">
        <v>371</v>
      </c>
      <c r="AU847" s="258" t="s">
        <v>79</v>
      </c>
      <c r="AV847" s="14" t="s">
        <v>147</v>
      </c>
      <c r="AW847" s="14" t="s">
        <v>33</v>
      </c>
      <c r="AX847" s="14" t="s">
        <v>77</v>
      </c>
      <c r="AY847" s="258" t="s">
        <v>361</v>
      </c>
    </row>
    <row r="848" spans="2:65" s="1" customFormat="1" ht="22.5" customHeight="1">
      <c r="B848" s="42"/>
      <c r="C848" s="273" t="s">
        <v>1358</v>
      </c>
      <c r="D848" s="273" t="s">
        <v>952</v>
      </c>
      <c r="E848" s="274" t="s">
        <v>1359</v>
      </c>
      <c r="F848" s="275" t="s">
        <v>1360</v>
      </c>
      <c r="G848" s="276" t="s">
        <v>459</v>
      </c>
      <c r="H848" s="277">
        <v>108.514</v>
      </c>
      <c r="I848" s="278"/>
      <c r="J848" s="279">
        <f>ROUND(I848*H848,2)</f>
        <v>0</v>
      </c>
      <c r="K848" s="275" t="s">
        <v>367</v>
      </c>
      <c r="L848" s="280"/>
      <c r="M848" s="281" t="s">
        <v>21</v>
      </c>
      <c r="N848" s="282" t="s">
        <v>41</v>
      </c>
      <c r="O848" s="43"/>
      <c r="P848" s="216">
        <f>O848*H848</f>
        <v>0</v>
      </c>
      <c r="Q848" s="216">
        <v>2.3999999999999998E-3</v>
      </c>
      <c r="R848" s="216">
        <f>Q848*H848</f>
        <v>0.26043359999999999</v>
      </c>
      <c r="S848" s="216">
        <v>0</v>
      </c>
      <c r="T848" s="217">
        <f>S848*H848</f>
        <v>0</v>
      </c>
      <c r="AR848" s="25" t="s">
        <v>580</v>
      </c>
      <c r="AT848" s="25" t="s">
        <v>952</v>
      </c>
      <c r="AU848" s="25" t="s">
        <v>79</v>
      </c>
      <c r="AY848" s="25" t="s">
        <v>361</v>
      </c>
      <c r="BE848" s="218">
        <f>IF(N848="základní",J848,0)</f>
        <v>0</v>
      </c>
      <c r="BF848" s="218">
        <f>IF(N848="snížená",J848,0)</f>
        <v>0</v>
      </c>
      <c r="BG848" s="218">
        <f>IF(N848="zákl. přenesená",J848,0)</f>
        <v>0</v>
      </c>
      <c r="BH848" s="218">
        <f>IF(N848="sníž. přenesená",J848,0)</f>
        <v>0</v>
      </c>
      <c r="BI848" s="218">
        <f>IF(N848="nulová",J848,0)</f>
        <v>0</v>
      </c>
      <c r="BJ848" s="25" t="s">
        <v>77</v>
      </c>
      <c r="BK848" s="218">
        <f>ROUND(I848*H848,2)</f>
        <v>0</v>
      </c>
      <c r="BL848" s="25" t="s">
        <v>464</v>
      </c>
      <c r="BM848" s="25" t="s">
        <v>1361</v>
      </c>
    </row>
    <row r="849" spans="2:65" s="1" customFormat="1" ht="13.5">
      <c r="B849" s="42"/>
      <c r="C849" s="64"/>
      <c r="D849" s="219" t="s">
        <v>369</v>
      </c>
      <c r="E849" s="64"/>
      <c r="F849" s="220" t="s">
        <v>1362</v>
      </c>
      <c r="G849" s="64"/>
      <c r="H849" s="64"/>
      <c r="I849" s="175"/>
      <c r="J849" s="64"/>
      <c r="K849" s="64"/>
      <c r="L849" s="62"/>
      <c r="M849" s="221"/>
      <c r="N849" s="43"/>
      <c r="O849" s="43"/>
      <c r="P849" s="43"/>
      <c r="Q849" s="43"/>
      <c r="R849" s="43"/>
      <c r="S849" s="43"/>
      <c r="T849" s="79"/>
      <c r="AT849" s="25" t="s">
        <v>369</v>
      </c>
      <c r="AU849" s="25" t="s">
        <v>79</v>
      </c>
    </row>
    <row r="850" spans="2:65" s="13" customFormat="1" ht="13.5">
      <c r="B850" s="233"/>
      <c r="C850" s="234"/>
      <c r="D850" s="235" t="s">
        <v>371</v>
      </c>
      <c r="E850" s="234"/>
      <c r="F850" s="237" t="s">
        <v>1363</v>
      </c>
      <c r="G850" s="234"/>
      <c r="H850" s="238">
        <v>108.514</v>
      </c>
      <c r="I850" s="239"/>
      <c r="J850" s="234"/>
      <c r="K850" s="234"/>
      <c r="L850" s="240"/>
      <c r="M850" s="241"/>
      <c r="N850" s="242"/>
      <c r="O850" s="242"/>
      <c r="P850" s="242"/>
      <c r="Q850" s="242"/>
      <c r="R850" s="242"/>
      <c r="S850" s="242"/>
      <c r="T850" s="243"/>
      <c r="AT850" s="244" t="s">
        <v>371</v>
      </c>
      <c r="AU850" s="244" t="s">
        <v>79</v>
      </c>
      <c r="AV850" s="13" t="s">
        <v>79</v>
      </c>
      <c r="AW850" s="13" t="s">
        <v>6</v>
      </c>
      <c r="AX850" s="13" t="s">
        <v>77</v>
      </c>
      <c r="AY850" s="244" t="s">
        <v>361</v>
      </c>
    </row>
    <row r="851" spans="2:65" s="1" customFormat="1" ht="22.5" customHeight="1">
      <c r="B851" s="42"/>
      <c r="C851" s="207" t="s">
        <v>1364</v>
      </c>
      <c r="D851" s="207" t="s">
        <v>363</v>
      </c>
      <c r="E851" s="208" t="s">
        <v>1350</v>
      </c>
      <c r="F851" s="209" t="s">
        <v>1351</v>
      </c>
      <c r="G851" s="210" t="s">
        <v>459</v>
      </c>
      <c r="H851" s="211">
        <v>53.6</v>
      </c>
      <c r="I851" s="212"/>
      <c r="J851" s="213">
        <f>ROUND(I851*H851,2)</f>
        <v>0</v>
      </c>
      <c r="K851" s="209" t="s">
        <v>367</v>
      </c>
      <c r="L851" s="62"/>
      <c r="M851" s="214" t="s">
        <v>21</v>
      </c>
      <c r="N851" s="215" t="s">
        <v>41</v>
      </c>
      <c r="O851" s="43"/>
      <c r="P851" s="216">
        <f>O851*H851</f>
        <v>0</v>
      </c>
      <c r="Q851" s="216">
        <v>3.0000000000000001E-3</v>
      </c>
      <c r="R851" s="216">
        <f>Q851*H851</f>
        <v>0.1608</v>
      </c>
      <c r="S851" s="216">
        <v>0</v>
      </c>
      <c r="T851" s="217">
        <f>S851*H851</f>
        <v>0</v>
      </c>
      <c r="AR851" s="25" t="s">
        <v>464</v>
      </c>
      <c r="AT851" s="25" t="s">
        <v>363</v>
      </c>
      <c r="AU851" s="25" t="s">
        <v>79</v>
      </c>
      <c r="AY851" s="25" t="s">
        <v>361</v>
      </c>
      <c r="BE851" s="218">
        <f>IF(N851="základní",J851,0)</f>
        <v>0</v>
      </c>
      <c r="BF851" s="218">
        <f>IF(N851="snížená",J851,0)</f>
        <v>0</v>
      </c>
      <c r="BG851" s="218">
        <f>IF(N851="zákl. přenesená",J851,0)</f>
        <v>0</v>
      </c>
      <c r="BH851" s="218">
        <f>IF(N851="sníž. přenesená",J851,0)</f>
        <v>0</v>
      </c>
      <c r="BI851" s="218">
        <f>IF(N851="nulová",J851,0)</f>
        <v>0</v>
      </c>
      <c r="BJ851" s="25" t="s">
        <v>77</v>
      </c>
      <c r="BK851" s="218">
        <f>ROUND(I851*H851,2)</f>
        <v>0</v>
      </c>
      <c r="BL851" s="25" t="s">
        <v>464</v>
      </c>
      <c r="BM851" s="25" t="s">
        <v>1365</v>
      </c>
    </row>
    <row r="852" spans="2:65" s="1" customFormat="1" ht="27">
      <c r="B852" s="42"/>
      <c r="C852" s="64"/>
      <c r="D852" s="219" t="s">
        <v>369</v>
      </c>
      <c r="E852" s="64"/>
      <c r="F852" s="220" t="s">
        <v>1353</v>
      </c>
      <c r="G852" s="64"/>
      <c r="H852" s="64"/>
      <c r="I852" s="175"/>
      <c r="J852" s="64"/>
      <c r="K852" s="64"/>
      <c r="L852" s="62"/>
      <c r="M852" s="221"/>
      <c r="N852" s="43"/>
      <c r="O852" s="43"/>
      <c r="P852" s="43"/>
      <c r="Q852" s="43"/>
      <c r="R852" s="43"/>
      <c r="S852" s="43"/>
      <c r="T852" s="79"/>
      <c r="AT852" s="25" t="s">
        <v>369</v>
      </c>
      <c r="AU852" s="25" t="s">
        <v>79</v>
      </c>
    </row>
    <row r="853" spans="2:65" s="13" customFormat="1" ht="13.5">
      <c r="B853" s="233"/>
      <c r="C853" s="234"/>
      <c r="D853" s="219" t="s">
        <v>371</v>
      </c>
      <c r="E853" s="245" t="s">
        <v>21</v>
      </c>
      <c r="F853" s="246" t="s">
        <v>1366</v>
      </c>
      <c r="G853" s="234"/>
      <c r="H853" s="247">
        <v>53.6</v>
      </c>
      <c r="I853" s="239"/>
      <c r="J853" s="234"/>
      <c r="K853" s="234"/>
      <c r="L853" s="240"/>
      <c r="M853" s="241"/>
      <c r="N853" s="242"/>
      <c r="O853" s="242"/>
      <c r="P853" s="242"/>
      <c r="Q853" s="242"/>
      <c r="R853" s="242"/>
      <c r="S853" s="242"/>
      <c r="T853" s="243"/>
      <c r="AT853" s="244" t="s">
        <v>371</v>
      </c>
      <c r="AU853" s="244" t="s">
        <v>79</v>
      </c>
      <c r="AV853" s="13" t="s">
        <v>79</v>
      </c>
      <c r="AW853" s="13" t="s">
        <v>33</v>
      </c>
      <c r="AX853" s="13" t="s">
        <v>70</v>
      </c>
      <c r="AY853" s="244" t="s">
        <v>361</v>
      </c>
    </row>
    <row r="854" spans="2:65" s="14" customFormat="1" ht="13.5">
      <c r="B854" s="248"/>
      <c r="C854" s="249"/>
      <c r="D854" s="235" t="s">
        <v>371</v>
      </c>
      <c r="E854" s="250" t="s">
        <v>21</v>
      </c>
      <c r="F854" s="251" t="s">
        <v>392</v>
      </c>
      <c r="G854" s="249"/>
      <c r="H854" s="252">
        <v>53.6</v>
      </c>
      <c r="I854" s="253"/>
      <c r="J854" s="249"/>
      <c r="K854" s="249"/>
      <c r="L854" s="254"/>
      <c r="M854" s="255"/>
      <c r="N854" s="256"/>
      <c r="O854" s="256"/>
      <c r="P854" s="256"/>
      <c r="Q854" s="256"/>
      <c r="R854" s="256"/>
      <c r="S854" s="256"/>
      <c r="T854" s="257"/>
      <c r="AT854" s="258" t="s">
        <v>371</v>
      </c>
      <c r="AU854" s="258" t="s">
        <v>79</v>
      </c>
      <c r="AV854" s="14" t="s">
        <v>147</v>
      </c>
      <c r="AW854" s="14" t="s">
        <v>33</v>
      </c>
      <c r="AX854" s="14" t="s">
        <v>77</v>
      </c>
      <c r="AY854" s="258" t="s">
        <v>361</v>
      </c>
    </row>
    <row r="855" spans="2:65" s="1" customFormat="1" ht="22.5" customHeight="1">
      <c r="B855" s="42"/>
      <c r="C855" s="273" t="s">
        <v>1367</v>
      </c>
      <c r="D855" s="273" t="s">
        <v>952</v>
      </c>
      <c r="E855" s="274" t="s">
        <v>1368</v>
      </c>
      <c r="F855" s="275" t="s">
        <v>1369</v>
      </c>
      <c r="G855" s="276" t="s">
        <v>459</v>
      </c>
      <c r="H855" s="277">
        <v>54.671999999999997</v>
      </c>
      <c r="I855" s="278"/>
      <c r="J855" s="279">
        <f>ROUND(I855*H855,2)</f>
        <v>0</v>
      </c>
      <c r="K855" s="275" t="s">
        <v>367</v>
      </c>
      <c r="L855" s="280"/>
      <c r="M855" s="281" t="s">
        <v>21</v>
      </c>
      <c r="N855" s="282" t="s">
        <v>41</v>
      </c>
      <c r="O855" s="43"/>
      <c r="P855" s="216">
        <f>O855*H855</f>
        <v>0</v>
      </c>
      <c r="Q855" s="216">
        <v>1.3600000000000001E-3</v>
      </c>
      <c r="R855" s="216">
        <f>Q855*H855</f>
        <v>7.4353920000000004E-2</v>
      </c>
      <c r="S855" s="216">
        <v>0</v>
      </c>
      <c r="T855" s="217">
        <f>S855*H855</f>
        <v>0</v>
      </c>
      <c r="AR855" s="25" t="s">
        <v>580</v>
      </c>
      <c r="AT855" s="25" t="s">
        <v>952</v>
      </c>
      <c r="AU855" s="25" t="s">
        <v>79</v>
      </c>
      <c r="AY855" s="25" t="s">
        <v>361</v>
      </c>
      <c r="BE855" s="218">
        <f>IF(N855="základní",J855,0)</f>
        <v>0</v>
      </c>
      <c r="BF855" s="218">
        <f>IF(N855="snížená",J855,0)</f>
        <v>0</v>
      </c>
      <c r="BG855" s="218">
        <f>IF(N855="zákl. přenesená",J855,0)</f>
        <v>0</v>
      </c>
      <c r="BH855" s="218">
        <f>IF(N855="sníž. přenesená",J855,0)</f>
        <v>0</v>
      </c>
      <c r="BI855" s="218">
        <f>IF(N855="nulová",J855,0)</f>
        <v>0</v>
      </c>
      <c r="BJ855" s="25" t="s">
        <v>77</v>
      </c>
      <c r="BK855" s="218">
        <f>ROUND(I855*H855,2)</f>
        <v>0</v>
      </c>
      <c r="BL855" s="25" t="s">
        <v>464</v>
      </c>
      <c r="BM855" s="25" t="s">
        <v>1370</v>
      </c>
    </row>
    <row r="856" spans="2:65" s="1" customFormat="1" ht="13.5">
      <c r="B856" s="42"/>
      <c r="C856" s="64"/>
      <c r="D856" s="219" t="s">
        <v>369</v>
      </c>
      <c r="E856" s="64"/>
      <c r="F856" s="220" t="s">
        <v>1369</v>
      </c>
      <c r="G856" s="64"/>
      <c r="H856" s="64"/>
      <c r="I856" s="175"/>
      <c r="J856" s="64"/>
      <c r="K856" s="64"/>
      <c r="L856" s="62"/>
      <c r="M856" s="221"/>
      <c r="N856" s="43"/>
      <c r="O856" s="43"/>
      <c r="P856" s="43"/>
      <c r="Q856" s="43"/>
      <c r="R856" s="43"/>
      <c r="S856" s="43"/>
      <c r="T856" s="79"/>
      <c r="AT856" s="25" t="s">
        <v>369</v>
      </c>
      <c r="AU856" s="25" t="s">
        <v>79</v>
      </c>
    </row>
    <row r="857" spans="2:65" s="13" customFormat="1" ht="13.5">
      <c r="B857" s="233"/>
      <c r="C857" s="234"/>
      <c r="D857" s="235" t="s">
        <v>371</v>
      </c>
      <c r="E857" s="234"/>
      <c r="F857" s="237" t="s">
        <v>1371</v>
      </c>
      <c r="G857" s="234"/>
      <c r="H857" s="238">
        <v>54.671999999999997</v>
      </c>
      <c r="I857" s="239"/>
      <c r="J857" s="234"/>
      <c r="K857" s="234"/>
      <c r="L857" s="240"/>
      <c r="M857" s="241"/>
      <c r="N857" s="242"/>
      <c r="O857" s="242"/>
      <c r="P857" s="242"/>
      <c r="Q857" s="242"/>
      <c r="R857" s="242"/>
      <c r="S857" s="242"/>
      <c r="T857" s="243"/>
      <c r="AT857" s="244" t="s">
        <v>371</v>
      </c>
      <c r="AU857" s="244" t="s">
        <v>79</v>
      </c>
      <c r="AV857" s="13" t="s">
        <v>79</v>
      </c>
      <c r="AW857" s="13" t="s">
        <v>6</v>
      </c>
      <c r="AX857" s="13" t="s">
        <v>77</v>
      </c>
      <c r="AY857" s="244" t="s">
        <v>361</v>
      </c>
    </row>
    <row r="858" spans="2:65" s="1" customFormat="1" ht="31.5" customHeight="1">
      <c r="B858" s="42"/>
      <c r="C858" s="207" t="s">
        <v>1372</v>
      </c>
      <c r="D858" s="207" t="s">
        <v>363</v>
      </c>
      <c r="E858" s="208" t="s">
        <v>1373</v>
      </c>
      <c r="F858" s="209" t="s">
        <v>1374</v>
      </c>
      <c r="G858" s="210" t="s">
        <v>459</v>
      </c>
      <c r="H858" s="211">
        <v>187.435</v>
      </c>
      <c r="I858" s="212"/>
      <c r="J858" s="213">
        <f>ROUND(I858*H858,2)</f>
        <v>0</v>
      </c>
      <c r="K858" s="209" t="s">
        <v>367</v>
      </c>
      <c r="L858" s="62"/>
      <c r="M858" s="214" t="s">
        <v>21</v>
      </c>
      <c r="N858" s="215" t="s">
        <v>41</v>
      </c>
      <c r="O858" s="43"/>
      <c r="P858" s="216">
        <f>O858*H858</f>
        <v>0</v>
      </c>
      <c r="Q858" s="216">
        <v>5.8E-4</v>
      </c>
      <c r="R858" s="216">
        <f>Q858*H858</f>
        <v>0.1087123</v>
      </c>
      <c r="S858" s="216">
        <v>0</v>
      </c>
      <c r="T858" s="217">
        <f>S858*H858</f>
        <v>0</v>
      </c>
      <c r="AR858" s="25" t="s">
        <v>464</v>
      </c>
      <c r="AT858" s="25" t="s">
        <v>363</v>
      </c>
      <c r="AU858" s="25" t="s">
        <v>79</v>
      </c>
      <c r="AY858" s="25" t="s">
        <v>361</v>
      </c>
      <c r="BE858" s="218">
        <f>IF(N858="základní",J858,0)</f>
        <v>0</v>
      </c>
      <c r="BF858" s="218">
        <f>IF(N858="snížená",J858,0)</f>
        <v>0</v>
      </c>
      <c r="BG858" s="218">
        <f>IF(N858="zákl. přenesená",J858,0)</f>
        <v>0</v>
      </c>
      <c r="BH858" s="218">
        <f>IF(N858="sníž. přenesená",J858,0)</f>
        <v>0</v>
      </c>
      <c r="BI858" s="218">
        <f>IF(N858="nulová",J858,0)</f>
        <v>0</v>
      </c>
      <c r="BJ858" s="25" t="s">
        <v>77</v>
      </c>
      <c r="BK858" s="218">
        <f>ROUND(I858*H858,2)</f>
        <v>0</v>
      </c>
      <c r="BL858" s="25" t="s">
        <v>464</v>
      </c>
      <c r="BM858" s="25" t="s">
        <v>1375</v>
      </c>
    </row>
    <row r="859" spans="2:65" s="1" customFormat="1" ht="27">
      <c r="B859" s="42"/>
      <c r="C859" s="64"/>
      <c r="D859" s="219" t="s">
        <v>369</v>
      </c>
      <c r="E859" s="64"/>
      <c r="F859" s="220" t="s">
        <v>1376</v>
      </c>
      <c r="G859" s="64"/>
      <c r="H859" s="64"/>
      <c r="I859" s="175"/>
      <c r="J859" s="64"/>
      <c r="K859" s="64"/>
      <c r="L859" s="62"/>
      <c r="M859" s="221"/>
      <c r="N859" s="43"/>
      <c r="O859" s="43"/>
      <c r="P859" s="43"/>
      <c r="Q859" s="43"/>
      <c r="R859" s="43"/>
      <c r="S859" s="43"/>
      <c r="T859" s="79"/>
      <c r="AT859" s="25" t="s">
        <v>369</v>
      </c>
      <c r="AU859" s="25" t="s">
        <v>79</v>
      </c>
    </row>
    <row r="860" spans="2:65" s="13" customFormat="1" ht="13.5">
      <c r="B860" s="233"/>
      <c r="C860" s="234"/>
      <c r="D860" s="235" t="s">
        <v>371</v>
      </c>
      <c r="E860" s="236" t="s">
        <v>21</v>
      </c>
      <c r="F860" s="237" t="s">
        <v>1377</v>
      </c>
      <c r="G860" s="234"/>
      <c r="H860" s="238">
        <v>187.435</v>
      </c>
      <c r="I860" s="239"/>
      <c r="J860" s="234"/>
      <c r="K860" s="234"/>
      <c r="L860" s="240"/>
      <c r="M860" s="241"/>
      <c r="N860" s="242"/>
      <c r="O860" s="242"/>
      <c r="P860" s="242"/>
      <c r="Q860" s="242"/>
      <c r="R860" s="242"/>
      <c r="S860" s="242"/>
      <c r="T860" s="243"/>
      <c r="AT860" s="244" t="s">
        <v>371</v>
      </c>
      <c r="AU860" s="244" t="s">
        <v>79</v>
      </c>
      <c r="AV860" s="13" t="s">
        <v>79</v>
      </c>
      <c r="AW860" s="13" t="s">
        <v>33</v>
      </c>
      <c r="AX860" s="13" t="s">
        <v>77</v>
      </c>
      <c r="AY860" s="244" t="s">
        <v>361</v>
      </c>
    </row>
    <row r="861" spans="2:65" s="1" customFormat="1" ht="22.5" customHeight="1">
      <c r="B861" s="42"/>
      <c r="C861" s="273" t="s">
        <v>1378</v>
      </c>
      <c r="D861" s="273" t="s">
        <v>952</v>
      </c>
      <c r="E861" s="274" t="s">
        <v>1379</v>
      </c>
      <c r="F861" s="275" t="s">
        <v>1380</v>
      </c>
      <c r="G861" s="276" t="s">
        <v>459</v>
      </c>
      <c r="H861" s="277">
        <v>191.184</v>
      </c>
      <c r="I861" s="278"/>
      <c r="J861" s="279">
        <f>ROUND(I861*H861,2)</f>
        <v>0</v>
      </c>
      <c r="K861" s="275" t="s">
        <v>367</v>
      </c>
      <c r="L861" s="280"/>
      <c r="M861" s="281" t="s">
        <v>21</v>
      </c>
      <c r="N861" s="282" t="s">
        <v>41</v>
      </c>
      <c r="O861" s="43"/>
      <c r="P861" s="216">
        <f>O861*H861</f>
        <v>0</v>
      </c>
      <c r="Q861" s="216">
        <v>5.0000000000000001E-3</v>
      </c>
      <c r="R861" s="216">
        <f>Q861*H861</f>
        <v>0.95591999999999999</v>
      </c>
      <c r="S861" s="216">
        <v>0</v>
      </c>
      <c r="T861" s="217">
        <f>S861*H861</f>
        <v>0</v>
      </c>
      <c r="AR861" s="25" t="s">
        <v>580</v>
      </c>
      <c r="AT861" s="25" t="s">
        <v>952</v>
      </c>
      <c r="AU861" s="25" t="s">
        <v>79</v>
      </c>
      <c r="AY861" s="25" t="s">
        <v>361</v>
      </c>
      <c r="BE861" s="218">
        <f>IF(N861="základní",J861,0)</f>
        <v>0</v>
      </c>
      <c r="BF861" s="218">
        <f>IF(N861="snížená",J861,0)</f>
        <v>0</v>
      </c>
      <c r="BG861" s="218">
        <f>IF(N861="zákl. přenesená",J861,0)</f>
        <v>0</v>
      </c>
      <c r="BH861" s="218">
        <f>IF(N861="sníž. přenesená",J861,0)</f>
        <v>0</v>
      </c>
      <c r="BI861" s="218">
        <f>IF(N861="nulová",J861,0)</f>
        <v>0</v>
      </c>
      <c r="BJ861" s="25" t="s">
        <v>77</v>
      </c>
      <c r="BK861" s="218">
        <f>ROUND(I861*H861,2)</f>
        <v>0</v>
      </c>
      <c r="BL861" s="25" t="s">
        <v>464</v>
      </c>
      <c r="BM861" s="25" t="s">
        <v>1381</v>
      </c>
    </row>
    <row r="862" spans="2:65" s="1" customFormat="1" ht="13.5">
      <c r="B862" s="42"/>
      <c r="C862" s="64"/>
      <c r="D862" s="219" t="s">
        <v>369</v>
      </c>
      <c r="E862" s="64"/>
      <c r="F862" s="220" t="s">
        <v>1382</v>
      </c>
      <c r="G862" s="64"/>
      <c r="H862" s="64"/>
      <c r="I862" s="175"/>
      <c r="J862" s="64"/>
      <c r="K862" s="64"/>
      <c r="L862" s="62"/>
      <c r="M862" s="221"/>
      <c r="N862" s="43"/>
      <c r="O862" s="43"/>
      <c r="P862" s="43"/>
      <c r="Q862" s="43"/>
      <c r="R862" s="43"/>
      <c r="S862" s="43"/>
      <c r="T862" s="79"/>
      <c r="AT862" s="25" t="s">
        <v>369</v>
      </c>
      <c r="AU862" s="25" t="s">
        <v>79</v>
      </c>
    </row>
    <row r="863" spans="2:65" s="13" customFormat="1" ht="13.5">
      <c r="B863" s="233"/>
      <c r="C863" s="234"/>
      <c r="D863" s="235" t="s">
        <v>371</v>
      </c>
      <c r="E863" s="234"/>
      <c r="F863" s="237" t="s">
        <v>1383</v>
      </c>
      <c r="G863" s="234"/>
      <c r="H863" s="238">
        <v>191.184</v>
      </c>
      <c r="I863" s="239"/>
      <c r="J863" s="234"/>
      <c r="K863" s="234"/>
      <c r="L863" s="240"/>
      <c r="M863" s="241"/>
      <c r="N863" s="242"/>
      <c r="O863" s="242"/>
      <c r="P863" s="242"/>
      <c r="Q863" s="242"/>
      <c r="R863" s="242"/>
      <c r="S863" s="242"/>
      <c r="T863" s="243"/>
      <c r="AT863" s="244" t="s">
        <v>371</v>
      </c>
      <c r="AU863" s="244" t="s">
        <v>79</v>
      </c>
      <c r="AV863" s="13" t="s">
        <v>79</v>
      </c>
      <c r="AW863" s="13" t="s">
        <v>6</v>
      </c>
      <c r="AX863" s="13" t="s">
        <v>77</v>
      </c>
      <c r="AY863" s="244" t="s">
        <v>361</v>
      </c>
    </row>
    <row r="864" spans="2:65" s="1" customFormat="1" ht="22.5" customHeight="1">
      <c r="B864" s="42"/>
      <c r="C864" s="207" t="s">
        <v>1384</v>
      </c>
      <c r="D864" s="207" t="s">
        <v>363</v>
      </c>
      <c r="E864" s="208" t="s">
        <v>1385</v>
      </c>
      <c r="F864" s="209" t="s">
        <v>1386</v>
      </c>
      <c r="G864" s="210" t="s">
        <v>459</v>
      </c>
      <c r="H864" s="211">
        <v>179.16800000000001</v>
      </c>
      <c r="I864" s="212"/>
      <c r="J864" s="213">
        <f>ROUND(I864*H864,2)</f>
        <v>0</v>
      </c>
      <c r="K864" s="209" t="s">
        <v>367</v>
      </c>
      <c r="L864" s="62"/>
      <c r="M864" s="214" t="s">
        <v>21</v>
      </c>
      <c r="N864" s="215" t="s">
        <v>41</v>
      </c>
      <c r="O864" s="43"/>
      <c r="P864" s="216">
        <f>O864*H864</f>
        <v>0</v>
      </c>
      <c r="Q864" s="216">
        <v>1.16E-3</v>
      </c>
      <c r="R864" s="216">
        <f>Q864*H864</f>
        <v>0.20783488</v>
      </c>
      <c r="S864" s="216">
        <v>0</v>
      </c>
      <c r="T864" s="217">
        <f>S864*H864</f>
        <v>0</v>
      </c>
      <c r="AR864" s="25" t="s">
        <v>464</v>
      </c>
      <c r="AT864" s="25" t="s">
        <v>363</v>
      </c>
      <c r="AU864" s="25" t="s">
        <v>79</v>
      </c>
      <c r="AY864" s="25" t="s">
        <v>361</v>
      </c>
      <c r="BE864" s="218">
        <f>IF(N864="základní",J864,0)</f>
        <v>0</v>
      </c>
      <c r="BF864" s="218">
        <f>IF(N864="snížená",J864,0)</f>
        <v>0</v>
      </c>
      <c r="BG864" s="218">
        <f>IF(N864="zákl. přenesená",J864,0)</f>
        <v>0</v>
      </c>
      <c r="BH864" s="218">
        <f>IF(N864="sníž. přenesená",J864,0)</f>
        <v>0</v>
      </c>
      <c r="BI864" s="218">
        <f>IF(N864="nulová",J864,0)</f>
        <v>0</v>
      </c>
      <c r="BJ864" s="25" t="s">
        <v>77</v>
      </c>
      <c r="BK864" s="218">
        <f>ROUND(I864*H864,2)</f>
        <v>0</v>
      </c>
      <c r="BL864" s="25" t="s">
        <v>464</v>
      </c>
      <c r="BM864" s="25" t="s">
        <v>1387</v>
      </c>
    </row>
    <row r="865" spans="2:65" s="1" customFormat="1" ht="13.5">
      <c r="B865" s="42"/>
      <c r="C865" s="64"/>
      <c r="D865" s="235" t="s">
        <v>369</v>
      </c>
      <c r="E865" s="64"/>
      <c r="F865" s="285" t="s">
        <v>1388</v>
      </c>
      <c r="G865" s="64"/>
      <c r="H865" s="64"/>
      <c r="I865" s="175"/>
      <c r="J865" s="64"/>
      <c r="K865" s="64"/>
      <c r="L865" s="62"/>
      <c r="M865" s="221"/>
      <c r="N865" s="43"/>
      <c r="O865" s="43"/>
      <c r="P865" s="43"/>
      <c r="Q865" s="43"/>
      <c r="R865" s="43"/>
      <c r="S865" s="43"/>
      <c r="T865" s="79"/>
      <c r="AT865" s="25" t="s">
        <v>369</v>
      </c>
      <c r="AU865" s="25" t="s">
        <v>79</v>
      </c>
    </row>
    <row r="866" spans="2:65" s="1" customFormat="1" ht="22.5" customHeight="1">
      <c r="B866" s="42"/>
      <c r="C866" s="273" t="s">
        <v>1389</v>
      </c>
      <c r="D866" s="273" t="s">
        <v>952</v>
      </c>
      <c r="E866" s="274" t="s">
        <v>1390</v>
      </c>
      <c r="F866" s="275" t="s">
        <v>1391</v>
      </c>
      <c r="G866" s="276" t="s">
        <v>366</v>
      </c>
      <c r="H866" s="277">
        <v>31.545999999999999</v>
      </c>
      <c r="I866" s="278"/>
      <c r="J866" s="279">
        <f>ROUND(I866*H866,2)</f>
        <v>0</v>
      </c>
      <c r="K866" s="275" t="s">
        <v>367</v>
      </c>
      <c r="L866" s="280"/>
      <c r="M866" s="281" t="s">
        <v>21</v>
      </c>
      <c r="N866" s="282" t="s">
        <v>41</v>
      </c>
      <c r="O866" s="43"/>
      <c r="P866" s="216">
        <f>O866*H866</f>
        <v>0</v>
      </c>
      <c r="Q866" s="216">
        <v>0.02</v>
      </c>
      <c r="R866" s="216">
        <f>Q866*H866</f>
        <v>0.63092000000000004</v>
      </c>
      <c r="S866" s="216">
        <v>0</v>
      </c>
      <c r="T866" s="217">
        <f>S866*H866</f>
        <v>0</v>
      </c>
      <c r="AR866" s="25" t="s">
        <v>580</v>
      </c>
      <c r="AT866" s="25" t="s">
        <v>952</v>
      </c>
      <c r="AU866" s="25" t="s">
        <v>79</v>
      </c>
      <c r="AY866" s="25" t="s">
        <v>361</v>
      </c>
      <c r="BE866" s="218">
        <f>IF(N866="základní",J866,0)</f>
        <v>0</v>
      </c>
      <c r="BF866" s="218">
        <f>IF(N866="snížená",J866,0)</f>
        <v>0</v>
      </c>
      <c r="BG866" s="218">
        <f>IF(N866="zákl. přenesená",J866,0)</f>
        <v>0</v>
      </c>
      <c r="BH866" s="218">
        <f>IF(N866="sníž. přenesená",J866,0)</f>
        <v>0</v>
      </c>
      <c r="BI866" s="218">
        <f>IF(N866="nulová",J866,0)</f>
        <v>0</v>
      </c>
      <c r="BJ866" s="25" t="s">
        <v>77</v>
      </c>
      <c r="BK866" s="218">
        <f>ROUND(I866*H866,2)</f>
        <v>0</v>
      </c>
      <c r="BL866" s="25" t="s">
        <v>464</v>
      </c>
      <c r="BM866" s="25" t="s">
        <v>1392</v>
      </c>
    </row>
    <row r="867" spans="2:65" s="1" customFormat="1" ht="13.5">
      <c r="B867" s="42"/>
      <c r="C867" s="64"/>
      <c r="D867" s="219" t="s">
        <v>369</v>
      </c>
      <c r="E867" s="64"/>
      <c r="F867" s="220" t="s">
        <v>1393</v>
      </c>
      <c r="G867" s="64"/>
      <c r="H867" s="64"/>
      <c r="I867" s="175"/>
      <c r="J867" s="64"/>
      <c r="K867" s="64"/>
      <c r="L867" s="62"/>
      <c r="M867" s="221"/>
      <c r="N867" s="43"/>
      <c r="O867" s="43"/>
      <c r="P867" s="43"/>
      <c r="Q867" s="43"/>
      <c r="R867" s="43"/>
      <c r="S867" s="43"/>
      <c r="T867" s="79"/>
      <c r="AT867" s="25" t="s">
        <v>369</v>
      </c>
      <c r="AU867" s="25" t="s">
        <v>79</v>
      </c>
    </row>
    <row r="868" spans="2:65" s="13" customFormat="1" ht="13.5">
      <c r="B868" s="233"/>
      <c r="C868" s="234"/>
      <c r="D868" s="219" t="s">
        <v>371</v>
      </c>
      <c r="E868" s="245" t="s">
        <v>21</v>
      </c>
      <c r="F868" s="246" t="s">
        <v>1394</v>
      </c>
      <c r="G868" s="234"/>
      <c r="H868" s="247">
        <v>30.927</v>
      </c>
      <c r="I868" s="239"/>
      <c r="J868" s="234"/>
      <c r="K868" s="234"/>
      <c r="L868" s="240"/>
      <c r="M868" s="241"/>
      <c r="N868" s="242"/>
      <c r="O868" s="242"/>
      <c r="P868" s="242"/>
      <c r="Q868" s="242"/>
      <c r="R868" s="242"/>
      <c r="S868" s="242"/>
      <c r="T868" s="243"/>
      <c r="AT868" s="244" t="s">
        <v>371</v>
      </c>
      <c r="AU868" s="244" t="s">
        <v>79</v>
      </c>
      <c r="AV868" s="13" t="s">
        <v>79</v>
      </c>
      <c r="AW868" s="13" t="s">
        <v>33</v>
      </c>
      <c r="AX868" s="13" t="s">
        <v>77</v>
      </c>
      <c r="AY868" s="244" t="s">
        <v>361</v>
      </c>
    </row>
    <row r="869" spans="2:65" s="13" customFormat="1" ht="13.5">
      <c r="B869" s="233"/>
      <c r="C869" s="234"/>
      <c r="D869" s="235" t="s">
        <v>371</v>
      </c>
      <c r="E869" s="234"/>
      <c r="F869" s="237" t="s">
        <v>1395</v>
      </c>
      <c r="G869" s="234"/>
      <c r="H869" s="238">
        <v>31.545999999999999</v>
      </c>
      <c r="I869" s="239"/>
      <c r="J869" s="234"/>
      <c r="K869" s="234"/>
      <c r="L869" s="240"/>
      <c r="M869" s="241"/>
      <c r="N869" s="242"/>
      <c r="O869" s="242"/>
      <c r="P869" s="242"/>
      <c r="Q869" s="242"/>
      <c r="R869" s="242"/>
      <c r="S869" s="242"/>
      <c r="T869" s="243"/>
      <c r="AT869" s="244" t="s">
        <v>371</v>
      </c>
      <c r="AU869" s="244" t="s">
        <v>79</v>
      </c>
      <c r="AV869" s="13" t="s">
        <v>79</v>
      </c>
      <c r="AW869" s="13" t="s">
        <v>6</v>
      </c>
      <c r="AX869" s="13" t="s">
        <v>77</v>
      </c>
      <c r="AY869" s="244" t="s">
        <v>361</v>
      </c>
    </row>
    <row r="870" spans="2:65" s="1" customFormat="1" ht="22.5" customHeight="1">
      <c r="B870" s="42"/>
      <c r="C870" s="207" t="s">
        <v>1396</v>
      </c>
      <c r="D870" s="207" t="s">
        <v>363</v>
      </c>
      <c r="E870" s="208" t="s">
        <v>1397</v>
      </c>
      <c r="F870" s="209" t="s">
        <v>1398</v>
      </c>
      <c r="G870" s="210" t="s">
        <v>459</v>
      </c>
      <c r="H870" s="211">
        <v>285.59500000000003</v>
      </c>
      <c r="I870" s="212"/>
      <c r="J870" s="213">
        <f>ROUND(I870*H870,2)</f>
        <v>0</v>
      </c>
      <c r="K870" s="209" t="s">
        <v>367</v>
      </c>
      <c r="L870" s="62"/>
      <c r="M870" s="214" t="s">
        <v>21</v>
      </c>
      <c r="N870" s="215" t="s">
        <v>41</v>
      </c>
      <c r="O870" s="43"/>
      <c r="P870" s="216">
        <f>O870*H870</f>
        <v>0</v>
      </c>
      <c r="Q870" s="216">
        <v>0</v>
      </c>
      <c r="R870" s="216">
        <f>Q870*H870</f>
        <v>0</v>
      </c>
      <c r="S870" s="216">
        <v>0</v>
      </c>
      <c r="T870" s="217">
        <f>S870*H870</f>
        <v>0</v>
      </c>
      <c r="AR870" s="25" t="s">
        <v>464</v>
      </c>
      <c r="AT870" s="25" t="s">
        <v>363</v>
      </c>
      <c r="AU870" s="25" t="s">
        <v>79</v>
      </c>
      <c r="AY870" s="25" t="s">
        <v>361</v>
      </c>
      <c r="BE870" s="218">
        <f>IF(N870="základní",J870,0)</f>
        <v>0</v>
      </c>
      <c r="BF870" s="218">
        <f>IF(N870="snížená",J870,0)</f>
        <v>0</v>
      </c>
      <c r="BG870" s="218">
        <f>IF(N870="zákl. přenesená",J870,0)</f>
        <v>0</v>
      </c>
      <c r="BH870" s="218">
        <f>IF(N870="sníž. přenesená",J870,0)</f>
        <v>0</v>
      </c>
      <c r="BI870" s="218">
        <f>IF(N870="nulová",J870,0)</f>
        <v>0</v>
      </c>
      <c r="BJ870" s="25" t="s">
        <v>77</v>
      </c>
      <c r="BK870" s="218">
        <f>ROUND(I870*H870,2)</f>
        <v>0</v>
      </c>
      <c r="BL870" s="25" t="s">
        <v>464</v>
      </c>
      <c r="BM870" s="25" t="s">
        <v>1399</v>
      </c>
    </row>
    <row r="871" spans="2:65" s="1" customFormat="1" ht="27">
      <c r="B871" s="42"/>
      <c r="C871" s="64"/>
      <c r="D871" s="219" t="s">
        <v>369</v>
      </c>
      <c r="E871" s="64"/>
      <c r="F871" s="220" t="s">
        <v>1400</v>
      </c>
      <c r="G871" s="64"/>
      <c r="H871" s="64"/>
      <c r="I871" s="175"/>
      <c r="J871" s="64"/>
      <c r="K871" s="64"/>
      <c r="L871" s="62"/>
      <c r="M871" s="221"/>
      <c r="N871" s="43"/>
      <c r="O871" s="43"/>
      <c r="P871" s="43"/>
      <c r="Q871" s="43"/>
      <c r="R871" s="43"/>
      <c r="S871" s="43"/>
      <c r="T871" s="79"/>
      <c r="AT871" s="25" t="s">
        <v>369</v>
      </c>
      <c r="AU871" s="25" t="s">
        <v>79</v>
      </c>
    </row>
    <row r="872" spans="2:65" s="1" customFormat="1" ht="27">
      <c r="B872" s="42"/>
      <c r="C872" s="64"/>
      <c r="D872" s="219" t="s">
        <v>974</v>
      </c>
      <c r="E872" s="64"/>
      <c r="F872" s="283" t="s">
        <v>1401</v>
      </c>
      <c r="G872" s="64"/>
      <c r="H872" s="64"/>
      <c r="I872" s="175"/>
      <c r="J872" s="64"/>
      <c r="K872" s="64"/>
      <c r="L872" s="62"/>
      <c r="M872" s="221"/>
      <c r="N872" s="43"/>
      <c r="O872" s="43"/>
      <c r="P872" s="43"/>
      <c r="Q872" s="43"/>
      <c r="R872" s="43"/>
      <c r="S872" s="43"/>
      <c r="T872" s="79"/>
      <c r="AT872" s="25" t="s">
        <v>974</v>
      </c>
      <c r="AU872" s="25" t="s">
        <v>79</v>
      </c>
    </row>
    <row r="873" spans="2:65" s="12" customFormat="1" ht="13.5">
      <c r="B873" s="222"/>
      <c r="C873" s="223"/>
      <c r="D873" s="219" t="s">
        <v>371</v>
      </c>
      <c r="E873" s="224" t="s">
        <v>21</v>
      </c>
      <c r="F873" s="225" t="s">
        <v>1402</v>
      </c>
      <c r="G873" s="223"/>
      <c r="H873" s="226" t="s">
        <v>21</v>
      </c>
      <c r="I873" s="227"/>
      <c r="J873" s="223"/>
      <c r="K873" s="223"/>
      <c r="L873" s="228"/>
      <c r="M873" s="229"/>
      <c r="N873" s="230"/>
      <c r="O873" s="230"/>
      <c r="P873" s="230"/>
      <c r="Q873" s="230"/>
      <c r="R873" s="230"/>
      <c r="S873" s="230"/>
      <c r="T873" s="231"/>
      <c r="AT873" s="232" t="s">
        <v>371</v>
      </c>
      <c r="AU873" s="232" t="s">
        <v>79</v>
      </c>
      <c r="AV873" s="12" t="s">
        <v>77</v>
      </c>
      <c r="AW873" s="12" t="s">
        <v>33</v>
      </c>
      <c r="AX873" s="12" t="s">
        <v>70</v>
      </c>
      <c r="AY873" s="232" t="s">
        <v>361</v>
      </c>
    </row>
    <row r="874" spans="2:65" s="13" customFormat="1" ht="13.5">
      <c r="B874" s="233"/>
      <c r="C874" s="234"/>
      <c r="D874" s="235" t="s">
        <v>371</v>
      </c>
      <c r="E874" s="236" t="s">
        <v>21</v>
      </c>
      <c r="F874" s="237" t="s">
        <v>1403</v>
      </c>
      <c r="G874" s="234"/>
      <c r="H874" s="238">
        <v>285.59500000000003</v>
      </c>
      <c r="I874" s="239"/>
      <c r="J874" s="234"/>
      <c r="K874" s="234"/>
      <c r="L874" s="240"/>
      <c r="M874" s="241"/>
      <c r="N874" s="242"/>
      <c r="O874" s="242"/>
      <c r="P874" s="242"/>
      <c r="Q874" s="242"/>
      <c r="R874" s="242"/>
      <c r="S874" s="242"/>
      <c r="T874" s="243"/>
      <c r="AT874" s="244" t="s">
        <v>371</v>
      </c>
      <c r="AU874" s="244" t="s">
        <v>79</v>
      </c>
      <c r="AV874" s="13" t="s">
        <v>79</v>
      </c>
      <c r="AW874" s="13" t="s">
        <v>33</v>
      </c>
      <c r="AX874" s="13" t="s">
        <v>77</v>
      </c>
      <c r="AY874" s="244" t="s">
        <v>361</v>
      </c>
    </row>
    <row r="875" spans="2:65" s="1" customFormat="1" ht="22.5" customHeight="1">
      <c r="B875" s="42"/>
      <c r="C875" s="273" t="s">
        <v>1404</v>
      </c>
      <c r="D875" s="273" t="s">
        <v>952</v>
      </c>
      <c r="E875" s="274" t="s">
        <v>1405</v>
      </c>
      <c r="F875" s="275" t="s">
        <v>1406</v>
      </c>
      <c r="G875" s="276" t="s">
        <v>459</v>
      </c>
      <c r="H875" s="277">
        <v>291.30700000000002</v>
      </c>
      <c r="I875" s="278"/>
      <c r="J875" s="279">
        <f>ROUND(I875*H875,2)</f>
        <v>0</v>
      </c>
      <c r="K875" s="275" t="s">
        <v>367</v>
      </c>
      <c r="L875" s="280"/>
      <c r="M875" s="281" t="s">
        <v>21</v>
      </c>
      <c r="N875" s="282" t="s">
        <v>41</v>
      </c>
      <c r="O875" s="43"/>
      <c r="P875" s="216">
        <f>O875*H875</f>
        <v>0</v>
      </c>
      <c r="Q875" s="216">
        <v>3.9199999999999999E-3</v>
      </c>
      <c r="R875" s="216">
        <f>Q875*H875</f>
        <v>1.14192344</v>
      </c>
      <c r="S875" s="216">
        <v>0</v>
      </c>
      <c r="T875" s="217">
        <f>S875*H875</f>
        <v>0</v>
      </c>
      <c r="AR875" s="25" t="s">
        <v>580</v>
      </c>
      <c r="AT875" s="25" t="s">
        <v>952</v>
      </c>
      <c r="AU875" s="25" t="s">
        <v>79</v>
      </c>
      <c r="AY875" s="25" t="s">
        <v>361</v>
      </c>
      <c r="BE875" s="218">
        <f>IF(N875="základní",J875,0)</f>
        <v>0</v>
      </c>
      <c r="BF875" s="218">
        <f>IF(N875="snížená",J875,0)</f>
        <v>0</v>
      </c>
      <c r="BG875" s="218">
        <f>IF(N875="zákl. přenesená",J875,0)</f>
        <v>0</v>
      </c>
      <c r="BH875" s="218">
        <f>IF(N875="sníž. přenesená",J875,0)</f>
        <v>0</v>
      </c>
      <c r="BI875" s="218">
        <f>IF(N875="nulová",J875,0)</f>
        <v>0</v>
      </c>
      <c r="BJ875" s="25" t="s">
        <v>77</v>
      </c>
      <c r="BK875" s="218">
        <f>ROUND(I875*H875,2)</f>
        <v>0</v>
      </c>
      <c r="BL875" s="25" t="s">
        <v>464</v>
      </c>
      <c r="BM875" s="25" t="s">
        <v>1407</v>
      </c>
    </row>
    <row r="876" spans="2:65" s="1" customFormat="1" ht="27">
      <c r="B876" s="42"/>
      <c r="C876" s="64"/>
      <c r="D876" s="219" t="s">
        <v>369</v>
      </c>
      <c r="E876" s="64"/>
      <c r="F876" s="220" t="s">
        <v>1408</v>
      </c>
      <c r="G876" s="64"/>
      <c r="H876" s="64"/>
      <c r="I876" s="175"/>
      <c r="J876" s="64"/>
      <c r="K876" s="64"/>
      <c r="L876" s="62"/>
      <c r="M876" s="221"/>
      <c r="N876" s="43"/>
      <c r="O876" s="43"/>
      <c r="P876" s="43"/>
      <c r="Q876" s="43"/>
      <c r="R876" s="43"/>
      <c r="S876" s="43"/>
      <c r="T876" s="79"/>
      <c r="AT876" s="25" t="s">
        <v>369</v>
      </c>
      <c r="AU876" s="25" t="s">
        <v>79</v>
      </c>
    </row>
    <row r="877" spans="2:65" s="13" customFormat="1" ht="13.5">
      <c r="B877" s="233"/>
      <c r="C877" s="234"/>
      <c r="D877" s="235" t="s">
        <v>371</v>
      </c>
      <c r="E877" s="234"/>
      <c r="F877" s="237" t="s">
        <v>1409</v>
      </c>
      <c r="G877" s="234"/>
      <c r="H877" s="238">
        <v>291.30700000000002</v>
      </c>
      <c r="I877" s="239"/>
      <c r="J877" s="234"/>
      <c r="K877" s="234"/>
      <c r="L877" s="240"/>
      <c r="M877" s="241"/>
      <c r="N877" s="242"/>
      <c r="O877" s="242"/>
      <c r="P877" s="242"/>
      <c r="Q877" s="242"/>
      <c r="R877" s="242"/>
      <c r="S877" s="242"/>
      <c r="T877" s="243"/>
      <c r="AT877" s="244" t="s">
        <v>371</v>
      </c>
      <c r="AU877" s="244" t="s">
        <v>79</v>
      </c>
      <c r="AV877" s="13" t="s">
        <v>79</v>
      </c>
      <c r="AW877" s="13" t="s">
        <v>6</v>
      </c>
      <c r="AX877" s="13" t="s">
        <v>77</v>
      </c>
      <c r="AY877" s="244" t="s">
        <v>361</v>
      </c>
    </row>
    <row r="878" spans="2:65" s="1" customFormat="1" ht="22.5" customHeight="1">
      <c r="B878" s="42"/>
      <c r="C878" s="207" t="s">
        <v>1410</v>
      </c>
      <c r="D878" s="207" t="s">
        <v>363</v>
      </c>
      <c r="E878" s="208" t="s">
        <v>1411</v>
      </c>
      <c r="F878" s="209" t="s">
        <v>1412</v>
      </c>
      <c r="G878" s="210" t="s">
        <v>459</v>
      </c>
      <c r="H878" s="211">
        <v>10.422000000000001</v>
      </c>
      <c r="I878" s="212"/>
      <c r="J878" s="213">
        <f>ROUND(I878*H878,2)</f>
        <v>0</v>
      </c>
      <c r="K878" s="209" t="s">
        <v>21</v>
      </c>
      <c r="L878" s="62"/>
      <c r="M878" s="214" t="s">
        <v>21</v>
      </c>
      <c r="N878" s="215" t="s">
        <v>41</v>
      </c>
      <c r="O878" s="43"/>
      <c r="P878" s="216">
        <f>O878*H878</f>
        <v>0</v>
      </c>
      <c r="Q878" s="216">
        <v>0</v>
      </c>
      <c r="R878" s="216">
        <f>Q878*H878</f>
        <v>0</v>
      </c>
      <c r="S878" s="216">
        <v>0</v>
      </c>
      <c r="T878" s="217">
        <f>S878*H878</f>
        <v>0</v>
      </c>
      <c r="AR878" s="25" t="s">
        <v>464</v>
      </c>
      <c r="AT878" s="25" t="s">
        <v>363</v>
      </c>
      <c r="AU878" s="25" t="s">
        <v>79</v>
      </c>
      <c r="AY878" s="25" t="s">
        <v>361</v>
      </c>
      <c r="BE878" s="218">
        <f>IF(N878="základní",J878,0)</f>
        <v>0</v>
      </c>
      <c r="BF878" s="218">
        <f>IF(N878="snížená",J878,0)</f>
        <v>0</v>
      </c>
      <c r="BG878" s="218">
        <f>IF(N878="zákl. přenesená",J878,0)</f>
        <v>0</v>
      </c>
      <c r="BH878" s="218">
        <f>IF(N878="sníž. přenesená",J878,0)</f>
        <v>0</v>
      </c>
      <c r="BI878" s="218">
        <f>IF(N878="nulová",J878,0)</f>
        <v>0</v>
      </c>
      <c r="BJ878" s="25" t="s">
        <v>77</v>
      </c>
      <c r="BK878" s="218">
        <f>ROUND(I878*H878,2)</f>
        <v>0</v>
      </c>
      <c r="BL878" s="25" t="s">
        <v>464</v>
      </c>
      <c r="BM878" s="25" t="s">
        <v>1413</v>
      </c>
    </row>
    <row r="879" spans="2:65" s="1" customFormat="1" ht="13.5">
      <c r="B879" s="42"/>
      <c r="C879" s="64"/>
      <c r="D879" s="219" t="s">
        <v>369</v>
      </c>
      <c r="E879" s="64"/>
      <c r="F879" s="220" t="s">
        <v>1412</v>
      </c>
      <c r="G879" s="64"/>
      <c r="H879" s="64"/>
      <c r="I879" s="175"/>
      <c r="J879" s="64"/>
      <c r="K879" s="64"/>
      <c r="L879" s="62"/>
      <c r="M879" s="221"/>
      <c r="N879" s="43"/>
      <c r="O879" s="43"/>
      <c r="P879" s="43"/>
      <c r="Q879" s="43"/>
      <c r="R879" s="43"/>
      <c r="S879" s="43"/>
      <c r="T879" s="79"/>
      <c r="AT879" s="25" t="s">
        <v>369</v>
      </c>
      <c r="AU879" s="25" t="s">
        <v>79</v>
      </c>
    </row>
    <row r="880" spans="2:65" s="1" customFormat="1" ht="27">
      <c r="B880" s="42"/>
      <c r="C880" s="64"/>
      <c r="D880" s="219" t="s">
        <v>974</v>
      </c>
      <c r="E880" s="64"/>
      <c r="F880" s="283" t="s">
        <v>1401</v>
      </c>
      <c r="G880" s="64"/>
      <c r="H880" s="64"/>
      <c r="I880" s="175"/>
      <c r="J880" s="64"/>
      <c r="K880" s="64"/>
      <c r="L880" s="62"/>
      <c r="M880" s="221"/>
      <c r="N880" s="43"/>
      <c r="O880" s="43"/>
      <c r="P880" s="43"/>
      <c r="Q880" s="43"/>
      <c r="R880" s="43"/>
      <c r="S880" s="43"/>
      <c r="T880" s="79"/>
      <c r="AT880" s="25" t="s">
        <v>974</v>
      </c>
      <c r="AU880" s="25" t="s">
        <v>79</v>
      </c>
    </row>
    <row r="881" spans="2:65" s="12" customFormat="1" ht="13.5">
      <c r="B881" s="222"/>
      <c r="C881" s="223"/>
      <c r="D881" s="219" t="s">
        <v>371</v>
      </c>
      <c r="E881" s="224" t="s">
        <v>21</v>
      </c>
      <c r="F881" s="225" t="s">
        <v>1414</v>
      </c>
      <c r="G881" s="223"/>
      <c r="H881" s="226" t="s">
        <v>21</v>
      </c>
      <c r="I881" s="227"/>
      <c r="J881" s="223"/>
      <c r="K881" s="223"/>
      <c r="L881" s="228"/>
      <c r="M881" s="229"/>
      <c r="N881" s="230"/>
      <c r="O881" s="230"/>
      <c r="P881" s="230"/>
      <c r="Q881" s="230"/>
      <c r="R881" s="230"/>
      <c r="S881" s="230"/>
      <c r="T881" s="231"/>
      <c r="AT881" s="232" t="s">
        <v>371</v>
      </c>
      <c r="AU881" s="232" t="s">
        <v>79</v>
      </c>
      <c r="AV881" s="12" t="s">
        <v>77</v>
      </c>
      <c r="AW881" s="12" t="s">
        <v>33</v>
      </c>
      <c r="AX881" s="12" t="s">
        <v>70</v>
      </c>
      <c r="AY881" s="232" t="s">
        <v>361</v>
      </c>
    </row>
    <row r="882" spans="2:65" s="13" customFormat="1" ht="13.5">
      <c r="B882" s="233"/>
      <c r="C882" s="234"/>
      <c r="D882" s="235" t="s">
        <v>371</v>
      </c>
      <c r="E882" s="236" t="s">
        <v>21</v>
      </c>
      <c r="F882" s="237" t="s">
        <v>1415</v>
      </c>
      <c r="G882" s="234"/>
      <c r="H882" s="238">
        <v>10.422000000000001</v>
      </c>
      <c r="I882" s="239"/>
      <c r="J882" s="234"/>
      <c r="K882" s="234"/>
      <c r="L882" s="240"/>
      <c r="M882" s="241"/>
      <c r="N882" s="242"/>
      <c r="O882" s="242"/>
      <c r="P882" s="242"/>
      <c r="Q882" s="242"/>
      <c r="R882" s="242"/>
      <c r="S882" s="242"/>
      <c r="T882" s="243"/>
      <c r="AT882" s="244" t="s">
        <v>371</v>
      </c>
      <c r="AU882" s="244" t="s">
        <v>79</v>
      </c>
      <c r="AV882" s="13" t="s">
        <v>79</v>
      </c>
      <c r="AW882" s="13" t="s">
        <v>33</v>
      </c>
      <c r="AX882" s="13" t="s">
        <v>77</v>
      </c>
      <c r="AY882" s="244" t="s">
        <v>361</v>
      </c>
    </row>
    <row r="883" spans="2:65" s="1" customFormat="1" ht="22.5" customHeight="1">
      <c r="B883" s="42"/>
      <c r="C883" s="207" t="s">
        <v>1416</v>
      </c>
      <c r="D883" s="207" t="s">
        <v>363</v>
      </c>
      <c r="E883" s="208" t="s">
        <v>1417</v>
      </c>
      <c r="F883" s="209" t="s">
        <v>1418</v>
      </c>
      <c r="G883" s="210" t="s">
        <v>459</v>
      </c>
      <c r="H883" s="211">
        <v>7.5620000000000003</v>
      </c>
      <c r="I883" s="212"/>
      <c r="J883" s="213">
        <f>ROUND(I883*H883,2)</f>
        <v>0</v>
      </c>
      <c r="K883" s="209" t="s">
        <v>21</v>
      </c>
      <c r="L883" s="62"/>
      <c r="M883" s="214" t="s">
        <v>21</v>
      </c>
      <c r="N883" s="215" t="s">
        <v>41</v>
      </c>
      <c r="O883" s="43"/>
      <c r="P883" s="216">
        <f>O883*H883</f>
        <v>0</v>
      </c>
      <c r="Q883" s="216">
        <v>0</v>
      </c>
      <c r="R883" s="216">
        <f>Q883*H883</f>
        <v>0</v>
      </c>
      <c r="S883" s="216">
        <v>0</v>
      </c>
      <c r="T883" s="217">
        <f>S883*H883</f>
        <v>0</v>
      </c>
      <c r="AR883" s="25" t="s">
        <v>464</v>
      </c>
      <c r="AT883" s="25" t="s">
        <v>363</v>
      </c>
      <c r="AU883" s="25" t="s">
        <v>79</v>
      </c>
      <c r="AY883" s="25" t="s">
        <v>361</v>
      </c>
      <c r="BE883" s="218">
        <f>IF(N883="základní",J883,0)</f>
        <v>0</v>
      </c>
      <c r="BF883" s="218">
        <f>IF(N883="snížená",J883,0)</f>
        <v>0</v>
      </c>
      <c r="BG883" s="218">
        <f>IF(N883="zákl. přenesená",J883,0)</f>
        <v>0</v>
      </c>
      <c r="BH883" s="218">
        <f>IF(N883="sníž. přenesená",J883,0)</f>
        <v>0</v>
      </c>
      <c r="BI883" s="218">
        <f>IF(N883="nulová",J883,0)</f>
        <v>0</v>
      </c>
      <c r="BJ883" s="25" t="s">
        <v>77</v>
      </c>
      <c r="BK883" s="218">
        <f>ROUND(I883*H883,2)</f>
        <v>0</v>
      </c>
      <c r="BL883" s="25" t="s">
        <v>464</v>
      </c>
      <c r="BM883" s="25" t="s">
        <v>1419</v>
      </c>
    </row>
    <row r="884" spans="2:65" s="1" customFormat="1" ht="13.5">
      <c r="B884" s="42"/>
      <c r="C884" s="64"/>
      <c r="D884" s="219" t="s">
        <v>369</v>
      </c>
      <c r="E884" s="64"/>
      <c r="F884" s="220" t="s">
        <v>1418</v>
      </c>
      <c r="G884" s="64"/>
      <c r="H884" s="64"/>
      <c r="I884" s="175"/>
      <c r="J884" s="64"/>
      <c r="K884" s="64"/>
      <c r="L884" s="62"/>
      <c r="M884" s="221"/>
      <c r="N884" s="43"/>
      <c r="O884" s="43"/>
      <c r="P884" s="43"/>
      <c r="Q884" s="43"/>
      <c r="R884" s="43"/>
      <c r="S884" s="43"/>
      <c r="T884" s="79"/>
      <c r="AT884" s="25" t="s">
        <v>369</v>
      </c>
      <c r="AU884" s="25" t="s">
        <v>79</v>
      </c>
    </row>
    <row r="885" spans="2:65" s="1" customFormat="1" ht="27">
      <c r="B885" s="42"/>
      <c r="C885" s="64"/>
      <c r="D885" s="219" t="s">
        <v>974</v>
      </c>
      <c r="E885" s="64"/>
      <c r="F885" s="283" t="s">
        <v>1401</v>
      </c>
      <c r="G885" s="64"/>
      <c r="H885" s="64"/>
      <c r="I885" s="175"/>
      <c r="J885" s="64"/>
      <c r="K885" s="64"/>
      <c r="L885" s="62"/>
      <c r="M885" s="221"/>
      <c r="N885" s="43"/>
      <c r="O885" s="43"/>
      <c r="P885" s="43"/>
      <c r="Q885" s="43"/>
      <c r="R885" s="43"/>
      <c r="S885" s="43"/>
      <c r="T885" s="79"/>
      <c r="AT885" s="25" t="s">
        <v>974</v>
      </c>
      <c r="AU885" s="25" t="s">
        <v>79</v>
      </c>
    </row>
    <row r="886" spans="2:65" s="12" customFormat="1" ht="13.5">
      <c r="B886" s="222"/>
      <c r="C886" s="223"/>
      <c r="D886" s="219" t="s">
        <v>371</v>
      </c>
      <c r="E886" s="224" t="s">
        <v>21</v>
      </c>
      <c r="F886" s="225" t="s">
        <v>1420</v>
      </c>
      <c r="G886" s="223"/>
      <c r="H886" s="226" t="s">
        <v>21</v>
      </c>
      <c r="I886" s="227"/>
      <c r="J886" s="223"/>
      <c r="K886" s="223"/>
      <c r="L886" s="228"/>
      <c r="M886" s="229"/>
      <c r="N886" s="230"/>
      <c r="O886" s="230"/>
      <c r="P886" s="230"/>
      <c r="Q886" s="230"/>
      <c r="R886" s="230"/>
      <c r="S886" s="230"/>
      <c r="T886" s="231"/>
      <c r="AT886" s="232" t="s">
        <v>371</v>
      </c>
      <c r="AU886" s="232" t="s">
        <v>79</v>
      </c>
      <c r="AV886" s="12" t="s">
        <v>77</v>
      </c>
      <c r="AW886" s="12" t="s">
        <v>33</v>
      </c>
      <c r="AX886" s="12" t="s">
        <v>70</v>
      </c>
      <c r="AY886" s="232" t="s">
        <v>361</v>
      </c>
    </row>
    <row r="887" spans="2:65" s="13" customFormat="1" ht="13.5">
      <c r="B887" s="233"/>
      <c r="C887" s="234"/>
      <c r="D887" s="235" t="s">
        <v>371</v>
      </c>
      <c r="E887" s="236" t="s">
        <v>21</v>
      </c>
      <c r="F887" s="237" t="s">
        <v>1421</v>
      </c>
      <c r="G887" s="234"/>
      <c r="H887" s="238">
        <v>7.5620000000000003</v>
      </c>
      <c r="I887" s="239"/>
      <c r="J887" s="234"/>
      <c r="K887" s="234"/>
      <c r="L887" s="240"/>
      <c r="M887" s="241"/>
      <c r="N887" s="242"/>
      <c r="O887" s="242"/>
      <c r="P887" s="242"/>
      <c r="Q887" s="242"/>
      <c r="R887" s="242"/>
      <c r="S887" s="242"/>
      <c r="T887" s="243"/>
      <c r="AT887" s="244" t="s">
        <v>371</v>
      </c>
      <c r="AU887" s="244" t="s">
        <v>79</v>
      </c>
      <c r="AV887" s="13" t="s">
        <v>79</v>
      </c>
      <c r="AW887" s="13" t="s">
        <v>33</v>
      </c>
      <c r="AX887" s="13" t="s">
        <v>77</v>
      </c>
      <c r="AY887" s="244" t="s">
        <v>361</v>
      </c>
    </row>
    <row r="888" spans="2:65" s="1" customFormat="1" ht="22.5" customHeight="1">
      <c r="B888" s="42"/>
      <c r="C888" s="207" t="s">
        <v>1422</v>
      </c>
      <c r="D888" s="207" t="s">
        <v>363</v>
      </c>
      <c r="E888" s="208" t="s">
        <v>1423</v>
      </c>
      <c r="F888" s="209" t="s">
        <v>1424</v>
      </c>
      <c r="G888" s="210" t="s">
        <v>459</v>
      </c>
      <c r="H888" s="211">
        <v>1.823</v>
      </c>
      <c r="I888" s="212"/>
      <c r="J888" s="213">
        <f>ROUND(I888*H888,2)</f>
        <v>0</v>
      </c>
      <c r="K888" s="209" t="s">
        <v>21</v>
      </c>
      <c r="L888" s="62"/>
      <c r="M888" s="214" t="s">
        <v>21</v>
      </c>
      <c r="N888" s="215" t="s">
        <v>41</v>
      </c>
      <c r="O888" s="43"/>
      <c r="P888" s="216">
        <f>O888*H888</f>
        <v>0</v>
      </c>
      <c r="Q888" s="216">
        <v>0</v>
      </c>
      <c r="R888" s="216">
        <f>Q888*H888</f>
        <v>0</v>
      </c>
      <c r="S888" s="216">
        <v>0</v>
      </c>
      <c r="T888" s="217">
        <f>S888*H888</f>
        <v>0</v>
      </c>
      <c r="AR888" s="25" t="s">
        <v>464</v>
      </c>
      <c r="AT888" s="25" t="s">
        <v>363</v>
      </c>
      <c r="AU888" s="25" t="s">
        <v>79</v>
      </c>
      <c r="AY888" s="25" t="s">
        <v>361</v>
      </c>
      <c r="BE888" s="218">
        <f>IF(N888="základní",J888,0)</f>
        <v>0</v>
      </c>
      <c r="BF888" s="218">
        <f>IF(N888="snížená",J888,0)</f>
        <v>0</v>
      </c>
      <c r="BG888" s="218">
        <f>IF(N888="zákl. přenesená",J888,0)</f>
        <v>0</v>
      </c>
      <c r="BH888" s="218">
        <f>IF(N888="sníž. přenesená",J888,0)</f>
        <v>0</v>
      </c>
      <c r="BI888" s="218">
        <f>IF(N888="nulová",J888,0)</f>
        <v>0</v>
      </c>
      <c r="BJ888" s="25" t="s">
        <v>77</v>
      </c>
      <c r="BK888" s="218">
        <f>ROUND(I888*H888,2)</f>
        <v>0</v>
      </c>
      <c r="BL888" s="25" t="s">
        <v>464</v>
      </c>
      <c r="BM888" s="25" t="s">
        <v>1425</v>
      </c>
    </row>
    <row r="889" spans="2:65" s="1" customFormat="1" ht="13.5">
      <c r="B889" s="42"/>
      <c r="C889" s="64"/>
      <c r="D889" s="219" t="s">
        <v>369</v>
      </c>
      <c r="E889" s="64"/>
      <c r="F889" s="220" t="s">
        <v>1424</v>
      </c>
      <c r="G889" s="64"/>
      <c r="H889" s="64"/>
      <c r="I889" s="175"/>
      <c r="J889" s="64"/>
      <c r="K889" s="64"/>
      <c r="L889" s="62"/>
      <c r="M889" s="221"/>
      <c r="N889" s="43"/>
      <c r="O889" s="43"/>
      <c r="P889" s="43"/>
      <c r="Q889" s="43"/>
      <c r="R889" s="43"/>
      <c r="S889" s="43"/>
      <c r="T889" s="79"/>
      <c r="AT889" s="25" t="s">
        <v>369</v>
      </c>
      <c r="AU889" s="25" t="s">
        <v>79</v>
      </c>
    </row>
    <row r="890" spans="2:65" s="1" customFormat="1" ht="27">
      <c r="B890" s="42"/>
      <c r="C890" s="64"/>
      <c r="D890" s="219" t="s">
        <v>974</v>
      </c>
      <c r="E890" s="64"/>
      <c r="F890" s="283" t="s">
        <v>1401</v>
      </c>
      <c r="G890" s="64"/>
      <c r="H890" s="64"/>
      <c r="I890" s="175"/>
      <c r="J890" s="64"/>
      <c r="K890" s="64"/>
      <c r="L890" s="62"/>
      <c r="M890" s="221"/>
      <c r="N890" s="43"/>
      <c r="O890" s="43"/>
      <c r="P890" s="43"/>
      <c r="Q890" s="43"/>
      <c r="R890" s="43"/>
      <c r="S890" s="43"/>
      <c r="T890" s="79"/>
      <c r="AT890" s="25" t="s">
        <v>974</v>
      </c>
      <c r="AU890" s="25" t="s">
        <v>79</v>
      </c>
    </row>
    <row r="891" spans="2:65" s="12" customFormat="1" ht="13.5">
      <c r="B891" s="222"/>
      <c r="C891" s="223"/>
      <c r="D891" s="219" t="s">
        <v>371</v>
      </c>
      <c r="E891" s="224" t="s">
        <v>21</v>
      </c>
      <c r="F891" s="225" t="s">
        <v>1426</v>
      </c>
      <c r="G891" s="223"/>
      <c r="H891" s="226" t="s">
        <v>21</v>
      </c>
      <c r="I891" s="227"/>
      <c r="J891" s="223"/>
      <c r="K891" s="223"/>
      <c r="L891" s="228"/>
      <c r="M891" s="229"/>
      <c r="N891" s="230"/>
      <c r="O891" s="230"/>
      <c r="P891" s="230"/>
      <c r="Q891" s="230"/>
      <c r="R891" s="230"/>
      <c r="S891" s="230"/>
      <c r="T891" s="231"/>
      <c r="AT891" s="232" t="s">
        <v>371</v>
      </c>
      <c r="AU891" s="232" t="s">
        <v>79</v>
      </c>
      <c r="AV891" s="12" t="s">
        <v>77</v>
      </c>
      <c r="AW891" s="12" t="s">
        <v>33</v>
      </c>
      <c r="AX891" s="12" t="s">
        <v>70</v>
      </c>
      <c r="AY891" s="232" t="s">
        <v>361</v>
      </c>
    </row>
    <row r="892" spans="2:65" s="13" customFormat="1" ht="13.5">
      <c r="B892" s="233"/>
      <c r="C892" s="234"/>
      <c r="D892" s="235" t="s">
        <v>371</v>
      </c>
      <c r="E892" s="236" t="s">
        <v>21</v>
      </c>
      <c r="F892" s="237" t="s">
        <v>1427</v>
      </c>
      <c r="G892" s="234"/>
      <c r="H892" s="238">
        <v>1.823</v>
      </c>
      <c r="I892" s="239"/>
      <c r="J892" s="234"/>
      <c r="K892" s="234"/>
      <c r="L892" s="240"/>
      <c r="M892" s="241"/>
      <c r="N892" s="242"/>
      <c r="O892" s="242"/>
      <c r="P892" s="242"/>
      <c r="Q892" s="242"/>
      <c r="R892" s="242"/>
      <c r="S892" s="242"/>
      <c r="T892" s="243"/>
      <c r="AT892" s="244" t="s">
        <v>371</v>
      </c>
      <c r="AU892" s="244" t="s">
        <v>79</v>
      </c>
      <c r="AV892" s="13" t="s">
        <v>79</v>
      </c>
      <c r="AW892" s="13" t="s">
        <v>33</v>
      </c>
      <c r="AX892" s="13" t="s">
        <v>77</v>
      </c>
      <c r="AY892" s="244" t="s">
        <v>361</v>
      </c>
    </row>
    <row r="893" spans="2:65" s="1" customFormat="1" ht="22.5" customHeight="1">
      <c r="B893" s="42"/>
      <c r="C893" s="207" t="s">
        <v>1428</v>
      </c>
      <c r="D893" s="207" t="s">
        <v>363</v>
      </c>
      <c r="E893" s="208" t="s">
        <v>1429</v>
      </c>
      <c r="F893" s="209" t="s">
        <v>1430</v>
      </c>
      <c r="G893" s="210" t="s">
        <v>1227</v>
      </c>
      <c r="H893" s="284"/>
      <c r="I893" s="212"/>
      <c r="J893" s="213">
        <f>ROUND(I893*H893,2)</f>
        <v>0</v>
      </c>
      <c r="K893" s="209" t="s">
        <v>367</v>
      </c>
      <c r="L893" s="62"/>
      <c r="M893" s="214" t="s">
        <v>21</v>
      </c>
      <c r="N893" s="215" t="s">
        <v>41</v>
      </c>
      <c r="O893" s="43"/>
      <c r="P893" s="216">
        <f>O893*H893</f>
        <v>0</v>
      </c>
      <c r="Q893" s="216">
        <v>0</v>
      </c>
      <c r="R893" s="216">
        <f>Q893*H893</f>
        <v>0</v>
      </c>
      <c r="S893" s="216">
        <v>0</v>
      </c>
      <c r="T893" s="217">
        <f>S893*H893</f>
        <v>0</v>
      </c>
      <c r="AR893" s="25" t="s">
        <v>464</v>
      </c>
      <c r="AT893" s="25" t="s">
        <v>363</v>
      </c>
      <c r="AU893" s="25" t="s">
        <v>79</v>
      </c>
      <c r="AY893" s="25" t="s">
        <v>361</v>
      </c>
      <c r="BE893" s="218">
        <f>IF(N893="základní",J893,0)</f>
        <v>0</v>
      </c>
      <c r="BF893" s="218">
        <f>IF(N893="snížená",J893,0)</f>
        <v>0</v>
      </c>
      <c r="BG893" s="218">
        <f>IF(N893="zákl. přenesená",J893,0)</f>
        <v>0</v>
      </c>
      <c r="BH893" s="218">
        <f>IF(N893="sníž. přenesená",J893,0)</f>
        <v>0</v>
      </c>
      <c r="BI893" s="218">
        <f>IF(N893="nulová",J893,0)</f>
        <v>0</v>
      </c>
      <c r="BJ893" s="25" t="s">
        <v>77</v>
      </c>
      <c r="BK893" s="218">
        <f>ROUND(I893*H893,2)</f>
        <v>0</v>
      </c>
      <c r="BL893" s="25" t="s">
        <v>464</v>
      </c>
      <c r="BM893" s="25" t="s">
        <v>1431</v>
      </c>
    </row>
    <row r="894" spans="2:65" s="1" customFormat="1" ht="27">
      <c r="B894" s="42"/>
      <c r="C894" s="64"/>
      <c r="D894" s="219" t="s">
        <v>369</v>
      </c>
      <c r="E894" s="64"/>
      <c r="F894" s="220" t="s">
        <v>1432</v>
      </c>
      <c r="G894" s="64"/>
      <c r="H894" s="64"/>
      <c r="I894" s="175"/>
      <c r="J894" s="64"/>
      <c r="K894" s="64"/>
      <c r="L894" s="62"/>
      <c r="M894" s="221"/>
      <c r="N894" s="43"/>
      <c r="O894" s="43"/>
      <c r="P894" s="43"/>
      <c r="Q894" s="43"/>
      <c r="R894" s="43"/>
      <c r="S894" s="43"/>
      <c r="T894" s="79"/>
      <c r="AT894" s="25" t="s">
        <v>369</v>
      </c>
      <c r="AU894" s="25" t="s">
        <v>79</v>
      </c>
    </row>
    <row r="895" spans="2:65" s="11" customFormat="1" ht="29.85" customHeight="1">
      <c r="B895" s="190"/>
      <c r="C895" s="191"/>
      <c r="D895" s="204" t="s">
        <v>69</v>
      </c>
      <c r="E895" s="205" t="s">
        <v>1433</v>
      </c>
      <c r="F895" s="205" t="s">
        <v>1434</v>
      </c>
      <c r="G895" s="191"/>
      <c r="H895" s="191"/>
      <c r="I895" s="194"/>
      <c r="J895" s="206">
        <f>BK895</f>
        <v>0</v>
      </c>
      <c r="K895" s="191"/>
      <c r="L895" s="196"/>
      <c r="M895" s="197"/>
      <c r="N895" s="198"/>
      <c r="O895" s="198"/>
      <c r="P895" s="199">
        <f>SUM(P896:P1039)</f>
        <v>0</v>
      </c>
      <c r="Q895" s="198"/>
      <c r="R895" s="199">
        <f>SUM(R896:R1039)</f>
        <v>6.9906466400000005</v>
      </c>
      <c r="S895" s="198"/>
      <c r="T895" s="200">
        <f>SUM(T896:T1039)</f>
        <v>0</v>
      </c>
      <c r="AR895" s="201" t="s">
        <v>79</v>
      </c>
      <c r="AT895" s="202" t="s">
        <v>69</v>
      </c>
      <c r="AU895" s="202" t="s">
        <v>77</v>
      </c>
      <c r="AY895" s="201" t="s">
        <v>361</v>
      </c>
      <c r="BK895" s="203">
        <f>SUM(BK896:BK1039)</f>
        <v>0</v>
      </c>
    </row>
    <row r="896" spans="2:65" s="1" customFormat="1" ht="22.5" customHeight="1">
      <c r="B896" s="42"/>
      <c r="C896" s="207" t="s">
        <v>1435</v>
      </c>
      <c r="D896" s="207" t="s">
        <v>363</v>
      </c>
      <c r="E896" s="208" t="s">
        <v>1436</v>
      </c>
      <c r="F896" s="209" t="s">
        <v>1437</v>
      </c>
      <c r="G896" s="210" t="s">
        <v>366</v>
      </c>
      <c r="H896" s="211">
        <v>4.2850000000000001</v>
      </c>
      <c r="I896" s="212"/>
      <c r="J896" s="213">
        <f>ROUND(I896*H896,2)</f>
        <v>0</v>
      </c>
      <c r="K896" s="209" t="s">
        <v>367</v>
      </c>
      <c r="L896" s="62"/>
      <c r="M896" s="214" t="s">
        <v>21</v>
      </c>
      <c r="N896" s="215" t="s">
        <v>41</v>
      </c>
      <c r="O896" s="43"/>
      <c r="P896" s="216">
        <f>O896*H896</f>
        <v>0</v>
      </c>
      <c r="Q896" s="216">
        <v>0</v>
      </c>
      <c r="R896" s="216">
        <f>Q896*H896</f>
        <v>0</v>
      </c>
      <c r="S896" s="216">
        <v>0</v>
      </c>
      <c r="T896" s="217">
        <f>S896*H896</f>
        <v>0</v>
      </c>
      <c r="AR896" s="25" t="s">
        <v>464</v>
      </c>
      <c r="AT896" s="25" t="s">
        <v>363</v>
      </c>
      <c r="AU896" s="25" t="s">
        <v>79</v>
      </c>
      <c r="AY896" s="25" t="s">
        <v>361</v>
      </c>
      <c r="BE896" s="218">
        <f>IF(N896="základní",J896,0)</f>
        <v>0</v>
      </c>
      <c r="BF896" s="218">
        <f>IF(N896="snížená",J896,0)</f>
        <v>0</v>
      </c>
      <c r="BG896" s="218">
        <f>IF(N896="zákl. přenesená",J896,0)</f>
        <v>0</v>
      </c>
      <c r="BH896" s="218">
        <f>IF(N896="sníž. přenesená",J896,0)</f>
        <v>0</v>
      </c>
      <c r="BI896" s="218">
        <f>IF(N896="nulová",J896,0)</f>
        <v>0</v>
      </c>
      <c r="BJ896" s="25" t="s">
        <v>77</v>
      </c>
      <c r="BK896" s="218">
        <f>ROUND(I896*H896,2)</f>
        <v>0</v>
      </c>
      <c r="BL896" s="25" t="s">
        <v>464</v>
      </c>
      <c r="BM896" s="25" t="s">
        <v>1438</v>
      </c>
    </row>
    <row r="897" spans="2:65" s="1" customFormat="1" ht="13.5">
      <c r="B897" s="42"/>
      <c r="C897" s="64"/>
      <c r="D897" s="219" t="s">
        <v>369</v>
      </c>
      <c r="E897" s="64"/>
      <c r="F897" s="220" t="s">
        <v>1439</v>
      </c>
      <c r="G897" s="64"/>
      <c r="H897" s="64"/>
      <c r="I897" s="175"/>
      <c r="J897" s="64"/>
      <c r="K897" s="64"/>
      <c r="L897" s="62"/>
      <c r="M897" s="221"/>
      <c r="N897" s="43"/>
      <c r="O897" s="43"/>
      <c r="P897" s="43"/>
      <c r="Q897" s="43"/>
      <c r="R897" s="43"/>
      <c r="S897" s="43"/>
      <c r="T897" s="79"/>
      <c r="AT897" s="25" t="s">
        <v>369</v>
      </c>
      <c r="AU897" s="25" t="s">
        <v>79</v>
      </c>
    </row>
    <row r="898" spans="2:65" s="12" customFormat="1" ht="13.5">
      <c r="B898" s="222"/>
      <c r="C898" s="223"/>
      <c r="D898" s="219" t="s">
        <v>371</v>
      </c>
      <c r="E898" s="224" t="s">
        <v>21</v>
      </c>
      <c r="F898" s="225" t="s">
        <v>1440</v>
      </c>
      <c r="G898" s="223"/>
      <c r="H898" s="226" t="s">
        <v>21</v>
      </c>
      <c r="I898" s="227"/>
      <c r="J898" s="223"/>
      <c r="K898" s="223"/>
      <c r="L898" s="228"/>
      <c r="M898" s="229"/>
      <c r="N898" s="230"/>
      <c r="O898" s="230"/>
      <c r="P898" s="230"/>
      <c r="Q898" s="230"/>
      <c r="R898" s="230"/>
      <c r="S898" s="230"/>
      <c r="T898" s="231"/>
      <c r="AT898" s="232" t="s">
        <v>371</v>
      </c>
      <c r="AU898" s="232" t="s">
        <v>79</v>
      </c>
      <c r="AV898" s="12" t="s">
        <v>77</v>
      </c>
      <c r="AW898" s="12" t="s">
        <v>33</v>
      </c>
      <c r="AX898" s="12" t="s">
        <v>70</v>
      </c>
      <c r="AY898" s="232" t="s">
        <v>361</v>
      </c>
    </row>
    <row r="899" spans="2:65" s="13" customFormat="1" ht="13.5">
      <c r="B899" s="233"/>
      <c r="C899" s="234"/>
      <c r="D899" s="219" t="s">
        <v>371</v>
      </c>
      <c r="E899" s="245" t="s">
        <v>21</v>
      </c>
      <c r="F899" s="246" t="s">
        <v>1441</v>
      </c>
      <c r="G899" s="234"/>
      <c r="H899" s="247">
        <v>0.61899999999999999</v>
      </c>
      <c r="I899" s="239"/>
      <c r="J899" s="234"/>
      <c r="K899" s="234"/>
      <c r="L899" s="240"/>
      <c r="M899" s="241"/>
      <c r="N899" s="242"/>
      <c r="O899" s="242"/>
      <c r="P899" s="242"/>
      <c r="Q899" s="242"/>
      <c r="R899" s="242"/>
      <c r="S899" s="242"/>
      <c r="T899" s="243"/>
      <c r="AT899" s="244" t="s">
        <v>371</v>
      </c>
      <c r="AU899" s="244" t="s">
        <v>79</v>
      </c>
      <c r="AV899" s="13" t="s">
        <v>79</v>
      </c>
      <c r="AW899" s="13" t="s">
        <v>33</v>
      </c>
      <c r="AX899" s="13" t="s">
        <v>70</v>
      </c>
      <c r="AY899" s="244" t="s">
        <v>361</v>
      </c>
    </row>
    <row r="900" spans="2:65" s="13" customFormat="1" ht="13.5">
      <c r="B900" s="233"/>
      <c r="C900" s="234"/>
      <c r="D900" s="219" t="s">
        <v>371</v>
      </c>
      <c r="E900" s="245" t="s">
        <v>21</v>
      </c>
      <c r="F900" s="246" t="s">
        <v>1442</v>
      </c>
      <c r="G900" s="234"/>
      <c r="H900" s="247">
        <v>1.0589999999999999</v>
      </c>
      <c r="I900" s="239"/>
      <c r="J900" s="234"/>
      <c r="K900" s="234"/>
      <c r="L900" s="240"/>
      <c r="M900" s="241"/>
      <c r="N900" s="242"/>
      <c r="O900" s="242"/>
      <c r="P900" s="242"/>
      <c r="Q900" s="242"/>
      <c r="R900" s="242"/>
      <c r="S900" s="242"/>
      <c r="T900" s="243"/>
      <c r="AT900" s="244" t="s">
        <v>371</v>
      </c>
      <c r="AU900" s="244" t="s">
        <v>79</v>
      </c>
      <c r="AV900" s="13" t="s">
        <v>79</v>
      </c>
      <c r="AW900" s="13" t="s">
        <v>33</v>
      </c>
      <c r="AX900" s="13" t="s">
        <v>70</v>
      </c>
      <c r="AY900" s="244" t="s">
        <v>361</v>
      </c>
    </row>
    <row r="901" spans="2:65" s="13" customFormat="1" ht="13.5">
      <c r="B901" s="233"/>
      <c r="C901" s="234"/>
      <c r="D901" s="219" t="s">
        <v>371</v>
      </c>
      <c r="E901" s="245" t="s">
        <v>21</v>
      </c>
      <c r="F901" s="246" t="s">
        <v>1443</v>
      </c>
      <c r="G901" s="234"/>
      <c r="H901" s="247">
        <v>8.5999999999999993E-2</v>
      </c>
      <c r="I901" s="239"/>
      <c r="J901" s="234"/>
      <c r="K901" s="234"/>
      <c r="L901" s="240"/>
      <c r="M901" s="241"/>
      <c r="N901" s="242"/>
      <c r="O901" s="242"/>
      <c r="P901" s="242"/>
      <c r="Q901" s="242"/>
      <c r="R901" s="242"/>
      <c r="S901" s="242"/>
      <c r="T901" s="243"/>
      <c r="AT901" s="244" t="s">
        <v>371</v>
      </c>
      <c r="AU901" s="244" t="s">
        <v>79</v>
      </c>
      <c r="AV901" s="13" t="s">
        <v>79</v>
      </c>
      <c r="AW901" s="13" t="s">
        <v>33</v>
      </c>
      <c r="AX901" s="13" t="s">
        <v>70</v>
      </c>
      <c r="AY901" s="244" t="s">
        <v>361</v>
      </c>
    </row>
    <row r="902" spans="2:65" s="13" customFormat="1" ht="13.5">
      <c r="B902" s="233"/>
      <c r="C902" s="234"/>
      <c r="D902" s="219" t="s">
        <v>371</v>
      </c>
      <c r="E902" s="245" t="s">
        <v>21</v>
      </c>
      <c r="F902" s="246" t="s">
        <v>1444</v>
      </c>
      <c r="G902" s="234"/>
      <c r="H902" s="247">
        <v>3.2000000000000001E-2</v>
      </c>
      <c r="I902" s="239"/>
      <c r="J902" s="234"/>
      <c r="K902" s="234"/>
      <c r="L902" s="240"/>
      <c r="M902" s="241"/>
      <c r="N902" s="242"/>
      <c r="O902" s="242"/>
      <c r="P902" s="242"/>
      <c r="Q902" s="242"/>
      <c r="R902" s="242"/>
      <c r="S902" s="242"/>
      <c r="T902" s="243"/>
      <c r="AT902" s="244" t="s">
        <v>371</v>
      </c>
      <c r="AU902" s="244" t="s">
        <v>79</v>
      </c>
      <c r="AV902" s="13" t="s">
        <v>79</v>
      </c>
      <c r="AW902" s="13" t="s">
        <v>33</v>
      </c>
      <c r="AX902" s="13" t="s">
        <v>70</v>
      </c>
      <c r="AY902" s="244" t="s">
        <v>361</v>
      </c>
    </row>
    <row r="903" spans="2:65" s="13" customFormat="1" ht="13.5">
      <c r="B903" s="233"/>
      <c r="C903" s="234"/>
      <c r="D903" s="219" t="s">
        <v>371</v>
      </c>
      <c r="E903" s="245" t="s">
        <v>21</v>
      </c>
      <c r="F903" s="246" t="s">
        <v>1445</v>
      </c>
      <c r="G903" s="234"/>
      <c r="H903" s="247">
        <v>0.69099999999999995</v>
      </c>
      <c r="I903" s="239"/>
      <c r="J903" s="234"/>
      <c r="K903" s="234"/>
      <c r="L903" s="240"/>
      <c r="M903" s="241"/>
      <c r="N903" s="242"/>
      <c r="O903" s="242"/>
      <c r="P903" s="242"/>
      <c r="Q903" s="242"/>
      <c r="R903" s="242"/>
      <c r="S903" s="242"/>
      <c r="T903" s="243"/>
      <c r="AT903" s="244" t="s">
        <v>371</v>
      </c>
      <c r="AU903" s="244" t="s">
        <v>79</v>
      </c>
      <c r="AV903" s="13" t="s">
        <v>79</v>
      </c>
      <c r="AW903" s="13" t="s">
        <v>33</v>
      </c>
      <c r="AX903" s="13" t="s">
        <v>70</v>
      </c>
      <c r="AY903" s="244" t="s">
        <v>361</v>
      </c>
    </row>
    <row r="904" spans="2:65" s="13" customFormat="1" ht="13.5">
      <c r="B904" s="233"/>
      <c r="C904" s="234"/>
      <c r="D904" s="219" t="s">
        <v>371</v>
      </c>
      <c r="E904" s="245" t="s">
        <v>21</v>
      </c>
      <c r="F904" s="246" t="s">
        <v>1446</v>
      </c>
      <c r="G904" s="234"/>
      <c r="H904" s="247">
        <v>0.254</v>
      </c>
      <c r="I904" s="239"/>
      <c r="J904" s="234"/>
      <c r="K904" s="234"/>
      <c r="L904" s="240"/>
      <c r="M904" s="241"/>
      <c r="N904" s="242"/>
      <c r="O904" s="242"/>
      <c r="P904" s="242"/>
      <c r="Q904" s="242"/>
      <c r="R904" s="242"/>
      <c r="S904" s="242"/>
      <c r="T904" s="243"/>
      <c r="AT904" s="244" t="s">
        <v>371</v>
      </c>
      <c r="AU904" s="244" t="s">
        <v>79</v>
      </c>
      <c r="AV904" s="13" t="s">
        <v>79</v>
      </c>
      <c r="AW904" s="13" t="s">
        <v>33</v>
      </c>
      <c r="AX904" s="13" t="s">
        <v>70</v>
      </c>
      <c r="AY904" s="244" t="s">
        <v>361</v>
      </c>
    </row>
    <row r="905" spans="2:65" s="13" customFormat="1" ht="13.5">
      <c r="B905" s="233"/>
      <c r="C905" s="234"/>
      <c r="D905" s="219" t="s">
        <v>371</v>
      </c>
      <c r="E905" s="245" t="s">
        <v>21</v>
      </c>
      <c r="F905" s="246" t="s">
        <v>1447</v>
      </c>
      <c r="G905" s="234"/>
      <c r="H905" s="247">
        <v>7.0999999999999994E-2</v>
      </c>
      <c r="I905" s="239"/>
      <c r="J905" s="234"/>
      <c r="K905" s="234"/>
      <c r="L905" s="240"/>
      <c r="M905" s="241"/>
      <c r="N905" s="242"/>
      <c r="O905" s="242"/>
      <c r="P905" s="242"/>
      <c r="Q905" s="242"/>
      <c r="R905" s="242"/>
      <c r="S905" s="242"/>
      <c r="T905" s="243"/>
      <c r="AT905" s="244" t="s">
        <v>371</v>
      </c>
      <c r="AU905" s="244" t="s">
        <v>79</v>
      </c>
      <c r="AV905" s="13" t="s">
        <v>79</v>
      </c>
      <c r="AW905" s="13" t="s">
        <v>33</v>
      </c>
      <c r="AX905" s="13" t="s">
        <v>70</v>
      </c>
      <c r="AY905" s="244" t="s">
        <v>361</v>
      </c>
    </row>
    <row r="906" spans="2:65" s="13" customFormat="1" ht="13.5">
      <c r="B906" s="233"/>
      <c r="C906" s="234"/>
      <c r="D906" s="219" t="s">
        <v>371</v>
      </c>
      <c r="E906" s="245" t="s">
        <v>21</v>
      </c>
      <c r="F906" s="246" t="s">
        <v>1448</v>
      </c>
      <c r="G906" s="234"/>
      <c r="H906" s="247">
        <v>0.20899999999999999</v>
      </c>
      <c r="I906" s="239"/>
      <c r="J906" s="234"/>
      <c r="K906" s="234"/>
      <c r="L906" s="240"/>
      <c r="M906" s="241"/>
      <c r="N906" s="242"/>
      <c r="O906" s="242"/>
      <c r="P906" s="242"/>
      <c r="Q906" s="242"/>
      <c r="R906" s="242"/>
      <c r="S906" s="242"/>
      <c r="T906" s="243"/>
      <c r="AT906" s="244" t="s">
        <v>371</v>
      </c>
      <c r="AU906" s="244" t="s">
        <v>79</v>
      </c>
      <c r="AV906" s="13" t="s">
        <v>79</v>
      </c>
      <c r="AW906" s="13" t="s">
        <v>33</v>
      </c>
      <c r="AX906" s="13" t="s">
        <v>70</v>
      </c>
      <c r="AY906" s="244" t="s">
        <v>361</v>
      </c>
    </row>
    <row r="907" spans="2:65" s="13" customFormat="1" ht="13.5">
      <c r="B907" s="233"/>
      <c r="C907" s="234"/>
      <c r="D907" s="219" t="s">
        <v>371</v>
      </c>
      <c r="E907" s="245" t="s">
        <v>21</v>
      </c>
      <c r="F907" s="246" t="s">
        <v>1449</v>
      </c>
      <c r="G907" s="234"/>
      <c r="H907" s="247">
        <v>1.264</v>
      </c>
      <c r="I907" s="239"/>
      <c r="J907" s="234"/>
      <c r="K907" s="234"/>
      <c r="L907" s="240"/>
      <c r="M907" s="241"/>
      <c r="N907" s="242"/>
      <c r="O907" s="242"/>
      <c r="P907" s="242"/>
      <c r="Q907" s="242"/>
      <c r="R907" s="242"/>
      <c r="S907" s="242"/>
      <c r="T907" s="243"/>
      <c r="AT907" s="244" t="s">
        <v>371</v>
      </c>
      <c r="AU907" s="244" t="s">
        <v>79</v>
      </c>
      <c r="AV907" s="13" t="s">
        <v>79</v>
      </c>
      <c r="AW907" s="13" t="s">
        <v>33</v>
      </c>
      <c r="AX907" s="13" t="s">
        <v>70</v>
      </c>
      <c r="AY907" s="244" t="s">
        <v>361</v>
      </c>
    </row>
    <row r="908" spans="2:65" s="14" customFormat="1" ht="13.5">
      <c r="B908" s="248"/>
      <c r="C908" s="249"/>
      <c r="D908" s="235" t="s">
        <v>371</v>
      </c>
      <c r="E908" s="250" t="s">
        <v>21</v>
      </c>
      <c r="F908" s="251" t="s">
        <v>392</v>
      </c>
      <c r="G908" s="249"/>
      <c r="H908" s="252">
        <v>4.2850000000000001</v>
      </c>
      <c r="I908" s="253"/>
      <c r="J908" s="249"/>
      <c r="K908" s="249"/>
      <c r="L908" s="254"/>
      <c r="M908" s="255"/>
      <c r="N908" s="256"/>
      <c r="O908" s="256"/>
      <c r="P908" s="256"/>
      <c r="Q908" s="256"/>
      <c r="R908" s="256"/>
      <c r="S908" s="256"/>
      <c r="T908" s="257"/>
      <c r="AT908" s="258" t="s">
        <v>371</v>
      </c>
      <c r="AU908" s="258" t="s">
        <v>79</v>
      </c>
      <c r="AV908" s="14" t="s">
        <v>147</v>
      </c>
      <c r="AW908" s="14" t="s">
        <v>33</v>
      </c>
      <c r="AX908" s="14" t="s">
        <v>77</v>
      </c>
      <c r="AY908" s="258" t="s">
        <v>361</v>
      </c>
    </row>
    <row r="909" spans="2:65" s="1" customFormat="1" ht="31.5" customHeight="1">
      <c r="B909" s="42"/>
      <c r="C909" s="207" t="s">
        <v>1450</v>
      </c>
      <c r="D909" s="207" t="s">
        <v>363</v>
      </c>
      <c r="E909" s="208" t="s">
        <v>1451</v>
      </c>
      <c r="F909" s="209" t="s">
        <v>1452</v>
      </c>
      <c r="G909" s="210" t="s">
        <v>366</v>
      </c>
      <c r="H909" s="211">
        <v>7.9619999999999997</v>
      </c>
      <c r="I909" s="212"/>
      <c r="J909" s="213">
        <f>ROUND(I909*H909,2)</f>
        <v>0</v>
      </c>
      <c r="K909" s="209" t="s">
        <v>367</v>
      </c>
      <c r="L909" s="62"/>
      <c r="M909" s="214" t="s">
        <v>21</v>
      </c>
      <c r="N909" s="215" t="s">
        <v>41</v>
      </c>
      <c r="O909" s="43"/>
      <c r="P909" s="216">
        <f>O909*H909</f>
        <v>0</v>
      </c>
      <c r="Q909" s="216">
        <v>1.08E-3</v>
      </c>
      <c r="R909" s="216">
        <f>Q909*H909</f>
        <v>8.5989599999999992E-3</v>
      </c>
      <c r="S909" s="216">
        <v>0</v>
      </c>
      <c r="T909" s="217">
        <f>S909*H909</f>
        <v>0</v>
      </c>
      <c r="AR909" s="25" t="s">
        <v>464</v>
      </c>
      <c r="AT909" s="25" t="s">
        <v>363</v>
      </c>
      <c r="AU909" s="25" t="s">
        <v>79</v>
      </c>
      <c r="AY909" s="25" t="s">
        <v>361</v>
      </c>
      <c r="BE909" s="218">
        <f>IF(N909="základní",J909,0)</f>
        <v>0</v>
      </c>
      <c r="BF909" s="218">
        <f>IF(N909="snížená",J909,0)</f>
        <v>0</v>
      </c>
      <c r="BG909" s="218">
        <f>IF(N909="zákl. přenesená",J909,0)</f>
        <v>0</v>
      </c>
      <c r="BH909" s="218">
        <f>IF(N909="sníž. přenesená",J909,0)</f>
        <v>0</v>
      </c>
      <c r="BI909" s="218">
        <f>IF(N909="nulová",J909,0)</f>
        <v>0</v>
      </c>
      <c r="BJ909" s="25" t="s">
        <v>77</v>
      </c>
      <c r="BK909" s="218">
        <f>ROUND(I909*H909,2)</f>
        <v>0</v>
      </c>
      <c r="BL909" s="25" t="s">
        <v>464</v>
      </c>
      <c r="BM909" s="25" t="s">
        <v>1453</v>
      </c>
    </row>
    <row r="910" spans="2:65" s="1" customFormat="1" ht="27">
      <c r="B910" s="42"/>
      <c r="C910" s="64"/>
      <c r="D910" s="219" t="s">
        <v>369</v>
      </c>
      <c r="E910" s="64"/>
      <c r="F910" s="220" t="s">
        <v>1454</v>
      </c>
      <c r="G910" s="64"/>
      <c r="H910" s="64"/>
      <c r="I910" s="175"/>
      <c r="J910" s="64"/>
      <c r="K910" s="64"/>
      <c r="L910" s="62"/>
      <c r="M910" s="221"/>
      <c r="N910" s="43"/>
      <c r="O910" s="43"/>
      <c r="P910" s="43"/>
      <c r="Q910" s="43"/>
      <c r="R910" s="43"/>
      <c r="S910" s="43"/>
      <c r="T910" s="79"/>
      <c r="AT910" s="25" t="s">
        <v>369</v>
      </c>
      <c r="AU910" s="25" t="s">
        <v>79</v>
      </c>
    </row>
    <row r="911" spans="2:65" s="13" customFormat="1" ht="13.5">
      <c r="B911" s="233"/>
      <c r="C911" s="234"/>
      <c r="D911" s="219" t="s">
        <v>371</v>
      </c>
      <c r="E911" s="245" t="s">
        <v>21</v>
      </c>
      <c r="F911" s="246" t="s">
        <v>1455</v>
      </c>
      <c r="G911" s="234"/>
      <c r="H911" s="247">
        <v>1.0980000000000001</v>
      </c>
      <c r="I911" s="239"/>
      <c r="J911" s="234"/>
      <c r="K911" s="234"/>
      <c r="L911" s="240"/>
      <c r="M911" s="241"/>
      <c r="N911" s="242"/>
      <c r="O911" s="242"/>
      <c r="P911" s="242"/>
      <c r="Q911" s="242"/>
      <c r="R911" s="242"/>
      <c r="S911" s="242"/>
      <c r="T911" s="243"/>
      <c r="AT911" s="244" t="s">
        <v>371</v>
      </c>
      <c r="AU911" s="244" t="s">
        <v>79</v>
      </c>
      <c r="AV911" s="13" t="s">
        <v>79</v>
      </c>
      <c r="AW911" s="13" t="s">
        <v>33</v>
      </c>
      <c r="AX911" s="13" t="s">
        <v>70</v>
      </c>
      <c r="AY911" s="244" t="s">
        <v>361</v>
      </c>
    </row>
    <row r="912" spans="2:65" s="13" customFormat="1" ht="13.5">
      <c r="B912" s="233"/>
      <c r="C912" s="234"/>
      <c r="D912" s="219" t="s">
        <v>371</v>
      </c>
      <c r="E912" s="245" t="s">
        <v>21</v>
      </c>
      <c r="F912" s="246" t="s">
        <v>1456</v>
      </c>
      <c r="G912" s="234"/>
      <c r="H912" s="247">
        <v>2.15</v>
      </c>
      <c r="I912" s="239"/>
      <c r="J912" s="234"/>
      <c r="K912" s="234"/>
      <c r="L912" s="240"/>
      <c r="M912" s="241"/>
      <c r="N912" s="242"/>
      <c r="O912" s="242"/>
      <c r="P912" s="242"/>
      <c r="Q912" s="242"/>
      <c r="R912" s="242"/>
      <c r="S912" s="242"/>
      <c r="T912" s="243"/>
      <c r="AT912" s="244" t="s">
        <v>371</v>
      </c>
      <c r="AU912" s="244" t="s">
        <v>79</v>
      </c>
      <c r="AV912" s="13" t="s">
        <v>79</v>
      </c>
      <c r="AW912" s="13" t="s">
        <v>33</v>
      </c>
      <c r="AX912" s="13" t="s">
        <v>70</v>
      </c>
      <c r="AY912" s="244" t="s">
        <v>361</v>
      </c>
    </row>
    <row r="913" spans="2:65" s="13" customFormat="1" ht="13.5">
      <c r="B913" s="233"/>
      <c r="C913" s="234"/>
      <c r="D913" s="219" t="s">
        <v>371</v>
      </c>
      <c r="E913" s="245" t="s">
        <v>21</v>
      </c>
      <c r="F913" s="246" t="s">
        <v>1457</v>
      </c>
      <c r="G913" s="234"/>
      <c r="H913" s="247">
        <v>2.1480000000000001</v>
      </c>
      <c r="I913" s="239"/>
      <c r="J913" s="234"/>
      <c r="K913" s="234"/>
      <c r="L913" s="240"/>
      <c r="M913" s="241"/>
      <c r="N913" s="242"/>
      <c r="O913" s="242"/>
      <c r="P913" s="242"/>
      <c r="Q913" s="242"/>
      <c r="R913" s="242"/>
      <c r="S913" s="242"/>
      <c r="T913" s="243"/>
      <c r="AT913" s="244" t="s">
        <v>371</v>
      </c>
      <c r="AU913" s="244" t="s">
        <v>79</v>
      </c>
      <c r="AV913" s="13" t="s">
        <v>79</v>
      </c>
      <c r="AW913" s="13" t="s">
        <v>33</v>
      </c>
      <c r="AX913" s="13" t="s">
        <v>70</v>
      </c>
      <c r="AY913" s="244" t="s">
        <v>361</v>
      </c>
    </row>
    <row r="914" spans="2:65" s="13" customFormat="1" ht="13.5">
      <c r="B914" s="233"/>
      <c r="C914" s="234"/>
      <c r="D914" s="219" t="s">
        <v>371</v>
      </c>
      <c r="E914" s="245" t="s">
        <v>21</v>
      </c>
      <c r="F914" s="246" t="s">
        <v>1458</v>
      </c>
      <c r="G914" s="234"/>
      <c r="H914" s="247">
        <v>2.5659999999999998</v>
      </c>
      <c r="I914" s="239"/>
      <c r="J914" s="234"/>
      <c r="K914" s="234"/>
      <c r="L914" s="240"/>
      <c r="M914" s="241"/>
      <c r="N914" s="242"/>
      <c r="O914" s="242"/>
      <c r="P914" s="242"/>
      <c r="Q914" s="242"/>
      <c r="R914" s="242"/>
      <c r="S914" s="242"/>
      <c r="T914" s="243"/>
      <c r="AT914" s="244" t="s">
        <v>371</v>
      </c>
      <c r="AU914" s="244" t="s">
        <v>79</v>
      </c>
      <c r="AV914" s="13" t="s">
        <v>79</v>
      </c>
      <c r="AW914" s="13" t="s">
        <v>33</v>
      </c>
      <c r="AX914" s="13" t="s">
        <v>70</v>
      </c>
      <c r="AY914" s="244" t="s">
        <v>361</v>
      </c>
    </row>
    <row r="915" spans="2:65" s="14" customFormat="1" ht="13.5">
      <c r="B915" s="248"/>
      <c r="C915" s="249"/>
      <c r="D915" s="235" t="s">
        <v>371</v>
      </c>
      <c r="E915" s="250" t="s">
        <v>21</v>
      </c>
      <c r="F915" s="251" t="s">
        <v>392</v>
      </c>
      <c r="G915" s="249"/>
      <c r="H915" s="252">
        <v>7.9619999999999997</v>
      </c>
      <c r="I915" s="253"/>
      <c r="J915" s="249"/>
      <c r="K915" s="249"/>
      <c r="L915" s="254"/>
      <c r="M915" s="255"/>
      <c r="N915" s="256"/>
      <c r="O915" s="256"/>
      <c r="P915" s="256"/>
      <c r="Q915" s="256"/>
      <c r="R915" s="256"/>
      <c r="S915" s="256"/>
      <c r="T915" s="257"/>
      <c r="AT915" s="258" t="s">
        <v>371</v>
      </c>
      <c r="AU915" s="258" t="s">
        <v>79</v>
      </c>
      <c r="AV915" s="14" t="s">
        <v>147</v>
      </c>
      <c r="AW915" s="14" t="s">
        <v>33</v>
      </c>
      <c r="AX915" s="14" t="s">
        <v>77</v>
      </c>
      <c r="AY915" s="258" t="s">
        <v>361</v>
      </c>
    </row>
    <row r="916" spans="2:65" s="1" customFormat="1" ht="31.5" customHeight="1">
      <c r="B916" s="42"/>
      <c r="C916" s="207" t="s">
        <v>1459</v>
      </c>
      <c r="D916" s="207" t="s">
        <v>363</v>
      </c>
      <c r="E916" s="208" t="s">
        <v>1460</v>
      </c>
      <c r="F916" s="209" t="s">
        <v>1461</v>
      </c>
      <c r="G916" s="210" t="s">
        <v>366</v>
      </c>
      <c r="H916" s="211">
        <v>3.0209999999999999</v>
      </c>
      <c r="I916" s="212"/>
      <c r="J916" s="213">
        <f>ROUND(I916*H916,2)</f>
        <v>0</v>
      </c>
      <c r="K916" s="209" t="s">
        <v>367</v>
      </c>
      <c r="L916" s="62"/>
      <c r="M916" s="214" t="s">
        <v>21</v>
      </c>
      <c r="N916" s="215" t="s">
        <v>41</v>
      </c>
      <c r="O916" s="43"/>
      <c r="P916" s="216">
        <f>O916*H916</f>
        <v>0</v>
      </c>
      <c r="Q916" s="216">
        <v>1.89E-3</v>
      </c>
      <c r="R916" s="216">
        <f>Q916*H916</f>
        <v>5.7096899999999999E-3</v>
      </c>
      <c r="S916" s="216">
        <v>0</v>
      </c>
      <c r="T916" s="217">
        <f>S916*H916</f>
        <v>0</v>
      </c>
      <c r="AR916" s="25" t="s">
        <v>464</v>
      </c>
      <c r="AT916" s="25" t="s">
        <v>363</v>
      </c>
      <c r="AU916" s="25" t="s">
        <v>79</v>
      </c>
      <c r="AY916" s="25" t="s">
        <v>361</v>
      </c>
      <c r="BE916" s="218">
        <f>IF(N916="základní",J916,0)</f>
        <v>0</v>
      </c>
      <c r="BF916" s="218">
        <f>IF(N916="snížená",J916,0)</f>
        <v>0</v>
      </c>
      <c r="BG916" s="218">
        <f>IF(N916="zákl. přenesená",J916,0)</f>
        <v>0</v>
      </c>
      <c r="BH916" s="218">
        <f>IF(N916="sníž. přenesená",J916,0)</f>
        <v>0</v>
      </c>
      <c r="BI916" s="218">
        <f>IF(N916="nulová",J916,0)</f>
        <v>0</v>
      </c>
      <c r="BJ916" s="25" t="s">
        <v>77</v>
      </c>
      <c r="BK916" s="218">
        <f>ROUND(I916*H916,2)</f>
        <v>0</v>
      </c>
      <c r="BL916" s="25" t="s">
        <v>464</v>
      </c>
      <c r="BM916" s="25" t="s">
        <v>1462</v>
      </c>
    </row>
    <row r="917" spans="2:65" s="1" customFormat="1" ht="27">
      <c r="B917" s="42"/>
      <c r="C917" s="64"/>
      <c r="D917" s="219" t="s">
        <v>369</v>
      </c>
      <c r="E917" s="64"/>
      <c r="F917" s="220" t="s">
        <v>1463</v>
      </c>
      <c r="G917" s="64"/>
      <c r="H917" s="64"/>
      <c r="I917" s="175"/>
      <c r="J917" s="64"/>
      <c r="K917" s="64"/>
      <c r="L917" s="62"/>
      <c r="M917" s="221"/>
      <c r="N917" s="43"/>
      <c r="O917" s="43"/>
      <c r="P917" s="43"/>
      <c r="Q917" s="43"/>
      <c r="R917" s="43"/>
      <c r="S917" s="43"/>
      <c r="T917" s="79"/>
      <c r="AT917" s="25" t="s">
        <v>369</v>
      </c>
      <c r="AU917" s="25" t="s">
        <v>79</v>
      </c>
    </row>
    <row r="918" spans="2:65" s="12" customFormat="1" ht="13.5">
      <c r="B918" s="222"/>
      <c r="C918" s="223"/>
      <c r="D918" s="219" t="s">
        <v>371</v>
      </c>
      <c r="E918" s="224" t="s">
        <v>21</v>
      </c>
      <c r="F918" s="225" t="s">
        <v>1440</v>
      </c>
      <c r="G918" s="223"/>
      <c r="H918" s="226" t="s">
        <v>21</v>
      </c>
      <c r="I918" s="227"/>
      <c r="J918" s="223"/>
      <c r="K918" s="223"/>
      <c r="L918" s="228"/>
      <c r="M918" s="229"/>
      <c r="N918" s="230"/>
      <c r="O918" s="230"/>
      <c r="P918" s="230"/>
      <c r="Q918" s="230"/>
      <c r="R918" s="230"/>
      <c r="S918" s="230"/>
      <c r="T918" s="231"/>
      <c r="AT918" s="232" t="s">
        <v>371</v>
      </c>
      <c r="AU918" s="232" t="s">
        <v>79</v>
      </c>
      <c r="AV918" s="12" t="s">
        <v>77</v>
      </c>
      <c r="AW918" s="12" t="s">
        <v>33</v>
      </c>
      <c r="AX918" s="12" t="s">
        <v>70</v>
      </c>
      <c r="AY918" s="232" t="s">
        <v>361</v>
      </c>
    </row>
    <row r="919" spans="2:65" s="13" customFormat="1" ht="13.5">
      <c r="B919" s="233"/>
      <c r="C919" s="234"/>
      <c r="D919" s="219" t="s">
        <v>371</v>
      </c>
      <c r="E919" s="245" t="s">
        <v>21</v>
      </c>
      <c r="F919" s="246" t="s">
        <v>1441</v>
      </c>
      <c r="G919" s="234"/>
      <c r="H919" s="247">
        <v>0.61899999999999999</v>
      </c>
      <c r="I919" s="239"/>
      <c r="J919" s="234"/>
      <c r="K919" s="234"/>
      <c r="L919" s="240"/>
      <c r="M919" s="241"/>
      <c r="N919" s="242"/>
      <c r="O919" s="242"/>
      <c r="P919" s="242"/>
      <c r="Q919" s="242"/>
      <c r="R919" s="242"/>
      <c r="S919" s="242"/>
      <c r="T919" s="243"/>
      <c r="AT919" s="244" t="s">
        <v>371</v>
      </c>
      <c r="AU919" s="244" t="s">
        <v>79</v>
      </c>
      <c r="AV919" s="13" t="s">
        <v>79</v>
      </c>
      <c r="AW919" s="13" t="s">
        <v>33</v>
      </c>
      <c r="AX919" s="13" t="s">
        <v>70</v>
      </c>
      <c r="AY919" s="244" t="s">
        <v>361</v>
      </c>
    </row>
    <row r="920" spans="2:65" s="13" customFormat="1" ht="13.5">
      <c r="B920" s="233"/>
      <c r="C920" s="234"/>
      <c r="D920" s="219" t="s">
        <v>371</v>
      </c>
      <c r="E920" s="245" t="s">
        <v>21</v>
      </c>
      <c r="F920" s="246" t="s">
        <v>1442</v>
      </c>
      <c r="G920" s="234"/>
      <c r="H920" s="247">
        <v>1.0589999999999999</v>
      </c>
      <c r="I920" s="239"/>
      <c r="J920" s="234"/>
      <c r="K920" s="234"/>
      <c r="L920" s="240"/>
      <c r="M920" s="241"/>
      <c r="N920" s="242"/>
      <c r="O920" s="242"/>
      <c r="P920" s="242"/>
      <c r="Q920" s="242"/>
      <c r="R920" s="242"/>
      <c r="S920" s="242"/>
      <c r="T920" s="243"/>
      <c r="AT920" s="244" t="s">
        <v>371</v>
      </c>
      <c r="AU920" s="244" t="s">
        <v>79</v>
      </c>
      <c r="AV920" s="13" t="s">
        <v>79</v>
      </c>
      <c r="AW920" s="13" t="s">
        <v>33</v>
      </c>
      <c r="AX920" s="13" t="s">
        <v>70</v>
      </c>
      <c r="AY920" s="244" t="s">
        <v>361</v>
      </c>
    </row>
    <row r="921" spans="2:65" s="13" customFormat="1" ht="13.5">
      <c r="B921" s="233"/>
      <c r="C921" s="234"/>
      <c r="D921" s="219" t="s">
        <v>371</v>
      </c>
      <c r="E921" s="245" t="s">
        <v>21</v>
      </c>
      <c r="F921" s="246" t="s">
        <v>1443</v>
      </c>
      <c r="G921" s="234"/>
      <c r="H921" s="247">
        <v>8.5999999999999993E-2</v>
      </c>
      <c r="I921" s="239"/>
      <c r="J921" s="234"/>
      <c r="K921" s="234"/>
      <c r="L921" s="240"/>
      <c r="M921" s="241"/>
      <c r="N921" s="242"/>
      <c r="O921" s="242"/>
      <c r="P921" s="242"/>
      <c r="Q921" s="242"/>
      <c r="R921" s="242"/>
      <c r="S921" s="242"/>
      <c r="T921" s="243"/>
      <c r="AT921" s="244" t="s">
        <v>371</v>
      </c>
      <c r="AU921" s="244" t="s">
        <v>79</v>
      </c>
      <c r="AV921" s="13" t="s">
        <v>79</v>
      </c>
      <c r="AW921" s="13" t="s">
        <v>33</v>
      </c>
      <c r="AX921" s="13" t="s">
        <v>70</v>
      </c>
      <c r="AY921" s="244" t="s">
        <v>361</v>
      </c>
    </row>
    <row r="922" spans="2:65" s="13" customFormat="1" ht="13.5">
      <c r="B922" s="233"/>
      <c r="C922" s="234"/>
      <c r="D922" s="219" t="s">
        <v>371</v>
      </c>
      <c r="E922" s="245" t="s">
        <v>21</v>
      </c>
      <c r="F922" s="246" t="s">
        <v>1444</v>
      </c>
      <c r="G922" s="234"/>
      <c r="H922" s="247">
        <v>3.2000000000000001E-2</v>
      </c>
      <c r="I922" s="239"/>
      <c r="J922" s="234"/>
      <c r="K922" s="234"/>
      <c r="L922" s="240"/>
      <c r="M922" s="241"/>
      <c r="N922" s="242"/>
      <c r="O922" s="242"/>
      <c r="P922" s="242"/>
      <c r="Q922" s="242"/>
      <c r="R922" s="242"/>
      <c r="S922" s="242"/>
      <c r="T922" s="243"/>
      <c r="AT922" s="244" t="s">
        <v>371</v>
      </c>
      <c r="AU922" s="244" t="s">
        <v>79</v>
      </c>
      <c r="AV922" s="13" t="s">
        <v>79</v>
      </c>
      <c r="AW922" s="13" t="s">
        <v>33</v>
      </c>
      <c r="AX922" s="13" t="s">
        <v>70</v>
      </c>
      <c r="AY922" s="244" t="s">
        <v>361</v>
      </c>
    </row>
    <row r="923" spans="2:65" s="13" customFormat="1" ht="13.5">
      <c r="B923" s="233"/>
      <c r="C923" s="234"/>
      <c r="D923" s="219" t="s">
        <v>371</v>
      </c>
      <c r="E923" s="245" t="s">
        <v>21</v>
      </c>
      <c r="F923" s="246" t="s">
        <v>1445</v>
      </c>
      <c r="G923" s="234"/>
      <c r="H923" s="247">
        <v>0.69099999999999995</v>
      </c>
      <c r="I923" s="239"/>
      <c r="J923" s="234"/>
      <c r="K923" s="234"/>
      <c r="L923" s="240"/>
      <c r="M923" s="241"/>
      <c r="N923" s="242"/>
      <c r="O923" s="242"/>
      <c r="P923" s="242"/>
      <c r="Q923" s="242"/>
      <c r="R923" s="242"/>
      <c r="S923" s="242"/>
      <c r="T923" s="243"/>
      <c r="AT923" s="244" t="s">
        <v>371</v>
      </c>
      <c r="AU923" s="244" t="s">
        <v>79</v>
      </c>
      <c r="AV923" s="13" t="s">
        <v>79</v>
      </c>
      <c r="AW923" s="13" t="s">
        <v>33</v>
      </c>
      <c r="AX923" s="13" t="s">
        <v>70</v>
      </c>
      <c r="AY923" s="244" t="s">
        <v>361</v>
      </c>
    </row>
    <row r="924" spans="2:65" s="13" customFormat="1" ht="13.5">
      <c r="B924" s="233"/>
      <c r="C924" s="234"/>
      <c r="D924" s="219" t="s">
        <v>371</v>
      </c>
      <c r="E924" s="245" t="s">
        <v>21</v>
      </c>
      <c r="F924" s="246" t="s">
        <v>1446</v>
      </c>
      <c r="G924" s="234"/>
      <c r="H924" s="247">
        <v>0.254</v>
      </c>
      <c r="I924" s="239"/>
      <c r="J924" s="234"/>
      <c r="K924" s="234"/>
      <c r="L924" s="240"/>
      <c r="M924" s="241"/>
      <c r="N924" s="242"/>
      <c r="O924" s="242"/>
      <c r="P924" s="242"/>
      <c r="Q924" s="242"/>
      <c r="R924" s="242"/>
      <c r="S924" s="242"/>
      <c r="T924" s="243"/>
      <c r="AT924" s="244" t="s">
        <v>371</v>
      </c>
      <c r="AU924" s="244" t="s">
        <v>79</v>
      </c>
      <c r="AV924" s="13" t="s">
        <v>79</v>
      </c>
      <c r="AW924" s="13" t="s">
        <v>33</v>
      </c>
      <c r="AX924" s="13" t="s">
        <v>70</v>
      </c>
      <c r="AY924" s="244" t="s">
        <v>361</v>
      </c>
    </row>
    <row r="925" spans="2:65" s="13" customFormat="1" ht="13.5">
      <c r="B925" s="233"/>
      <c r="C925" s="234"/>
      <c r="D925" s="219" t="s">
        <v>371</v>
      </c>
      <c r="E925" s="245" t="s">
        <v>21</v>
      </c>
      <c r="F925" s="246" t="s">
        <v>1447</v>
      </c>
      <c r="G925" s="234"/>
      <c r="H925" s="247">
        <v>7.0999999999999994E-2</v>
      </c>
      <c r="I925" s="239"/>
      <c r="J925" s="234"/>
      <c r="K925" s="234"/>
      <c r="L925" s="240"/>
      <c r="M925" s="241"/>
      <c r="N925" s="242"/>
      <c r="O925" s="242"/>
      <c r="P925" s="242"/>
      <c r="Q925" s="242"/>
      <c r="R925" s="242"/>
      <c r="S925" s="242"/>
      <c r="T925" s="243"/>
      <c r="AT925" s="244" t="s">
        <v>371</v>
      </c>
      <c r="AU925" s="244" t="s">
        <v>79</v>
      </c>
      <c r="AV925" s="13" t="s">
        <v>79</v>
      </c>
      <c r="AW925" s="13" t="s">
        <v>33</v>
      </c>
      <c r="AX925" s="13" t="s">
        <v>70</v>
      </c>
      <c r="AY925" s="244" t="s">
        <v>361</v>
      </c>
    </row>
    <row r="926" spans="2:65" s="13" customFormat="1" ht="13.5">
      <c r="B926" s="233"/>
      <c r="C926" s="234"/>
      <c r="D926" s="219" t="s">
        <v>371</v>
      </c>
      <c r="E926" s="245" t="s">
        <v>21</v>
      </c>
      <c r="F926" s="246" t="s">
        <v>1448</v>
      </c>
      <c r="G926" s="234"/>
      <c r="H926" s="247">
        <v>0.20899999999999999</v>
      </c>
      <c r="I926" s="239"/>
      <c r="J926" s="234"/>
      <c r="K926" s="234"/>
      <c r="L926" s="240"/>
      <c r="M926" s="241"/>
      <c r="N926" s="242"/>
      <c r="O926" s="242"/>
      <c r="P926" s="242"/>
      <c r="Q926" s="242"/>
      <c r="R926" s="242"/>
      <c r="S926" s="242"/>
      <c r="T926" s="243"/>
      <c r="AT926" s="244" t="s">
        <v>371</v>
      </c>
      <c r="AU926" s="244" t="s">
        <v>79</v>
      </c>
      <c r="AV926" s="13" t="s">
        <v>79</v>
      </c>
      <c r="AW926" s="13" t="s">
        <v>33</v>
      </c>
      <c r="AX926" s="13" t="s">
        <v>70</v>
      </c>
      <c r="AY926" s="244" t="s">
        <v>361</v>
      </c>
    </row>
    <row r="927" spans="2:65" s="14" customFormat="1" ht="13.5">
      <c r="B927" s="248"/>
      <c r="C927" s="249"/>
      <c r="D927" s="235" t="s">
        <v>371</v>
      </c>
      <c r="E927" s="250" t="s">
        <v>21</v>
      </c>
      <c r="F927" s="251" t="s">
        <v>392</v>
      </c>
      <c r="G927" s="249"/>
      <c r="H927" s="252">
        <v>3.0209999999999999</v>
      </c>
      <c r="I927" s="253"/>
      <c r="J927" s="249"/>
      <c r="K927" s="249"/>
      <c r="L927" s="254"/>
      <c r="M927" s="255"/>
      <c r="N927" s="256"/>
      <c r="O927" s="256"/>
      <c r="P927" s="256"/>
      <c r="Q927" s="256"/>
      <c r="R927" s="256"/>
      <c r="S927" s="256"/>
      <c r="T927" s="257"/>
      <c r="AT927" s="258" t="s">
        <v>371</v>
      </c>
      <c r="AU927" s="258" t="s">
        <v>79</v>
      </c>
      <c r="AV927" s="14" t="s">
        <v>147</v>
      </c>
      <c r="AW927" s="14" t="s">
        <v>33</v>
      </c>
      <c r="AX927" s="14" t="s">
        <v>77</v>
      </c>
      <c r="AY927" s="258" t="s">
        <v>361</v>
      </c>
    </row>
    <row r="928" spans="2:65" s="1" customFormat="1" ht="31.5" customHeight="1">
      <c r="B928" s="42"/>
      <c r="C928" s="207" t="s">
        <v>1464</v>
      </c>
      <c r="D928" s="207" t="s">
        <v>363</v>
      </c>
      <c r="E928" s="208" t="s">
        <v>1465</v>
      </c>
      <c r="F928" s="209" t="s">
        <v>1466</v>
      </c>
      <c r="G928" s="210" t="s">
        <v>685</v>
      </c>
      <c r="H928" s="211">
        <v>192</v>
      </c>
      <c r="I928" s="212"/>
      <c r="J928" s="213">
        <f>ROUND(I928*H928,2)</f>
        <v>0</v>
      </c>
      <c r="K928" s="209" t="s">
        <v>367</v>
      </c>
      <c r="L928" s="62"/>
      <c r="M928" s="214" t="s">
        <v>21</v>
      </c>
      <c r="N928" s="215" t="s">
        <v>41</v>
      </c>
      <c r="O928" s="43"/>
      <c r="P928" s="216">
        <f>O928*H928</f>
        <v>0</v>
      </c>
      <c r="Q928" s="216">
        <v>0</v>
      </c>
      <c r="R928" s="216">
        <f>Q928*H928</f>
        <v>0</v>
      </c>
      <c r="S928" s="216">
        <v>0</v>
      </c>
      <c r="T928" s="217">
        <f>S928*H928</f>
        <v>0</v>
      </c>
      <c r="AR928" s="25" t="s">
        <v>464</v>
      </c>
      <c r="AT928" s="25" t="s">
        <v>363</v>
      </c>
      <c r="AU928" s="25" t="s">
        <v>79</v>
      </c>
      <c r="AY928" s="25" t="s">
        <v>361</v>
      </c>
      <c r="BE928" s="218">
        <f>IF(N928="základní",J928,0)</f>
        <v>0</v>
      </c>
      <c r="BF928" s="218">
        <f>IF(N928="snížená",J928,0)</f>
        <v>0</v>
      </c>
      <c r="BG928" s="218">
        <f>IF(N928="zákl. přenesená",J928,0)</f>
        <v>0</v>
      </c>
      <c r="BH928" s="218">
        <f>IF(N928="sníž. přenesená",J928,0)</f>
        <v>0</v>
      </c>
      <c r="BI928" s="218">
        <f>IF(N928="nulová",J928,0)</f>
        <v>0</v>
      </c>
      <c r="BJ928" s="25" t="s">
        <v>77</v>
      </c>
      <c r="BK928" s="218">
        <f>ROUND(I928*H928,2)</f>
        <v>0</v>
      </c>
      <c r="BL928" s="25" t="s">
        <v>464</v>
      </c>
      <c r="BM928" s="25" t="s">
        <v>1467</v>
      </c>
    </row>
    <row r="929" spans="2:65" s="1" customFormat="1" ht="27">
      <c r="B929" s="42"/>
      <c r="C929" s="64"/>
      <c r="D929" s="219" t="s">
        <v>369</v>
      </c>
      <c r="E929" s="64"/>
      <c r="F929" s="220" t="s">
        <v>1468</v>
      </c>
      <c r="G929" s="64"/>
      <c r="H929" s="64"/>
      <c r="I929" s="175"/>
      <c r="J929" s="64"/>
      <c r="K929" s="64"/>
      <c r="L929" s="62"/>
      <c r="M929" s="221"/>
      <c r="N929" s="43"/>
      <c r="O929" s="43"/>
      <c r="P929" s="43"/>
      <c r="Q929" s="43"/>
      <c r="R929" s="43"/>
      <c r="S929" s="43"/>
      <c r="T929" s="79"/>
      <c r="AT929" s="25" t="s">
        <v>369</v>
      </c>
      <c r="AU929" s="25" t="s">
        <v>79</v>
      </c>
    </row>
    <row r="930" spans="2:65" s="12" customFormat="1" ht="13.5">
      <c r="B930" s="222"/>
      <c r="C930" s="223"/>
      <c r="D930" s="219" t="s">
        <v>371</v>
      </c>
      <c r="E930" s="224" t="s">
        <v>21</v>
      </c>
      <c r="F930" s="225" t="s">
        <v>1469</v>
      </c>
      <c r="G930" s="223"/>
      <c r="H930" s="226" t="s">
        <v>21</v>
      </c>
      <c r="I930" s="227"/>
      <c r="J930" s="223"/>
      <c r="K930" s="223"/>
      <c r="L930" s="228"/>
      <c r="M930" s="229"/>
      <c r="N930" s="230"/>
      <c r="O930" s="230"/>
      <c r="P930" s="230"/>
      <c r="Q930" s="230"/>
      <c r="R930" s="230"/>
      <c r="S930" s="230"/>
      <c r="T930" s="231"/>
      <c r="AT930" s="232" t="s">
        <v>371</v>
      </c>
      <c r="AU930" s="232" t="s">
        <v>79</v>
      </c>
      <c r="AV930" s="12" t="s">
        <v>77</v>
      </c>
      <c r="AW930" s="12" t="s">
        <v>33</v>
      </c>
      <c r="AX930" s="12" t="s">
        <v>70</v>
      </c>
      <c r="AY930" s="232" t="s">
        <v>361</v>
      </c>
    </row>
    <row r="931" spans="2:65" s="13" customFormat="1" ht="13.5">
      <c r="B931" s="233"/>
      <c r="C931" s="234"/>
      <c r="D931" s="219" t="s">
        <v>371</v>
      </c>
      <c r="E931" s="245" t="s">
        <v>21</v>
      </c>
      <c r="F931" s="246" t="s">
        <v>1470</v>
      </c>
      <c r="G931" s="234"/>
      <c r="H931" s="247">
        <v>192</v>
      </c>
      <c r="I931" s="239"/>
      <c r="J931" s="234"/>
      <c r="K931" s="234"/>
      <c r="L931" s="240"/>
      <c r="M931" s="241"/>
      <c r="N931" s="242"/>
      <c r="O931" s="242"/>
      <c r="P931" s="242"/>
      <c r="Q931" s="242"/>
      <c r="R931" s="242"/>
      <c r="S931" s="242"/>
      <c r="T931" s="243"/>
      <c r="AT931" s="244" t="s">
        <v>371</v>
      </c>
      <c r="AU931" s="244" t="s">
        <v>79</v>
      </c>
      <c r="AV931" s="13" t="s">
        <v>79</v>
      </c>
      <c r="AW931" s="13" t="s">
        <v>33</v>
      </c>
      <c r="AX931" s="13" t="s">
        <v>70</v>
      </c>
      <c r="AY931" s="244" t="s">
        <v>361</v>
      </c>
    </row>
    <row r="932" spans="2:65" s="14" customFormat="1" ht="13.5">
      <c r="B932" s="248"/>
      <c r="C932" s="249"/>
      <c r="D932" s="235" t="s">
        <v>371</v>
      </c>
      <c r="E932" s="250" t="s">
        <v>21</v>
      </c>
      <c r="F932" s="251" t="s">
        <v>392</v>
      </c>
      <c r="G932" s="249"/>
      <c r="H932" s="252">
        <v>192</v>
      </c>
      <c r="I932" s="253"/>
      <c r="J932" s="249"/>
      <c r="K932" s="249"/>
      <c r="L932" s="254"/>
      <c r="M932" s="255"/>
      <c r="N932" s="256"/>
      <c r="O932" s="256"/>
      <c r="P932" s="256"/>
      <c r="Q932" s="256"/>
      <c r="R932" s="256"/>
      <c r="S932" s="256"/>
      <c r="T932" s="257"/>
      <c r="AT932" s="258" t="s">
        <v>371</v>
      </c>
      <c r="AU932" s="258" t="s">
        <v>79</v>
      </c>
      <c r="AV932" s="14" t="s">
        <v>147</v>
      </c>
      <c r="AW932" s="14" t="s">
        <v>33</v>
      </c>
      <c r="AX932" s="14" t="s">
        <v>77</v>
      </c>
      <c r="AY932" s="258" t="s">
        <v>361</v>
      </c>
    </row>
    <row r="933" spans="2:65" s="1" customFormat="1" ht="31.5" customHeight="1">
      <c r="B933" s="42"/>
      <c r="C933" s="207" t="s">
        <v>1471</v>
      </c>
      <c r="D933" s="207" t="s">
        <v>363</v>
      </c>
      <c r="E933" s="208" t="s">
        <v>1472</v>
      </c>
      <c r="F933" s="209" t="s">
        <v>1473</v>
      </c>
      <c r="G933" s="210" t="s">
        <v>685</v>
      </c>
      <c r="H933" s="211">
        <v>272.2</v>
      </c>
      <c r="I933" s="212"/>
      <c r="J933" s="213">
        <f>ROUND(I933*H933,2)</f>
        <v>0</v>
      </c>
      <c r="K933" s="209" t="s">
        <v>367</v>
      </c>
      <c r="L933" s="62"/>
      <c r="M933" s="214" t="s">
        <v>21</v>
      </c>
      <c r="N933" s="215" t="s">
        <v>41</v>
      </c>
      <c r="O933" s="43"/>
      <c r="P933" s="216">
        <f>O933*H933</f>
        <v>0</v>
      </c>
      <c r="Q933" s="216">
        <v>0</v>
      </c>
      <c r="R933" s="216">
        <f>Q933*H933</f>
        <v>0</v>
      </c>
      <c r="S933" s="216">
        <v>0</v>
      </c>
      <c r="T933" s="217">
        <f>S933*H933</f>
        <v>0</v>
      </c>
      <c r="AR933" s="25" t="s">
        <v>464</v>
      </c>
      <c r="AT933" s="25" t="s">
        <v>363</v>
      </c>
      <c r="AU933" s="25" t="s">
        <v>79</v>
      </c>
      <c r="AY933" s="25" t="s">
        <v>361</v>
      </c>
      <c r="BE933" s="218">
        <f>IF(N933="základní",J933,0)</f>
        <v>0</v>
      </c>
      <c r="BF933" s="218">
        <f>IF(N933="snížená",J933,0)</f>
        <v>0</v>
      </c>
      <c r="BG933" s="218">
        <f>IF(N933="zákl. přenesená",J933,0)</f>
        <v>0</v>
      </c>
      <c r="BH933" s="218">
        <f>IF(N933="sníž. přenesená",J933,0)</f>
        <v>0</v>
      </c>
      <c r="BI933" s="218">
        <f>IF(N933="nulová",J933,0)</f>
        <v>0</v>
      </c>
      <c r="BJ933" s="25" t="s">
        <v>77</v>
      </c>
      <c r="BK933" s="218">
        <f>ROUND(I933*H933,2)</f>
        <v>0</v>
      </c>
      <c r="BL933" s="25" t="s">
        <v>464</v>
      </c>
      <c r="BM933" s="25" t="s">
        <v>1474</v>
      </c>
    </row>
    <row r="934" spans="2:65" s="1" customFormat="1" ht="27">
      <c r="B934" s="42"/>
      <c r="C934" s="64"/>
      <c r="D934" s="219" t="s">
        <v>369</v>
      </c>
      <c r="E934" s="64"/>
      <c r="F934" s="220" t="s">
        <v>1475</v>
      </c>
      <c r="G934" s="64"/>
      <c r="H934" s="64"/>
      <c r="I934" s="175"/>
      <c r="J934" s="64"/>
      <c r="K934" s="64"/>
      <c r="L934" s="62"/>
      <c r="M934" s="221"/>
      <c r="N934" s="43"/>
      <c r="O934" s="43"/>
      <c r="P934" s="43"/>
      <c r="Q934" s="43"/>
      <c r="R934" s="43"/>
      <c r="S934" s="43"/>
      <c r="T934" s="79"/>
      <c r="AT934" s="25" t="s">
        <v>369</v>
      </c>
      <c r="AU934" s="25" t="s">
        <v>79</v>
      </c>
    </row>
    <row r="935" spans="2:65" s="12" customFormat="1" ht="13.5">
      <c r="B935" s="222"/>
      <c r="C935" s="223"/>
      <c r="D935" s="219" t="s">
        <v>371</v>
      </c>
      <c r="E935" s="224" t="s">
        <v>21</v>
      </c>
      <c r="F935" s="225" t="s">
        <v>1469</v>
      </c>
      <c r="G935" s="223"/>
      <c r="H935" s="226" t="s">
        <v>21</v>
      </c>
      <c r="I935" s="227"/>
      <c r="J935" s="223"/>
      <c r="K935" s="223"/>
      <c r="L935" s="228"/>
      <c r="M935" s="229"/>
      <c r="N935" s="230"/>
      <c r="O935" s="230"/>
      <c r="P935" s="230"/>
      <c r="Q935" s="230"/>
      <c r="R935" s="230"/>
      <c r="S935" s="230"/>
      <c r="T935" s="231"/>
      <c r="AT935" s="232" t="s">
        <v>371</v>
      </c>
      <c r="AU935" s="232" t="s">
        <v>79</v>
      </c>
      <c r="AV935" s="12" t="s">
        <v>77</v>
      </c>
      <c r="AW935" s="12" t="s">
        <v>33</v>
      </c>
      <c r="AX935" s="12" t="s">
        <v>70</v>
      </c>
      <c r="AY935" s="232" t="s">
        <v>361</v>
      </c>
    </row>
    <row r="936" spans="2:65" s="13" customFormat="1" ht="13.5">
      <c r="B936" s="233"/>
      <c r="C936" s="234"/>
      <c r="D936" s="219" t="s">
        <v>371</v>
      </c>
      <c r="E936" s="245" t="s">
        <v>21</v>
      </c>
      <c r="F936" s="246" t="s">
        <v>1476</v>
      </c>
      <c r="G936" s="234"/>
      <c r="H936" s="247">
        <v>153.4</v>
      </c>
      <c r="I936" s="239"/>
      <c r="J936" s="234"/>
      <c r="K936" s="234"/>
      <c r="L936" s="240"/>
      <c r="M936" s="241"/>
      <c r="N936" s="242"/>
      <c r="O936" s="242"/>
      <c r="P936" s="242"/>
      <c r="Q936" s="242"/>
      <c r="R936" s="242"/>
      <c r="S936" s="242"/>
      <c r="T936" s="243"/>
      <c r="AT936" s="244" t="s">
        <v>371</v>
      </c>
      <c r="AU936" s="244" t="s">
        <v>79</v>
      </c>
      <c r="AV936" s="13" t="s">
        <v>79</v>
      </c>
      <c r="AW936" s="13" t="s">
        <v>33</v>
      </c>
      <c r="AX936" s="13" t="s">
        <v>70</v>
      </c>
      <c r="AY936" s="244" t="s">
        <v>361</v>
      </c>
    </row>
    <row r="937" spans="2:65" s="13" customFormat="1" ht="13.5">
      <c r="B937" s="233"/>
      <c r="C937" s="234"/>
      <c r="D937" s="219" t="s">
        <v>371</v>
      </c>
      <c r="E937" s="245" t="s">
        <v>21</v>
      </c>
      <c r="F937" s="246" t="s">
        <v>1477</v>
      </c>
      <c r="G937" s="234"/>
      <c r="H937" s="247">
        <v>118.8</v>
      </c>
      <c r="I937" s="239"/>
      <c r="J937" s="234"/>
      <c r="K937" s="234"/>
      <c r="L937" s="240"/>
      <c r="M937" s="241"/>
      <c r="N937" s="242"/>
      <c r="O937" s="242"/>
      <c r="P937" s="242"/>
      <c r="Q937" s="242"/>
      <c r="R937" s="242"/>
      <c r="S937" s="242"/>
      <c r="T937" s="243"/>
      <c r="AT937" s="244" t="s">
        <v>371</v>
      </c>
      <c r="AU937" s="244" t="s">
        <v>79</v>
      </c>
      <c r="AV937" s="13" t="s">
        <v>79</v>
      </c>
      <c r="AW937" s="13" t="s">
        <v>33</v>
      </c>
      <c r="AX937" s="13" t="s">
        <v>70</v>
      </c>
      <c r="AY937" s="244" t="s">
        <v>361</v>
      </c>
    </row>
    <row r="938" spans="2:65" s="14" customFormat="1" ht="13.5">
      <c r="B938" s="248"/>
      <c r="C938" s="249"/>
      <c r="D938" s="235" t="s">
        <v>371</v>
      </c>
      <c r="E938" s="250" t="s">
        <v>21</v>
      </c>
      <c r="F938" s="251" t="s">
        <v>392</v>
      </c>
      <c r="G938" s="249"/>
      <c r="H938" s="252">
        <v>272.2</v>
      </c>
      <c r="I938" s="253"/>
      <c r="J938" s="249"/>
      <c r="K938" s="249"/>
      <c r="L938" s="254"/>
      <c r="M938" s="255"/>
      <c r="N938" s="256"/>
      <c r="O938" s="256"/>
      <c r="P938" s="256"/>
      <c r="Q938" s="256"/>
      <c r="R938" s="256"/>
      <c r="S938" s="256"/>
      <c r="T938" s="257"/>
      <c r="AT938" s="258" t="s">
        <v>371</v>
      </c>
      <c r="AU938" s="258" t="s">
        <v>79</v>
      </c>
      <c r="AV938" s="14" t="s">
        <v>147</v>
      </c>
      <c r="AW938" s="14" t="s">
        <v>33</v>
      </c>
      <c r="AX938" s="14" t="s">
        <v>77</v>
      </c>
      <c r="AY938" s="258" t="s">
        <v>361</v>
      </c>
    </row>
    <row r="939" spans="2:65" s="1" customFormat="1" ht="22.5" customHeight="1">
      <c r="B939" s="42"/>
      <c r="C939" s="273" t="s">
        <v>1478</v>
      </c>
      <c r="D939" s="273" t="s">
        <v>952</v>
      </c>
      <c r="E939" s="274" t="s">
        <v>1479</v>
      </c>
      <c r="F939" s="275" t="s">
        <v>1480</v>
      </c>
      <c r="G939" s="276" t="s">
        <v>366</v>
      </c>
      <c r="H939" s="277">
        <v>4.298</v>
      </c>
      <c r="I939" s="278"/>
      <c r="J939" s="279">
        <f>ROUND(I939*H939,2)</f>
        <v>0</v>
      </c>
      <c r="K939" s="275" t="s">
        <v>21</v>
      </c>
      <c r="L939" s="280"/>
      <c r="M939" s="281" t="s">
        <v>21</v>
      </c>
      <c r="N939" s="282" t="s">
        <v>41</v>
      </c>
      <c r="O939" s="43"/>
      <c r="P939" s="216">
        <f>O939*H939</f>
        <v>0</v>
      </c>
      <c r="Q939" s="216">
        <v>0</v>
      </c>
      <c r="R939" s="216">
        <f>Q939*H939</f>
        <v>0</v>
      </c>
      <c r="S939" s="216">
        <v>0</v>
      </c>
      <c r="T939" s="217">
        <f>S939*H939</f>
        <v>0</v>
      </c>
      <c r="AR939" s="25" t="s">
        <v>580</v>
      </c>
      <c r="AT939" s="25" t="s">
        <v>952</v>
      </c>
      <c r="AU939" s="25" t="s">
        <v>79</v>
      </c>
      <c r="AY939" s="25" t="s">
        <v>361</v>
      </c>
      <c r="BE939" s="218">
        <f>IF(N939="základní",J939,0)</f>
        <v>0</v>
      </c>
      <c r="BF939" s="218">
        <f>IF(N939="snížená",J939,0)</f>
        <v>0</v>
      </c>
      <c r="BG939" s="218">
        <f>IF(N939="zákl. přenesená",J939,0)</f>
        <v>0</v>
      </c>
      <c r="BH939" s="218">
        <f>IF(N939="sníž. přenesená",J939,0)</f>
        <v>0</v>
      </c>
      <c r="BI939" s="218">
        <f>IF(N939="nulová",J939,0)</f>
        <v>0</v>
      </c>
      <c r="BJ939" s="25" t="s">
        <v>77</v>
      </c>
      <c r="BK939" s="218">
        <f>ROUND(I939*H939,2)</f>
        <v>0</v>
      </c>
      <c r="BL939" s="25" t="s">
        <v>464</v>
      </c>
      <c r="BM939" s="25" t="s">
        <v>1481</v>
      </c>
    </row>
    <row r="940" spans="2:65" s="1" customFormat="1" ht="13.5">
      <c r="B940" s="42"/>
      <c r="C940" s="64"/>
      <c r="D940" s="219" t="s">
        <v>369</v>
      </c>
      <c r="E940" s="64"/>
      <c r="F940" s="220" t="s">
        <v>1480</v>
      </c>
      <c r="G940" s="64"/>
      <c r="H940" s="64"/>
      <c r="I940" s="175"/>
      <c r="J940" s="64"/>
      <c r="K940" s="64"/>
      <c r="L940" s="62"/>
      <c r="M940" s="221"/>
      <c r="N940" s="43"/>
      <c r="O940" s="43"/>
      <c r="P940" s="43"/>
      <c r="Q940" s="43"/>
      <c r="R940" s="43"/>
      <c r="S940" s="43"/>
      <c r="T940" s="79"/>
      <c r="AT940" s="25" t="s">
        <v>369</v>
      </c>
      <c r="AU940" s="25" t="s">
        <v>79</v>
      </c>
    </row>
    <row r="941" spans="2:65" s="13" customFormat="1" ht="13.5">
      <c r="B941" s="233"/>
      <c r="C941" s="234"/>
      <c r="D941" s="219" t="s">
        <v>371</v>
      </c>
      <c r="E941" s="245" t="s">
        <v>21</v>
      </c>
      <c r="F941" s="246" t="s">
        <v>1456</v>
      </c>
      <c r="G941" s="234"/>
      <c r="H941" s="247">
        <v>2.15</v>
      </c>
      <c r="I941" s="239"/>
      <c r="J941" s="234"/>
      <c r="K941" s="234"/>
      <c r="L941" s="240"/>
      <c r="M941" s="241"/>
      <c r="N941" s="242"/>
      <c r="O941" s="242"/>
      <c r="P941" s="242"/>
      <c r="Q941" s="242"/>
      <c r="R941" s="242"/>
      <c r="S941" s="242"/>
      <c r="T941" s="243"/>
      <c r="AT941" s="244" t="s">
        <v>371</v>
      </c>
      <c r="AU941" s="244" t="s">
        <v>79</v>
      </c>
      <c r="AV941" s="13" t="s">
        <v>79</v>
      </c>
      <c r="AW941" s="13" t="s">
        <v>33</v>
      </c>
      <c r="AX941" s="13" t="s">
        <v>70</v>
      </c>
      <c r="AY941" s="244" t="s">
        <v>361</v>
      </c>
    </row>
    <row r="942" spans="2:65" s="13" customFormat="1" ht="13.5">
      <c r="B942" s="233"/>
      <c r="C942" s="234"/>
      <c r="D942" s="219" t="s">
        <v>371</v>
      </c>
      <c r="E942" s="245" t="s">
        <v>21</v>
      </c>
      <c r="F942" s="246" t="s">
        <v>1457</v>
      </c>
      <c r="G942" s="234"/>
      <c r="H942" s="247">
        <v>2.1480000000000001</v>
      </c>
      <c r="I942" s="239"/>
      <c r="J942" s="234"/>
      <c r="K942" s="234"/>
      <c r="L942" s="240"/>
      <c r="M942" s="241"/>
      <c r="N942" s="242"/>
      <c r="O942" s="242"/>
      <c r="P942" s="242"/>
      <c r="Q942" s="242"/>
      <c r="R942" s="242"/>
      <c r="S942" s="242"/>
      <c r="T942" s="243"/>
      <c r="AT942" s="244" t="s">
        <v>371</v>
      </c>
      <c r="AU942" s="244" t="s">
        <v>79</v>
      </c>
      <c r="AV942" s="13" t="s">
        <v>79</v>
      </c>
      <c r="AW942" s="13" t="s">
        <v>33</v>
      </c>
      <c r="AX942" s="13" t="s">
        <v>70</v>
      </c>
      <c r="AY942" s="244" t="s">
        <v>361</v>
      </c>
    </row>
    <row r="943" spans="2:65" s="14" customFormat="1" ht="13.5">
      <c r="B943" s="248"/>
      <c r="C943" s="249"/>
      <c r="D943" s="235" t="s">
        <v>371</v>
      </c>
      <c r="E943" s="250" t="s">
        <v>21</v>
      </c>
      <c r="F943" s="251" t="s">
        <v>392</v>
      </c>
      <c r="G943" s="249"/>
      <c r="H943" s="252">
        <v>4.298</v>
      </c>
      <c r="I943" s="253"/>
      <c r="J943" s="249"/>
      <c r="K943" s="249"/>
      <c r="L943" s="254"/>
      <c r="M943" s="255"/>
      <c r="N943" s="256"/>
      <c r="O943" s="256"/>
      <c r="P943" s="256"/>
      <c r="Q943" s="256"/>
      <c r="R943" s="256"/>
      <c r="S943" s="256"/>
      <c r="T943" s="257"/>
      <c r="AT943" s="258" t="s">
        <v>371</v>
      </c>
      <c r="AU943" s="258" t="s">
        <v>79</v>
      </c>
      <c r="AV943" s="14" t="s">
        <v>147</v>
      </c>
      <c r="AW943" s="14" t="s">
        <v>33</v>
      </c>
      <c r="AX943" s="14" t="s">
        <v>77</v>
      </c>
      <c r="AY943" s="258" t="s">
        <v>361</v>
      </c>
    </row>
    <row r="944" spans="2:65" s="1" customFormat="1" ht="22.5" customHeight="1">
      <c r="B944" s="42"/>
      <c r="C944" s="273" t="s">
        <v>1482</v>
      </c>
      <c r="D944" s="273" t="s">
        <v>952</v>
      </c>
      <c r="E944" s="274" t="s">
        <v>1483</v>
      </c>
      <c r="F944" s="275" t="s">
        <v>1484</v>
      </c>
      <c r="G944" s="276" t="s">
        <v>366</v>
      </c>
      <c r="H944" s="277">
        <v>2.5659999999999998</v>
      </c>
      <c r="I944" s="278"/>
      <c r="J944" s="279">
        <f>ROUND(I944*H944,2)</f>
        <v>0</v>
      </c>
      <c r="K944" s="275" t="s">
        <v>21</v>
      </c>
      <c r="L944" s="280"/>
      <c r="M944" s="281" t="s">
        <v>21</v>
      </c>
      <c r="N944" s="282" t="s">
        <v>41</v>
      </c>
      <c r="O944" s="43"/>
      <c r="P944" s="216">
        <f>O944*H944</f>
        <v>0</v>
      </c>
      <c r="Q944" s="216">
        <v>0</v>
      </c>
      <c r="R944" s="216">
        <f>Q944*H944</f>
        <v>0</v>
      </c>
      <c r="S944" s="216">
        <v>0</v>
      </c>
      <c r="T944" s="217">
        <f>S944*H944</f>
        <v>0</v>
      </c>
      <c r="AR944" s="25" t="s">
        <v>580</v>
      </c>
      <c r="AT944" s="25" t="s">
        <v>952</v>
      </c>
      <c r="AU944" s="25" t="s">
        <v>79</v>
      </c>
      <c r="AY944" s="25" t="s">
        <v>361</v>
      </c>
      <c r="BE944" s="218">
        <f>IF(N944="základní",J944,0)</f>
        <v>0</v>
      </c>
      <c r="BF944" s="218">
        <f>IF(N944="snížená",J944,0)</f>
        <v>0</v>
      </c>
      <c r="BG944" s="218">
        <f>IF(N944="zákl. přenesená",J944,0)</f>
        <v>0</v>
      </c>
      <c r="BH944" s="218">
        <f>IF(N944="sníž. přenesená",J944,0)</f>
        <v>0</v>
      </c>
      <c r="BI944" s="218">
        <f>IF(N944="nulová",J944,0)</f>
        <v>0</v>
      </c>
      <c r="BJ944" s="25" t="s">
        <v>77</v>
      </c>
      <c r="BK944" s="218">
        <f>ROUND(I944*H944,2)</f>
        <v>0</v>
      </c>
      <c r="BL944" s="25" t="s">
        <v>464</v>
      </c>
      <c r="BM944" s="25" t="s">
        <v>1485</v>
      </c>
    </row>
    <row r="945" spans="2:65" s="1" customFormat="1" ht="13.5">
      <c r="B945" s="42"/>
      <c r="C945" s="64"/>
      <c r="D945" s="219" t="s">
        <v>369</v>
      </c>
      <c r="E945" s="64"/>
      <c r="F945" s="220" t="s">
        <v>1484</v>
      </c>
      <c r="G945" s="64"/>
      <c r="H945" s="64"/>
      <c r="I945" s="175"/>
      <c r="J945" s="64"/>
      <c r="K945" s="64"/>
      <c r="L945" s="62"/>
      <c r="M945" s="221"/>
      <c r="N945" s="43"/>
      <c r="O945" s="43"/>
      <c r="P945" s="43"/>
      <c r="Q945" s="43"/>
      <c r="R945" s="43"/>
      <c r="S945" s="43"/>
      <c r="T945" s="79"/>
      <c r="AT945" s="25" t="s">
        <v>369</v>
      </c>
      <c r="AU945" s="25" t="s">
        <v>79</v>
      </c>
    </row>
    <row r="946" spans="2:65" s="13" customFormat="1" ht="13.5">
      <c r="B946" s="233"/>
      <c r="C946" s="234"/>
      <c r="D946" s="235" t="s">
        <v>371</v>
      </c>
      <c r="E946" s="236" t="s">
        <v>21</v>
      </c>
      <c r="F946" s="237" t="s">
        <v>1486</v>
      </c>
      <c r="G946" s="234"/>
      <c r="H946" s="238">
        <v>2.5659999999999998</v>
      </c>
      <c r="I946" s="239"/>
      <c r="J946" s="234"/>
      <c r="K946" s="234"/>
      <c r="L946" s="240"/>
      <c r="M946" s="241"/>
      <c r="N946" s="242"/>
      <c r="O946" s="242"/>
      <c r="P946" s="242"/>
      <c r="Q946" s="242"/>
      <c r="R946" s="242"/>
      <c r="S946" s="242"/>
      <c r="T946" s="243"/>
      <c r="AT946" s="244" t="s">
        <v>371</v>
      </c>
      <c r="AU946" s="244" t="s">
        <v>79</v>
      </c>
      <c r="AV946" s="13" t="s">
        <v>79</v>
      </c>
      <c r="AW946" s="13" t="s">
        <v>33</v>
      </c>
      <c r="AX946" s="13" t="s">
        <v>77</v>
      </c>
      <c r="AY946" s="244" t="s">
        <v>361</v>
      </c>
    </row>
    <row r="947" spans="2:65" s="1" customFormat="1" ht="22.5" customHeight="1">
      <c r="B947" s="42"/>
      <c r="C947" s="207" t="s">
        <v>1487</v>
      </c>
      <c r="D947" s="207" t="s">
        <v>363</v>
      </c>
      <c r="E947" s="208" t="s">
        <v>1488</v>
      </c>
      <c r="F947" s="209" t="s">
        <v>1489</v>
      </c>
      <c r="G947" s="210" t="s">
        <v>459</v>
      </c>
      <c r="H947" s="211">
        <v>13.863</v>
      </c>
      <c r="I947" s="212"/>
      <c r="J947" s="213">
        <f>ROUND(I947*H947,2)</f>
        <v>0</v>
      </c>
      <c r="K947" s="209" t="s">
        <v>367</v>
      </c>
      <c r="L947" s="62"/>
      <c r="M947" s="214" t="s">
        <v>21</v>
      </c>
      <c r="N947" s="215" t="s">
        <v>41</v>
      </c>
      <c r="O947" s="43"/>
      <c r="P947" s="216">
        <f>O947*H947</f>
        <v>0</v>
      </c>
      <c r="Q947" s="216">
        <v>1.423E-2</v>
      </c>
      <c r="R947" s="216">
        <f>Q947*H947</f>
        <v>0.19727048999999999</v>
      </c>
      <c r="S947" s="216">
        <v>0</v>
      </c>
      <c r="T947" s="217">
        <f>S947*H947</f>
        <v>0</v>
      </c>
      <c r="AR947" s="25" t="s">
        <v>464</v>
      </c>
      <c r="AT947" s="25" t="s">
        <v>363</v>
      </c>
      <c r="AU947" s="25" t="s">
        <v>79</v>
      </c>
      <c r="AY947" s="25" t="s">
        <v>361</v>
      </c>
      <c r="BE947" s="218">
        <f>IF(N947="základní",J947,0)</f>
        <v>0</v>
      </c>
      <c r="BF947" s="218">
        <f>IF(N947="snížená",J947,0)</f>
        <v>0</v>
      </c>
      <c r="BG947" s="218">
        <f>IF(N947="zákl. přenesená",J947,0)</f>
        <v>0</v>
      </c>
      <c r="BH947" s="218">
        <f>IF(N947="sníž. přenesená",J947,0)</f>
        <v>0</v>
      </c>
      <c r="BI947" s="218">
        <f>IF(N947="nulová",J947,0)</f>
        <v>0</v>
      </c>
      <c r="BJ947" s="25" t="s">
        <v>77</v>
      </c>
      <c r="BK947" s="218">
        <f>ROUND(I947*H947,2)</f>
        <v>0</v>
      </c>
      <c r="BL947" s="25" t="s">
        <v>464</v>
      </c>
      <c r="BM947" s="25" t="s">
        <v>1490</v>
      </c>
    </row>
    <row r="948" spans="2:65" s="1" customFormat="1" ht="27">
      <c r="B948" s="42"/>
      <c r="C948" s="64"/>
      <c r="D948" s="219" t="s">
        <v>369</v>
      </c>
      <c r="E948" s="64"/>
      <c r="F948" s="220" t="s">
        <v>1491</v>
      </c>
      <c r="G948" s="64"/>
      <c r="H948" s="64"/>
      <c r="I948" s="175"/>
      <c r="J948" s="64"/>
      <c r="K948" s="64"/>
      <c r="L948" s="62"/>
      <c r="M948" s="221"/>
      <c r="N948" s="43"/>
      <c r="O948" s="43"/>
      <c r="P948" s="43"/>
      <c r="Q948" s="43"/>
      <c r="R948" s="43"/>
      <c r="S948" s="43"/>
      <c r="T948" s="79"/>
      <c r="AT948" s="25" t="s">
        <v>369</v>
      </c>
      <c r="AU948" s="25" t="s">
        <v>79</v>
      </c>
    </row>
    <row r="949" spans="2:65" s="13" customFormat="1" ht="27">
      <c r="B949" s="233"/>
      <c r="C949" s="234"/>
      <c r="D949" s="235" t="s">
        <v>371</v>
      </c>
      <c r="E949" s="236" t="s">
        <v>21</v>
      </c>
      <c r="F949" s="237" t="s">
        <v>1492</v>
      </c>
      <c r="G949" s="234"/>
      <c r="H949" s="238">
        <v>13.863</v>
      </c>
      <c r="I949" s="239"/>
      <c r="J949" s="234"/>
      <c r="K949" s="234"/>
      <c r="L949" s="240"/>
      <c r="M949" s="241"/>
      <c r="N949" s="242"/>
      <c r="O949" s="242"/>
      <c r="P949" s="242"/>
      <c r="Q949" s="242"/>
      <c r="R949" s="242"/>
      <c r="S949" s="242"/>
      <c r="T949" s="243"/>
      <c r="AT949" s="244" t="s">
        <v>371</v>
      </c>
      <c r="AU949" s="244" t="s">
        <v>79</v>
      </c>
      <c r="AV949" s="13" t="s">
        <v>79</v>
      </c>
      <c r="AW949" s="13" t="s">
        <v>33</v>
      </c>
      <c r="AX949" s="13" t="s">
        <v>77</v>
      </c>
      <c r="AY949" s="244" t="s">
        <v>361</v>
      </c>
    </row>
    <row r="950" spans="2:65" s="1" customFormat="1" ht="22.5" customHeight="1">
      <c r="B950" s="42"/>
      <c r="C950" s="207" t="s">
        <v>1493</v>
      </c>
      <c r="D950" s="207" t="s">
        <v>363</v>
      </c>
      <c r="E950" s="208" t="s">
        <v>1494</v>
      </c>
      <c r="F950" s="209" t="s">
        <v>1495</v>
      </c>
      <c r="G950" s="210" t="s">
        <v>459</v>
      </c>
      <c r="H950" s="211">
        <v>32</v>
      </c>
      <c r="I950" s="212"/>
      <c r="J950" s="213">
        <f>ROUND(I950*H950,2)</f>
        <v>0</v>
      </c>
      <c r="K950" s="209" t="s">
        <v>367</v>
      </c>
      <c r="L950" s="62"/>
      <c r="M950" s="214" t="s">
        <v>21</v>
      </c>
      <c r="N950" s="215" t="s">
        <v>41</v>
      </c>
      <c r="O950" s="43"/>
      <c r="P950" s="216">
        <f>O950*H950</f>
        <v>0</v>
      </c>
      <c r="Q950" s="216">
        <v>1.61E-2</v>
      </c>
      <c r="R950" s="216">
        <f>Q950*H950</f>
        <v>0.51519999999999999</v>
      </c>
      <c r="S950" s="216">
        <v>0</v>
      </c>
      <c r="T950" s="217">
        <f>S950*H950</f>
        <v>0</v>
      </c>
      <c r="AR950" s="25" t="s">
        <v>464</v>
      </c>
      <c r="AT950" s="25" t="s">
        <v>363</v>
      </c>
      <c r="AU950" s="25" t="s">
        <v>79</v>
      </c>
      <c r="AY950" s="25" t="s">
        <v>361</v>
      </c>
      <c r="BE950" s="218">
        <f>IF(N950="základní",J950,0)</f>
        <v>0</v>
      </c>
      <c r="BF950" s="218">
        <f>IF(N950="snížená",J950,0)</f>
        <v>0</v>
      </c>
      <c r="BG950" s="218">
        <f>IF(N950="zákl. přenesená",J950,0)</f>
        <v>0</v>
      </c>
      <c r="BH950" s="218">
        <f>IF(N950="sníž. přenesená",J950,0)</f>
        <v>0</v>
      </c>
      <c r="BI950" s="218">
        <f>IF(N950="nulová",J950,0)</f>
        <v>0</v>
      </c>
      <c r="BJ950" s="25" t="s">
        <v>77</v>
      </c>
      <c r="BK950" s="218">
        <f>ROUND(I950*H950,2)</f>
        <v>0</v>
      </c>
      <c r="BL950" s="25" t="s">
        <v>464</v>
      </c>
      <c r="BM950" s="25" t="s">
        <v>1496</v>
      </c>
    </row>
    <row r="951" spans="2:65" s="1" customFormat="1" ht="27">
      <c r="B951" s="42"/>
      <c r="C951" s="64"/>
      <c r="D951" s="219" t="s">
        <v>369</v>
      </c>
      <c r="E951" s="64"/>
      <c r="F951" s="220" t="s">
        <v>1497</v>
      </c>
      <c r="G951" s="64"/>
      <c r="H951" s="64"/>
      <c r="I951" s="175"/>
      <c r="J951" s="64"/>
      <c r="K951" s="64"/>
      <c r="L951" s="62"/>
      <c r="M951" s="221"/>
      <c r="N951" s="43"/>
      <c r="O951" s="43"/>
      <c r="P951" s="43"/>
      <c r="Q951" s="43"/>
      <c r="R951" s="43"/>
      <c r="S951" s="43"/>
      <c r="T951" s="79"/>
      <c r="AT951" s="25" t="s">
        <v>369</v>
      </c>
      <c r="AU951" s="25" t="s">
        <v>79</v>
      </c>
    </row>
    <row r="952" spans="2:65" s="13" customFormat="1" ht="13.5">
      <c r="B952" s="233"/>
      <c r="C952" s="234"/>
      <c r="D952" s="235" t="s">
        <v>371</v>
      </c>
      <c r="E952" s="236" t="s">
        <v>21</v>
      </c>
      <c r="F952" s="237" t="s">
        <v>1498</v>
      </c>
      <c r="G952" s="234"/>
      <c r="H952" s="238">
        <v>32</v>
      </c>
      <c r="I952" s="239"/>
      <c r="J952" s="234"/>
      <c r="K952" s="234"/>
      <c r="L952" s="240"/>
      <c r="M952" s="241"/>
      <c r="N952" s="242"/>
      <c r="O952" s="242"/>
      <c r="P952" s="242"/>
      <c r="Q952" s="242"/>
      <c r="R952" s="242"/>
      <c r="S952" s="242"/>
      <c r="T952" s="243"/>
      <c r="AT952" s="244" t="s">
        <v>371</v>
      </c>
      <c r="AU952" s="244" t="s">
        <v>79</v>
      </c>
      <c r="AV952" s="13" t="s">
        <v>79</v>
      </c>
      <c r="AW952" s="13" t="s">
        <v>33</v>
      </c>
      <c r="AX952" s="13" t="s">
        <v>77</v>
      </c>
      <c r="AY952" s="244" t="s">
        <v>361</v>
      </c>
    </row>
    <row r="953" spans="2:65" s="1" customFormat="1" ht="22.5" customHeight="1">
      <c r="B953" s="42"/>
      <c r="C953" s="207" t="s">
        <v>1499</v>
      </c>
      <c r="D953" s="207" t="s">
        <v>363</v>
      </c>
      <c r="E953" s="208" t="s">
        <v>1500</v>
      </c>
      <c r="F953" s="209" t="s">
        <v>1501</v>
      </c>
      <c r="G953" s="210" t="s">
        <v>459</v>
      </c>
      <c r="H953" s="211">
        <v>142.798</v>
      </c>
      <c r="I953" s="212"/>
      <c r="J953" s="213">
        <f>ROUND(I953*H953,2)</f>
        <v>0</v>
      </c>
      <c r="K953" s="209" t="s">
        <v>367</v>
      </c>
      <c r="L953" s="62"/>
      <c r="M953" s="214" t="s">
        <v>21</v>
      </c>
      <c r="N953" s="215" t="s">
        <v>41</v>
      </c>
      <c r="O953" s="43"/>
      <c r="P953" s="216">
        <f>O953*H953</f>
        <v>0</v>
      </c>
      <c r="Q953" s="216">
        <v>1.423E-2</v>
      </c>
      <c r="R953" s="216">
        <f>Q953*H953</f>
        <v>2.0320155400000002</v>
      </c>
      <c r="S953" s="216">
        <v>0</v>
      </c>
      <c r="T953" s="217">
        <f>S953*H953</f>
        <v>0</v>
      </c>
      <c r="AR953" s="25" t="s">
        <v>464</v>
      </c>
      <c r="AT953" s="25" t="s">
        <v>363</v>
      </c>
      <c r="AU953" s="25" t="s">
        <v>79</v>
      </c>
      <c r="AY953" s="25" t="s">
        <v>361</v>
      </c>
      <c r="BE953" s="218">
        <f>IF(N953="základní",J953,0)</f>
        <v>0</v>
      </c>
      <c r="BF953" s="218">
        <f>IF(N953="snížená",J953,0)</f>
        <v>0</v>
      </c>
      <c r="BG953" s="218">
        <f>IF(N953="zákl. přenesená",J953,0)</f>
        <v>0</v>
      </c>
      <c r="BH953" s="218">
        <f>IF(N953="sníž. přenesená",J953,0)</f>
        <v>0</v>
      </c>
      <c r="BI953" s="218">
        <f>IF(N953="nulová",J953,0)</f>
        <v>0</v>
      </c>
      <c r="BJ953" s="25" t="s">
        <v>77</v>
      </c>
      <c r="BK953" s="218">
        <f>ROUND(I953*H953,2)</f>
        <v>0</v>
      </c>
      <c r="BL953" s="25" t="s">
        <v>464</v>
      </c>
      <c r="BM953" s="25" t="s">
        <v>1502</v>
      </c>
    </row>
    <row r="954" spans="2:65" s="1" customFormat="1" ht="27">
      <c r="B954" s="42"/>
      <c r="C954" s="64"/>
      <c r="D954" s="219" t="s">
        <v>369</v>
      </c>
      <c r="E954" s="64"/>
      <c r="F954" s="220" t="s">
        <v>1503</v>
      </c>
      <c r="G954" s="64"/>
      <c r="H954" s="64"/>
      <c r="I954" s="175"/>
      <c r="J954" s="64"/>
      <c r="K954" s="64"/>
      <c r="L954" s="62"/>
      <c r="M954" s="221"/>
      <c r="N954" s="43"/>
      <c r="O954" s="43"/>
      <c r="P954" s="43"/>
      <c r="Q954" s="43"/>
      <c r="R954" s="43"/>
      <c r="S954" s="43"/>
      <c r="T954" s="79"/>
      <c r="AT954" s="25" t="s">
        <v>369</v>
      </c>
      <c r="AU954" s="25" t="s">
        <v>79</v>
      </c>
    </row>
    <row r="955" spans="2:65" s="12" customFormat="1" ht="27">
      <c r="B955" s="222"/>
      <c r="C955" s="223"/>
      <c r="D955" s="219" t="s">
        <v>371</v>
      </c>
      <c r="E955" s="224" t="s">
        <v>21</v>
      </c>
      <c r="F955" s="225" t="s">
        <v>1504</v>
      </c>
      <c r="G955" s="223"/>
      <c r="H955" s="226" t="s">
        <v>21</v>
      </c>
      <c r="I955" s="227"/>
      <c r="J955" s="223"/>
      <c r="K955" s="223"/>
      <c r="L955" s="228"/>
      <c r="M955" s="229"/>
      <c r="N955" s="230"/>
      <c r="O955" s="230"/>
      <c r="P955" s="230"/>
      <c r="Q955" s="230"/>
      <c r="R955" s="230"/>
      <c r="S955" s="230"/>
      <c r="T955" s="231"/>
      <c r="AT955" s="232" t="s">
        <v>371</v>
      </c>
      <c r="AU955" s="232" t="s">
        <v>79</v>
      </c>
      <c r="AV955" s="12" t="s">
        <v>77</v>
      </c>
      <c r="AW955" s="12" t="s">
        <v>33</v>
      </c>
      <c r="AX955" s="12" t="s">
        <v>70</v>
      </c>
      <c r="AY955" s="232" t="s">
        <v>361</v>
      </c>
    </row>
    <row r="956" spans="2:65" s="12" customFormat="1" ht="13.5">
      <c r="B956" s="222"/>
      <c r="C956" s="223"/>
      <c r="D956" s="219" t="s">
        <v>371</v>
      </c>
      <c r="E956" s="224" t="s">
        <v>21</v>
      </c>
      <c r="F956" s="225" t="s">
        <v>1505</v>
      </c>
      <c r="G956" s="223"/>
      <c r="H956" s="226" t="s">
        <v>21</v>
      </c>
      <c r="I956" s="227"/>
      <c r="J956" s="223"/>
      <c r="K956" s="223"/>
      <c r="L956" s="228"/>
      <c r="M956" s="229"/>
      <c r="N956" s="230"/>
      <c r="O956" s="230"/>
      <c r="P956" s="230"/>
      <c r="Q956" s="230"/>
      <c r="R956" s="230"/>
      <c r="S956" s="230"/>
      <c r="T956" s="231"/>
      <c r="AT956" s="232" t="s">
        <v>371</v>
      </c>
      <c r="AU956" s="232" t="s">
        <v>79</v>
      </c>
      <c r="AV956" s="12" t="s">
        <v>77</v>
      </c>
      <c r="AW956" s="12" t="s">
        <v>33</v>
      </c>
      <c r="AX956" s="12" t="s">
        <v>70</v>
      </c>
      <c r="AY956" s="232" t="s">
        <v>361</v>
      </c>
    </row>
    <row r="957" spans="2:65" s="13" customFormat="1" ht="13.5">
      <c r="B957" s="233"/>
      <c r="C957" s="234"/>
      <c r="D957" s="235" t="s">
        <v>371</v>
      </c>
      <c r="E957" s="236" t="s">
        <v>21</v>
      </c>
      <c r="F957" s="237" t="s">
        <v>1506</v>
      </c>
      <c r="G957" s="234"/>
      <c r="H957" s="238">
        <v>142.798</v>
      </c>
      <c r="I957" s="239"/>
      <c r="J957" s="234"/>
      <c r="K957" s="234"/>
      <c r="L957" s="240"/>
      <c r="M957" s="241"/>
      <c r="N957" s="242"/>
      <c r="O957" s="242"/>
      <c r="P957" s="242"/>
      <c r="Q957" s="242"/>
      <c r="R957" s="242"/>
      <c r="S957" s="242"/>
      <c r="T957" s="243"/>
      <c r="AT957" s="244" t="s">
        <v>371</v>
      </c>
      <c r="AU957" s="244" t="s">
        <v>79</v>
      </c>
      <c r="AV957" s="13" t="s">
        <v>79</v>
      </c>
      <c r="AW957" s="13" t="s">
        <v>33</v>
      </c>
      <c r="AX957" s="13" t="s">
        <v>77</v>
      </c>
      <c r="AY957" s="244" t="s">
        <v>361</v>
      </c>
    </row>
    <row r="958" spans="2:65" s="1" customFormat="1" ht="22.5" customHeight="1">
      <c r="B958" s="42"/>
      <c r="C958" s="207" t="s">
        <v>1507</v>
      </c>
      <c r="D958" s="207" t="s">
        <v>363</v>
      </c>
      <c r="E958" s="208" t="s">
        <v>1508</v>
      </c>
      <c r="F958" s="209" t="s">
        <v>1509</v>
      </c>
      <c r="G958" s="210" t="s">
        <v>459</v>
      </c>
      <c r="H958" s="211">
        <v>142.798</v>
      </c>
      <c r="I958" s="212"/>
      <c r="J958" s="213">
        <f>ROUND(I958*H958,2)</f>
        <v>0</v>
      </c>
      <c r="K958" s="209" t="s">
        <v>367</v>
      </c>
      <c r="L958" s="62"/>
      <c r="M958" s="214" t="s">
        <v>21</v>
      </c>
      <c r="N958" s="215" t="s">
        <v>41</v>
      </c>
      <c r="O958" s="43"/>
      <c r="P958" s="216">
        <f>O958*H958</f>
        <v>0</v>
      </c>
      <c r="Q958" s="216">
        <v>0</v>
      </c>
      <c r="R958" s="216">
        <f>Q958*H958</f>
        <v>0</v>
      </c>
      <c r="S958" s="216">
        <v>0</v>
      </c>
      <c r="T958" s="217">
        <f>S958*H958</f>
        <v>0</v>
      </c>
      <c r="AR958" s="25" t="s">
        <v>464</v>
      </c>
      <c r="AT958" s="25" t="s">
        <v>363</v>
      </c>
      <c r="AU958" s="25" t="s">
        <v>79</v>
      </c>
      <c r="AY958" s="25" t="s">
        <v>361</v>
      </c>
      <c r="BE958" s="218">
        <f>IF(N958="základní",J958,0)</f>
        <v>0</v>
      </c>
      <c r="BF958" s="218">
        <f>IF(N958="snížená",J958,0)</f>
        <v>0</v>
      </c>
      <c r="BG958" s="218">
        <f>IF(N958="zákl. přenesená",J958,0)</f>
        <v>0</v>
      </c>
      <c r="BH958" s="218">
        <f>IF(N958="sníž. přenesená",J958,0)</f>
        <v>0</v>
      </c>
      <c r="BI958" s="218">
        <f>IF(N958="nulová",J958,0)</f>
        <v>0</v>
      </c>
      <c r="BJ958" s="25" t="s">
        <v>77</v>
      </c>
      <c r="BK958" s="218">
        <f>ROUND(I958*H958,2)</f>
        <v>0</v>
      </c>
      <c r="BL958" s="25" t="s">
        <v>464</v>
      </c>
      <c r="BM958" s="25" t="s">
        <v>1510</v>
      </c>
    </row>
    <row r="959" spans="2:65" s="1" customFormat="1" ht="27">
      <c r="B959" s="42"/>
      <c r="C959" s="64"/>
      <c r="D959" s="219" t="s">
        <v>369</v>
      </c>
      <c r="E959" s="64"/>
      <c r="F959" s="220" t="s">
        <v>1511</v>
      </c>
      <c r="G959" s="64"/>
      <c r="H959" s="64"/>
      <c r="I959" s="175"/>
      <c r="J959" s="64"/>
      <c r="K959" s="64"/>
      <c r="L959" s="62"/>
      <c r="M959" s="221"/>
      <c r="N959" s="43"/>
      <c r="O959" s="43"/>
      <c r="P959" s="43"/>
      <c r="Q959" s="43"/>
      <c r="R959" s="43"/>
      <c r="S959" s="43"/>
      <c r="T959" s="79"/>
      <c r="AT959" s="25" t="s">
        <v>369</v>
      </c>
      <c r="AU959" s="25" t="s">
        <v>79</v>
      </c>
    </row>
    <row r="960" spans="2:65" s="12" customFormat="1" ht="13.5">
      <c r="B960" s="222"/>
      <c r="C960" s="223"/>
      <c r="D960" s="219" t="s">
        <v>371</v>
      </c>
      <c r="E960" s="224" t="s">
        <v>21</v>
      </c>
      <c r="F960" s="225" t="s">
        <v>1512</v>
      </c>
      <c r="G960" s="223"/>
      <c r="H960" s="226" t="s">
        <v>21</v>
      </c>
      <c r="I960" s="227"/>
      <c r="J960" s="223"/>
      <c r="K960" s="223"/>
      <c r="L960" s="228"/>
      <c r="M960" s="229"/>
      <c r="N960" s="230"/>
      <c r="O960" s="230"/>
      <c r="P960" s="230"/>
      <c r="Q960" s="230"/>
      <c r="R960" s="230"/>
      <c r="S960" s="230"/>
      <c r="T960" s="231"/>
      <c r="AT960" s="232" t="s">
        <v>371</v>
      </c>
      <c r="AU960" s="232" t="s">
        <v>79</v>
      </c>
      <c r="AV960" s="12" t="s">
        <v>77</v>
      </c>
      <c r="AW960" s="12" t="s">
        <v>33</v>
      </c>
      <c r="AX960" s="12" t="s">
        <v>70</v>
      </c>
      <c r="AY960" s="232" t="s">
        <v>361</v>
      </c>
    </row>
    <row r="961" spans="2:65" s="12" customFormat="1" ht="27">
      <c r="B961" s="222"/>
      <c r="C961" s="223"/>
      <c r="D961" s="219" t="s">
        <v>371</v>
      </c>
      <c r="E961" s="224" t="s">
        <v>21</v>
      </c>
      <c r="F961" s="225" t="s">
        <v>1513</v>
      </c>
      <c r="G961" s="223"/>
      <c r="H961" s="226" t="s">
        <v>21</v>
      </c>
      <c r="I961" s="227"/>
      <c r="J961" s="223"/>
      <c r="K961" s="223"/>
      <c r="L961" s="228"/>
      <c r="M961" s="229"/>
      <c r="N961" s="230"/>
      <c r="O961" s="230"/>
      <c r="P961" s="230"/>
      <c r="Q961" s="230"/>
      <c r="R961" s="230"/>
      <c r="S961" s="230"/>
      <c r="T961" s="231"/>
      <c r="AT961" s="232" t="s">
        <v>371</v>
      </c>
      <c r="AU961" s="232" t="s">
        <v>79</v>
      </c>
      <c r="AV961" s="12" t="s">
        <v>77</v>
      </c>
      <c r="AW961" s="12" t="s">
        <v>33</v>
      </c>
      <c r="AX961" s="12" t="s">
        <v>70</v>
      </c>
      <c r="AY961" s="232" t="s">
        <v>361</v>
      </c>
    </row>
    <row r="962" spans="2:65" s="13" customFormat="1" ht="13.5">
      <c r="B962" s="233"/>
      <c r="C962" s="234"/>
      <c r="D962" s="235" t="s">
        <v>371</v>
      </c>
      <c r="E962" s="236" t="s">
        <v>21</v>
      </c>
      <c r="F962" s="237" t="s">
        <v>1506</v>
      </c>
      <c r="G962" s="234"/>
      <c r="H962" s="238">
        <v>142.798</v>
      </c>
      <c r="I962" s="239"/>
      <c r="J962" s="234"/>
      <c r="K962" s="234"/>
      <c r="L962" s="240"/>
      <c r="M962" s="241"/>
      <c r="N962" s="242"/>
      <c r="O962" s="242"/>
      <c r="P962" s="242"/>
      <c r="Q962" s="242"/>
      <c r="R962" s="242"/>
      <c r="S962" s="242"/>
      <c r="T962" s="243"/>
      <c r="AT962" s="244" t="s">
        <v>371</v>
      </c>
      <c r="AU962" s="244" t="s">
        <v>79</v>
      </c>
      <c r="AV962" s="13" t="s">
        <v>79</v>
      </c>
      <c r="AW962" s="13" t="s">
        <v>33</v>
      </c>
      <c r="AX962" s="13" t="s">
        <v>77</v>
      </c>
      <c r="AY962" s="244" t="s">
        <v>361</v>
      </c>
    </row>
    <row r="963" spans="2:65" s="1" customFormat="1" ht="44.25" customHeight="1">
      <c r="B963" s="42"/>
      <c r="C963" s="273" t="s">
        <v>1514</v>
      </c>
      <c r="D963" s="273" t="s">
        <v>952</v>
      </c>
      <c r="E963" s="274" t="s">
        <v>1515</v>
      </c>
      <c r="F963" s="275" t="s">
        <v>1516</v>
      </c>
      <c r="G963" s="276" t="s">
        <v>459</v>
      </c>
      <c r="H963" s="277">
        <v>157.078</v>
      </c>
      <c r="I963" s="278"/>
      <c r="J963" s="279">
        <f>ROUND(I963*H963,2)</f>
        <v>0</v>
      </c>
      <c r="K963" s="275" t="s">
        <v>21</v>
      </c>
      <c r="L963" s="280"/>
      <c r="M963" s="281" t="s">
        <v>21</v>
      </c>
      <c r="N963" s="282" t="s">
        <v>41</v>
      </c>
      <c r="O963" s="43"/>
      <c r="P963" s="216">
        <f>O963*H963</f>
        <v>0</v>
      </c>
      <c r="Q963" s="216">
        <v>9.3100000000000006E-3</v>
      </c>
      <c r="R963" s="216">
        <f>Q963*H963</f>
        <v>1.46239618</v>
      </c>
      <c r="S963" s="216">
        <v>0</v>
      </c>
      <c r="T963" s="217">
        <f>S963*H963</f>
        <v>0</v>
      </c>
      <c r="AR963" s="25" t="s">
        <v>580</v>
      </c>
      <c r="AT963" s="25" t="s">
        <v>952</v>
      </c>
      <c r="AU963" s="25" t="s">
        <v>79</v>
      </c>
      <c r="AY963" s="25" t="s">
        <v>361</v>
      </c>
      <c r="BE963" s="218">
        <f>IF(N963="základní",J963,0)</f>
        <v>0</v>
      </c>
      <c r="BF963" s="218">
        <f>IF(N963="snížená",J963,0)</f>
        <v>0</v>
      </c>
      <c r="BG963" s="218">
        <f>IF(N963="zákl. přenesená",J963,0)</f>
        <v>0</v>
      </c>
      <c r="BH963" s="218">
        <f>IF(N963="sníž. přenesená",J963,0)</f>
        <v>0</v>
      </c>
      <c r="BI963" s="218">
        <f>IF(N963="nulová",J963,0)</f>
        <v>0</v>
      </c>
      <c r="BJ963" s="25" t="s">
        <v>77</v>
      </c>
      <c r="BK963" s="218">
        <f>ROUND(I963*H963,2)</f>
        <v>0</v>
      </c>
      <c r="BL963" s="25" t="s">
        <v>464</v>
      </c>
      <c r="BM963" s="25" t="s">
        <v>1517</v>
      </c>
    </row>
    <row r="964" spans="2:65" s="1" customFormat="1" ht="40.5">
      <c r="B964" s="42"/>
      <c r="C964" s="64"/>
      <c r="D964" s="219" t="s">
        <v>369</v>
      </c>
      <c r="E964" s="64"/>
      <c r="F964" s="220" t="s">
        <v>1516</v>
      </c>
      <c r="G964" s="64"/>
      <c r="H964" s="64"/>
      <c r="I964" s="175"/>
      <c r="J964" s="64"/>
      <c r="K964" s="64"/>
      <c r="L964" s="62"/>
      <c r="M964" s="221"/>
      <c r="N964" s="43"/>
      <c r="O964" s="43"/>
      <c r="P964" s="43"/>
      <c r="Q964" s="43"/>
      <c r="R964" s="43"/>
      <c r="S964" s="43"/>
      <c r="T964" s="79"/>
      <c r="AT964" s="25" t="s">
        <v>369</v>
      </c>
      <c r="AU964" s="25" t="s">
        <v>79</v>
      </c>
    </row>
    <row r="965" spans="2:65" s="13" customFormat="1" ht="13.5">
      <c r="B965" s="233"/>
      <c r="C965" s="234"/>
      <c r="D965" s="235" t="s">
        <v>371</v>
      </c>
      <c r="E965" s="234"/>
      <c r="F965" s="237" t="s">
        <v>1518</v>
      </c>
      <c r="G965" s="234"/>
      <c r="H965" s="238">
        <v>157.078</v>
      </c>
      <c r="I965" s="239"/>
      <c r="J965" s="234"/>
      <c r="K965" s="234"/>
      <c r="L965" s="240"/>
      <c r="M965" s="241"/>
      <c r="N965" s="242"/>
      <c r="O965" s="242"/>
      <c r="P965" s="242"/>
      <c r="Q965" s="242"/>
      <c r="R965" s="242"/>
      <c r="S965" s="242"/>
      <c r="T965" s="243"/>
      <c r="AT965" s="244" t="s">
        <v>371</v>
      </c>
      <c r="AU965" s="244" t="s">
        <v>79</v>
      </c>
      <c r="AV965" s="13" t="s">
        <v>79</v>
      </c>
      <c r="AW965" s="13" t="s">
        <v>6</v>
      </c>
      <c r="AX965" s="13" t="s">
        <v>77</v>
      </c>
      <c r="AY965" s="244" t="s">
        <v>361</v>
      </c>
    </row>
    <row r="966" spans="2:65" s="1" customFormat="1" ht="22.5" customHeight="1">
      <c r="B966" s="42"/>
      <c r="C966" s="207" t="s">
        <v>1519</v>
      </c>
      <c r="D966" s="207" t="s">
        <v>363</v>
      </c>
      <c r="E966" s="208" t="s">
        <v>1520</v>
      </c>
      <c r="F966" s="209" t="s">
        <v>1521</v>
      </c>
      <c r="G966" s="210" t="s">
        <v>685</v>
      </c>
      <c r="H966" s="211">
        <v>177</v>
      </c>
      <c r="I966" s="212"/>
      <c r="J966" s="213">
        <f>ROUND(I966*H966,2)</f>
        <v>0</v>
      </c>
      <c r="K966" s="209" t="s">
        <v>367</v>
      </c>
      <c r="L966" s="62"/>
      <c r="M966" s="214" t="s">
        <v>21</v>
      </c>
      <c r="N966" s="215" t="s">
        <v>41</v>
      </c>
      <c r="O966" s="43"/>
      <c r="P966" s="216">
        <f>O966*H966</f>
        <v>0</v>
      </c>
      <c r="Q966" s="216">
        <v>0</v>
      </c>
      <c r="R966" s="216">
        <f>Q966*H966</f>
        <v>0</v>
      </c>
      <c r="S966" s="216">
        <v>0</v>
      </c>
      <c r="T966" s="217">
        <f>S966*H966</f>
        <v>0</v>
      </c>
      <c r="AR966" s="25" t="s">
        <v>464</v>
      </c>
      <c r="AT966" s="25" t="s">
        <v>363</v>
      </c>
      <c r="AU966" s="25" t="s">
        <v>79</v>
      </c>
      <c r="AY966" s="25" t="s">
        <v>361</v>
      </c>
      <c r="BE966" s="218">
        <f>IF(N966="základní",J966,0)</f>
        <v>0</v>
      </c>
      <c r="BF966" s="218">
        <f>IF(N966="snížená",J966,0)</f>
        <v>0</v>
      </c>
      <c r="BG966" s="218">
        <f>IF(N966="zákl. přenesená",J966,0)</f>
        <v>0</v>
      </c>
      <c r="BH966" s="218">
        <f>IF(N966="sníž. přenesená",J966,0)</f>
        <v>0</v>
      </c>
      <c r="BI966" s="218">
        <f>IF(N966="nulová",J966,0)</f>
        <v>0</v>
      </c>
      <c r="BJ966" s="25" t="s">
        <v>77</v>
      </c>
      <c r="BK966" s="218">
        <f>ROUND(I966*H966,2)</f>
        <v>0</v>
      </c>
      <c r="BL966" s="25" t="s">
        <v>464</v>
      </c>
      <c r="BM966" s="25" t="s">
        <v>1522</v>
      </c>
    </row>
    <row r="967" spans="2:65" s="1" customFormat="1" ht="13.5">
      <c r="B967" s="42"/>
      <c r="C967" s="64"/>
      <c r="D967" s="219" t="s">
        <v>369</v>
      </c>
      <c r="E967" s="64"/>
      <c r="F967" s="220" t="s">
        <v>1523</v>
      </c>
      <c r="G967" s="64"/>
      <c r="H967" s="64"/>
      <c r="I967" s="175"/>
      <c r="J967" s="64"/>
      <c r="K967" s="64"/>
      <c r="L967" s="62"/>
      <c r="M967" s="221"/>
      <c r="N967" s="43"/>
      <c r="O967" s="43"/>
      <c r="P967" s="43"/>
      <c r="Q967" s="43"/>
      <c r="R967" s="43"/>
      <c r="S967" s="43"/>
      <c r="T967" s="79"/>
      <c r="AT967" s="25" t="s">
        <v>369</v>
      </c>
      <c r="AU967" s="25" t="s">
        <v>79</v>
      </c>
    </row>
    <row r="968" spans="2:65" s="12" customFormat="1" ht="13.5">
      <c r="B968" s="222"/>
      <c r="C968" s="223"/>
      <c r="D968" s="219" t="s">
        <v>371</v>
      </c>
      <c r="E968" s="224" t="s">
        <v>21</v>
      </c>
      <c r="F968" s="225" t="s">
        <v>1469</v>
      </c>
      <c r="G968" s="223"/>
      <c r="H968" s="226" t="s">
        <v>21</v>
      </c>
      <c r="I968" s="227"/>
      <c r="J968" s="223"/>
      <c r="K968" s="223"/>
      <c r="L968" s="228"/>
      <c r="M968" s="229"/>
      <c r="N968" s="230"/>
      <c r="O968" s="230"/>
      <c r="P968" s="230"/>
      <c r="Q968" s="230"/>
      <c r="R968" s="230"/>
      <c r="S968" s="230"/>
      <c r="T968" s="231"/>
      <c r="AT968" s="232" t="s">
        <v>371</v>
      </c>
      <c r="AU968" s="232" t="s">
        <v>79</v>
      </c>
      <c r="AV968" s="12" t="s">
        <v>77</v>
      </c>
      <c r="AW968" s="12" t="s">
        <v>33</v>
      </c>
      <c r="AX968" s="12" t="s">
        <v>70</v>
      </c>
      <c r="AY968" s="232" t="s">
        <v>361</v>
      </c>
    </row>
    <row r="969" spans="2:65" s="13" customFormat="1" ht="13.5">
      <c r="B969" s="233"/>
      <c r="C969" s="234"/>
      <c r="D969" s="235" t="s">
        <v>371</v>
      </c>
      <c r="E969" s="236" t="s">
        <v>21</v>
      </c>
      <c r="F969" s="237" t="s">
        <v>1524</v>
      </c>
      <c r="G969" s="234"/>
      <c r="H969" s="238">
        <v>177</v>
      </c>
      <c r="I969" s="239"/>
      <c r="J969" s="234"/>
      <c r="K969" s="234"/>
      <c r="L969" s="240"/>
      <c r="M969" s="241"/>
      <c r="N969" s="242"/>
      <c r="O969" s="242"/>
      <c r="P969" s="242"/>
      <c r="Q969" s="242"/>
      <c r="R969" s="242"/>
      <c r="S969" s="242"/>
      <c r="T969" s="243"/>
      <c r="AT969" s="244" t="s">
        <v>371</v>
      </c>
      <c r="AU969" s="244" t="s">
        <v>79</v>
      </c>
      <c r="AV969" s="13" t="s">
        <v>79</v>
      </c>
      <c r="AW969" s="13" t="s">
        <v>33</v>
      </c>
      <c r="AX969" s="13" t="s">
        <v>77</v>
      </c>
      <c r="AY969" s="244" t="s">
        <v>361</v>
      </c>
    </row>
    <row r="970" spans="2:65" s="1" customFormat="1" ht="22.5" customHeight="1">
      <c r="B970" s="42"/>
      <c r="C970" s="273" t="s">
        <v>1525</v>
      </c>
      <c r="D970" s="273" t="s">
        <v>952</v>
      </c>
      <c r="E970" s="274" t="s">
        <v>1526</v>
      </c>
      <c r="F970" s="275" t="s">
        <v>1527</v>
      </c>
      <c r="G970" s="276" t="s">
        <v>366</v>
      </c>
      <c r="H970" s="277">
        <v>0.42499999999999999</v>
      </c>
      <c r="I970" s="278"/>
      <c r="J970" s="279">
        <f>ROUND(I970*H970,2)</f>
        <v>0</v>
      </c>
      <c r="K970" s="275" t="s">
        <v>367</v>
      </c>
      <c r="L970" s="280"/>
      <c r="M970" s="281" t="s">
        <v>21</v>
      </c>
      <c r="N970" s="282" t="s">
        <v>41</v>
      </c>
      <c r="O970" s="43"/>
      <c r="P970" s="216">
        <f>O970*H970</f>
        <v>0</v>
      </c>
      <c r="Q970" s="216">
        <v>0.55000000000000004</v>
      </c>
      <c r="R970" s="216">
        <f>Q970*H970</f>
        <v>0.23375000000000001</v>
      </c>
      <c r="S970" s="216">
        <v>0</v>
      </c>
      <c r="T970" s="217">
        <f>S970*H970</f>
        <v>0</v>
      </c>
      <c r="AR970" s="25" t="s">
        <v>580</v>
      </c>
      <c r="AT970" s="25" t="s">
        <v>952</v>
      </c>
      <c r="AU970" s="25" t="s">
        <v>79</v>
      </c>
      <c r="AY970" s="25" t="s">
        <v>361</v>
      </c>
      <c r="BE970" s="218">
        <f>IF(N970="základní",J970,0)</f>
        <v>0</v>
      </c>
      <c r="BF970" s="218">
        <f>IF(N970="snížená",J970,0)</f>
        <v>0</v>
      </c>
      <c r="BG970" s="218">
        <f>IF(N970="zákl. přenesená",J970,0)</f>
        <v>0</v>
      </c>
      <c r="BH970" s="218">
        <f>IF(N970="sníž. přenesená",J970,0)</f>
        <v>0</v>
      </c>
      <c r="BI970" s="218">
        <f>IF(N970="nulová",J970,0)</f>
        <v>0</v>
      </c>
      <c r="BJ970" s="25" t="s">
        <v>77</v>
      </c>
      <c r="BK970" s="218">
        <f>ROUND(I970*H970,2)</f>
        <v>0</v>
      </c>
      <c r="BL970" s="25" t="s">
        <v>464</v>
      </c>
      <c r="BM970" s="25" t="s">
        <v>1528</v>
      </c>
    </row>
    <row r="971" spans="2:65" s="1" customFormat="1" ht="13.5">
      <c r="B971" s="42"/>
      <c r="C971" s="64"/>
      <c r="D971" s="219" t="s">
        <v>369</v>
      </c>
      <c r="E971" s="64"/>
      <c r="F971" s="220" t="s">
        <v>1527</v>
      </c>
      <c r="G971" s="64"/>
      <c r="H971" s="64"/>
      <c r="I971" s="175"/>
      <c r="J971" s="64"/>
      <c r="K971" s="64"/>
      <c r="L971" s="62"/>
      <c r="M971" s="221"/>
      <c r="N971" s="43"/>
      <c r="O971" s="43"/>
      <c r="P971" s="43"/>
      <c r="Q971" s="43"/>
      <c r="R971" s="43"/>
      <c r="S971" s="43"/>
      <c r="T971" s="79"/>
      <c r="AT971" s="25" t="s">
        <v>369</v>
      </c>
      <c r="AU971" s="25" t="s">
        <v>79</v>
      </c>
    </row>
    <row r="972" spans="2:65" s="13" customFormat="1" ht="13.5">
      <c r="B972" s="233"/>
      <c r="C972" s="234"/>
      <c r="D972" s="235" t="s">
        <v>371</v>
      </c>
      <c r="E972" s="236" t="s">
        <v>21</v>
      </c>
      <c r="F972" s="237" t="s">
        <v>1529</v>
      </c>
      <c r="G972" s="234"/>
      <c r="H972" s="238">
        <v>0.42499999999999999</v>
      </c>
      <c r="I972" s="239"/>
      <c r="J972" s="234"/>
      <c r="K972" s="234"/>
      <c r="L972" s="240"/>
      <c r="M972" s="241"/>
      <c r="N972" s="242"/>
      <c r="O972" s="242"/>
      <c r="P972" s="242"/>
      <c r="Q972" s="242"/>
      <c r="R972" s="242"/>
      <c r="S972" s="242"/>
      <c r="T972" s="243"/>
      <c r="AT972" s="244" t="s">
        <v>371</v>
      </c>
      <c r="AU972" s="244" t="s">
        <v>79</v>
      </c>
      <c r="AV972" s="13" t="s">
        <v>79</v>
      </c>
      <c r="AW972" s="13" t="s">
        <v>33</v>
      </c>
      <c r="AX972" s="13" t="s">
        <v>77</v>
      </c>
      <c r="AY972" s="244" t="s">
        <v>361</v>
      </c>
    </row>
    <row r="973" spans="2:65" s="1" customFormat="1" ht="22.5" customHeight="1">
      <c r="B973" s="42"/>
      <c r="C973" s="207" t="s">
        <v>1530</v>
      </c>
      <c r="D973" s="207" t="s">
        <v>363</v>
      </c>
      <c r="E973" s="208" t="s">
        <v>1531</v>
      </c>
      <c r="F973" s="209" t="s">
        <v>1532</v>
      </c>
      <c r="G973" s="210" t="s">
        <v>366</v>
      </c>
      <c r="H973" s="211">
        <v>8.2690000000000001</v>
      </c>
      <c r="I973" s="212"/>
      <c r="J973" s="213">
        <f>ROUND(I973*H973,2)</f>
        <v>0</v>
      </c>
      <c r="K973" s="209" t="s">
        <v>367</v>
      </c>
      <c r="L973" s="62"/>
      <c r="M973" s="214" t="s">
        <v>21</v>
      </c>
      <c r="N973" s="215" t="s">
        <v>41</v>
      </c>
      <c r="O973" s="43"/>
      <c r="P973" s="216">
        <f>O973*H973</f>
        <v>0</v>
      </c>
      <c r="Q973" s="216">
        <v>2.3369999999999998E-2</v>
      </c>
      <c r="R973" s="216">
        <f>Q973*H973</f>
        <v>0.19324653</v>
      </c>
      <c r="S973" s="216">
        <v>0</v>
      </c>
      <c r="T973" s="217">
        <f>S973*H973</f>
        <v>0</v>
      </c>
      <c r="AR973" s="25" t="s">
        <v>464</v>
      </c>
      <c r="AT973" s="25" t="s">
        <v>363</v>
      </c>
      <c r="AU973" s="25" t="s">
        <v>79</v>
      </c>
      <c r="AY973" s="25" t="s">
        <v>361</v>
      </c>
      <c r="BE973" s="218">
        <f>IF(N973="základní",J973,0)</f>
        <v>0</v>
      </c>
      <c r="BF973" s="218">
        <f>IF(N973="snížená",J973,0)</f>
        <v>0</v>
      </c>
      <c r="BG973" s="218">
        <f>IF(N973="zákl. přenesená",J973,0)</f>
        <v>0</v>
      </c>
      <c r="BH973" s="218">
        <f>IF(N973="sníž. přenesená",J973,0)</f>
        <v>0</v>
      </c>
      <c r="BI973" s="218">
        <f>IF(N973="nulová",J973,0)</f>
        <v>0</v>
      </c>
      <c r="BJ973" s="25" t="s">
        <v>77</v>
      </c>
      <c r="BK973" s="218">
        <f>ROUND(I973*H973,2)</f>
        <v>0</v>
      </c>
      <c r="BL973" s="25" t="s">
        <v>464</v>
      </c>
      <c r="BM973" s="25" t="s">
        <v>1533</v>
      </c>
    </row>
    <row r="974" spans="2:65" s="1" customFormat="1" ht="27">
      <c r="B974" s="42"/>
      <c r="C974" s="64"/>
      <c r="D974" s="219" t="s">
        <v>369</v>
      </c>
      <c r="E974" s="64"/>
      <c r="F974" s="220" t="s">
        <v>1534</v>
      </c>
      <c r="G974" s="64"/>
      <c r="H974" s="64"/>
      <c r="I974" s="175"/>
      <c r="J974" s="64"/>
      <c r="K974" s="64"/>
      <c r="L974" s="62"/>
      <c r="M974" s="221"/>
      <c r="N974" s="43"/>
      <c r="O974" s="43"/>
      <c r="P974" s="43"/>
      <c r="Q974" s="43"/>
      <c r="R974" s="43"/>
      <c r="S974" s="43"/>
      <c r="T974" s="79"/>
      <c r="AT974" s="25" t="s">
        <v>369</v>
      </c>
      <c r="AU974" s="25" t="s">
        <v>79</v>
      </c>
    </row>
    <row r="975" spans="2:65" s="13" customFormat="1" ht="13.5">
      <c r="B975" s="233"/>
      <c r="C975" s="234"/>
      <c r="D975" s="235" t="s">
        <v>371</v>
      </c>
      <c r="E975" s="236" t="s">
        <v>21</v>
      </c>
      <c r="F975" s="237" t="s">
        <v>1535</v>
      </c>
      <c r="G975" s="234"/>
      <c r="H975" s="238">
        <v>8.2690000000000001</v>
      </c>
      <c r="I975" s="239"/>
      <c r="J975" s="234"/>
      <c r="K975" s="234"/>
      <c r="L975" s="240"/>
      <c r="M975" s="241"/>
      <c r="N975" s="242"/>
      <c r="O975" s="242"/>
      <c r="P975" s="242"/>
      <c r="Q975" s="242"/>
      <c r="R975" s="242"/>
      <c r="S975" s="242"/>
      <c r="T975" s="243"/>
      <c r="AT975" s="244" t="s">
        <v>371</v>
      </c>
      <c r="AU975" s="244" t="s">
        <v>79</v>
      </c>
      <c r="AV975" s="13" t="s">
        <v>79</v>
      </c>
      <c r="AW975" s="13" t="s">
        <v>33</v>
      </c>
      <c r="AX975" s="13" t="s">
        <v>77</v>
      </c>
      <c r="AY975" s="244" t="s">
        <v>361</v>
      </c>
    </row>
    <row r="976" spans="2:65" s="1" customFormat="1" ht="22.5" customHeight="1">
      <c r="B976" s="42"/>
      <c r="C976" s="207" t="s">
        <v>1536</v>
      </c>
      <c r="D976" s="207" t="s">
        <v>363</v>
      </c>
      <c r="E976" s="208" t="s">
        <v>1537</v>
      </c>
      <c r="F976" s="209" t="s">
        <v>1538</v>
      </c>
      <c r="G976" s="210" t="s">
        <v>685</v>
      </c>
      <c r="H976" s="211">
        <v>120.96</v>
      </c>
      <c r="I976" s="212"/>
      <c r="J976" s="213">
        <f>ROUND(I976*H976,2)</f>
        <v>0</v>
      </c>
      <c r="K976" s="209" t="s">
        <v>367</v>
      </c>
      <c r="L976" s="62"/>
      <c r="M976" s="214" t="s">
        <v>21</v>
      </c>
      <c r="N976" s="215" t="s">
        <v>41</v>
      </c>
      <c r="O976" s="43"/>
      <c r="P976" s="216">
        <f>O976*H976</f>
        <v>0</v>
      </c>
      <c r="Q976" s="216">
        <v>0</v>
      </c>
      <c r="R976" s="216">
        <f>Q976*H976</f>
        <v>0</v>
      </c>
      <c r="S976" s="216">
        <v>0</v>
      </c>
      <c r="T976" s="217">
        <f>S976*H976</f>
        <v>0</v>
      </c>
      <c r="AR976" s="25" t="s">
        <v>464</v>
      </c>
      <c r="AT976" s="25" t="s">
        <v>363</v>
      </c>
      <c r="AU976" s="25" t="s">
        <v>79</v>
      </c>
      <c r="AY976" s="25" t="s">
        <v>361</v>
      </c>
      <c r="BE976" s="218">
        <f>IF(N976="základní",J976,0)</f>
        <v>0</v>
      </c>
      <c r="BF976" s="218">
        <f>IF(N976="snížená",J976,0)</f>
        <v>0</v>
      </c>
      <c r="BG976" s="218">
        <f>IF(N976="zákl. přenesená",J976,0)</f>
        <v>0</v>
      </c>
      <c r="BH976" s="218">
        <f>IF(N976="sníž. přenesená",J976,0)</f>
        <v>0</v>
      </c>
      <c r="BI976" s="218">
        <f>IF(N976="nulová",J976,0)</f>
        <v>0</v>
      </c>
      <c r="BJ976" s="25" t="s">
        <v>77</v>
      </c>
      <c r="BK976" s="218">
        <f>ROUND(I976*H976,2)</f>
        <v>0</v>
      </c>
      <c r="BL976" s="25" t="s">
        <v>464</v>
      </c>
      <c r="BM976" s="25" t="s">
        <v>1539</v>
      </c>
    </row>
    <row r="977" spans="2:65" s="1" customFormat="1" ht="27">
      <c r="B977" s="42"/>
      <c r="C977" s="64"/>
      <c r="D977" s="219" t="s">
        <v>369</v>
      </c>
      <c r="E977" s="64"/>
      <c r="F977" s="220" t="s">
        <v>1540</v>
      </c>
      <c r="G977" s="64"/>
      <c r="H977" s="64"/>
      <c r="I977" s="175"/>
      <c r="J977" s="64"/>
      <c r="K977" s="64"/>
      <c r="L977" s="62"/>
      <c r="M977" s="221"/>
      <c r="N977" s="43"/>
      <c r="O977" s="43"/>
      <c r="P977" s="43"/>
      <c r="Q977" s="43"/>
      <c r="R977" s="43"/>
      <c r="S977" s="43"/>
      <c r="T977" s="79"/>
      <c r="AT977" s="25" t="s">
        <v>369</v>
      </c>
      <c r="AU977" s="25" t="s">
        <v>79</v>
      </c>
    </row>
    <row r="978" spans="2:65" s="13" customFormat="1" ht="13.5">
      <c r="B978" s="233"/>
      <c r="C978" s="234"/>
      <c r="D978" s="219" t="s">
        <v>371</v>
      </c>
      <c r="E978" s="245" t="s">
        <v>21</v>
      </c>
      <c r="F978" s="246" t="s">
        <v>1541</v>
      </c>
      <c r="G978" s="234"/>
      <c r="H978" s="247">
        <v>80.19</v>
      </c>
      <c r="I978" s="239"/>
      <c r="J978" s="234"/>
      <c r="K978" s="234"/>
      <c r="L978" s="240"/>
      <c r="M978" s="241"/>
      <c r="N978" s="242"/>
      <c r="O978" s="242"/>
      <c r="P978" s="242"/>
      <c r="Q978" s="242"/>
      <c r="R978" s="242"/>
      <c r="S978" s="242"/>
      <c r="T978" s="243"/>
      <c r="AT978" s="244" t="s">
        <v>371</v>
      </c>
      <c r="AU978" s="244" t="s">
        <v>79</v>
      </c>
      <c r="AV978" s="13" t="s">
        <v>79</v>
      </c>
      <c r="AW978" s="13" t="s">
        <v>33</v>
      </c>
      <c r="AX978" s="13" t="s">
        <v>70</v>
      </c>
      <c r="AY978" s="244" t="s">
        <v>361</v>
      </c>
    </row>
    <row r="979" spans="2:65" s="13" customFormat="1" ht="13.5">
      <c r="B979" s="233"/>
      <c r="C979" s="234"/>
      <c r="D979" s="219" t="s">
        <v>371</v>
      </c>
      <c r="E979" s="245" t="s">
        <v>21</v>
      </c>
      <c r="F979" s="246" t="s">
        <v>1542</v>
      </c>
      <c r="G979" s="234"/>
      <c r="H979" s="247">
        <v>35.770000000000003</v>
      </c>
      <c r="I979" s="239"/>
      <c r="J979" s="234"/>
      <c r="K979" s="234"/>
      <c r="L979" s="240"/>
      <c r="M979" s="241"/>
      <c r="N979" s="242"/>
      <c r="O979" s="242"/>
      <c r="P979" s="242"/>
      <c r="Q979" s="242"/>
      <c r="R979" s="242"/>
      <c r="S979" s="242"/>
      <c r="T979" s="243"/>
      <c r="AT979" s="244" t="s">
        <v>371</v>
      </c>
      <c r="AU979" s="244" t="s">
        <v>79</v>
      </c>
      <c r="AV979" s="13" t="s">
        <v>79</v>
      </c>
      <c r="AW979" s="13" t="s">
        <v>33</v>
      </c>
      <c r="AX979" s="13" t="s">
        <v>70</v>
      </c>
      <c r="AY979" s="244" t="s">
        <v>361</v>
      </c>
    </row>
    <row r="980" spans="2:65" s="13" customFormat="1" ht="13.5">
      <c r="B980" s="233"/>
      <c r="C980" s="234"/>
      <c r="D980" s="219" t="s">
        <v>371</v>
      </c>
      <c r="E980" s="245" t="s">
        <v>21</v>
      </c>
      <c r="F980" s="246" t="s">
        <v>1543</v>
      </c>
      <c r="G980" s="234"/>
      <c r="H980" s="247">
        <v>5</v>
      </c>
      <c r="I980" s="239"/>
      <c r="J980" s="234"/>
      <c r="K980" s="234"/>
      <c r="L980" s="240"/>
      <c r="M980" s="241"/>
      <c r="N980" s="242"/>
      <c r="O980" s="242"/>
      <c r="P980" s="242"/>
      <c r="Q980" s="242"/>
      <c r="R980" s="242"/>
      <c r="S980" s="242"/>
      <c r="T980" s="243"/>
      <c r="AT980" s="244" t="s">
        <v>371</v>
      </c>
      <c r="AU980" s="244" t="s">
        <v>79</v>
      </c>
      <c r="AV980" s="13" t="s">
        <v>79</v>
      </c>
      <c r="AW980" s="13" t="s">
        <v>33</v>
      </c>
      <c r="AX980" s="13" t="s">
        <v>70</v>
      </c>
      <c r="AY980" s="244" t="s">
        <v>361</v>
      </c>
    </row>
    <row r="981" spans="2:65" s="14" customFormat="1" ht="13.5">
      <c r="B981" s="248"/>
      <c r="C981" s="249"/>
      <c r="D981" s="235" t="s">
        <v>371</v>
      </c>
      <c r="E981" s="250" t="s">
        <v>21</v>
      </c>
      <c r="F981" s="251" t="s">
        <v>392</v>
      </c>
      <c r="G981" s="249"/>
      <c r="H981" s="252">
        <v>120.96</v>
      </c>
      <c r="I981" s="253"/>
      <c r="J981" s="249"/>
      <c r="K981" s="249"/>
      <c r="L981" s="254"/>
      <c r="M981" s="255"/>
      <c r="N981" s="256"/>
      <c r="O981" s="256"/>
      <c r="P981" s="256"/>
      <c r="Q981" s="256"/>
      <c r="R981" s="256"/>
      <c r="S981" s="256"/>
      <c r="T981" s="257"/>
      <c r="AT981" s="258" t="s">
        <v>371</v>
      </c>
      <c r="AU981" s="258" t="s">
        <v>79</v>
      </c>
      <c r="AV981" s="14" t="s">
        <v>147</v>
      </c>
      <c r="AW981" s="14" t="s">
        <v>33</v>
      </c>
      <c r="AX981" s="14" t="s">
        <v>77</v>
      </c>
      <c r="AY981" s="258" t="s">
        <v>361</v>
      </c>
    </row>
    <row r="982" spans="2:65" s="1" customFormat="1" ht="22.5" customHeight="1">
      <c r="B982" s="42"/>
      <c r="C982" s="273" t="s">
        <v>1544</v>
      </c>
      <c r="D982" s="273" t="s">
        <v>952</v>
      </c>
      <c r="E982" s="274" t="s">
        <v>1545</v>
      </c>
      <c r="F982" s="275" t="s">
        <v>1546</v>
      </c>
      <c r="G982" s="276" t="s">
        <v>366</v>
      </c>
      <c r="H982" s="277">
        <v>1.177</v>
      </c>
      <c r="I982" s="278"/>
      <c r="J982" s="279">
        <f>ROUND(I982*H982,2)</f>
        <v>0</v>
      </c>
      <c r="K982" s="275" t="s">
        <v>367</v>
      </c>
      <c r="L982" s="280"/>
      <c r="M982" s="281" t="s">
        <v>21</v>
      </c>
      <c r="N982" s="282" t="s">
        <v>41</v>
      </c>
      <c r="O982" s="43"/>
      <c r="P982" s="216">
        <f>O982*H982</f>
        <v>0</v>
      </c>
      <c r="Q982" s="216">
        <v>0.55000000000000004</v>
      </c>
      <c r="R982" s="216">
        <f>Q982*H982</f>
        <v>0.64735000000000009</v>
      </c>
      <c r="S982" s="216">
        <v>0</v>
      </c>
      <c r="T982" s="217">
        <f>S982*H982</f>
        <v>0</v>
      </c>
      <c r="AR982" s="25" t="s">
        <v>580</v>
      </c>
      <c r="AT982" s="25" t="s">
        <v>952</v>
      </c>
      <c r="AU982" s="25" t="s">
        <v>79</v>
      </c>
      <c r="AY982" s="25" t="s">
        <v>361</v>
      </c>
      <c r="BE982" s="218">
        <f>IF(N982="základní",J982,0)</f>
        <v>0</v>
      </c>
      <c r="BF982" s="218">
        <f>IF(N982="snížená",J982,0)</f>
        <v>0</v>
      </c>
      <c r="BG982" s="218">
        <f>IF(N982="zákl. přenesená",J982,0)</f>
        <v>0</v>
      </c>
      <c r="BH982" s="218">
        <f>IF(N982="sníž. přenesená",J982,0)</f>
        <v>0</v>
      </c>
      <c r="BI982" s="218">
        <f>IF(N982="nulová",J982,0)</f>
        <v>0</v>
      </c>
      <c r="BJ982" s="25" t="s">
        <v>77</v>
      </c>
      <c r="BK982" s="218">
        <f>ROUND(I982*H982,2)</f>
        <v>0</v>
      </c>
      <c r="BL982" s="25" t="s">
        <v>464</v>
      </c>
      <c r="BM982" s="25" t="s">
        <v>1547</v>
      </c>
    </row>
    <row r="983" spans="2:65" s="1" customFormat="1" ht="13.5">
      <c r="B983" s="42"/>
      <c r="C983" s="64"/>
      <c r="D983" s="219" t="s">
        <v>369</v>
      </c>
      <c r="E983" s="64"/>
      <c r="F983" s="220" t="s">
        <v>1546</v>
      </c>
      <c r="G983" s="64"/>
      <c r="H983" s="64"/>
      <c r="I983" s="175"/>
      <c r="J983" s="64"/>
      <c r="K983" s="64"/>
      <c r="L983" s="62"/>
      <c r="M983" s="221"/>
      <c r="N983" s="43"/>
      <c r="O983" s="43"/>
      <c r="P983" s="43"/>
      <c r="Q983" s="43"/>
      <c r="R983" s="43"/>
      <c r="S983" s="43"/>
      <c r="T983" s="79"/>
      <c r="AT983" s="25" t="s">
        <v>369</v>
      </c>
      <c r="AU983" s="25" t="s">
        <v>79</v>
      </c>
    </row>
    <row r="984" spans="2:65" s="13" customFormat="1" ht="13.5">
      <c r="B984" s="233"/>
      <c r="C984" s="234"/>
      <c r="D984" s="219" t="s">
        <v>371</v>
      </c>
      <c r="E984" s="245" t="s">
        <v>21</v>
      </c>
      <c r="F984" s="246" t="s">
        <v>1442</v>
      </c>
      <c r="G984" s="234"/>
      <c r="H984" s="247">
        <v>1.0589999999999999</v>
      </c>
      <c r="I984" s="239"/>
      <c r="J984" s="234"/>
      <c r="K984" s="234"/>
      <c r="L984" s="240"/>
      <c r="M984" s="241"/>
      <c r="N984" s="242"/>
      <c r="O984" s="242"/>
      <c r="P984" s="242"/>
      <c r="Q984" s="242"/>
      <c r="R984" s="242"/>
      <c r="S984" s="242"/>
      <c r="T984" s="243"/>
      <c r="AT984" s="244" t="s">
        <v>371</v>
      </c>
      <c r="AU984" s="244" t="s">
        <v>79</v>
      </c>
      <c r="AV984" s="13" t="s">
        <v>79</v>
      </c>
      <c r="AW984" s="13" t="s">
        <v>33</v>
      </c>
      <c r="AX984" s="13" t="s">
        <v>70</v>
      </c>
      <c r="AY984" s="244" t="s">
        <v>361</v>
      </c>
    </row>
    <row r="985" spans="2:65" s="13" customFormat="1" ht="13.5">
      <c r="B985" s="233"/>
      <c r="C985" s="234"/>
      <c r="D985" s="219" t="s">
        <v>371</v>
      </c>
      <c r="E985" s="245" t="s">
        <v>21</v>
      </c>
      <c r="F985" s="246" t="s">
        <v>1443</v>
      </c>
      <c r="G985" s="234"/>
      <c r="H985" s="247">
        <v>8.5999999999999993E-2</v>
      </c>
      <c r="I985" s="239"/>
      <c r="J985" s="234"/>
      <c r="K985" s="234"/>
      <c r="L985" s="240"/>
      <c r="M985" s="241"/>
      <c r="N985" s="242"/>
      <c r="O985" s="242"/>
      <c r="P985" s="242"/>
      <c r="Q985" s="242"/>
      <c r="R985" s="242"/>
      <c r="S985" s="242"/>
      <c r="T985" s="243"/>
      <c r="AT985" s="244" t="s">
        <v>371</v>
      </c>
      <c r="AU985" s="244" t="s">
        <v>79</v>
      </c>
      <c r="AV985" s="13" t="s">
        <v>79</v>
      </c>
      <c r="AW985" s="13" t="s">
        <v>33</v>
      </c>
      <c r="AX985" s="13" t="s">
        <v>70</v>
      </c>
      <c r="AY985" s="244" t="s">
        <v>361</v>
      </c>
    </row>
    <row r="986" spans="2:65" s="13" customFormat="1" ht="13.5">
      <c r="B986" s="233"/>
      <c r="C986" s="234"/>
      <c r="D986" s="219" t="s">
        <v>371</v>
      </c>
      <c r="E986" s="245" t="s">
        <v>21</v>
      </c>
      <c r="F986" s="246" t="s">
        <v>1444</v>
      </c>
      <c r="G986" s="234"/>
      <c r="H986" s="247">
        <v>3.2000000000000001E-2</v>
      </c>
      <c r="I986" s="239"/>
      <c r="J986" s="234"/>
      <c r="K986" s="234"/>
      <c r="L986" s="240"/>
      <c r="M986" s="241"/>
      <c r="N986" s="242"/>
      <c r="O986" s="242"/>
      <c r="P986" s="242"/>
      <c r="Q986" s="242"/>
      <c r="R986" s="242"/>
      <c r="S986" s="242"/>
      <c r="T986" s="243"/>
      <c r="AT986" s="244" t="s">
        <v>371</v>
      </c>
      <c r="AU986" s="244" t="s">
        <v>79</v>
      </c>
      <c r="AV986" s="13" t="s">
        <v>79</v>
      </c>
      <c r="AW986" s="13" t="s">
        <v>33</v>
      </c>
      <c r="AX986" s="13" t="s">
        <v>70</v>
      </c>
      <c r="AY986" s="244" t="s">
        <v>361</v>
      </c>
    </row>
    <row r="987" spans="2:65" s="14" customFormat="1" ht="13.5">
      <c r="B987" s="248"/>
      <c r="C987" s="249"/>
      <c r="D987" s="235" t="s">
        <v>371</v>
      </c>
      <c r="E987" s="250" t="s">
        <v>21</v>
      </c>
      <c r="F987" s="251" t="s">
        <v>392</v>
      </c>
      <c r="G987" s="249"/>
      <c r="H987" s="252">
        <v>1.177</v>
      </c>
      <c r="I987" s="253"/>
      <c r="J987" s="249"/>
      <c r="K987" s="249"/>
      <c r="L987" s="254"/>
      <c r="M987" s="255"/>
      <c r="N987" s="256"/>
      <c r="O987" s="256"/>
      <c r="P987" s="256"/>
      <c r="Q987" s="256"/>
      <c r="R987" s="256"/>
      <c r="S987" s="256"/>
      <c r="T987" s="257"/>
      <c r="AT987" s="258" t="s">
        <v>371</v>
      </c>
      <c r="AU987" s="258" t="s">
        <v>79</v>
      </c>
      <c r="AV987" s="14" t="s">
        <v>147</v>
      </c>
      <c r="AW987" s="14" t="s">
        <v>33</v>
      </c>
      <c r="AX987" s="14" t="s">
        <v>77</v>
      </c>
      <c r="AY987" s="258" t="s">
        <v>361</v>
      </c>
    </row>
    <row r="988" spans="2:65" s="1" customFormat="1" ht="22.5" customHeight="1">
      <c r="B988" s="42"/>
      <c r="C988" s="207" t="s">
        <v>1548</v>
      </c>
      <c r="D988" s="207" t="s">
        <v>363</v>
      </c>
      <c r="E988" s="208" t="s">
        <v>1549</v>
      </c>
      <c r="F988" s="209" t="s">
        <v>1550</v>
      </c>
      <c r="G988" s="210" t="s">
        <v>685</v>
      </c>
      <c r="H988" s="211">
        <v>119.06</v>
      </c>
      <c r="I988" s="212"/>
      <c r="J988" s="213">
        <f>ROUND(I988*H988,2)</f>
        <v>0</v>
      </c>
      <c r="K988" s="209" t="s">
        <v>367</v>
      </c>
      <c r="L988" s="62"/>
      <c r="M988" s="214" t="s">
        <v>21</v>
      </c>
      <c r="N988" s="215" t="s">
        <v>41</v>
      </c>
      <c r="O988" s="43"/>
      <c r="P988" s="216">
        <f>O988*H988</f>
        <v>0</v>
      </c>
      <c r="Q988" s="216">
        <v>0</v>
      </c>
      <c r="R988" s="216">
        <f>Q988*H988</f>
        <v>0</v>
      </c>
      <c r="S988" s="216">
        <v>0</v>
      </c>
      <c r="T988" s="217">
        <f>S988*H988</f>
        <v>0</v>
      </c>
      <c r="AR988" s="25" t="s">
        <v>464</v>
      </c>
      <c r="AT988" s="25" t="s">
        <v>363</v>
      </c>
      <c r="AU988" s="25" t="s">
        <v>79</v>
      </c>
      <c r="AY988" s="25" t="s">
        <v>361</v>
      </c>
      <c r="BE988" s="218">
        <f>IF(N988="základní",J988,0)</f>
        <v>0</v>
      </c>
      <c r="BF988" s="218">
        <f>IF(N988="snížená",J988,0)</f>
        <v>0</v>
      </c>
      <c r="BG988" s="218">
        <f>IF(N988="zákl. přenesená",J988,0)</f>
        <v>0</v>
      </c>
      <c r="BH988" s="218">
        <f>IF(N988="sníž. přenesená",J988,0)</f>
        <v>0</v>
      </c>
      <c r="BI988" s="218">
        <f>IF(N988="nulová",J988,0)</f>
        <v>0</v>
      </c>
      <c r="BJ988" s="25" t="s">
        <v>77</v>
      </c>
      <c r="BK988" s="218">
        <f>ROUND(I988*H988,2)</f>
        <v>0</v>
      </c>
      <c r="BL988" s="25" t="s">
        <v>464</v>
      </c>
      <c r="BM988" s="25" t="s">
        <v>1551</v>
      </c>
    </row>
    <row r="989" spans="2:65" s="1" customFormat="1" ht="27">
      <c r="B989" s="42"/>
      <c r="C989" s="64"/>
      <c r="D989" s="219" t="s">
        <v>369</v>
      </c>
      <c r="E989" s="64"/>
      <c r="F989" s="220" t="s">
        <v>1552</v>
      </c>
      <c r="G989" s="64"/>
      <c r="H989" s="64"/>
      <c r="I989" s="175"/>
      <c r="J989" s="64"/>
      <c r="K989" s="64"/>
      <c r="L989" s="62"/>
      <c r="M989" s="221"/>
      <c r="N989" s="43"/>
      <c r="O989" s="43"/>
      <c r="P989" s="43"/>
      <c r="Q989" s="43"/>
      <c r="R989" s="43"/>
      <c r="S989" s="43"/>
      <c r="T989" s="79"/>
      <c r="AT989" s="25" t="s">
        <v>369</v>
      </c>
      <c r="AU989" s="25" t="s">
        <v>79</v>
      </c>
    </row>
    <row r="990" spans="2:65" s="13" customFormat="1" ht="13.5">
      <c r="B990" s="233"/>
      <c r="C990" s="234"/>
      <c r="D990" s="219" t="s">
        <v>371</v>
      </c>
      <c r="E990" s="245" t="s">
        <v>21</v>
      </c>
      <c r="F990" s="246" t="s">
        <v>1553</v>
      </c>
      <c r="G990" s="234"/>
      <c r="H990" s="247">
        <v>44.2</v>
      </c>
      <c r="I990" s="239"/>
      <c r="J990" s="234"/>
      <c r="K990" s="234"/>
      <c r="L990" s="240"/>
      <c r="M990" s="241"/>
      <c r="N990" s="242"/>
      <c r="O990" s="242"/>
      <c r="P990" s="242"/>
      <c r="Q990" s="242"/>
      <c r="R990" s="242"/>
      <c r="S990" s="242"/>
      <c r="T990" s="243"/>
      <c r="AT990" s="244" t="s">
        <v>371</v>
      </c>
      <c r="AU990" s="244" t="s">
        <v>79</v>
      </c>
      <c r="AV990" s="13" t="s">
        <v>79</v>
      </c>
      <c r="AW990" s="13" t="s">
        <v>33</v>
      </c>
      <c r="AX990" s="13" t="s">
        <v>70</v>
      </c>
      <c r="AY990" s="244" t="s">
        <v>361</v>
      </c>
    </row>
    <row r="991" spans="2:65" s="13" customFormat="1" ht="13.5">
      <c r="B991" s="233"/>
      <c r="C991" s="234"/>
      <c r="D991" s="219" t="s">
        <v>371</v>
      </c>
      <c r="E991" s="245" t="s">
        <v>21</v>
      </c>
      <c r="F991" s="246" t="s">
        <v>1554</v>
      </c>
      <c r="G991" s="234"/>
      <c r="H991" s="247">
        <v>48</v>
      </c>
      <c r="I991" s="239"/>
      <c r="J991" s="234"/>
      <c r="K991" s="234"/>
      <c r="L991" s="240"/>
      <c r="M991" s="241"/>
      <c r="N991" s="242"/>
      <c r="O991" s="242"/>
      <c r="P991" s="242"/>
      <c r="Q991" s="242"/>
      <c r="R991" s="242"/>
      <c r="S991" s="242"/>
      <c r="T991" s="243"/>
      <c r="AT991" s="244" t="s">
        <v>371</v>
      </c>
      <c r="AU991" s="244" t="s">
        <v>79</v>
      </c>
      <c r="AV991" s="13" t="s">
        <v>79</v>
      </c>
      <c r="AW991" s="13" t="s">
        <v>33</v>
      </c>
      <c r="AX991" s="13" t="s">
        <v>70</v>
      </c>
      <c r="AY991" s="244" t="s">
        <v>361</v>
      </c>
    </row>
    <row r="992" spans="2:65" s="13" customFormat="1" ht="13.5">
      <c r="B992" s="233"/>
      <c r="C992" s="234"/>
      <c r="D992" s="219" t="s">
        <v>371</v>
      </c>
      <c r="E992" s="245" t="s">
        <v>21</v>
      </c>
      <c r="F992" s="246" t="s">
        <v>1555</v>
      </c>
      <c r="G992" s="234"/>
      <c r="H992" s="247">
        <v>11.77</v>
      </c>
      <c r="I992" s="239"/>
      <c r="J992" s="234"/>
      <c r="K992" s="234"/>
      <c r="L992" s="240"/>
      <c r="M992" s="241"/>
      <c r="N992" s="242"/>
      <c r="O992" s="242"/>
      <c r="P992" s="242"/>
      <c r="Q992" s="242"/>
      <c r="R992" s="242"/>
      <c r="S992" s="242"/>
      <c r="T992" s="243"/>
      <c r="AT992" s="244" t="s">
        <v>371</v>
      </c>
      <c r="AU992" s="244" t="s">
        <v>79</v>
      </c>
      <c r="AV992" s="13" t="s">
        <v>79</v>
      </c>
      <c r="AW992" s="13" t="s">
        <v>33</v>
      </c>
      <c r="AX992" s="13" t="s">
        <v>70</v>
      </c>
      <c r="AY992" s="244" t="s">
        <v>361</v>
      </c>
    </row>
    <row r="993" spans="2:65" s="13" customFormat="1" ht="13.5">
      <c r="B993" s="233"/>
      <c r="C993" s="234"/>
      <c r="D993" s="219" t="s">
        <v>371</v>
      </c>
      <c r="E993" s="245" t="s">
        <v>21</v>
      </c>
      <c r="F993" s="246" t="s">
        <v>1556</v>
      </c>
      <c r="G993" s="234"/>
      <c r="H993" s="247">
        <v>4.2</v>
      </c>
      <c r="I993" s="239"/>
      <c r="J993" s="234"/>
      <c r="K993" s="234"/>
      <c r="L993" s="240"/>
      <c r="M993" s="241"/>
      <c r="N993" s="242"/>
      <c r="O993" s="242"/>
      <c r="P993" s="242"/>
      <c r="Q993" s="242"/>
      <c r="R993" s="242"/>
      <c r="S993" s="242"/>
      <c r="T993" s="243"/>
      <c r="AT993" s="244" t="s">
        <v>371</v>
      </c>
      <c r="AU993" s="244" t="s">
        <v>79</v>
      </c>
      <c r="AV993" s="13" t="s">
        <v>79</v>
      </c>
      <c r="AW993" s="13" t="s">
        <v>33</v>
      </c>
      <c r="AX993" s="13" t="s">
        <v>70</v>
      </c>
      <c r="AY993" s="244" t="s">
        <v>361</v>
      </c>
    </row>
    <row r="994" spans="2:65" s="13" customFormat="1" ht="13.5">
      <c r="B994" s="233"/>
      <c r="C994" s="234"/>
      <c r="D994" s="219" t="s">
        <v>371</v>
      </c>
      <c r="E994" s="245" t="s">
        <v>21</v>
      </c>
      <c r="F994" s="246" t="s">
        <v>1557</v>
      </c>
      <c r="G994" s="234"/>
      <c r="H994" s="247">
        <v>10.89</v>
      </c>
      <c r="I994" s="239"/>
      <c r="J994" s="234"/>
      <c r="K994" s="234"/>
      <c r="L994" s="240"/>
      <c r="M994" s="241"/>
      <c r="N994" s="242"/>
      <c r="O994" s="242"/>
      <c r="P994" s="242"/>
      <c r="Q994" s="242"/>
      <c r="R994" s="242"/>
      <c r="S994" s="242"/>
      <c r="T994" s="243"/>
      <c r="AT994" s="244" t="s">
        <v>371</v>
      </c>
      <c r="AU994" s="244" t="s">
        <v>79</v>
      </c>
      <c r="AV994" s="13" t="s">
        <v>79</v>
      </c>
      <c r="AW994" s="13" t="s">
        <v>33</v>
      </c>
      <c r="AX994" s="13" t="s">
        <v>70</v>
      </c>
      <c r="AY994" s="244" t="s">
        <v>361</v>
      </c>
    </row>
    <row r="995" spans="2:65" s="14" customFormat="1" ht="13.5">
      <c r="B995" s="248"/>
      <c r="C995" s="249"/>
      <c r="D995" s="235" t="s">
        <v>371</v>
      </c>
      <c r="E995" s="250" t="s">
        <v>21</v>
      </c>
      <c r="F995" s="251" t="s">
        <v>392</v>
      </c>
      <c r="G995" s="249"/>
      <c r="H995" s="252">
        <v>119.06</v>
      </c>
      <c r="I995" s="253"/>
      <c r="J995" s="249"/>
      <c r="K995" s="249"/>
      <c r="L995" s="254"/>
      <c r="M995" s="255"/>
      <c r="N995" s="256"/>
      <c r="O995" s="256"/>
      <c r="P995" s="256"/>
      <c r="Q995" s="256"/>
      <c r="R995" s="256"/>
      <c r="S995" s="256"/>
      <c r="T995" s="257"/>
      <c r="AT995" s="258" t="s">
        <v>371</v>
      </c>
      <c r="AU995" s="258" t="s">
        <v>79</v>
      </c>
      <c r="AV995" s="14" t="s">
        <v>147</v>
      </c>
      <c r="AW995" s="14" t="s">
        <v>33</v>
      </c>
      <c r="AX995" s="14" t="s">
        <v>77</v>
      </c>
      <c r="AY995" s="258" t="s">
        <v>361</v>
      </c>
    </row>
    <row r="996" spans="2:65" s="1" customFormat="1" ht="22.5" customHeight="1">
      <c r="B996" s="42"/>
      <c r="C996" s="273" t="s">
        <v>1558</v>
      </c>
      <c r="D996" s="273" t="s">
        <v>952</v>
      </c>
      <c r="E996" s="274" t="s">
        <v>1559</v>
      </c>
      <c r="F996" s="275" t="s">
        <v>1560</v>
      </c>
      <c r="G996" s="276" t="s">
        <v>366</v>
      </c>
      <c r="H996" s="277">
        <v>1.8440000000000001</v>
      </c>
      <c r="I996" s="278"/>
      <c r="J996" s="279">
        <f>ROUND(I996*H996,2)</f>
        <v>0</v>
      </c>
      <c r="K996" s="275" t="s">
        <v>367</v>
      </c>
      <c r="L996" s="280"/>
      <c r="M996" s="281" t="s">
        <v>21</v>
      </c>
      <c r="N996" s="282" t="s">
        <v>41</v>
      </c>
      <c r="O996" s="43"/>
      <c r="P996" s="216">
        <f>O996*H996</f>
        <v>0</v>
      </c>
      <c r="Q996" s="216">
        <v>0.55000000000000004</v>
      </c>
      <c r="R996" s="216">
        <f>Q996*H996</f>
        <v>1.0142000000000002</v>
      </c>
      <c r="S996" s="216">
        <v>0</v>
      </c>
      <c r="T996" s="217">
        <f>S996*H996</f>
        <v>0</v>
      </c>
      <c r="AR996" s="25" t="s">
        <v>580</v>
      </c>
      <c r="AT996" s="25" t="s">
        <v>952</v>
      </c>
      <c r="AU996" s="25" t="s">
        <v>79</v>
      </c>
      <c r="AY996" s="25" t="s">
        <v>361</v>
      </c>
      <c r="BE996" s="218">
        <f>IF(N996="základní",J996,0)</f>
        <v>0</v>
      </c>
      <c r="BF996" s="218">
        <f>IF(N996="snížená",J996,0)</f>
        <v>0</v>
      </c>
      <c r="BG996" s="218">
        <f>IF(N996="zákl. přenesená",J996,0)</f>
        <v>0</v>
      </c>
      <c r="BH996" s="218">
        <f>IF(N996="sníž. přenesená",J996,0)</f>
        <v>0</v>
      </c>
      <c r="BI996" s="218">
        <f>IF(N996="nulová",J996,0)</f>
        <v>0</v>
      </c>
      <c r="BJ996" s="25" t="s">
        <v>77</v>
      </c>
      <c r="BK996" s="218">
        <f>ROUND(I996*H996,2)</f>
        <v>0</v>
      </c>
      <c r="BL996" s="25" t="s">
        <v>464</v>
      </c>
      <c r="BM996" s="25" t="s">
        <v>1561</v>
      </c>
    </row>
    <row r="997" spans="2:65" s="1" customFormat="1" ht="13.5">
      <c r="B997" s="42"/>
      <c r="C997" s="64"/>
      <c r="D997" s="219" t="s">
        <v>369</v>
      </c>
      <c r="E997" s="64"/>
      <c r="F997" s="220" t="s">
        <v>1560</v>
      </c>
      <c r="G997" s="64"/>
      <c r="H997" s="64"/>
      <c r="I997" s="175"/>
      <c r="J997" s="64"/>
      <c r="K997" s="64"/>
      <c r="L997" s="62"/>
      <c r="M997" s="221"/>
      <c r="N997" s="43"/>
      <c r="O997" s="43"/>
      <c r="P997" s="43"/>
      <c r="Q997" s="43"/>
      <c r="R997" s="43"/>
      <c r="S997" s="43"/>
      <c r="T997" s="79"/>
      <c r="AT997" s="25" t="s">
        <v>369</v>
      </c>
      <c r="AU997" s="25" t="s">
        <v>79</v>
      </c>
    </row>
    <row r="998" spans="2:65" s="13" customFormat="1" ht="13.5">
      <c r="B998" s="233"/>
      <c r="C998" s="234"/>
      <c r="D998" s="219" t="s">
        <v>371</v>
      </c>
      <c r="E998" s="245" t="s">
        <v>21</v>
      </c>
      <c r="F998" s="246" t="s">
        <v>1445</v>
      </c>
      <c r="G998" s="234"/>
      <c r="H998" s="247">
        <v>0.69099999999999995</v>
      </c>
      <c r="I998" s="239"/>
      <c r="J998" s="234"/>
      <c r="K998" s="234"/>
      <c r="L998" s="240"/>
      <c r="M998" s="241"/>
      <c r="N998" s="242"/>
      <c r="O998" s="242"/>
      <c r="P998" s="242"/>
      <c r="Q998" s="242"/>
      <c r="R998" s="242"/>
      <c r="S998" s="242"/>
      <c r="T998" s="243"/>
      <c r="AT998" s="244" t="s">
        <v>371</v>
      </c>
      <c r="AU998" s="244" t="s">
        <v>79</v>
      </c>
      <c r="AV998" s="13" t="s">
        <v>79</v>
      </c>
      <c r="AW998" s="13" t="s">
        <v>33</v>
      </c>
      <c r="AX998" s="13" t="s">
        <v>70</v>
      </c>
      <c r="AY998" s="244" t="s">
        <v>361</v>
      </c>
    </row>
    <row r="999" spans="2:65" s="13" customFormat="1" ht="13.5">
      <c r="B999" s="233"/>
      <c r="C999" s="234"/>
      <c r="D999" s="219" t="s">
        <v>371</v>
      </c>
      <c r="E999" s="245" t="s">
        <v>21</v>
      </c>
      <c r="F999" s="246" t="s">
        <v>1441</v>
      </c>
      <c r="G999" s="234"/>
      <c r="H999" s="247">
        <v>0.61899999999999999</v>
      </c>
      <c r="I999" s="239"/>
      <c r="J999" s="234"/>
      <c r="K999" s="234"/>
      <c r="L999" s="240"/>
      <c r="M999" s="241"/>
      <c r="N999" s="242"/>
      <c r="O999" s="242"/>
      <c r="P999" s="242"/>
      <c r="Q999" s="242"/>
      <c r="R999" s="242"/>
      <c r="S999" s="242"/>
      <c r="T999" s="243"/>
      <c r="AT999" s="244" t="s">
        <v>371</v>
      </c>
      <c r="AU999" s="244" t="s">
        <v>79</v>
      </c>
      <c r="AV999" s="13" t="s">
        <v>79</v>
      </c>
      <c r="AW999" s="13" t="s">
        <v>33</v>
      </c>
      <c r="AX999" s="13" t="s">
        <v>70</v>
      </c>
      <c r="AY999" s="244" t="s">
        <v>361</v>
      </c>
    </row>
    <row r="1000" spans="2:65" s="13" customFormat="1" ht="13.5">
      <c r="B1000" s="233"/>
      <c r="C1000" s="234"/>
      <c r="D1000" s="219" t="s">
        <v>371</v>
      </c>
      <c r="E1000" s="245" t="s">
        <v>21</v>
      </c>
      <c r="F1000" s="246" t="s">
        <v>1446</v>
      </c>
      <c r="G1000" s="234"/>
      <c r="H1000" s="247">
        <v>0.254</v>
      </c>
      <c r="I1000" s="239"/>
      <c r="J1000" s="234"/>
      <c r="K1000" s="234"/>
      <c r="L1000" s="240"/>
      <c r="M1000" s="241"/>
      <c r="N1000" s="242"/>
      <c r="O1000" s="242"/>
      <c r="P1000" s="242"/>
      <c r="Q1000" s="242"/>
      <c r="R1000" s="242"/>
      <c r="S1000" s="242"/>
      <c r="T1000" s="243"/>
      <c r="AT1000" s="244" t="s">
        <v>371</v>
      </c>
      <c r="AU1000" s="244" t="s">
        <v>79</v>
      </c>
      <c r="AV1000" s="13" t="s">
        <v>79</v>
      </c>
      <c r="AW1000" s="13" t="s">
        <v>33</v>
      </c>
      <c r="AX1000" s="13" t="s">
        <v>70</v>
      </c>
      <c r="AY1000" s="244" t="s">
        <v>361</v>
      </c>
    </row>
    <row r="1001" spans="2:65" s="13" customFormat="1" ht="13.5">
      <c r="B1001" s="233"/>
      <c r="C1001" s="234"/>
      <c r="D1001" s="219" t="s">
        <v>371</v>
      </c>
      <c r="E1001" s="245" t="s">
        <v>21</v>
      </c>
      <c r="F1001" s="246" t="s">
        <v>1447</v>
      </c>
      <c r="G1001" s="234"/>
      <c r="H1001" s="247">
        <v>7.0999999999999994E-2</v>
      </c>
      <c r="I1001" s="239"/>
      <c r="J1001" s="234"/>
      <c r="K1001" s="234"/>
      <c r="L1001" s="240"/>
      <c r="M1001" s="241"/>
      <c r="N1001" s="242"/>
      <c r="O1001" s="242"/>
      <c r="P1001" s="242"/>
      <c r="Q1001" s="242"/>
      <c r="R1001" s="242"/>
      <c r="S1001" s="242"/>
      <c r="T1001" s="243"/>
      <c r="AT1001" s="244" t="s">
        <v>371</v>
      </c>
      <c r="AU1001" s="244" t="s">
        <v>79</v>
      </c>
      <c r="AV1001" s="13" t="s">
        <v>79</v>
      </c>
      <c r="AW1001" s="13" t="s">
        <v>33</v>
      </c>
      <c r="AX1001" s="13" t="s">
        <v>70</v>
      </c>
      <c r="AY1001" s="244" t="s">
        <v>361</v>
      </c>
    </row>
    <row r="1002" spans="2:65" s="13" customFormat="1" ht="13.5">
      <c r="B1002" s="233"/>
      <c r="C1002" s="234"/>
      <c r="D1002" s="219" t="s">
        <v>371</v>
      </c>
      <c r="E1002" s="245" t="s">
        <v>21</v>
      </c>
      <c r="F1002" s="246" t="s">
        <v>1448</v>
      </c>
      <c r="G1002" s="234"/>
      <c r="H1002" s="247">
        <v>0.20899999999999999</v>
      </c>
      <c r="I1002" s="239"/>
      <c r="J1002" s="234"/>
      <c r="K1002" s="234"/>
      <c r="L1002" s="240"/>
      <c r="M1002" s="241"/>
      <c r="N1002" s="242"/>
      <c r="O1002" s="242"/>
      <c r="P1002" s="242"/>
      <c r="Q1002" s="242"/>
      <c r="R1002" s="242"/>
      <c r="S1002" s="242"/>
      <c r="T1002" s="243"/>
      <c r="AT1002" s="244" t="s">
        <v>371</v>
      </c>
      <c r="AU1002" s="244" t="s">
        <v>79</v>
      </c>
      <c r="AV1002" s="13" t="s">
        <v>79</v>
      </c>
      <c r="AW1002" s="13" t="s">
        <v>33</v>
      </c>
      <c r="AX1002" s="13" t="s">
        <v>70</v>
      </c>
      <c r="AY1002" s="244" t="s">
        <v>361</v>
      </c>
    </row>
    <row r="1003" spans="2:65" s="14" customFormat="1" ht="13.5">
      <c r="B1003" s="248"/>
      <c r="C1003" s="249"/>
      <c r="D1003" s="235" t="s">
        <v>371</v>
      </c>
      <c r="E1003" s="250" t="s">
        <v>21</v>
      </c>
      <c r="F1003" s="251" t="s">
        <v>392</v>
      </c>
      <c r="G1003" s="249"/>
      <c r="H1003" s="252">
        <v>1.8440000000000001</v>
      </c>
      <c r="I1003" s="253"/>
      <c r="J1003" s="249"/>
      <c r="K1003" s="249"/>
      <c r="L1003" s="254"/>
      <c r="M1003" s="255"/>
      <c r="N1003" s="256"/>
      <c r="O1003" s="256"/>
      <c r="P1003" s="256"/>
      <c r="Q1003" s="256"/>
      <c r="R1003" s="256"/>
      <c r="S1003" s="256"/>
      <c r="T1003" s="257"/>
      <c r="AT1003" s="258" t="s">
        <v>371</v>
      </c>
      <c r="AU1003" s="258" t="s">
        <v>79</v>
      </c>
      <c r="AV1003" s="14" t="s">
        <v>147</v>
      </c>
      <c r="AW1003" s="14" t="s">
        <v>33</v>
      </c>
      <c r="AX1003" s="14" t="s">
        <v>77</v>
      </c>
      <c r="AY1003" s="258" t="s">
        <v>361</v>
      </c>
    </row>
    <row r="1004" spans="2:65" s="1" customFormat="1" ht="22.5" customHeight="1">
      <c r="B1004" s="42"/>
      <c r="C1004" s="207" t="s">
        <v>1562</v>
      </c>
      <c r="D1004" s="207" t="s">
        <v>363</v>
      </c>
      <c r="E1004" s="208" t="s">
        <v>1563</v>
      </c>
      <c r="F1004" s="209" t="s">
        <v>1564</v>
      </c>
      <c r="G1004" s="210" t="s">
        <v>366</v>
      </c>
      <c r="H1004" s="211">
        <v>3.0209999999999999</v>
      </c>
      <c r="I1004" s="212"/>
      <c r="J1004" s="213">
        <f>ROUND(I1004*H1004,2)</f>
        <v>0</v>
      </c>
      <c r="K1004" s="209" t="s">
        <v>367</v>
      </c>
      <c r="L1004" s="62"/>
      <c r="M1004" s="214" t="s">
        <v>21</v>
      </c>
      <c r="N1004" s="215" t="s">
        <v>41</v>
      </c>
      <c r="O1004" s="43"/>
      <c r="P1004" s="216">
        <f>O1004*H1004</f>
        <v>0</v>
      </c>
      <c r="Q1004" s="216">
        <v>2.4469999999999999E-2</v>
      </c>
      <c r="R1004" s="216">
        <f>Q1004*H1004</f>
        <v>7.3923869999999989E-2</v>
      </c>
      <c r="S1004" s="216">
        <v>0</v>
      </c>
      <c r="T1004" s="217">
        <f>S1004*H1004</f>
        <v>0</v>
      </c>
      <c r="AR1004" s="25" t="s">
        <v>464</v>
      </c>
      <c r="AT1004" s="25" t="s">
        <v>363</v>
      </c>
      <c r="AU1004" s="25" t="s">
        <v>79</v>
      </c>
      <c r="AY1004" s="25" t="s">
        <v>361</v>
      </c>
      <c r="BE1004" s="218">
        <f>IF(N1004="základní",J1004,0)</f>
        <v>0</v>
      </c>
      <c r="BF1004" s="218">
        <f>IF(N1004="snížená",J1004,0)</f>
        <v>0</v>
      </c>
      <c r="BG1004" s="218">
        <f>IF(N1004="zákl. přenesená",J1004,0)</f>
        <v>0</v>
      </c>
      <c r="BH1004" s="218">
        <f>IF(N1004="sníž. přenesená",J1004,0)</f>
        <v>0</v>
      </c>
      <c r="BI1004" s="218">
        <f>IF(N1004="nulová",J1004,0)</f>
        <v>0</v>
      </c>
      <c r="BJ1004" s="25" t="s">
        <v>77</v>
      </c>
      <c r="BK1004" s="218">
        <f>ROUND(I1004*H1004,2)</f>
        <v>0</v>
      </c>
      <c r="BL1004" s="25" t="s">
        <v>464</v>
      </c>
      <c r="BM1004" s="25" t="s">
        <v>1565</v>
      </c>
    </row>
    <row r="1005" spans="2:65" s="1" customFormat="1" ht="13.5">
      <c r="B1005" s="42"/>
      <c r="C1005" s="64"/>
      <c r="D1005" s="219" t="s">
        <v>369</v>
      </c>
      <c r="E1005" s="64"/>
      <c r="F1005" s="220" t="s">
        <v>1566</v>
      </c>
      <c r="G1005" s="64"/>
      <c r="H1005" s="64"/>
      <c r="I1005" s="175"/>
      <c r="J1005" s="64"/>
      <c r="K1005" s="64"/>
      <c r="L1005" s="62"/>
      <c r="M1005" s="221"/>
      <c r="N1005" s="43"/>
      <c r="O1005" s="43"/>
      <c r="P1005" s="43"/>
      <c r="Q1005" s="43"/>
      <c r="R1005" s="43"/>
      <c r="S1005" s="43"/>
      <c r="T1005" s="79"/>
      <c r="AT1005" s="25" t="s">
        <v>369</v>
      </c>
      <c r="AU1005" s="25" t="s">
        <v>79</v>
      </c>
    </row>
    <row r="1006" spans="2:65" s="13" customFormat="1" ht="13.5">
      <c r="B1006" s="233"/>
      <c r="C1006" s="234"/>
      <c r="D1006" s="235" t="s">
        <v>371</v>
      </c>
      <c r="E1006" s="236" t="s">
        <v>21</v>
      </c>
      <c r="F1006" s="237" t="s">
        <v>1567</v>
      </c>
      <c r="G1006" s="234"/>
      <c r="H1006" s="238">
        <v>3.0209999999999999</v>
      </c>
      <c r="I1006" s="239"/>
      <c r="J1006" s="234"/>
      <c r="K1006" s="234"/>
      <c r="L1006" s="240"/>
      <c r="M1006" s="241"/>
      <c r="N1006" s="242"/>
      <c r="O1006" s="242"/>
      <c r="P1006" s="242"/>
      <c r="Q1006" s="242"/>
      <c r="R1006" s="242"/>
      <c r="S1006" s="242"/>
      <c r="T1006" s="243"/>
      <c r="AT1006" s="244" t="s">
        <v>371</v>
      </c>
      <c r="AU1006" s="244" t="s">
        <v>79</v>
      </c>
      <c r="AV1006" s="13" t="s">
        <v>79</v>
      </c>
      <c r="AW1006" s="13" t="s">
        <v>33</v>
      </c>
      <c r="AX1006" s="13" t="s">
        <v>77</v>
      </c>
      <c r="AY1006" s="244" t="s">
        <v>361</v>
      </c>
    </row>
    <row r="1007" spans="2:65" s="1" customFormat="1" ht="22.5" customHeight="1">
      <c r="B1007" s="42"/>
      <c r="C1007" s="207" t="s">
        <v>1568</v>
      </c>
      <c r="D1007" s="207" t="s">
        <v>363</v>
      </c>
      <c r="E1007" s="208" t="s">
        <v>1569</v>
      </c>
      <c r="F1007" s="209" t="s">
        <v>1570</v>
      </c>
      <c r="G1007" s="210" t="s">
        <v>685</v>
      </c>
      <c r="H1007" s="211">
        <v>45.75</v>
      </c>
      <c r="I1007" s="212"/>
      <c r="J1007" s="213">
        <f>ROUND(I1007*H1007,2)</f>
        <v>0</v>
      </c>
      <c r="K1007" s="209" t="s">
        <v>367</v>
      </c>
      <c r="L1007" s="62"/>
      <c r="M1007" s="214" t="s">
        <v>21</v>
      </c>
      <c r="N1007" s="215" t="s">
        <v>41</v>
      </c>
      <c r="O1007" s="43"/>
      <c r="P1007" s="216">
        <f>O1007*H1007</f>
        <v>0</v>
      </c>
      <c r="Q1007" s="216">
        <v>0</v>
      </c>
      <c r="R1007" s="216">
        <f>Q1007*H1007</f>
        <v>0</v>
      </c>
      <c r="S1007" s="216">
        <v>0</v>
      </c>
      <c r="T1007" s="217">
        <f>S1007*H1007</f>
        <v>0</v>
      </c>
      <c r="AR1007" s="25" t="s">
        <v>464</v>
      </c>
      <c r="AT1007" s="25" t="s">
        <v>363</v>
      </c>
      <c r="AU1007" s="25" t="s">
        <v>79</v>
      </c>
      <c r="AY1007" s="25" t="s">
        <v>361</v>
      </c>
      <c r="BE1007" s="218">
        <f>IF(N1007="základní",J1007,0)</f>
        <v>0</v>
      </c>
      <c r="BF1007" s="218">
        <f>IF(N1007="snížená",J1007,0)</f>
        <v>0</v>
      </c>
      <c r="BG1007" s="218">
        <f>IF(N1007="zákl. přenesená",J1007,0)</f>
        <v>0</v>
      </c>
      <c r="BH1007" s="218">
        <f>IF(N1007="sníž. přenesená",J1007,0)</f>
        <v>0</v>
      </c>
      <c r="BI1007" s="218">
        <f>IF(N1007="nulová",J1007,0)</f>
        <v>0</v>
      </c>
      <c r="BJ1007" s="25" t="s">
        <v>77</v>
      </c>
      <c r="BK1007" s="218">
        <f>ROUND(I1007*H1007,2)</f>
        <v>0</v>
      </c>
      <c r="BL1007" s="25" t="s">
        <v>464</v>
      </c>
      <c r="BM1007" s="25" t="s">
        <v>1571</v>
      </c>
    </row>
    <row r="1008" spans="2:65" s="1" customFormat="1" ht="27">
      <c r="B1008" s="42"/>
      <c r="C1008" s="64"/>
      <c r="D1008" s="219" t="s">
        <v>369</v>
      </c>
      <c r="E1008" s="64"/>
      <c r="F1008" s="220" t="s">
        <v>1572</v>
      </c>
      <c r="G1008" s="64"/>
      <c r="H1008" s="64"/>
      <c r="I1008" s="175"/>
      <c r="J1008" s="64"/>
      <c r="K1008" s="64"/>
      <c r="L1008" s="62"/>
      <c r="M1008" s="221"/>
      <c r="N1008" s="43"/>
      <c r="O1008" s="43"/>
      <c r="P1008" s="43"/>
      <c r="Q1008" s="43"/>
      <c r="R1008" s="43"/>
      <c r="S1008" s="43"/>
      <c r="T1008" s="79"/>
      <c r="AT1008" s="25" t="s">
        <v>369</v>
      </c>
      <c r="AU1008" s="25" t="s">
        <v>79</v>
      </c>
    </row>
    <row r="1009" spans="2:65" s="12" customFormat="1" ht="13.5">
      <c r="B1009" s="222"/>
      <c r="C1009" s="223"/>
      <c r="D1009" s="219" t="s">
        <v>371</v>
      </c>
      <c r="E1009" s="224" t="s">
        <v>21</v>
      </c>
      <c r="F1009" s="225" t="s">
        <v>1573</v>
      </c>
      <c r="G1009" s="223"/>
      <c r="H1009" s="226" t="s">
        <v>21</v>
      </c>
      <c r="I1009" s="227"/>
      <c r="J1009" s="223"/>
      <c r="K1009" s="223"/>
      <c r="L1009" s="228"/>
      <c r="M1009" s="229"/>
      <c r="N1009" s="230"/>
      <c r="O1009" s="230"/>
      <c r="P1009" s="230"/>
      <c r="Q1009" s="230"/>
      <c r="R1009" s="230"/>
      <c r="S1009" s="230"/>
      <c r="T1009" s="231"/>
      <c r="AT1009" s="232" t="s">
        <v>371</v>
      </c>
      <c r="AU1009" s="232" t="s">
        <v>79</v>
      </c>
      <c r="AV1009" s="12" t="s">
        <v>77</v>
      </c>
      <c r="AW1009" s="12" t="s">
        <v>33</v>
      </c>
      <c r="AX1009" s="12" t="s">
        <v>70</v>
      </c>
      <c r="AY1009" s="232" t="s">
        <v>361</v>
      </c>
    </row>
    <row r="1010" spans="2:65" s="13" customFormat="1" ht="13.5">
      <c r="B1010" s="233"/>
      <c r="C1010" s="234"/>
      <c r="D1010" s="219" t="s">
        <v>371</v>
      </c>
      <c r="E1010" s="245" t="s">
        <v>21</v>
      </c>
      <c r="F1010" s="246" t="s">
        <v>1574</v>
      </c>
      <c r="G1010" s="234"/>
      <c r="H1010" s="247">
        <v>45.75</v>
      </c>
      <c r="I1010" s="239"/>
      <c r="J1010" s="234"/>
      <c r="K1010" s="234"/>
      <c r="L1010" s="240"/>
      <c r="M1010" s="241"/>
      <c r="N1010" s="242"/>
      <c r="O1010" s="242"/>
      <c r="P1010" s="242"/>
      <c r="Q1010" s="242"/>
      <c r="R1010" s="242"/>
      <c r="S1010" s="242"/>
      <c r="T1010" s="243"/>
      <c r="AT1010" s="244" t="s">
        <v>371</v>
      </c>
      <c r="AU1010" s="244" t="s">
        <v>79</v>
      </c>
      <c r="AV1010" s="13" t="s">
        <v>79</v>
      </c>
      <c r="AW1010" s="13" t="s">
        <v>33</v>
      </c>
      <c r="AX1010" s="13" t="s">
        <v>70</v>
      </c>
      <c r="AY1010" s="244" t="s">
        <v>361</v>
      </c>
    </row>
    <row r="1011" spans="2:65" s="14" customFormat="1" ht="13.5">
      <c r="B1011" s="248"/>
      <c r="C1011" s="249"/>
      <c r="D1011" s="235" t="s">
        <v>371</v>
      </c>
      <c r="E1011" s="250" t="s">
        <v>21</v>
      </c>
      <c r="F1011" s="251" t="s">
        <v>392</v>
      </c>
      <c r="G1011" s="249"/>
      <c r="H1011" s="252">
        <v>45.75</v>
      </c>
      <c r="I1011" s="253"/>
      <c r="J1011" s="249"/>
      <c r="K1011" s="249"/>
      <c r="L1011" s="254"/>
      <c r="M1011" s="255"/>
      <c r="N1011" s="256"/>
      <c r="O1011" s="256"/>
      <c r="P1011" s="256"/>
      <c r="Q1011" s="256"/>
      <c r="R1011" s="256"/>
      <c r="S1011" s="256"/>
      <c r="T1011" s="257"/>
      <c r="AT1011" s="258" t="s">
        <v>371</v>
      </c>
      <c r="AU1011" s="258" t="s">
        <v>79</v>
      </c>
      <c r="AV1011" s="14" t="s">
        <v>147</v>
      </c>
      <c r="AW1011" s="14" t="s">
        <v>33</v>
      </c>
      <c r="AX1011" s="14" t="s">
        <v>77</v>
      </c>
      <c r="AY1011" s="258" t="s">
        <v>361</v>
      </c>
    </row>
    <row r="1012" spans="2:65" s="1" customFormat="1" ht="22.5" customHeight="1">
      <c r="B1012" s="42"/>
      <c r="C1012" s="273" t="s">
        <v>1575</v>
      </c>
      <c r="D1012" s="273" t="s">
        <v>952</v>
      </c>
      <c r="E1012" s="274" t="s">
        <v>1559</v>
      </c>
      <c r="F1012" s="275" t="s">
        <v>1560</v>
      </c>
      <c r="G1012" s="276" t="s">
        <v>366</v>
      </c>
      <c r="H1012" s="277">
        <v>1.0980000000000001</v>
      </c>
      <c r="I1012" s="278"/>
      <c r="J1012" s="279">
        <f>ROUND(I1012*H1012,2)</f>
        <v>0</v>
      </c>
      <c r="K1012" s="275" t="s">
        <v>367</v>
      </c>
      <c r="L1012" s="280"/>
      <c r="M1012" s="281" t="s">
        <v>21</v>
      </c>
      <c r="N1012" s="282" t="s">
        <v>41</v>
      </c>
      <c r="O1012" s="43"/>
      <c r="P1012" s="216">
        <f>O1012*H1012</f>
        <v>0</v>
      </c>
      <c r="Q1012" s="216">
        <v>0.55000000000000004</v>
      </c>
      <c r="R1012" s="216">
        <f>Q1012*H1012</f>
        <v>0.6039000000000001</v>
      </c>
      <c r="S1012" s="216">
        <v>0</v>
      </c>
      <c r="T1012" s="217">
        <f>S1012*H1012</f>
        <v>0</v>
      </c>
      <c r="AR1012" s="25" t="s">
        <v>580</v>
      </c>
      <c r="AT1012" s="25" t="s">
        <v>952</v>
      </c>
      <c r="AU1012" s="25" t="s">
        <v>79</v>
      </c>
      <c r="AY1012" s="25" t="s">
        <v>361</v>
      </c>
      <c r="BE1012" s="218">
        <f>IF(N1012="základní",J1012,0)</f>
        <v>0</v>
      </c>
      <c r="BF1012" s="218">
        <f>IF(N1012="snížená",J1012,0)</f>
        <v>0</v>
      </c>
      <c r="BG1012" s="218">
        <f>IF(N1012="zákl. přenesená",J1012,0)</f>
        <v>0</v>
      </c>
      <c r="BH1012" s="218">
        <f>IF(N1012="sníž. přenesená",J1012,0)</f>
        <v>0</v>
      </c>
      <c r="BI1012" s="218">
        <f>IF(N1012="nulová",J1012,0)</f>
        <v>0</v>
      </c>
      <c r="BJ1012" s="25" t="s">
        <v>77</v>
      </c>
      <c r="BK1012" s="218">
        <f>ROUND(I1012*H1012,2)</f>
        <v>0</v>
      </c>
      <c r="BL1012" s="25" t="s">
        <v>464</v>
      </c>
      <c r="BM1012" s="25" t="s">
        <v>1576</v>
      </c>
    </row>
    <row r="1013" spans="2:65" s="1" customFormat="1" ht="13.5">
      <c r="B1013" s="42"/>
      <c r="C1013" s="64"/>
      <c r="D1013" s="219" t="s">
        <v>369</v>
      </c>
      <c r="E1013" s="64"/>
      <c r="F1013" s="220" t="s">
        <v>1560</v>
      </c>
      <c r="G1013" s="64"/>
      <c r="H1013" s="64"/>
      <c r="I1013" s="175"/>
      <c r="J1013" s="64"/>
      <c r="K1013" s="64"/>
      <c r="L1013" s="62"/>
      <c r="M1013" s="221"/>
      <c r="N1013" s="43"/>
      <c r="O1013" s="43"/>
      <c r="P1013" s="43"/>
      <c r="Q1013" s="43"/>
      <c r="R1013" s="43"/>
      <c r="S1013" s="43"/>
      <c r="T1013" s="79"/>
      <c r="AT1013" s="25" t="s">
        <v>369</v>
      </c>
      <c r="AU1013" s="25" t="s">
        <v>79</v>
      </c>
    </row>
    <row r="1014" spans="2:65" s="13" customFormat="1" ht="13.5">
      <c r="B1014" s="233"/>
      <c r="C1014" s="234"/>
      <c r="D1014" s="235" t="s">
        <v>371</v>
      </c>
      <c r="E1014" s="236" t="s">
        <v>21</v>
      </c>
      <c r="F1014" s="237" t="s">
        <v>1455</v>
      </c>
      <c r="G1014" s="234"/>
      <c r="H1014" s="238">
        <v>1.0980000000000001</v>
      </c>
      <c r="I1014" s="239"/>
      <c r="J1014" s="234"/>
      <c r="K1014" s="234"/>
      <c r="L1014" s="240"/>
      <c r="M1014" s="241"/>
      <c r="N1014" s="242"/>
      <c r="O1014" s="242"/>
      <c r="P1014" s="242"/>
      <c r="Q1014" s="242"/>
      <c r="R1014" s="242"/>
      <c r="S1014" s="242"/>
      <c r="T1014" s="243"/>
      <c r="AT1014" s="244" t="s">
        <v>371</v>
      </c>
      <c r="AU1014" s="244" t="s">
        <v>79</v>
      </c>
      <c r="AV1014" s="13" t="s">
        <v>79</v>
      </c>
      <c r="AW1014" s="13" t="s">
        <v>33</v>
      </c>
      <c r="AX1014" s="13" t="s">
        <v>77</v>
      </c>
      <c r="AY1014" s="244" t="s">
        <v>361</v>
      </c>
    </row>
    <row r="1015" spans="2:65" s="1" customFormat="1" ht="22.5" customHeight="1">
      <c r="B1015" s="42"/>
      <c r="C1015" s="207" t="s">
        <v>1577</v>
      </c>
      <c r="D1015" s="207" t="s">
        <v>363</v>
      </c>
      <c r="E1015" s="208" t="s">
        <v>1578</v>
      </c>
      <c r="F1015" s="209" t="s">
        <v>1579</v>
      </c>
      <c r="G1015" s="210" t="s">
        <v>366</v>
      </c>
      <c r="H1015" s="211">
        <v>1.0980000000000001</v>
      </c>
      <c r="I1015" s="212"/>
      <c r="J1015" s="213">
        <f>ROUND(I1015*H1015,2)</f>
        <v>0</v>
      </c>
      <c r="K1015" s="209" t="s">
        <v>367</v>
      </c>
      <c r="L1015" s="62"/>
      <c r="M1015" s="214" t="s">
        <v>21</v>
      </c>
      <c r="N1015" s="215" t="s">
        <v>41</v>
      </c>
      <c r="O1015" s="43"/>
      <c r="P1015" s="216">
        <f>O1015*H1015</f>
        <v>0</v>
      </c>
      <c r="Q1015" s="216">
        <v>2.81E-3</v>
      </c>
      <c r="R1015" s="216">
        <f>Q1015*H1015</f>
        <v>3.0853800000000004E-3</v>
      </c>
      <c r="S1015" s="216">
        <v>0</v>
      </c>
      <c r="T1015" s="217">
        <f>S1015*H1015</f>
        <v>0</v>
      </c>
      <c r="AR1015" s="25" t="s">
        <v>464</v>
      </c>
      <c r="AT1015" s="25" t="s">
        <v>363</v>
      </c>
      <c r="AU1015" s="25" t="s">
        <v>79</v>
      </c>
      <c r="AY1015" s="25" t="s">
        <v>361</v>
      </c>
      <c r="BE1015" s="218">
        <f>IF(N1015="základní",J1015,0)</f>
        <v>0</v>
      </c>
      <c r="BF1015" s="218">
        <f>IF(N1015="snížená",J1015,0)</f>
        <v>0</v>
      </c>
      <c r="BG1015" s="218">
        <f>IF(N1015="zákl. přenesená",J1015,0)</f>
        <v>0</v>
      </c>
      <c r="BH1015" s="218">
        <f>IF(N1015="sníž. přenesená",J1015,0)</f>
        <v>0</v>
      </c>
      <c r="BI1015" s="218">
        <f>IF(N1015="nulová",J1015,0)</f>
        <v>0</v>
      </c>
      <c r="BJ1015" s="25" t="s">
        <v>77</v>
      </c>
      <c r="BK1015" s="218">
        <f>ROUND(I1015*H1015,2)</f>
        <v>0</v>
      </c>
      <c r="BL1015" s="25" t="s">
        <v>464</v>
      </c>
      <c r="BM1015" s="25" t="s">
        <v>1580</v>
      </c>
    </row>
    <row r="1016" spans="2:65" s="1" customFormat="1" ht="13.5">
      <c r="B1016" s="42"/>
      <c r="C1016" s="64"/>
      <c r="D1016" s="219" t="s">
        <v>369</v>
      </c>
      <c r="E1016" s="64"/>
      <c r="F1016" s="220" t="s">
        <v>1581</v>
      </c>
      <c r="G1016" s="64"/>
      <c r="H1016" s="64"/>
      <c r="I1016" s="175"/>
      <c r="J1016" s="64"/>
      <c r="K1016" s="64"/>
      <c r="L1016" s="62"/>
      <c r="M1016" s="221"/>
      <c r="N1016" s="43"/>
      <c r="O1016" s="43"/>
      <c r="P1016" s="43"/>
      <c r="Q1016" s="43"/>
      <c r="R1016" s="43"/>
      <c r="S1016" s="43"/>
      <c r="T1016" s="79"/>
      <c r="AT1016" s="25" t="s">
        <v>369</v>
      </c>
      <c r="AU1016" s="25" t="s">
        <v>79</v>
      </c>
    </row>
    <row r="1017" spans="2:65" s="13" customFormat="1" ht="13.5">
      <c r="B1017" s="233"/>
      <c r="C1017" s="234"/>
      <c r="D1017" s="235" t="s">
        <v>371</v>
      </c>
      <c r="E1017" s="236" t="s">
        <v>21</v>
      </c>
      <c r="F1017" s="237" t="s">
        <v>1582</v>
      </c>
      <c r="G1017" s="234"/>
      <c r="H1017" s="238">
        <v>1.0980000000000001</v>
      </c>
      <c r="I1017" s="239"/>
      <c r="J1017" s="234"/>
      <c r="K1017" s="234"/>
      <c r="L1017" s="240"/>
      <c r="M1017" s="241"/>
      <c r="N1017" s="242"/>
      <c r="O1017" s="242"/>
      <c r="P1017" s="242"/>
      <c r="Q1017" s="242"/>
      <c r="R1017" s="242"/>
      <c r="S1017" s="242"/>
      <c r="T1017" s="243"/>
      <c r="AT1017" s="244" t="s">
        <v>371</v>
      </c>
      <c r="AU1017" s="244" t="s">
        <v>79</v>
      </c>
      <c r="AV1017" s="13" t="s">
        <v>79</v>
      </c>
      <c r="AW1017" s="13" t="s">
        <v>33</v>
      </c>
      <c r="AX1017" s="13" t="s">
        <v>77</v>
      </c>
      <c r="AY1017" s="244" t="s">
        <v>361</v>
      </c>
    </row>
    <row r="1018" spans="2:65" s="1" customFormat="1" ht="22.5" customHeight="1">
      <c r="B1018" s="42"/>
      <c r="C1018" s="207" t="s">
        <v>1583</v>
      </c>
      <c r="D1018" s="207" t="s">
        <v>363</v>
      </c>
      <c r="E1018" s="208" t="s">
        <v>1584</v>
      </c>
      <c r="F1018" s="209" t="s">
        <v>1585</v>
      </c>
      <c r="G1018" s="210" t="s">
        <v>614</v>
      </c>
      <c r="H1018" s="211">
        <v>30</v>
      </c>
      <c r="I1018" s="212"/>
      <c r="J1018" s="213">
        <f>ROUND(I1018*H1018,2)</f>
        <v>0</v>
      </c>
      <c r="K1018" s="209" t="s">
        <v>21</v>
      </c>
      <c r="L1018" s="62"/>
      <c r="M1018" s="214" t="s">
        <v>21</v>
      </c>
      <c r="N1018" s="215" t="s">
        <v>41</v>
      </c>
      <c r="O1018" s="43"/>
      <c r="P1018" s="216">
        <f>O1018*H1018</f>
        <v>0</v>
      </c>
      <c r="Q1018" s="216">
        <v>0</v>
      </c>
      <c r="R1018" s="216">
        <f>Q1018*H1018</f>
        <v>0</v>
      </c>
      <c r="S1018" s="216">
        <v>0</v>
      </c>
      <c r="T1018" s="217">
        <f>S1018*H1018</f>
        <v>0</v>
      </c>
      <c r="AR1018" s="25" t="s">
        <v>464</v>
      </c>
      <c r="AT1018" s="25" t="s">
        <v>363</v>
      </c>
      <c r="AU1018" s="25" t="s">
        <v>79</v>
      </c>
      <c r="AY1018" s="25" t="s">
        <v>361</v>
      </c>
      <c r="BE1018" s="218">
        <f>IF(N1018="základní",J1018,0)</f>
        <v>0</v>
      </c>
      <c r="BF1018" s="218">
        <f>IF(N1018="snížená",J1018,0)</f>
        <v>0</v>
      </c>
      <c r="BG1018" s="218">
        <f>IF(N1018="zákl. přenesená",J1018,0)</f>
        <v>0</v>
      </c>
      <c r="BH1018" s="218">
        <f>IF(N1018="sníž. přenesená",J1018,0)</f>
        <v>0</v>
      </c>
      <c r="BI1018" s="218">
        <f>IF(N1018="nulová",J1018,0)</f>
        <v>0</v>
      </c>
      <c r="BJ1018" s="25" t="s">
        <v>77</v>
      </c>
      <c r="BK1018" s="218">
        <f>ROUND(I1018*H1018,2)</f>
        <v>0</v>
      </c>
      <c r="BL1018" s="25" t="s">
        <v>464</v>
      </c>
      <c r="BM1018" s="25" t="s">
        <v>1586</v>
      </c>
    </row>
    <row r="1019" spans="2:65" s="1" customFormat="1" ht="13.5">
      <c r="B1019" s="42"/>
      <c r="C1019" s="64"/>
      <c r="D1019" s="219" t="s">
        <v>369</v>
      </c>
      <c r="E1019" s="64"/>
      <c r="F1019" s="220" t="s">
        <v>1587</v>
      </c>
      <c r="G1019" s="64"/>
      <c r="H1019" s="64"/>
      <c r="I1019" s="175"/>
      <c r="J1019" s="64"/>
      <c r="K1019" s="64"/>
      <c r="L1019" s="62"/>
      <c r="M1019" s="221"/>
      <c r="N1019" s="43"/>
      <c r="O1019" s="43"/>
      <c r="P1019" s="43"/>
      <c r="Q1019" s="43"/>
      <c r="R1019" s="43"/>
      <c r="S1019" s="43"/>
      <c r="T1019" s="79"/>
      <c r="AT1019" s="25" t="s">
        <v>369</v>
      </c>
      <c r="AU1019" s="25" t="s">
        <v>79</v>
      </c>
    </row>
    <row r="1020" spans="2:65" s="12" customFormat="1" ht="13.5">
      <c r="B1020" s="222"/>
      <c r="C1020" s="223"/>
      <c r="D1020" s="219" t="s">
        <v>371</v>
      </c>
      <c r="E1020" s="224" t="s">
        <v>21</v>
      </c>
      <c r="F1020" s="225" t="s">
        <v>1588</v>
      </c>
      <c r="G1020" s="223"/>
      <c r="H1020" s="226" t="s">
        <v>21</v>
      </c>
      <c r="I1020" s="227"/>
      <c r="J1020" s="223"/>
      <c r="K1020" s="223"/>
      <c r="L1020" s="228"/>
      <c r="M1020" s="229"/>
      <c r="N1020" s="230"/>
      <c r="O1020" s="230"/>
      <c r="P1020" s="230"/>
      <c r="Q1020" s="230"/>
      <c r="R1020" s="230"/>
      <c r="S1020" s="230"/>
      <c r="T1020" s="231"/>
      <c r="AT1020" s="232" t="s">
        <v>371</v>
      </c>
      <c r="AU1020" s="232" t="s">
        <v>79</v>
      </c>
      <c r="AV1020" s="12" t="s">
        <v>77</v>
      </c>
      <c r="AW1020" s="12" t="s">
        <v>33</v>
      </c>
      <c r="AX1020" s="12" t="s">
        <v>70</v>
      </c>
      <c r="AY1020" s="232" t="s">
        <v>361</v>
      </c>
    </row>
    <row r="1021" spans="2:65" s="13" customFormat="1" ht="13.5">
      <c r="B1021" s="233"/>
      <c r="C1021" s="234"/>
      <c r="D1021" s="235" t="s">
        <v>371</v>
      </c>
      <c r="E1021" s="236" t="s">
        <v>21</v>
      </c>
      <c r="F1021" s="237" t="s">
        <v>563</v>
      </c>
      <c r="G1021" s="234"/>
      <c r="H1021" s="238">
        <v>30</v>
      </c>
      <c r="I1021" s="239"/>
      <c r="J1021" s="234"/>
      <c r="K1021" s="234"/>
      <c r="L1021" s="240"/>
      <c r="M1021" s="241"/>
      <c r="N1021" s="242"/>
      <c r="O1021" s="242"/>
      <c r="P1021" s="242"/>
      <c r="Q1021" s="242"/>
      <c r="R1021" s="242"/>
      <c r="S1021" s="242"/>
      <c r="T1021" s="243"/>
      <c r="AT1021" s="244" t="s">
        <v>371</v>
      </c>
      <c r="AU1021" s="244" t="s">
        <v>79</v>
      </c>
      <c r="AV1021" s="13" t="s">
        <v>79</v>
      </c>
      <c r="AW1021" s="13" t="s">
        <v>33</v>
      </c>
      <c r="AX1021" s="13" t="s">
        <v>77</v>
      </c>
      <c r="AY1021" s="244" t="s">
        <v>361</v>
      </c>
    </row>
    <row r="1022" spans="2:65" s="1" customFormat="1" ht="22.5" customHeight="1">
      <c r="B1022" s="42"/>
      <c r="C1022" s="207" t="s">
        <v>1589</v>
      </c>
      <c r="D1022" s="207" t="s">
        <v>363</v>
      </c>
      <c r="E1022" s="208" t="s">
        <v>1590</v>
      </c>
      <c r="F1022" s="209" t="s">
        <v>1591</v>
      </c>
      <c r="G1022" s="210" t="s">
        <v>459</v>
      </c>
      <c r="H1022" s="211">
        <v>6</v>
      </c>
      <c r="I1022" s="212"/>
      <c r="J1022" s="213">
        <f>ROUND(I1022*H1022,2)</f>
        <v>0</v>
      </c>
      <c r="K1022" s="209" t="s">
        <v>21</v>
      </c>
      <c r="L1022" s="62"/>
      <c r="M1022" s="214" t="s">
        <v>21</v>
      </c>
      <c r="N1022" s="215" t="s">
        <v>41</v>
      </c>
      <c r="O1022" s="43"/>
      <c r="P1022" s="216">
        <f>O1022*H1022</f>
        <v>0</v>
      </c>
      <c r="Q1022" s="216">
        <v>0</v>
      </c>
      <c r="R1022" s="216">
        <f>Q1022*H1022</f>
        <v>0</v>
      </c>
      <c r="S1022" s="216">
        <v>0</v>
      </c>
      <c r="T1022" s="217">
        <f>S1022*H1022</f>
        <v>0</v>
      </c>
      <c r="AR1022" s="25" t="s">
        <v>464</v>
      </c>
      <c r="AT1022" s="25" t="s">
        <v>363</v>
      </c>
      <c r="AU1022" s="25" t="s">
        <v>79</v>
      </c>
      <c r="AY1022" s="25" t="s">
        <v>361</v>
      </c>
      <c r="BE1022" s="218">
        <f>IF(N1022="základní",J1022,0)</f>
        <v>0</v>
      </c>
      <c r="BF1022" s="218">
        <f>IF(N1022="snížená",J1022,0)</f>
        <v>0</v>
      </c>
      <c r="BG1022" s="218">
        <f>IF(N1022="zákl. přenesená",J1022,0)</f>
        <v>0</v>
      </c>
      <c r="BH1022" s="218">
        <f>IF(N1022="sníž. přenesená",J1022,0)</f>
        <v>0</v>
      </c>
      <c r="BI1022" s="218">
        <f>IF(N1022="nulová",J1022,0)</f>
        <v>0</v>
      </c>
      <c r="BJ1022" s="25" t="s">
        <v>77</v>
      </c>
      <c r="BK1022" s="218">
        <f>ROUND(I1022*H1022,2)</f>
        <v>0</v>
      </c>
      <c r="BL1022" s="25" t="s">
        <v>464</v>
      </c>
      <c r="BM1022" s="25" t="s">
        <v>1592</v>
      </c>
    </row>
    <row r="1023" spans="2:65" s="1" customFormat="1" ht="13.5">
      <c r="B1023" s="42"/>
      <c r="C1023" s="64"/>
      <c r="D1023" s="219" t="s">
        <v>369</v>
      </c>
      <c r="E1023" s="64"/>
      <c r="F1023" s="220" t="s">
        <v>1593</v>
      </c>
      <c r="G1023" s="64"/>
      <c r="H1023" s="64"/>
      <c r="I1023" s="175"/>
      <c r="J1023" s="64"/>
      <c r="K1023" s="64"/>
      <c r="L1023" s="62"/>
      <c r="M1023" s="221"/>
      <c r="N1023" s="43"/>
      <c r="O1023" s="43"/>
      <c r="P1023" s="43"/>
      <c r="Q1023" s="43"/>
      <c r="R1023" s="43"/>
      <c r="S1023" s="43"/>
      <c r="T1023" s="79"/>
      <c r="AT1023" s="25" t="s">
        <v>369</v>
      </c>
      <c r="AU1023" s="25" t="s">
        <v>79</v>
      </c>
    </row>
    <row r="1024" spans="2:65" s="12" customFormat="1" ht="13.5">
      <c r="B1024" s="222"/>
      <c r="C1024" s="223"/>
      <c r="D1024" s="219" t="s">
        <v>371</v>
      </c>
      <c r="E1024" s="224" t="s">
        <v>21</v>
      </c>
      <c r="F1024" s="225" t="s">
        <v>1594</v>
      </c>
      <c r="G1024" s="223"/>
      <c r="H1024" s="226" t="s">
        <v>21</v>
      </c>
      <c r="I1024" s="227"/>
      <c r="J1024" s="223"/>
      <c r="K1024" s="223"/>
      <c r="L1024" s="228"/>
      <c r="M1024" s="229"/>
      <c r="N1024" s="230"/>
      <c r="O1024" s="230"/>
      <c r="P1024" s="230"/>
      <c r="Q1024" s="230"/>
      <c r="R1024" s="230"/>
      <c r="S1024" s="230"/>
      <c r="T1024" s="231"/>
      <c r="AT1024" s="232" t="s">
        <v>371</v>
      </c>
      <c r="AU1024" s="232" t="s">
        <v>79</v>
      </c>
      <c r="AV1024" s="12" t="s">
        <v>77</v>
      </c>
      <c r="AW1024" s="12" t="s">
        <v>33</v>
      </c>
      <c r="AX1024" s="12" t="s">
        <v>70</v>
      </c>
      <c r="AY1024" s="232" t="s">
        <v>361</v>
      </c>
    </row>
    <row r="1025" spans="2:65" s="13" customFormat="1" ht="13.5">
      <c r="B1025" s="233"/>
      <c r="C1025" s="234"/>
      <c r="D1025" s="235" t="s">
        <v>371</v>
      </c>
      <c r="E1025" s="236" t="s">
        <v>21</v>
      </c>
      <c r="F1025" s="237" t="s">
        <v>1595</v>
      </c>
      <c r="G1025" s="234"/>
      <c r="H1025" s="238">
        <v>6</v>
      </c>
      <c r="I1025" s="239"/>
      <c r="J1025" s="234"/>
      <c r="K1025" s="234"/>
      <c r="L1025" s="240"/>
      <c r="M1025" s="241"/>
      <c r="N1025" s="242"/>
      <c r="O1025" s="242"/>
      <c r="P1025" s="242"/>
      <c r="Q1025" s="242"/>
      <c r="R1025" s="242"/>
      <c r="S1025" s="242"/>
      <c r="T1025" s="243"/>
      <c r="AT1025" s="244" t="s">
        <v>371</v>
      </c>
      <c r="AU1025" s="244" t="s">
        <v>79</v>
      </c>
      <c r="AV1025" s="13" t="s">
        <v>79</v>
      </c>
      <c r="AW1025" s="13" t="s">
        <v>33</v>
      </c>
      <c r="AX1025" s="13" t="s">
        <v>77</v>
      </c>
      <c r="AY1025" s="244" t="s">
        <v>361</v>
      </c>
    </row>
    <row r="1026" spans="2:65" s="1" customFormat="1" ht="22.5" customHeight="1">
      <c r="B1026" s="42"/>
      <c r="C1026" s="207" t="s">
        <v>1596</v>
      </c>
      <c r="D1026" s="207" t="s">
        <v>363</v>
      </c>
      <c r="E1026" s="208" t="s">
        <v>1597</v>
      </c>
      <c r="F1026" s="209" t="s">
        <v>1598</v>
      </c>
      <c r="G1026" s="210" t="s">
        <v>614</v>
      </c>
      <c r="H1026" s="211">
        <v>9</v>
      </c>
      <c r="I1026" s="212"/>
      <c r="J1026" s="213">
        <f>ROUND(I1026*H1026,2)</f>
        <v>0</v>
      </c>
      <c r="K1026" s="209" t="s">
        <v>21</v>
      </c>
      <c r="L1026" s="62"/>
      <c r="M1026" s="214" t="s">
        <v>21</v>
      </c>
      <c r="N1026" s="215" t="s">
        <v>41</v>
      </c>
      <c r="O1026" s="43"/>
      <c r="P1026" s="216">
        <f>O1026*H1026</f>
        <v>0</v>
      </c>
      <c r="Q1026" s="216">
        <v>0</v>
      </c>
      <c r="R1026" s="216">
        <f>Q1026*H1026</f>
        <v>0</v>
      </c>
      <c r="S1026" s="216">
        <v>0</v>
      </c>
      <c r="T1026" s="217">
        <f>S1026*H1026</f>
        <v>0</v>
      </c>
      <c r="AR1026" s="25" t="s">
        <v>464</v>
      </c>
      <c r="AT1026" s="25" t="s">
        <v>363</v>
      </c>
      <c r="AU1026" s="25" t="s">
        <v>79</v>
      </c>
      <c r="AY1026" s="25" t="s">
        <v>361</v>
      </c>
      <c r="BE1026" s="218">
        <f>IF(N1026="základní",J1026,0)</f>
        <v>0</v>
      </c>
      <c r="BF1026" s="218">
        <f>IF(N1026="snížená",J1026,0)</f>
        <v>0</v>
      </c>
      <c r="BG1026" s="218">
        <f>IF(N1026="zákl. přenesená",J1026,0)</f>
        <v>0</v>
      </c>
      <c r="BH1026" s="218">
        <f>IF(N1026="sníž. přenesená",J1026,0)</f>
        <v>0</v>
      </c>
      <c r="BI1026" s="218">
        <f>IF(N1026="nulová",J1026,0)</f>
        <v>0</v>
      </c>
      <c r="BJ1026" s="25" t="s">
        <v>77</v>
      </c>
      <c r="BK1026" s="218">
        <f>ROUND(I1026*H1026,2)</f>
        <v>0</v>
      </c>
      <c r="BL1026" s="25" t="s">
        <v>464</v>
      </c>
      <c r="BM1026" s="25" t="s">
        <v>1599</v>
      </c>
    </row>
    <row r="1027" spans="2:65" s="1" customFormat="1" ht="40.5">
      <c r="B1027" s="42"/>
      <c r="C1027" s="64"/>
      <c r="D1027" s="219" t="s">
        <v>369</v>
      </c>
      <c r="E1027" s="64"/>
      <c r="F1027" s="220" t="s">
        <v>1600</v>
      </c>
      <c r="G1027" s="64"/>
      <c r="H1027" s="64"/>
      <c r="I1027" s="175"/>
      <c r="J1027" s="64"/>
      <c r="K1027" s="64"/>
      <c r="L1027" s="62"/>
      <c r="M1027" s="221"/>
      <c r="N1027" s="43"/>
      <c r="O1027" s="43"/>
      <c r="P1027" s="43"/>
      <c r="Q1027" s="43"/>
      <c r="R1027" s="43"/>
      <c r="S1027" s="43"/>
      <c r="T1027" s="79"/>
      <c r="AT1027" s="25" t="s">
        <v>369</v>
      </c>
      <c r="AU1027" s="25" t="s">
        <v>79</v>
      </c>
    </row>
    <row r="1028" spans="2:65" s="12" customFormat="1" ht="13.5">
      <c r="B1028" s="222"/>
      <c r="C1028" s="223"/>
      <c r="D1028" s="219" t="s">
        <v>371</v>
      </c>
      <c r="E1028" s="224" t="s">
        <v>21</v>
      </c>
      <c r="F1028" s="225" t="s">
        <v>1588</v>
      </c>
      <c r="G1028" s="223"/>
      <c r="H1028" s="226" t="s">
        <v>21</v>
      </c>
      <c r="I1028" s="227"/>
      <c r="J1028" s="223"/>
      <c r="K1028" s="223"/>
      <c r="L1028" s="228"/>
      <c r="M1028" s="229"/>
      <c r="N1028" s="230"/>
      <c r="O1028" s="230"/>
      <c r="P1028" s="230"/>
      <c r="Q1028" s="230"/>
      <c r="R1028" s="230"/>
      <c r="S1028" s="230"/>
      <c r="T1028" s="231"/>
      <c r="AT1028" s="232" t="s">
        <v>371</v>
      </c>
      <c r="AU1028" s="232" t="s">
        <v>79</v>
      </c>
      <c r="AV1028" s="12" t="s">
        <v>77</v>
      </c>
      <c r="AW1028" s="12" t="s">
        <v>33</v>
      </c>
      <c r="AX1028" s="12" t="s">
        <v>70</v>
      </c>
      <c r="AY1028" s="232" t="s">
        <v>361</v>
      </c>
    </row>
    <row r="1029" spans="2:65" s="13" customFormat="1" ht="13.5">
      <c r="B1029" s="233"/>
      <c r="C1029" s="234"/>
      <c r="D1029" s="235" t="s">
        <v>371</v>
      </c>
      <c r="E1029" s="236" t="s">
        <v>21</v>
      </c>
      <c r="F1029" s="237" t="s">
        <v>424</v>
      </c>
      <c r="G1029" s="234"/>
      <c r="H1029" s="238">
        <v>9</v>
      </c>
      <c r="I1029" s="239"/>
      <c r="J1029" s="234"/>
      <c r="K1029" s="234"/>
      <c r="L1029" s="240"/>
      <c r="M1029" s="241"/>
      <c r="N1029" s="242"/>
      <c r="O1029" s="242"/>
      <c r="P1029" s="242"/>
      <c r="Q1029" s="242"/>
      <c r="R1029" s="242"/>
      <c r="S1029" s="242"/>
      <c r="T1029" s="243"/>
      <c r="AT1029" s="244" t="s">
        <v>371</v>
      </c>
      <c r="AU1029" s="244" t="s">
        <v>79</v>
      </c>
      <c r="AV1029" s="13" t="s">
        <v>79</v>
      </c>
      <c r="AW1029" s="13" t="s">
        <v>33</v>
      </c>
      <c r="AX1029" s="13" t="s">
        <v>77</v>
      </c>
      <c r="AY1029" s="244" t="s">
        <v>361</v>
      </c>
    </row>
    <row r="1030" spans="2:65" s="1" customFormat="1" ht="31.5" customHeight="1">
      <c r="B1030" s="42"/>
      <c r="C1030" s="207" t="s">
        <v>1601</v>
      </c>
      <c r="D1030" s="207" t="s">
        <v>363</v>
      </c>
      <c r="E1030" s="208" t="s">
        <v>1602</v>
      </c>
      <c r="F1030" s="209" t="s">
        <v>1603</v>
      </c>
      <c r="G1030" s="210" t="s">
        <v>614</v>
      </c>
      <c r="H1030" s="211">
        <v>18</v>
      </c>
      <c r="I1030" s="212"/>
      <c r="J1030" s="213">
        <f>ROUND(I1030*H1030,2)</f>
        <v>0</v>
      </c>
      <c r="K1030" s="209" t="s">
        <v>21</v>
      </c>
      <c r="L1030" s="62"/>
      <c r="M1030" s="214" t="s">
        <v>21</v>
      </c>
      <c r="N1030" s="215" t="s">
        <v>41</v>
      </c>
      <c r="O1030" s="43"/>
      <c r="P1030" s="216">
        <f>O1030*H1030</f>
        <v>0</v>
      </c>
      <c r="Q1030" s="216">
        <v>0</v>
      </c>
      <c r="R1030" s="216">
        <f>Q1030*H1030</f>
        <v>0</v>
      </c>
      <c r="S1030" s="216">
        <v>0</v>
      </c>
      <c r="T1030" s="217">
        <f>S1030*H1030</f>
        <v>0</v>
      </c>
      <c r="AR1030" s="25" t="s">
        <v>464</v>
      </c>
      <c r="AT1030" s="25" t="s">
        <v>363</v>
      </c>
      <c r="AU1030" s="25" t="s">
        <v>79</v>
      </c>
      <c r="AY1030" s="25" t="s">
        <v>361</v>
      </c>
      <c r="BE1030" s="218">
        <f>IF(N1030="základní",J1030,0)</f>
        <v>0</v>
      </c>
      <c r="BF1030" s="218">
        <f>IF(N1030="snížená",J1030,0)</f>
        <v>0</v>
      </c>
      <c r="BG1030" s="218">
        <f>IF(N1030="zákl. přenesená",J1030,0)</f>
        <v>0</v>
      </c>
      <c r="BH1030" s="218">
        <f>IF(N1030="sníž. přenesená",J1030,0)</f>
        <v>0</v>
      </c>
      <c r="BI1030" s="218">
        <f>IF(N1030="nulová",J1030,0)</f>
        <v>0</v>
      </c>
      <c r="BJ1030" s="25" t="s">
        <v>77</v>
      </c>
      <c r="BK1030" s="218">
        <f>ROUND(I1030*H1030,2)</f>
        <v>0</v>
      </c>
      <c r="BL1030" s="25" t="s">
        <v>464</v>
      </c>
      <c r="BM1030" s="25" t="s">
        <v>1604</v>
      </c>
    </row>
    <row r="1031" spans="2:65" s="1" customFormat="1" ht="27">
      <c r="B1031" s="42"/>
      <c r="C1031" s="64"/>
      <c r="D1031" s="219" t="s">
        <v>369</v>
      </c>
      <c r="E1031" s="64"/>
      <c r="F1031" s="220" t="s">
        <v>1603</v>
      </c>
      <c r="G1031" s="64"/>
      <c r="H1031" s="64"/>
      <c r="I1031" s="175"/>
      <c r="J1031" s="64"/>
      <c r="K1031" s="64"/>
      <c r="L1031" s="62"/>
      <c r="M1031" s="221"/>
      <c r="N1031" s="43"/>
      <c r="O1031" s="43"/>
      <c r="P1031" s="43"/>
      <c r="Q1031" s="43"/>
      <c r="R1031" s="43"/>
      <c r="S1031" s="43"/>
      <c r="T1031" s="79"/>
      <c r="AT1031" s="25" t="s">
        <v>369</v>
      </c>
      <c r="AU1031" s="25" t="s">
        <v>79</v>
      </c>
    </row>
    <row r="1032" spans="2:65" s="12" customFormat="1" ht="27">
      <c r="B1032" s="222"/>
      <c r="C1032" s="223"/>
      <c r="D1032" s="219" t="s">
        <v>371</v>
      </c>
      <c r="E1032" s="224" t="s">
        <v>21</v>
      </c>
      <c r="F1032" s="225" t="s">
        <v>1605</v>
      </c>
      <c r="G1032" s="223"/>
      <c r="H1032" s="226" t="s">
        <v>21</v>
      </c>
      <c r="I1032" s="227"/>
      <c r="J1032" s="223"/>
      <c r="K1032" s="223"/>
      <c r="L1032" s="228"/>
      <c r="M1032" s="229"/>
      <c r="N1032" s="230"/>
      <c r="O1032" s="230"/>
      <c r="P1032" s="230"/>
      <c r="Q1032" s="230"/>
      <c r="R1032" s="230"/>
      <c r="S1032" s="230"/>
      <c r="T1032" s="231"/>
      <c r="AT1032" s="232" t="s">
        <v>371</v>
      </c>
      <c r="AU1032" s="232" t="s">
        <v>79</v>
      </c>
      <c r="AV1032" s="12" t="s">
        <v>77</v>
      </c>
      <c r="AW1032" s="12" t="s">
        <v>33</v>
      </c>
      <c r="AX1032" s="12" t="s">
        <v>70</v>
      </c>
      <c r="AY1032" s="232" t="s">
        <v>361</v>
      </c>
    </row>
    <row r="1033" spans="2:65" s="13" customFormat="1" ht="13.5">
      <c r="B1033" s="233"/>
      <c r="C1033" s="234"/>
      <c r="D1033" s="235" t="s">
        <v>371</v>
      </c>
      <c r="E1033" s="236" t="s">
        <v>21</v>
      </c>
      <c r="F1033" s="237" t="s">
        <v>1606</v>
      </c>
      <c r="G1033" s="234"/>
      <c r="H1033" s="238">
        <v>18</v>
      </c>
      <c r="I1033" s="239"/>
      <c r="J1033" s="234"/>
      <c r="K1033" s="234"/>
      <c r="L1033" s="240"/>
      <c r="M1033" s="241"/>
      <c r="N1033" s="242"/>
      <c r="O1033" s="242"/>
      <c r="P1033" s="242"/>
      <c r="Q1033" s="242"/>
      <c r="R1033" s="242"/>
      <c r="S1033" s="242"/>
      <c r="T1033" s="243"/>
      <c r="AT1033" s="244" t="s">
        <v>371</v>
      </c>
      <c r="AU1033" s="244" t="s">
        <v>79</v>
      </c>
      <c r="AV1033" s="13" t="s">
        <v>79</v>
      </c>
      <c r="AW1033" s="13" t="s">
        <v>33</v>
      </c>
      <c r="AX1033" s="13" t="s">
        <v>77</v>
      </c>
      <c r="AY1033" s="244" t="s">
        <v>361</v>
      </c>
    </row>
    <row r="1034" spans="2:65" s="1" customFormat="1" ht="31.5" customHeight="1">
      <c r="B1034" s="42"/>
      <c r="C1034" s="207" t="s">
        <v>1607</v>
      </c>
      <c r="D1034" s="207" t="s">
        <v>363</v>
      </c>
      <c r="E1034" s="208" t="s">
        <v>1608</v>
      </c>
      <c r="F1034" s="209" t="s">
        <v>1609</v>
      </c>
      <c r="G1034" s="210" t="s">
        <v>614</v>
      </c>
      <c r="H1034" s="211">
        <v>16</v>
      </c>
      <c r="I1034" s="212"/>
      <c r="J1034" s="213">
        <f>ROUND(I1034*H1034,2)</f>
        <v>0</v>
      </c>
      <c r="K1034" s="209" t="s">
        <v>21</v>
      </c>
      <c r="L1034" s="62"/>
      <c r="M1034" s="214" t="s">
        <v>21</v>
      </c>
      <c r="N1034" s="215" t="s">
        <v>41</v>
      </c>
      <c r="O1034" s="43"/>
      <c r="P1034" s="216">
        <f>O1034*H1034</f>
        <v>0</v>
      </c>
      <c r="Q1034" s="216">
        <v>0</v>
      </c>
      <c r="R1034" s="216">
        <f>Q1034*H1034</f>
        <v>0</v>
      </c>
      <c r="S1034" s="216">
        <v>0</v>
      </c>
      <c r="T1034" s="217">
        <f>S1034*H1034</f>
        <v>0</v>
      </c>
      <c r="AR1034" s="25" t="s">
        <v>464</v>
      </c>
      <c r="AT1034" s="25" t="s">
        <v>363</v>
      </c>
      <c r="AU1034" s="25" t="s">
        <v>79</v>
      </c>
      <c r="AY1034" s="25" t="s">
        <v>361</v>
      </c>
      <c r="BE1034" s="218">
        <f>IF(N1034="základní",J1034,0)</f>
        <v>0</v>
      </c>
      <c r="BF1034" s="218">
        <f>IF(N1034="snížená",J1034,0)</f>
        <v>0</v>
      </c>
      <c r="BG1034" s="218">
        <f>IF(N1034="zákl. přenesená",J1034,0)</f>
        <v>0</v>
      </c>
      <c r="BH1034" s="218">
        <f>IF(N1034="sníž. přenesená",J1034,0)</f>
        <v>0</v>
      </c>
      <c r="BI1034" s="218">
        <f>IF(N1034="nulová",J1034,0)</f>
        <v>0</v>
      </c>
      <c r="BJ1034" s="25" t="s">
        <v>77</v>
      </c>
      <c r="BK1034" s="218">
        <f>ROUND(I1034*H1034,2)</f>
        <v>0</v>
      </c>
      <c r="BL1034" s="25" t="s">
        <v>464</v>
      </c>
      <c r="BM1034" s="25" t="s">
        <v>1610</v>
      </c>
    </row>
    <row r="1035" spans="2:65" s="1" customFormat="1" ht="27">
      <c r="B1035" s="42"/>
      <c r="C1035" s="64"/>
      <c r="D1035" s="219" t="s">
        <v>369</v>
      </c>
      <c r="E1035" s="64"/>
      <c r="F1035" s="220" t="s">
        <v>1609</v>
      </c>
      <c r="G1035" s="64"/>
      <c r="H1035" s="64"/>
      <c r="I1035" s="175"/>
      <c r="J1035" s="64"/>
      <c r="K1035" s="64"/>
      <c r="L1035" s="62"/>
      <c r="M1035" s="221"/>
      <c r="N1035" s="43"/>
      <c r="O1035" s="43"/>
      <c r="P1035" s="43"/>
      <c r="Q1035" s="43"/>
      <c r="R1035" s="43"/>
      <c r="S1035" s="43"/>
      <c r="T1035" s="79"/>
      <c r="AT1035" s="25" t="s">
        <v>369</v>
      </c>
      <c r="AU1035" s="25" t="s">
        <v>79</v>
      </c>
    </row>
    <row r="1036" spans="2:65" s="12" customFormat="1" ht="13.5">
      <c r="B1036" s="222"/>
      <c r="C1036" s="223"/>
      <c r="D1036" s="219" t="s">
        <v>371</v>
      </c>
      <c r="E1036" s="224" t="s">
        <v>21</v>
      </c>
      <c r="F1036" s="225" t="s">
        <v>1611</v>
      </c>
      <c r="G1036" s="223"/>
      <c r="H1036" s="226" t="s">
        <v>21</v>
      </c>
      <c r="I1036" s="227"/>
      <c r="J1036" s="223"/>
      <c r="K1036" s="223"/>
      <c r="L1036" s="228"/>
      <c r="M1036" s="229"/>
      <c r="N1036" s="230"/>
      <c r="O1036" s="230"/>
      <c r="P1036" s="230"/>
      <c r="Q1036" s="230"/>
      <c r="R1036" s="230"/>
      <c r="S1036" s="230"/>
      <c r="T1036" s="231"/>
      <c r="AT1036" s="232" t="s">
        <v>371</v>
      </c>
      <c r="AU1036" s="232" t="s">
        <v>79</v>
      </c>
      <c r="AV1036" s="12" t="s">
        <v>77</v>
      </c>
      <c r="AW1036" s="12" t="s">
        <v>33</v>
      </c>
      <c r="AX1036" s="12" t="s">
        <v>70</v>
      </c>
      <c r="AY1036" s="232" t="s">
        <v>361</v>
      </c>
    </row>
    <row r="1037" spans="2:65" s="13" customFormat="1" ht="13.5">
      <c r="B1037" s="233"/>
      <c r="C1037" s="234"/>
      <c r="D1037" s="235" t="s">
        <v>371</v>
      </c>
      <c r="E1037" s="236" t="s">
        <v>21</v>
      </c>
      <c r="F1037" s="237" t="s">
        <v>1612</v>
      </c>
      <c r="G1037" s="234"/>
      <c r="H1037" s="238">
        <v>16</v>
      </c>
      <c r="I1037" s="239"/>
      <c r="J1037" s="234"/>
      <c r="K1037" s="234"/>
      <c r="L1037" s="240"/>
      <c r="M1037" s="241"/>
      <c r="N1037" s="242"/>
      <c r="O1037" s="242"/>
      <c r="P1037" s="242"/>
      <c r="Q1037" s="242"/>
      <c r="R1037" s="242"/>
      <c r="S1037" s="242"/>
      <c r="T1037" s="243"/>
      <c r="AT1037" s="244" t="s">
        <v>371</v>
      </c>
      <c r="AU1037" s="244" t="s">
        <v>79</v>
      </c>
      <c r="AV1037" s="13" t="s">
        <v>79</v>
      </c>
      <c r="AW1037" s="13" t="s">
        <v>33</v>
      </c>
      <c r="AX1037" s="13" t="s">
        <v>77</v>
      </c>
      <c r="AY1037" s="244" t="s">
        <v>361</v>
      </c>
    </row>
    <row r="1038" spans="2:65" s="1" customFormat="1" ht="22.5" customHeight="1">
      <c r="B1038" s="42"/>
      <c r="C1038" s="207" t="s">
        <v>1613</v>
      </c>
      <c r="D1038" s="207" t="s">
        <v>363</v>
      </c>
      <c r="E1038" s="208" t="s">
        <v>1614</v>
      </c>
      <c r="F1038" s="209" t="s">
        <v>1615</v>
      </c>
      <c r="G1038" s="210" t="s">
        <v>1227</v>
      </c>
      <c r="H1038" s="284"/>
      <c r="I1038" s="212"/>
      <c r="J1038" s="213">
        <f>ROUND(I1038*H1038,2)</f>
        <v>0</v>
      </c>
      <c r="K1038" s="209" t="s">
        <v>367</v>
      </c>
      <c r="L1038" s="62"/>
      <c r="M1038" s="214" t="s">
        <v>21</v>
      </c>
      <c r="N1038" s="215" t="s">
        <v>41</v>
      </c>
      <c r="O1038" s="43"/>
      <c r="P1038" s="216">
        <f>O1038*H1038</f>
        <v>0</v>
      </c>
      <c r="Q1038" s="216">
        <v>0</v>
      </c>
      <c r="R1038" s="216">
        <f>Q1038*H1038</f>
        <v>0</v>
      </c>
      <c r="S1038" s="216">
        <v>0</v>
      </c>
      <c r="T1038" s="217">
        <f>S1038*H1038</f>
        <v>0</v>
      </c>
      <c r="AR1038" s="25" t="s">
        <v>464</v>
      </c>
      <c r="AT1038" s="25" t="s">
        <v>363</v>
      </c>
      <c r="AU1038" s="25" t="s">
        <v>79</v>
      </c>
      <c r="AY1038" s="25" t="s">
        <v>361</v>
      </c>
      <c r="BE1038" s="218">
        <f>IF(N1038="základní",J1038,0)</f>
        <v>0</v>
      </c>
      <c r="BF1038" s="218">
        <f>IF(N1038="snížená",J1038,0)</f>
        <v>0</v>
      </c>
      <c r="BG1038" s="218">
        <f>IF(N1038="zákl. přenesená",J1038,0)</f>
        <v>0</v>
      </c>
      <c r="BH1038" s="218">
        <f>IF(N1038="sníž. přenesená",J1038,0)</f>
        <v>0</v>
      </c>
      <c r="BI1038" s="218">
        <f>IF(N1038="nulová",J1038,0)</f>
        <v>0</v>
      </c>
      <c r="BJ1038" s="25" t="s">
        <v>77</v>
      </c>
      <c r="BK1038" s="218">
        <f>ROUND(I1038*H1038,2)</f>
        <v>0</v>
      </c>
      <c r="BL1038" s="25" t="s">
        <v>464</v>
      </c>
      <c r="BM1038" s="25" t="s">
        <v>1616</v>
      </c>
    </row>
    <row r="1039" spans="2:65" s="1" customFormat="1" ht="27">
      <c r="B1039" s="42"/>
      <c r="C1039" s="64"/>
      <c r="D1039" s="219" t="s">
        <v>369</v>
      </c>
      <c r="E1039" s="64"/>
      <c r="F1039" s="220" t="s">
        <v>1617</v>
      </c>
      <c r="G1039" s="64"/>
      <c r="H1039" s="64"/>
      <c r="I1039" s="175"/>
      <c r="J1039" s="64"/>
      <c r="K1039" s="64"/>
      <c r="L1039" s="62"/>
      <c r="M1039" s="221"/>
      <c r="N1039" s="43"/>
      <c r="O1039" s="43"/>
      <c r="P1039" s="43"/>
      <c r="Q1039" s="43"/>
      <c r="R1039" s="43"/>
      <c r="S1039" s="43"/>
      <c r="T1039" s="79"/>
      <c r="AT1039" s="25" t="s">
        <v>369</v>
      </c>
      <c r="AU1039" s="25" t="s">
        <v>79</v>
      </c>
    </row>
    <row r="1040" spans="2:65" s="11" customFormat="1" ht="29.85" customHeight="1">
      <c r="B1040" s="190"/>
      <c r="C1040" s="191"/>
      <c r="D1040" s="204" t="s">
        <v>69</v>
      </c>
      <c r="E1040" s="205" t="s">
        <v>1618</v>
      </c>
      <c r="F1040" s="205" t="s">
        <v>1619</v>
      </c>
      <c r="G1040" s="191"/>
      <c r="H1040" s="191"/>
      <c r="I1040" s="194"/>
      <c r="J1040" s="206">
        <f>BK1040</f>
        <v>0</v>
      </c>
      <c r="K1040" s="191"/>
      <c r="L1040" s="196"/>
      <c r="M1040" s="197"/>
      <c r="N1040" s="198"/>
      <c r="O1040" s="198"/>
      <c r="P1040" s="199">
        <f>SUM(P1041:P1068)</f>
        <v>0</v>
      </c>
      <c r="Q1040" s="198"/>
      <c r="R1040" s="199">
        <f>SUM(R1041:R1068)</f>
        <v>1.3334055799999998</v>
      </c>
      <c r="S1040" s="198"/>
      <c r="T1040" s="200">
        <f>SUM(T1041:T1068)</f>
        <v>0</v>
      </c>
      <c r="AR1040" s="201" t="s">
        <v>79</v>
      </c>
      <c r="AT1040" s="202" t="s">
        <v>69</v>
      </c>
      <c r="AU1040" s="202" t="s">
        <v>77</v>
      </c>
      <c r="AY1040" s="201" t="s">
        <v>361</v>
      </c>
      <c r="BK1040" s="203">
        <f>SUM(BK1041:BK1068)</f>
        <v>0</v>
      </c>
    </row>
    <row r="1041" spans="2:65" s="1" customFormat="1" ht="22.5" customHeight="1">
      <c r="B1041" s="42"/>
      <c r="C1041" s="207" t="s">
        <v>1620</v>
      </c>
      <c r="D1041" s="207" t="s">
        <v>363</v>
      </c>
      <c r="E1041" s="208" t="s">
        <v>1621</v>
      </c>
      <c r="F1041" s="209" t="s">
        <v>1622</v>
      </c>
      <c r="G1041" s="210" t="s">
        <v>459</v>
      </c>
      <c r="H1041" s="211">
        <v>53.79</v>
      </c>
      <c r="I1041" s="212"/>
      <c r="J1041" s="213">
        <f>ROUND(I1041*H1041,2)</f>
        <v>0</v>
      </c>
      <c r="K1041" s="209" t="s">
        <v>367</v>
      </c>
      <c r="L1041" s="62"/>
      <c r="M1041" s="214" t="s">
        <v>21</v>
      </c>
      <c r="N1041" s="215" t="s">
        <v>41</v>
      </c>
      <c r="O1041" s="43"/>
      <c r="P1041" s="216">
        <f>O1041*H1041</f>
        <v>0</v>
      </c>
      <c r="Q1041" s="216">
        <v>1.223E-2</v>
      </c>
      <c r="R1041" s="216">
        <f>Q1041*H1041</f>
        <v>0.65785169999999993</v>
      </c>
      <c r="S1041" s="216">
        <v>0</v>
      </c>
      <c r="T1041" s="217">
        <f>S1041*H1041</f>
        <v>0</v>
      </c>
      <c r="AR1041" s="25" t="s">
        <v>464</v>
      </c>
      <c r="AT1041" s="25" t="s">
        <v>363</v>
      </c>
      <c r="AU1041" s="25" t="s">
        <v>79</v>
      </c>
      <c r="AY1041" s="25" t="s">
        <v>361</v>
      </c>
      <c r="BE1041" s="218">
        <f>IF(N1041="základní",J1041,0)</f>
        <v>0</v>
      </c>
      <c r="BF1041" s="218">
        <f>IF(N1041="snížená",J1041,0)</f>
        <v>0</v>
      </c>
      <c r="BG1041" s="218">
        <f>IF(N1041="zákl. přenesená",J1041,0)</f>
        <v>0</v>
      </c>
      <c r="BH1041" s="218">
        <f>IF(N1041="sníž. přenesená",J1041,0)</f>
        <v>0</v>
      </c>
      <c r="BI1041" s="218">
        <f>IF(N1041="nulová",J1041,0)</f>
        <v>0</v>
      </c>
      <c r="BJ1041" s="25" t="s">
        <v>77</v>
      </c>
      <c r="BK1041" s="218">
        <f>ROUND(I1041*H1041,2)</f>
        <v>0</v>
      </c>
      <c r="BL1041" s="25" t="s">
        <v>464</v>
      </c>
      <c r="BM1041" s="25" t="s">
        <v>1623</v>
      </c>
    </row>
    <row r="1042" spans="2:65" s="1" customFormat="1" ht="27">
      <c r="B1042" s="42"/>
      <c r="C1042" s="64"/>
      <c r="D1042" s="219" t="s">
        <v>369</v>
      </c>
      <c r="E1042" s="64"/>
      <c r="F1042" s="220" t="s">
        <v>1624</v>
      </c>
      <c r="G1042" s="64"/>
      <c r="H1042" s="64"/>
      <c r="I1042" s="175"/>
      <c r="J1042" s="64"/>
      <c r="K1042" s="64"/>
      <c r="L1042" s="62"/>
      <c r="M1042" s="221"/>
      <c r="N1042" s="43"/>
      <c r="O1042" s="43"/>
      <c r="P1042" s="43"/>
      <c r="Q1042" s="43"/>
      <c r="R1042" s="43"/>
      <c r="S1042" s="43"/>
      <c r="T1042" s="79"/>
      <c r="AT1042" s="25" t="s">
        <v>369</v>
      </c>
      <c r="AU1042" s="25" t="s">
        <v>79</v>
      </c>
    </row>
    <row r="1043" spans="2:65" s="12" customFormat="1" ht="13.5">
      <c r="B1043" s="222"/>
      <c r="C1043" s="223"/>
      <c r="D1043" s="219" t="s">
        <v>371</v>
      </c>
      <c r="E1043" s="224" t="s">
        <v>21</v>
      </c>
      <c r="F1043" s="225" t="s">
        <v>1625</v>
      </c>
      <c r="G1043" s="223"/>
      <c r="H1043" s="226" t="s">
        <v>21</v>
      </c>
      <c r="I1043" s="227"/>
      <c r="J1043" s="223"/>
      <c r="K1043" s="223"/>
      <c r="L1043" s="228"/>
      <c r="M1043" s="229"/>
      <c r="N1043" s="230"/>
      <c r="O1043" s="230"/>
      <c r="P1043" s="230"/>
      <c r="Q1043" s="230"/>
      <c r="R1043" s="230"/>
      <c r="S1043" s="230"/>
      <c r="T1043" s="231"/>
      <c r="AT1043" s="232" t="s">
        <v>371</v>
      </c>
      <c r="AU1043" s="232" t="s">
        <v>79</v>
      </c>
      <c r="AV1043" s="12" t="s">
        <v>77</v>
      </c>
      <c r="AW1043" s="12" t="s">
        <v>33</v>
      </c>
      <c r="AX1043" s="12" t="s">
        <v>70</v>
      </c>
      <c r="AY1043" s="232" t="s">
        <v>361</v>
      </c>
    </row>
    <row r="1044" spans="2:65" s="13" customFormat="1" ht="13.5">
      <c r="B1044" s="233"/>
      <c r="C1044" s="234"/>
      <c r="D1044" s="219" t="s">
        <v>371</v>
      </c>
      <c r="E1044" s="245" t="s">
        <v>21</v>
      </c>
      <c r="F1044" s="246" t="s">
        <v>1626</v>
      </c>
      <c r="G1044" s="234"/>
      <c r="H1044" s="247">
        <v>15.85</v>
      </c>
      <c r="I1044" s="239"/>
      <c r="J1044" s="234"/>
      <c r="K1044" s="234"/>
      <c r="L1044" s="240"/>
      <c r="M1044" s="241"/>
      <c r="N1044" s="242"/>
      <c r="O1044" s="242"/>
      <c r="P1044" s="242"/>
      <c r="Q1044" s="242"/>
      <c r="R1044" s="242"/>
      <c r="S1044" s="242"/>
      <c r="T1044" s="243"/>
      <c r="AT1044" s="244" t="s">
        <v>371</v>
      </c>
      <c r="AU1044" s="244" t="s">
        <v>79</v>
      </c>
      <c r="AV1044" s="13" t="s">
        <v>79</v>
      </c>
      <c r="AW1044" s="13" t="s">
        <v>33</v>
      </c>
      <c r="AX1044" s="13" t="s">
        <v>70</v>
      </c>
      <c r="AY1044" s="244" t="s">
        <v>361</v>
      </c>
    </row>
    <row r="1045" spans="2:65" s="13" customFormat="1" ht="13.5">
      <c r="B1045" s="233"/>
      <c r="C1045" s="234"/>
      <c r="D1045" s="219" t="s">
        <v>371</v>
      </c>
      <c r="E1045" s="245" t="s">
        <v>21</v>
      </c>
      <c r="F1045" s="246" t="s">
        <v>1627</v>
      </c>
      <c r="G1045" s="234"/>
      <c r="H1045" s="247">
        <v>18.09</v>
      </c>
      <c r="I1045" s="239"/>
      <c r="J1045" s="234"/>
      <c r="K1045" s="234"/>
      <c r="L1045" s="240"/>
      <c r="M1045" s="241"/>
      <c r="N1045" s="242"/>
      <c r="O1045" s="242"/>
      <c r="P1045" s="242"/>
      <c r="Q1045" s="242"/>
      <c r="R1045" s="242"/>
      <c r="S1045" s="242"/>
      <c r="T1045" s="243"/>
      <c r="AT1045" s="244" t="s">
        <v>371</v>
      </c>
      <c r="AU1045" s="244" t="s">
        <v>79</v>
      </c>
      <c r="AV1045" s="13" t="s">
        <v>79</v>
      </c>
      <c r="AW1045" s="13" t="s">
        <v>33</v>
      </c>
      <c r="AX1045" s="13" t="s">
        <v>70</v>
      </c>
      <c r="AY1045" s="244" t="s">
        <v>361</v>
      </c>
    </row>
    <row r="1046" spans="2:65" s="13" customFormat="1" ht="13.5">
      <c r="B1046" s="233"/>
      <c r="C1046" s="234"/>
      <c r="D1046" s="219" t="s">
        <v>371</v>
      </c>
      <c r="E1046" s="245" t="s">
        <v>21</v>
      </c>
      <c r="F1046" s="246" t="s">
        <v>1628</v>
      </c>
      <c r="G1046" s="234"/>
      <c r="H1046" s="247">
        <v>19.850000000000001</v>
      </c>
      <c r="I1046" s="239"/>
      <c r="J1046" s="234"/>
      <c r="K1046" s="234"/>
      <c r="L1046" s="240"/>
      <c r="M1046" s="241"/>
      <c r="N1046" s="242"/>
      <c r="O1046" s="242"/>
      <c r="P1046" s="242"/>
      <c r="Q1046" s="242"/>
      <c r="R1046" s="242"/>
      <c r="S1046" s="242"/>
      <c r="T1046" s="243"/>
      <c r="AT1046" s="244" t="s">
        <v>371</v>
      </c>
      <c r="AU1046" s="244" t="s">
        <v>79</v>
      </c>
      <c r="AV1046" s="13" t="s">
        <v>79</v>
      </c>
      <c r="AW1046" s="13" t="s">
        <v>33</v>
      </c>
      <c r="AX1046" s="13" t="s">
        <v>70</v>
      </c>
      <c r="AY1046" s="244" t="s">
        <v>361</v>
      </c>
    </row>
    <row r="1047" spans="2:65" s="14" customFormat="1" ht="13.5">
      <c r="B1047" s="248"/>
      <c r="C1047" s="249"/>
      <c r="D1047" s="235" t="s">
        <v>371</v>
      </c>
      <c r="E1047" s="250" t="s">
        <v>235</v>
      </c>
      <c r="F1047" s="251" t="s">
        <v>392</v>
      </c>
      <c r="G1047" s="249"/>
      <c r="H1047" s="252">
        <v>53.79</v>
      </c>
      <c r="I1047" s="253"/>
      <c r="J1047" s="249"/>
      <c r="K1047" s="249"/>
      <c r="L1047" s="254"/>
      <c r="M1047" s="255"/>
      <c r="N1047" s="256"/>
      <c r="O1047" s="256"/>
      <c r="P1047" s="256"/>
      <c r="Q1047" s="256"/>
      <c r="R1047" s="256"/>
      <c r="S1047" s="256"/>
      <c r="T1047" s="257"/>
      <c r="AT1047" s="258" t="s">
        <v>371</v>
      </c>
      <c r="AU1047" s="258" t="s">
        <v>79</v>
      </c>
      <c r="AV1047" s="14" t="s">
        <v>147</v>
      </c>
      <c r="AW1047" s="14" t="s">
        <v>33</v>
      </c>
      <c r="AX1047" s="14" t="s">
        <v>77</v>
      </c>
      <c r="AY1047" s="258" t="s">
        <v>361</v>
      </c>
    </row>
    <row r="1048" spans="2:65" s="1" customFormat="1" ht="22.5" customHeight="1">
      <c r="B1048" s="42"/>
      <c r="C1048" s="207" t="s">
        <v>1629</v>
      </c>
      <c r="D1048" s="207" t="s">
        <v>363</v>
      </c>
      <c r="E1048" s="208" t="s">
        <v>1630</v>
      </c>
      <c r="F1048" s="209" t="s">
        <v>1631</v>
      </c>
      <c r="G1048" s="210" t="s">
        <v>459</v>
      </c>
      <c r="H1048" s="211">
        <v>43.01</v>
      </c>
      <c r="I1048" s="212"/>
      <c r="J1048" s="213">
        <f>ROUND(I1048*H1048,2)</f>
        <v>0</v>
      </c>
      <c r="K1048" s="209" t="s">
        <v>367</v>
      </c>
      <c r="L1048" s="62"/>
      <c r="M1048" s="214" t="s">
        <v>21</v>
      </c>
      <c r="N1048" s="215" t="s">
        <v>41</v>
      </c>
      <c r="O1048" s="43"/>
      <c r="P1048" s="216">
        <f>O1048*H1048</f>
        <v>0</v>
      </c>
      <c r="Q1048" s="216">
        <v>1.2540000000000001E-2</v>
      </c>
      <c r="R1048" s="216">
        <f>Q1048*H1048</f>
        <v>0.53934539999999997</v>
      </c>
      <c r="S1048" s="216">
        <v>0</v>
      </c>
      <c r="T1048" s="217">
        <f>S1048*H1048</f>
        <v>0</v>
      </c>
      <c r="AR1048" s="25" t="s">
        <v>464</v>
      </c>
      <c r="AT1048" s="25" t="s">
        <v>363</v>
      </c>
      <c r="AU1048" s="25" t="s">
        <v>79</v>
      </c>
      <c r="AY1048" s="25" t="s">
        <v>361</v>
      </c>
      <c r="BE1048" s="218">
        <f>IF(N1048="základní",J1048,0)</f>
        <v>0</v>
      </c>
      <c r="BF1048" s="218">
        <f>IF(N1048="snížená",J1048,0)</f>
        <v>0</v>
      </c>
      <c r="BG1048" s="218">
        <f>IF(N1048="zákl. přenesená",J1048,0)</f>
        <v>0</v>
      </c>
      <c r="BH1048" s="218">
        <f>IF(N1048="sníž. přenesená",J1048,0)</f>
        <v>0</v>
      </c>
      <c r="BI1048" s="218">
        <f>IF(N1048="nulová",J1048,0)</f>
        <v>0</v>
      </c>
      <c r="BJ1048" s="25" t="s">
        <v>77</v>
      </c>
      <c r="BK1048" s="218">
        <f>ROUND(I1048*H1048,2)</f>
        <v>0</v>
      </c>
      <c r="BL1048" s="25" t="s">
        <v>464</v>
      </c>
      <c r="BM1048" s="25" t="s">
        <v>1632</v>
      </c>
    </row>
    <row r="1049" spans="2:65" s="1" customFormat="1" ht="27">
      <c r="B1049" s="42"/>
      <c r="C1049" s="64"/>
      <c r="D1049" s="219" t="s">
        <v>369</v>
      </c>
      <c r="E1049" s="64"/>
      <c r="F1049" s="220" t="s">
        <v>1633</v>
      </c>
      <c r="G1049" s="64"/>
      <c r="H1049" s="64"/>
      <c r="I1049" s="175"/>
      <c r="J1049" s="64"/>
      <c r="K1049" s="64"/>
      <c r="L1049" s="62"/>
      <c r="M1049" s="221"/>
      <c r="N1049" s="43"/>
      <c r="O1049" s="43"/>
      <c r="P1049" s="43"/>
      <c r="Q1049" s="43"/>
      <c r="R1049" s="43"/>
      <c r="S1049" s="43"/>
      <c r="T1049" s="79"/>
      <c r="AT1049" s="25" t="s">
        <v>369</v>
      </c>
      <c r="AU1049" s="25" t="s">
        <v>79</v>
      </c>
    </row>
    <row r="1050" spans="2:65" s="12" customFormat="1" ht="13.5">
      <c r="B1050" s="222"/>
      <c r="C1050" s="223"/>
      <c r="D1050" s="219" t="s">
        <v>371</v>
      </c>
      <c r="E1050" s="224" t="s">
        <v>21</v>
      </c>
      <c r="F1050" s="225" t="s">
        <v>1625</v>
      </c>
      <c r="G1050" s="223"/>
      <c r="H1050" s="226" t="s">
        <v>21</v>
      </c>
      <c r="I1050" s="227"/>
      <c r="J1050" s="223"/>
      <c r="K1050" s="223"/>
      <c r="L1050" s="228"/>
      <c r="M1050" s="229"/>
      <c r="N1050" s="230"/>
      <c r="O1050" s="230"/>
      <c r="P1050" s="230"/>
      <c r="Q1050" s="230"/>
      <c r="R1050" s="230"/>
      <c r="S1050" s="230"/>
      <c r="T1050" s="231"/>
      <c r="AT1050" s="232" t="s">
        <v>371</v>
      </c>
      <c r="AU1050" s="232" t="s">
        <v>79</v>
      </c>
      <c r="AV1050" s="12" t="s">
        <v>77</v>
      </c>
      <c r="AW1050" s="12" t="s">
        <v>33</v>
      </c>
      <c r="AX1050" s="12" t="s">
        <v>70</v>
      </c>
      <c r="AY1050" s="232" t="s">
        <v>361</v>
      </c>
    </row>
    <row r="1051" spans="2:65" s="13" customFormat="1" ht="13.5">
      <c r="B1051" s="233"/>
      <c r="C1051" s="234"/>
      <c r="D1051" s="219" t="s">
        <v>371</v>
      </c>
      <c r="E1051" s="245" t="s">
        <v>21</v>
      </c>
      <c r="F1051" s="246" t="s">
        <v>1634</v>
      </c>
      <c r="G1051" s="234"/>
      <c r="H1051" s="247">
        <v>4.37</v>
      </c>
      <c r="I1051" s="239"/>
      <c r="J1051" s="234"/>
      <c r="K1051" s="234"/>
      <c r="L1051" s="240"/>
      <c r="M1051" s="241"/>
      <c r="N1051" s="242"/>
      <c r="O1051" s="242"/>
      <c r="P1051" s="242"/>
      <c r="Q1051" s="242"/>
      <c r="R1051" s="242"/>
      <c r="S1051" s="242"/>
      <c r="T1051" s="243"/>
      <c r="AT1051" s="244" t="s">
        <v>371</v>
      </c>
      <c r="AU1051" s="244" t="s">
        <v>79</v>
      </c>
      <c r="AV1051" s="13" t="s">
        <v>79</v>
      </c>
      <c r="AW1051" s="13" t="s">
        <v>33</v>
      </c>
      <c r="AX1051" s="13" t="s">
        <v>70</v>
      </c>
      <c r="AY1051" s="244" t="s">
        <v>361</v>
      </c>
    </row>
    <row r="1052" spans="2:65" s="13" customFormat="1" ht="13.5">
      <c r="B1052" s="233"/>
      <c r="C1052" s="234"/>
      <c r="D1052" s="219" t="s">
        <v>371</v>
      </c>
      <c r="E1052" s="245" t="s">
        <v>21</v>
      </c>
      <c r="F1052" s="246" t="s">
        <v>1635</v>
      </c>
      <c r="G1052" s="234"/>
      <c r="H1052" s="247">
        <v>3.96</v>
      </c>
      <c r="I1052" s="239"/>
      <c r="J1052" s="234"/>
      <c r="K1052" s="234"/>
      <c r="L1052" s="240"/>
      <c r="M1052" s="241"/>
      <c r="N1052" s="242"/>
      <c r="O1052" s="242"/>
      <c r="P1052" s="242"/>
      <c r="Q1052" s="242"/>
      <c r="R1052" s="242"/>
      <c r="S1052" s="242"/>
      <c r="T1052" s="243"/>
      <c r="AT1052" s="244" t="s">
        <v>371</v>
      </c>
      <c r="AU1052" s="244" t="s">
        <v>79</v>
      </c>
      <c r="AV1052" s="13" t="s">
        <v>79</v>
      </c>
      <c r="AW1052" s="13" t="s">
        <v>33</v>
      </c>
      <c r="AX1052" s="13" t="s">
        <v>70</v>
      </c>
      <c r="AY1052" s="244" t="s">
        <v>361</v>
      </c>
    </row>
    <row r="1053" spans="2:65" s="13" customFormat="1" ht="13.5">
      <c r="B1053" s="233"/>
      <c r="C1053" s="234"/>
      <c r="D1053" s="219" t="s">
        <v>371</v>
      </c>
      <c r="E1053" s="245" t="s">
        <v>21</v>
      </c>
      <c r="F1053" s="246" t="s">
        <v>1636</v>
      </c>
      <c r="G1053" s="234"/>
      <c r="H1053" s="247">
        <v>11.11</v>
      </c>
      <c r="I1053" s="239"/>
      <c r="J1053" s="234"/>
      <c r="K1053" s="234"/>
      <c r="L1053" s="240"/>
      <c r="M1053" s="241"/>
      <c r="N1053" s="242"/>
      <c r="O1053" s="242"/>
      <c r="P1053" s="242"/>
      <c r="Q1053" s="242"/>
      <c r="R1053" s="242"/>
      <c r="S1053" s="242"/>
      <c r="T1053" s="243"/>
      <c r="AT1053" s="244" t="s">
        <v>371</v>
      </c>
      <c r="AU1053" s="244" t="s">
        <v>79</v>
      </c>
      <c r="AV1053" s="13" t="s">
        <v>79</v>
      </c>
      <c r="AW1053" s="13" t="s">
        <v>33</v>
      </c>
      <c r="AX1053" s="13" t="s">
        <v>70</v>
      </c>
      <c r="AY1053" s="244" t="s">
        <v>361</v>
      </c>
    </row>
    <row r="1054" spans="2:65" s="13" customFormat="1" ht="13.5">
      <c r="B1054" s="233"/>
      <c r="C1054" s="234"/>
      <c r="D1054" s="219" t="s">
        <v>371</v>
      </c>
      <c r="E1054" s="245" t="s">
        <v>21</v>
      </c>
      <c r="F1054" s="246" t="s">
        <v>1637</v>
      </c>
      <c r="G1054" s="234"/>
      <c r="H1054" s="247">
        <v>7.22</v>
      </c>
      <c r="I1054" s="239"/>
      <c r="J1054" s="234"/>
      <c r="K1054" s="234"/>
      <c r="L1054" s="240"/>
      <c r="M1054" s="241"/>
      <c r="N1054" s="242"/>
      <c r="O1054" s="242"/>
      <c r="P1054" s="242"/>
      <c r="Q1054" s="242"/>
      <c r="R1054" s="242"/>
      <c r="S1054" s="242"/>
      <c r="T1054" s="243"/>
      <c r="AT1054" s="244" t="s">
        <v>371</v>
      </c>
      <c r="AU1054" s="244" t="s">
        <v>79</v>
      </c>
      <c r="AV1054" s="13" t="s">
        <v>79</v>
      </c>
      <c r="AW1054" s="13" t="s">
        <v>33</v>
      </c>
      <c r="AX1054" s="13" t="s">
        <v>70</v>
      </c>
      <c r="AY1054" s="244" t="s">
        <v>361</v>
      </c>
    </row>
    <row r="1055" spans="2:65" s="13" customFormat="1" ht="13.5">
      <c r="B1055" s="233"/>
      <c r="C1055" s="234"/>
      <c r="D1055" s="219" t="s">
        <v>371</v>
      </c>
      <c r="E1055" s="245" t="s">
        <v>21</v>
      </c>
      <c r="F1055" s="246" t="s">
        <v>1638</v>
      </c>
      <c r="G1055" s="234"/>
      <c r="H1055" s="247">
        <v>2.69</v>
      </c>
      <c r="I1055" s="239"/>
      <c r="J1055" s="234"/>
      <c r="K1055" s="234"/>
      <c r="L1055" s="240"/>
      <c r="M1055" s="241"/>
      <c r="N1055" s="242"/>
      <c r="O1055" s="242"/>
      <c r="P1055" s="242"/>
      <c r="Q1055" s="242"/>
      <c r="R1055" s="242"/>
      <c r="S1055" s="242"/>
      <c r="T1055" s="243"/>
      <c r="AT1055" s="244" t="s">
        <v>371</v>
      </c>
      <c r="AU1055" s="244" t="s">
        <v>79</v>
      </c>
      <c r="AV1055" s="13" t="s">
        <v>79</v>
      </c>
      <c r="AW1055" s="13" t="s">
        <v>33</v>
      </c>
      <c r="AX1055" s="13" t="s">
        <v>70</v>
      </c>
      <c r="AY1055" s="244" t="s">
        <v>361</v>
      </c>
    </row>
    <row r="1056" spans="2:65" s="13" customFormat="1" ht="13.5">
      <c r="B1056" s="233"/>
      <c r="C1056" s="234"/>
      <c r="D1056" s="219" t="s">
        <v>371</v>
      </c>
      <c r="E1056" s="245" t="s">
        <v>21</v>
      </c>
      <c r="F1056" s="246" t="s">
        <v>1639</v>
      </c>
      <c r="G1056" s="234"/>
      <c r="H1056" s="247">
        <v>6.09</v>
      </c>
      <c r="I1056" s="239"/>
      <c r="J1056" s="234"/>
      <c r="K1056" s="234"/>
      <c r="L1056" s="240"/>
      <c r="M1056" s="241"/>
      <c r="N1056" s="242"/>
      <c r="O1056" s="242"/>
      <c r="P1056" s="242"/>
      <c r="Q1056" s="242"/>
      <c r="R1056" s="242"/>
      <c r="S1056" s="242"/>
      <c r="T1056" s="243"/>
      <c r="AT1056" s="244" t="s">
        <v>371</v>
      </c>
      <c r="AU1056" s="244" t="s">
        <v>79</v>
      </c>
      <c r="AV1056" s="13" t="s">
        <v>79</v>
      </c>
      <c r="AW1056" s="13" t="s">
        <v>33</v>
      </c>
      <c r="AX1056" s="13" t="s">
        <v>70</v>
      </c>
      <c r="AY1056" s="244" t="s">
        <v>361</v>
      </c>
    </row>
    <row r="1057" spans="2:65" s="13" customFormat="1" ht="13.5">
      <c r="B1057" s="233"/>
      <c r="C1057" s="234"/>
      <c r="D1057" s="219" t="s">
        <v>371</v>
      </c>
      <c r="E1057" s="245" t="s">
        <v>21</v>
      </c>
      <c r="F1057" s="246" t="s">
        <v>1640</v>
      </c>
      <c r="G1057" s="234"/>
      <c r="H1057" s="247">
        <v>7.57</v>
      </c>
      <c r="I1057" s="239"/>
      <c r="J1057" s="234"/>
      <c r="K1057" s="234"/>
      <c r="L1057" s="240"/>
      <c r="M1057" s="241"/>
      <c r="N1057" s="242"/>
      <c r="O1057" s="242"/>
      <c r="P1057" s="242"/>
      <c r="Q1057" s="242"/>
      <c r="R1057" s="242"/>
      <c r="S1057" s="242"/>
      <c r="T1057" s="243"/>
      <c r="AT1057" s="244" t="s">
        <v>371</v>
      </c>
      <c r="AU1057" s="244" t="s">
        <v>79</v>
      </c>
      <c r="AV1057" s="13" t="s">
        <v>79</v>
      </c>
      <c r="AW1057" s="13" t="s">
        <v>33</v>
      </c>
      <c r="AX1057" s="13" t="s">
        <v>70</v>
      </c>
      <c r="AY1057" s="244" t="s">
        <v>361</v>
      </c>
    </row>
    <row r="1058" spans="2:65" s="14" customFormat="1" ht="13.5">
      <c r="B1058" s="248"/>
      <c r="C1058" s="249"/>
      <c r="D1058" s="235" t="s">
        <v>371</v>
      </c>
      <c r="E1058" s="250" t="s">
        <v>238</v>
      </c>
      <c r="F1058" s="251" t="s">
        <v>392</v>
      </c>
      <c r="G1058" s="249"/>
      <c r="H1058" s="252">
        <v>43.01</v>
      </c>
      <c r="I1058" s="253"/>
      <c r="J1058" s="249"/>
      <c r="K1058" s="249"/>
      <c r="L1058" s="254"/>
      <c r="M1058" s="255"/>
      <c r="N1058" s="256"/>
      <c r="O1058" s="256"/>
      <c r="P1058" s="256"/>
      <c r="Q1058" s="256"/>
      <c r="R1058" s="256"/>
      <c r="S1058" s="256"/>
      <c r="T1058" s="257"/>
      <c r="AT1058" s="258" t="s">
        <v>371</v>
      </c>
      <c r="AU1058" s="258" t="s">
        <v>79</v>
      </c>
      <c r="AV1058" s="14" t="s">
        <v>147</v>
      </c>
      <c r="AW1058" s="14" t="s">
        <v>33</v>
      </c>
      <c r="AX1058" s="14" t="s">
        <v>77</v>
      </c>
      <c r="AY1058" s="258" t="s">
        <v>361</v>
      </c>
    </row>
    <row r="1059" spans="2:65" s="1" customFormat="1" ht="22.5" customHeight="1">
      <c r="B1059" s="42"/>
      <c r="C1059" s="207" t="s">
        <v>1641</v>
      </c>
      <c r="D1059" s="207" t="s">
        <v>363</v>
      </c>
      <c r="E1059" s="208" t="s">
        <v>1642</v>
      </c>
      <c r="F1059" s="209" t="s">
        <v>1643</v>
      </c>
      <c r="G1059" s="210" t="s">
        <v>459</v>
      </c>
      <c r="H1059" s="211">
        <v>96.8</v>
      </c>
      <c r="I1059" s="212"/>
      <c r="J1059" s="213">
        <f>ROUND(I1059*H1059,2)</f>
        <v>0</v>
      </c>
      <c r="K1059" s="209" t="s">
        <v>367</v>
      </c>
      <c r="L1059" s="62"/>
      <c r="M1059" s="214" t="s">
        <v>21</v>
      </c>
      <c r="N1059" s="215" t="s">
        <v>41</v>
      </c>
      <c r="O1059" s="43"/>
      <c r="P1059" s="216">
        <f>O1059*H1059</f>
        <v>0</v>
      </c>
      <c r="Q1059" s="216">
        <v>1E-4</v>
      </c>
      <c r="R1059" s="216">
        <f>Q1059*H1059</f>
        <v>9.6799999999999994E-3</v>
      </c>
      <c r="S1059" s="216">
        <v>0</v>
      </c>
      <c r="T1059" s="217">
        <f>S1059*H1059</f>
        <v>0</v>
      </c>
      <c r="AR1059" s="25" t="s">
        <v>464</v>
      </c>
      <c r="AT1059" s="25" t="s">
        <v>363</v>
      </c>
      <c r="AU1059" s="25" t="s">
        <v>79</v>
      </c>
      <c r="AY1059" s="25" t="s">
        <v>361</v>
      </c>
      <c r="BE1059" s="218">
        <f>IF(N1059="základní",J1059,0)</f>
        <v>0</v>
      </c>
      <c r="BF1059" s="218">
        <f>IF(N1059="snížená",J1059,0)</f>
        <v>0</v>
      </c>
      <c r="BG1059" s="218">
        <f>IF(N1059="zákl. přenesená",J1059,0)</f>
        <v>0</v>
      </c>
      <c r="BH1059" s="218">
        <f>IF(N1059="sníž. přenesená",J1059,0)</f>
        <v>0</v>
      </c>
      <c r="BI1059" s="218">
        <f>IF(N1059="nulová",J1059,0)</f>
        <v>0</v>
      </c>
      <c r="BJ1059" s="25" t="s">
        <v>77</v>
      </c>
      <c r="BK1059" s="218">
        <f>ROUND(I1059*H1059,2)</f>
        <v>0</v>
      </c>
      <c r="BL1059" s="25" t="s">
        <v>464</v>
      </c>
      <c r="BM1059" s="25" t="s">
        <v>1644</v>
      </c>
    </row>
    <row r="1060" spans="2:65" s="1" customFormat="1" ht="27">
      <c r="B1060" s="42"/>
      <c r="C1060" s="64"/>
      <c r="D1060" s="219" t="s">
        <v>369</v>
      </c>
      <c r="E1060" s="64"/>
      <c r="F1060" s="220" t="s">
        <v>1645</v>
      </c>
      <c r="G1060" s="64"/>
      <c r="H1060" s="64"/>
      <c r="I1060" s="175"/>
      <c r="J1060" s="64"/>
      <c r="K1060" s="64"/>
      <c r="L1060" s="62"/>
      <c r="M1060" s="221"/>
      <c r="N1060" s="43"/>
      <c r="O1060" s="43"/>
      <c r="P1060" s="43"/>
      <c r="Q1060" s="43"/>
      <c r="R1060" s="43"/>
      <c r="S1060" s="43"/>
      <c r="T1060" s="79"/>
      <c r="AT1060" s="25" t="s">
        <v>369</v>
      </c>
      <c r="AU1060" s="25" t="s">
        <v>79</v>
      </c>
    </row>
    <row r="1061" spans="2:65" s="13" customFormat="1" ht="13.5">
      <c r="B1061" s="233"/>
      <c r="C1061" s="234"/>
      <c r="D1061" s="235" t="s">
        <v>371</v>
      </c>
      <c r="E1061" s="236" t="s">
        <v>21</v>
      </c>
      <c r="F1061" s="237" t="s">
        <v>1646</v>
      </c>
      <c r="G1061" s="234"/>
      <c r="H1061" s="238">
        <v>96.8</v>
      </c>
      <c r="I1061" s="239"/>
      <c r="J1061" s="234"/>
      <c r="K1061" s="234"/>
      <c r="L1061" s="240"/>
      <c r="M1061" s="241"/>
      <c r="N1061" s="242"/>
      <c r="O1061" s="242"/>
      <c r="P1061" s="242"/>
      <c r="Q1061" s="242"/>
      <c r="R1061" s="242"/>
      <c r="S1061" s="242"/>
      <c r="T1061" s="243"/>
      <c r="AT1061" s="244" t="s">
        <v>371</v>
      </c>
      <c r="AU1061" s="244" t="s">
        <v>79</v>
      </c>
      <c r="AV1061" s="13" t="s">
        <v>79</v>
      </c>
      <c r="AW1061" s="13" t="s">
        <v>33</v>
      </c>
      <c r="AX1061" s="13" t="s">
        <v>77</v>
      </c>
      <c r="AY1061" s="244" t="s">
        <v>361</v>
      </c>
    </row>
    <row r="1062" spans="2:65" s="1" customFormat="1" ht="22.5" customHeight="1">
      <c r="B1062" s="42"/>
      <c r="C1062" s="207" t="s">
        <v>1647</v>
      </c>
      <c r="D1062" s="207" t="s">
        <v>363</v>
      </c>
      <c r="E1062" s="208" t="s">
        <v>1648</v>
      </c>
      <c r="F1062" s="209" t="s">
        <v>1649</v>
      </c>
      <c r="G1062" s="210" t="s">
        <v>459</v>
      </c>
      <c r="H1062" s="211">
        <v>9.7629999999999999</v>
      </c>
      <c r="I1062" s="212"/>
      <c r="J1062" s="213">
        <f>ROUND(I1062*H1062,2)</f>
        <v>0</v>
      </c>
      <c r="K1062" s="209" t="s">
        <v>367</v>
      </c>
      <c r="L1062" s="62"/>
      <c r="M1062" s="214" t="s">
        <v>21</v>
      </c>
      <c r="N1062" s="215" t="s">
        <v>41</v>
      </c>
      <c r="O1062" s="43"/>
      <c r="P1062" s="216">
        <f>O1062*H1062</f>
        <v>0</v>
      </c>
      <c r="Q1062" s="216">
        <v>1.2959999999999999E-2</v>
      </c>
      <c r="R1062" s="216">
        <f>Q1062*H1062</f>
        <v>0.12652848</v>
      </c>
      <c r="S1062" s="216">
        <v>0</v>
      </c>
      <c r="T1062" s="217">
        <f>S1062*H1062</f>
        <v>0</v>
      </c>
      <c r="AR1062" s="25" t="s">
        <v>464</v>
      </c>
      <c r="AT1062" s="25" t="s">
        <v>363</v>
      </c>
      <c r="AU1062" s="25" t="s">
        <v>79</v>
      </c>
      <c r="AY1062" s="25" t="s">
        <v>361</v>
      </c>
      <c r="BE1062" s="218">
        <f>IF(N1062="základní",J1062,0)</f>
        <v>0</v>
      </c>
      <c r="BF1062" s="218">
        <f>IF(N1062="snížená",J1062,0)</f>
        <v>0</v>
      </c>
      <c r="BG1062" s="218">
        <f>IF(N1062="zákl. přenesená",J1062,0)</f>
        <v>0</v>
      </c>
      <c r="BH1062" s="218">
        <f>IF(N1062="sníž. přenesená",J1062,0)</f>
        <v>0</v>
      </c>
      <c r="BI1062" s="218">
        <f>IF(N1062="nulová",J1062,0)</f>
        <v>0</v>
      </c>
      <c r="BJ1062" s="25" t="s">
        <v>77</v>
      </c>
      <c r="BK1062" s="218">
        <f>ROUND(I1062*H1062,2)</f>
        <v>0</v>
      </c>
      <c r="BL1062" s="25" t="s">
        <v>464</v>
      </c>
      <c r="BM1062" s="25" t="s">
        <v>1650</v>
      </c>
    </row>
    <row r="1063" spans="2:65" s="1" customFormat="1" ht="27">
      <c r="B1063" s="42"/>
      <c r="C1063" s="64"/>
      <c r="D1063" s="219" t="s">
        <v>369</v>
      </c>
      <c r="E1063" s="64"/>
      <c r="F1063" s="220" t="s">
        <v>1651</v>
      </c>
      <c r="G1063" s="64"/>
      <c r="H1063" s="64"/>
      <c r="I1063" s="175"/>
      <c r="J1063" s="64"/>
      <c r="K1063" s="64"/>
      <c r="L1063" s="62"/>
      <c r="M1063" s="221"/>
      <c r="N1063" s="43"/>
      <c r="O1063" s="43"/>
      <c r="P1063" s="43"/>
      <c r="Q1063" s="43"/>
      <c r="R1063" s="43"/>
      <c r="S1063" s="43"/>
      <c r="T1063" s="79"/>
      <c r="AT1063" s="25" t="s">
        <v>369</v>
      </c>
      <c r="AU1063" s="25" t="s">
        <v>79</v>
      </c>
    </row>
    <row r="1064" spans="2:65" s="13" customFormat="1" ht="13.5">
      <c r="B1064" s="233"/>
      <c r="C1064" s="234"/>
      <c r="D1064" s="219" t="s">
        <v>371</v>
      </c>
      <c r="E1064" s="245" t="s">
        <v>21</v>
      </c>
      <c r="F1064" s="246" t="s">
        <v>1652</v>
      </c>
      <c r="G1064" s="234"/>
      <c r="H1064" s="247">
        <v>9.6</v>
      </c>
      <c r="I1064" s="239"/>
      <c r="J1064" s="234"/>
      <c r="K1064" s="234"/>
      <c r="L1064" s="240"/>
      <c r="M1064" s="241"/>
      <c r="N1064" s="242"/>
      <c r="O1064" s="242"/>
      <c r="P1064" s="242"/>
      <c r="Q1064" s="242"/>
      <c r="R1064" s="242"/>
      <c r="S1064" s="242"/>
      <c r="T1064" s="243"/>
      <c r="AT1064" s="244" t="s">
        <v>371</v>
      </c>
      <c r="AU1064" s="244" t="s">
        <v>79</v>
      </c>
      <c r="AV1064" s="13" t="s">
        <v>79</v>
      </c>
      <c r="AW1064" s="13" t="s">
        <v>33</v>
      </c>
      <c r="AX1064" s="13" t="s">
        <v>70</v>
      </c>
      <c r="AY1064" s="244" t="s">
        <v>361</v>
      </c>
    </row>
    <row r="1065" spans="2:65" s="13" customFormat="1" ht="13.5">
      <c r="B1065" s="233"/>
      <c r="C1065" s="234"/>
      <c r="D1065" s="219" t="s">
        <v>371</v>
      </c>
      <c r="E1065" s="245" t="s">
        <v>21</v>
      </c>
      <c r="F1065" s="246" t="s">
        <v>1653</v>
      </c>
      <c r="G1065" s="234"/>
      <c r="H1065" s="247">
        <v>0.16300000000000001</v>
      </c>
      <c r="I1065" s="239"/>
      <c r="J1065" s="234"/>
      <c r="K1065" s="234"/>
      <c r="L1065" s="240"/>
      <c r="M1065" s="241"/>
      <c r="N1065" s="242"/>
      <c r="O1065" s="242"/>
      <c r="P1065" s="242"/>
      <c r="Q1065" s="242"/>
      <c r="R1065" s="242"/>
      <c r="S1065" s="242"/>
      <c r="T1065" s="243"/>
      <c r="AT1065" s="244" t="s">
        <v>371</v>
      </c>
      <c r="AU1065" s="244" t="s">
        <v>79</v>
      </c>
      <c r="AV1065" s="13" t="s">
        <v>79</v>
      </c>
      <c r="AW1065" s="13" t="s">
        <v>33</v>
      </c>
      <c r="AX1065" s="13" t="s">
        <v>70</v>
      </c>
      <c r="AY1065" s="244" t="s">
        <v>361</v>
      </c>
    </row>
    <row r="1066" spans="2:65" s="14" customFormat="1" ht="13.5">
      <c r="B1066" s="248"/>
      <c r="C1066" s="249"/>
      <c r="D1066" s="235" t="s">
        <v>371</v>
      </c>
      <c r="E1066" s="250" t="s">
        <v>21</v>
      </c>
      <c r="F1066" s="251" t="s">
        <v>392</v>
      </c>
      <c r="G1066" s="249"/>
      <c r="H1066" s="252">
        <v>9.7629999999999999</v>
      </c>
      <c r="I1066" s="253"/>
      <c r="J1066" s="249"/>
      <c r="K1066" s="249"/>
      <c r="L1066" s="254"/>
      <c r="M1066" s="255"/>
      <c r="N1066" s="256"/>
      <c r="O1066" s="256"/>
      <c r="P1066" s="256"/>
      <c r="Q1066" s="256"/>
      <c r="R1066" s="256"/>
      <c r="S1066" s="256"/>
      <c r="T1066" s="257"/>
      <c r="AT1066" s="258" t="s">
        <v>371</v>
      </c>
      <c r="AU1066" s="258" t="s">
        <v>79</v>
      </c>
      <c r="AV1066" s="14" t="s">
        <v>147</v>
      </c>
      <c r="AW1066" s="14" t="s">
        <v>33</v>
      </c>
      <c r="AX1066" s="14" t="s">
        <v>77</v>
      </c>
      <c r="AY1066" s="258" t="s">
        <v>361</v>
      </c>
    </row>
    <row r="1067" spans="2:65" s="1" customFormat="1" ht="22.5" customHeight="1">
      <c r="B1067" s="42"/>
      <c r="C1067" s="207" t="s">
        <v>1654</v>
      </c>
      <c r="D1067" s="207" t="s">
        <v>363</v>
      </c>
      <c r="E1067" s="208" t="s">
        <v>1655</v>
      </c>
      <c r="F1067" s="209" t="s">
        <v>1656</v>
      </c>
      <c r="G1067" s="210" t="s">
        <v>1227</v>
      </c>
      <c r="H1067" s="284"/>
      <c r="I1067" s="212"/>
      <c r="J1067" s="213">
        <f>ROUND(I1067*H1067,2)</f>
        <v>0</v>
      </c>
      <c r="K1067" s="209" t="s">
        <v>367</v>
      </c>
      <c r="L1067" s="62"/>
      <c r="M1067" s="214" t="s">
        <v>21</v>
      </c>
      <c r="N1067" s="215" t="s">
        <v>41</v>
      </c>
      <c r="O1067" s="43"/>
      <c r="P1067" s="216">
        <f>O1067*H1067</f>
        <v>0</v>
      </c>
      <c r="Q1067" s="216">
        <v>0</v>
      </c>
      <c r="R1067" s="216">
        <f>Q1067*H1067</f>
        <v>0</v>
      </c>
      <c r="S1067" s="216">
        <v>0</v>
      </c>
      <c r="T1067" s="217">
        <f>S1067*H1067</f>
        <v>0</v>
      </c>
      <c r="AR1067" s="25" t="s">
        <v>464</v>
      </c>
      <c r="AT1067" s="25" t="s">
        <v>363</v>
      </c>
      <c r="AU1067" s="25" t="s">
        <v>79</v>
      </c>
      <c r="AY1067" s="25" t="s">
        <v>361</v>
      </c>
      <c r="BE1067" s="218">
        <f>IF(N1067="základní",J1067,0)</f>
        <v>0</v>
      </c>
      <c r="BF1067" s="218">
        <f>IF(N1067="snížená",J1067,0)</f>
        <v>0</v>
      </c>
      <c r="BG1067" s="218">
        <f>IF(N1067="zákl. přenesená",J1067,0)</f>
        <v>0</v>
      </c>
      <c r="BH1067" s="218">
        <f>IF(N1067="sníž. přenesená",J1067,0)</f>
        <v>0</v>
      </c>
      <c r="BI1067" s="218">
        <f>IF(N1067="nulová",J1067,0)</f>
        <v>0</v>
      </c>
      <c r="BJ1067" s="25" t="s">
        <v>77</v>
      </c>
      <c r="BK1067" s="218">
        <f>ROUND(I1067*H1067,2)</f>
        <v>0</v>
      </c>
      <c r="BL1067" s="25" t="s">
        <v>464</v>
      </c>
      <c r="BM1067" s="25" t="s">
        <v>1657</v>
      </c>
    </row>
    <row r="1068" spans="2:65" s="1" customFormat="1" ht="27">
      <c r="B1068" s="42"/>
      <c r="C1068" s="64"/>
      <c r="D1068" s="219" t="s">
        <v>369</v>
      </c>
      <c r="E1068" s="64"/>
      <c r="F1068" s="220" t="s">
        <v>1658</v>
      </c>
      <c r="G1068" s="64"/>
      <c r="H1068" s="64"/>
      <c r="I1068" s="175"/>
      <c r="J1068" s="64"/>
      <c r="K1068" s="64"/>
      <c r="L1068" s="62"/>
      <c r="M1068" s="221"/>
      <c r="N1068" s="43"/>
      <c r="O1068" s="43"/>
      <c r="P1068" s="43"/>
      <c r="Q1068" s="43"/>
      <c r="R1068" s="43"/>
      <c r="S1068" s="43"/>
      <c r="T1068" s="79"/>
      <c r="AT1068" s="25" t="s">
        <v>369</v>
      </c>
      <c r="AU1068" s="25" t="s">
        <v>79</v>
      </c>
    </row>
    <row r="1069" spans="2:65" s="11" customFormat="1" ht="29.85" customHeight="1">
      <c r="B1069" s="190"/>
      <c r="C1069" s="191"/>
      <c r="D1069" s="204" t="s">
        <v>69</v>
      </c>
      <c r="E1069" s="205" t="s">
        <v>1659</v>
      </c>
      <c r="F1069" s="205" t="s">
        <v>1660</v>
      </c>
      <c r="G1069" s="191"/>
      <c r="H1069" s="191"/>
      <c r="I1069" s="194"/>
      <c r="J1069" s="206">
        <f>BK1069</f>
        <v>0</v>
      </c>
      <c r="K1069" s="191"/>
      <c r="L1069" s="196"/>
      <c r="M1069" s="197"/>
      <c r="N1069" s="198"/>
      <c r="O1069" s="198"/>
      <c r="P1069" s="199">
        <f>SUM(P1070:P1162)</f>
        <v>0</v>
      </c>
      <c r="Q1069" s="198"/>
      <c r="R1069" s="199">
        <f>SUM(R1070:R1162)</f>
        <v>1.858071</v>
      </c>
      <c r="S1069" s="198"/>
      <c r="T1069" s="200">
        <f>SUM(T1070:T1162)</f>
        <v>0</v>
      </c>
      <c r="AR1069" s="201" t="s">
        <v>79</v>
      </c>
      <c r="AT1069" s="202" t="s">
        <v>69</v>
      </c>
      <c r="AU1069" s="202" t="s">
        <v>77</v>
      </c>
      <c r="AY1069" s="201" t="s">
        <v>361</v>
      </c>
      <c r="BK1069" s="203">
        <f>SUM(BK1070:BK1162)</f>
        <v>0</v>
      </c>
    </row>
    <row r="1070" spans="2:65" s="1" customFormat="1" ht="31.5" customHeight="1">
      <c r="B1070" s="42"/>
      <c r="C1070" s="207" t="s">
        <v>1661</v>
      </c>
      <c r="D1070" s="207" t="s">
        <v>363</v>
      </c>
      <c r="E1070" s="208" t="s">
        <v>1662</v>
      </c>
      <c r="F1070" s="209" t="s">
        <v>1663</v>
      </c>
      <c r="G1070" s="210" t="s">
        <v>459</v>
      </c>
      <c r="H1070" s="211">
        <v>142.798</v>
      </c>
      <c r="I1070" s="212"/>
      <c r="J1070" s="213">
        <f>ROUND(I1070*H1070,2)</f>
        <v>0</v>
      </c>
      <c r="K1070" s="209" t="s">
        <v>21</v>
      </c>
      <c r="L1070" s="62"/>
      <c r="M1070" s="214" t="s">
        <v>21</v>
      </c>
      <c r="N1070" s="215" t="s">
        <v>41</v>
      </c>
      <c r="O1070" s="43"/>
      <c r="P1070" s="216">
        <f>O1070*H1070</f>
        <v>0</v>
      </c>
      <c r="Q1070" s="216">
        <v>0</v>
      </c>
      <c r="R1070" s="216">
        <f>Q1070*H1070</f>
        <v>0</v>
      </c>
      <c r="S1070" s="216">
        <v>0</v>
      </c>
      <c r="T1070" s="217">
        <f>S1070*H1070</f>
        <v>0</v>
      </c>
      <c r="AR1070" s="25" t="s">
        <v>464</v>
      </c>
      <c r="AT1070" s="25" t="s">
        <v>363</v>
      </c>
      <c r="AU1070" s="25" t="s">
        <v>79</v>
      </c>
      <c r="AY1070" s="25" t="s">
        <v>361</v>
      </c>
      <c r="BE1070" s="218">
        <f>IF(N1070="základní",J1070,0)</f>
        <v>0</v>
      </c>
      <c r="BF1070" s="218">
        <f>IF(N1070="snížená",J1070,0)</f>
        <v>0</v>
      </c>
      <c r="BG1070" s="218">
        <f>IF(N1070="zákl. přenesená",J1070,0)</f>
        <v>0</v>
      </c>
      <c r="BH1070" s="218">
        <f>IF(N1070="sníž. přenesená",J1070,0)</f>
        <v>0</v>
      </c>
      <c r="BI1070" s="218">
        <f>IF(N1070="nulová",J1070,0)</f>
        <v>0</v>
      </c>
      <c r="BJ1070" s="25" t="s">
        <v>77</v>
      </c>
      <c r="BK1070" s="218">
        <f>ROUND(I1070*H1070,2)</f>
        <v>0</v>
      </c>
      <c r="BL1070" s="25" t="s">
        <v>464</v>
      </c>
      <c r="BM1070" s="25" t="s">
        <v>1664</v>
      </c>
    </row>
    <row r="1071" spans="2:65" s="1" customFormat="1" ht="40.5">
      <c r="B1071" s="42"/>
      <c r="C1071" s="64"/>
      <c r="D1071" s="219" t="s">
        <v>369</v>
      </c>
      <c r="E1071" s="64"/>
      <c r="F1071" s="220" t="s">
        <v>1665</v>
      </c>
      <c r="G1071" s="64"/>
      <c r="H1071" s="64"/>
      <c r="I1071" s="175"/>
      <c r="J1071" s="64"/>
      <c r="K1071" s="64"/>
      <c r="L1071" s="62"/>
      <c r="M1071" s="221"/>
      <c r="N1071" s="43"/>
      <c r="O1071" s="43"/>
      <c r="P1071" s="43"/>
      <c r="Q1071" s="43"/>
      <c r="R1071" s="43"/>
      <c r="S1071" s="43"/>
      <c r="T1071" s="79"/>
      <c r="AT1071" s="25" t="s">
        <v>369</v>
      </c>
      <c r="AU1071" s="25" t="s">
        <v>79</v>
      </c>
    </row>
    <row r="1072" spans="2:65" s="12" customFormat="1" ht="27">
      <c r="B1072" s="222"/>
      <c r="C1072" s="223"/>
      <c r="D1072" s="219" t="s">
        <v>371</v>
      </c>
      <c r="E1072" s="224" t="s">
        <v>21</v>
      </c>
      <c r="F1072" s="225" t="s">
        <v>1666</v>
      </c>
      <c r="G1072" s="223"/>
      <c r="H1072" s="226" t="s">
        <v>21</v>
      </c>
      <c r="I1072" s="227"/>
      <c r="J1072" s="223"/>
      <c r="K1072" s="223"/>
      <c r="L1072" s="228"/>
      <c r="M1072" s="229"/>
      <c r="N1072" s="230"/>
      <c r="O1072" s="230"/>
      <c r="P1072" s="230"/>
      <c r="Q1072" s="230"/>
      <c r="R1072" s="230"/>
      <c r="S1072" s="230"/>
      <c r="T1072" s="231"/>
      <c r="AT1072" s="232" t="s">
        <v>371</v>
      </c>
      <c r="AU1072" s="232" t="s">
        <v>79</v>
      </c>
      <c r="AV1072" s="12" t="s">
        <v>77</v>
      </c>
      <c r="AW1072" s="12" t="s">
        <v>33</v>
      </c>
      <c r="AX1072" s="12" t="s">
        <v>70</v>
      </c>
      <c r="AY1072" s="232" t="s">
        <v>361</v>
      </c>
    </row>
    <row r="1073" spans="2:65" s="13" customFormat="1" ht="13.5">
      <c r="B1073" s="233"/>
      <c r="C1073" s="234"/>
      <c r="D1073" s="235" t="s">
        <v>371</v>
      </c>
      <c r="E1073" s="236" t="s">
        <v>254</v>
      </c>
      <c r="F1073" s="237" t="s">
        <v>1506</v>
      </c>
      <c r="G1073" s="234"/>
      <c r="H1073" s="238">
        <v>142.798</v>
      </c>
      <c r="I1073" s="239"/>
      <c r="J1073" s="234"/>
      <c r="K1073" s="234"/>
      <c r="L1073" s="240"/>
      <c r="M1073" s="241"/>
      <c r="N1073" s="242"/>
      <c r="O1073" s="242"/>
      <c r="P1073" s="242"/>
      <c r="Q1073" s="242"/>
      <c r="R1073" s="242"/>
      <c r="S1073" s="242"/>
      <c r="T1073" s="243"/>
      <c r="AT1073" s="244" t="s">
        <v>371</v>
      </c>
      <c r="AU1073" s="244" t="s">
        <v>79</v>
      </c>
      <c r="AV1073" s="13" t="s">
        <v>79</v>
      </c>
      <c r="AW1073" s="13" t="s">
        <v>33</v>
      </c>
      <c r="AX1073" s="13" t="s">
        <v>77</v>
      </c>
      <c r="AY1073" s="244" t="s">
        <v>361</v>
      </c>
    </row>
    <row r="1074" spans="2:65" s="1" customFormat="1" ht="22.5" customHeight="1">
      <c r="B1074" s="42"/>
      <c r="C1074" s="207" t="s">
        <v>1667</v>
      </c>
      <c r="D1074" s="207" t="s">
        <v>363</v>
      </c>
      <c r="E1074" s="208" t="s">
        <v>1668</v>
      </c>
      <c r="F1074" s="209" t="s">
        <v>1669</v>
      </c>
      <c r="G1074" s="210" t="s">
        <v>459</v>
      </c>
      <c r="H1074" s="211">
        <v>177.666</v>
      </c>
      <c r="I1074" s="212"/>
      <c r="J1074" s="213">
        <f>ROUND(I1074*H1074,2)</f>
        <v>0</v>
      </c>
      <c r="K1074" s="209" t="s">
        <v>21</v>
      </c>
      <c r="L1074" s="62"/>
      <c r="M1074" s="214" t="s">
        <v>21</v>
      </c>
      <c r="N1074" s="215" t="s">
        <v>41</v>
      </c>
      <c r="O1074" s="43"/>
      <c r="P1074" s="216">
        <f>O1074*H1074</f>
        <v>0</v>
      </c>
      <c r="Q1074" s="216">
        <v>0</v>
      </c>
      <c r="R1074" s="216">
        <f>Q1074*H1074</f>
        <v>0</v>
      </c>
      <c r="S1074" s="216">
        <v>0</v>
      </c>
      <c r="T1074" s="217">
        <f>S1074*H1074</f>
        <v>0</v>
      </c>
      <c r="AR1074" s="25" t="s">
        <v>464</v>
      </c>
      <c r="AT1074" s="25" t="s">
        <v>363</v>
      </c>
      <c r="AU1074" s="25" t="s">
        <v>79</v>
      </c>
      <c r="AY1074" s="25" t="s">
        <v>361</v>
      </c>
      <c r="BE1074" s="218">
        <f>IF(N1074="základní",J1074,0)</f>
        <v>0</v>
      </c>
      <c r="BF1074" s="218">
        <f>IF(N1074="snížená",J1074,0)</f>
        <v>0</v>
      </c>
      <c r="BG1074" s="218">
        <f>IF(N1074="zákl. přenesená",J1074,0)</f>
        <v>0</v>
      </c>
      <c r="BH1074" s="218">
        <f>IF(N1074="sníž. přenesená",J1074,0)</f>
        <v>0</v>
      </c>
      <c r="BI1074" s="218">
        <f>IF(N1074="nulová",J1074,0)</f>
        <v>0</v>
      </c>
      <c r="BJ1074" s="25" t="s">
        <v>77</v>
      </c>
      <c r="BK1074" s="218">
        <f>ROUND(I1074*H1074,2)</f>
        <v>0</v>
      </c>
      <c r="BL1074" s="25" t="s">
        <v>464</v>
      </c>
      <c r="BM1074" s="25" t="s">
        <v>1670</v>
      </c>
    </row>
    <row r="1075" spans="2:65" s="1" customFormat="1" ht="13.5">
      <c r="B1075" s="42"/>
      <c r="C1075" s="64"/>
      <c r="D1075" s="219" t="s">
        <v>369</v>
      </c>
      <c r="E1075" s="64"/>
      <c r="F1075" s="220" t="s">
        <v>1669</v>
      </c>
      <c r="G1075" s="64"/>
      <c r="H1075" s="64"/>
      <c r="I1075" s="175"/>
      <c r="J1075" s="64"/>
      <c r="K1075" s="64"/>
      <c r="L1075" s="62"/>
      <c r="M1075" s="221"/>
      <c r="N1075" s="43"/>
      <c r="O1075" s="43"/>
      <c r="P1075" s="43"/>
      <c r="Q1075" s="43"/>
      <c r="R1075" s="43"/>
      <c r="S1075" s="43"/>
      <c r="T1075" s="79"/>
      <c r="AT1075" s="25" t="s">
        <v>369</v>
      </c>
      <c r="AU1075" s="25" t="s">
        <v>79</v>
      </c>
    </row>
    <row r="1076" spans="2:65" s="12" customFormat="1" ht="27">
      <c r="B1076" s="222"/>
      <c r="C1076" s="223"/>
      <c r="D1076" s="219" t="s">
        <v>371</v>
      </c>
      <c r="E1076" s="224" t="s">
        <v>21</v>
      </c>
      <c r="F1076" s="225" t="s">
        <v>1666</v>
      </c>
      <c r="G1076" s="223"/>
      <c r="H1076" s="226" t="s">
        <v>21</v>
      </c>
      <c r="I1076" s="227"/>
      <c r="J1076" s="223"/>
      <c r="K1076" s="223"/>
      <c r="L1076" s="228"/>
      <c r="M1076" s="229"/>
      <c r="N1076" s="230"/>
      <c r="O1076" s="230"/>
      <c r="P1076" s="230"/>
      <c r="Q1076" s="230"/>
      <c r="R1076" s="230"/>
      <c r="S1076" s="230"/>
      <c r="T1076" s="231"/>
      <c r="AT1076" s="232" t="s">
        <v>371</v>
      </c>
      <c r="AU1076" s="232" t="s">
        <v>79</v>
      </c>
      <c r="AV1076" s="12" t="s">
        <v>77</v>
      </c>
      <c r="AW1076" s="12" t="s">
        <v>33</v>
      </c>
      <c r="AX1076" s="12" t="s">
        <v>70</v>
      </c>
      <c r="AY1076" s="232" t="s">
        <v>361</v>
      </c>
    </row>
    <row r="1077" spans="2:65" s="13" customFormat="1" ht="13.5">
      <c r="B1077" s="233"/>
      <c r="C1077" s="234"/>
      <c r="D1077" s="219" t="s">
        <v>371</v>
      </c>
      <c r="E1077" s="245" t="s">
        <v>21</v>
      </c>
      <c r="F1077" s="246" t="s">
        <v>1671</v>
      </c>
      <c r="G1077" s="234"/>
      <c r="H1077" s="247">
        <v>142.798</v>
      </c>
      <c r="I1077" s="239"/>
      <c r="J1077" s="234"/>
      <c r="K1077" s="234"/>
      <c r="L1077" s="240"/>
      <c r="M1077" s="241"/>
      <c r="N1077" s="242"/>
      <c r="O1077" s="242"/>
      <c r="P1077" s="242"/>
      <c r="Q1077" s="242"/>
      <c r="R1077" s="242"/>
      <c r="S1077" s="242"/>
      <c r="T1077" s="243"/>
      <c r="AT1077" s="244" t="s">
        <v>371</v>
      </c>
      <c r="AU1077" s="244" t="s">
        <v>79</v>
      </c>
      <c r="AV1077" s="13" t="s">
        <v>79</v>
      </c>
      <c r="AW1077" s="13" t="s">
        <v>33</v>
      </c>
      <c r="AX1077" s="13" t="s">
        <v>70</v>
      </c>
      <c r="AY1077" s="244" t="s">
        <v>361</v>
      </c>
    </row>
    <row r="1078" spans="2:65" s="13" customFormat="1" ht="13.5">
      <c r="B1078" s="233"/>
      <c r="C1078" s="234"/>
      <c r="D1078" s="219" t="s">
        <v>371</v>
      </c>
      <c r="E1078" s="245" t="s">
        <v>21</v>
      </c>
      <c r="F1078" s="246" t="s">
        <v>1672</v>
      </c>
      <c r="G1078" s="234"/>
      <c r="H1078" s="247">
        <v>13.863</v>
      </c>
      <c r="I1078" s="239"/>
      <c r="J1078" s="234"/>
      <c r="K1078" s="234"/>
      <c r="L1078" s="240"/>
      <c r="M1078" s="241"/>
      <c r="N1078" s="242"/>
      <c r="O1078" s="242"/>
      <c r="P1078" s="242"/>
      <c r="Q1078" s="242"/>
      <c r="R1078" s="242"/>
      <c r="S1078" s="242"/>
      <c r="T1078" s="243"/>
      <c r="AT1078" s="244" t="s">
        <v>371</v>
      </c>
      <c r="AU1078" s="244" t="s">
        <v>79</v>
      </c>
      <c r="AV1078" s="13" t="s">
        <v>79</v>
      </c>
      <c r="AW1078" s="13" t="s">
        <v>33</v>
      </c>
      <c r="AX1078" s="13" t="s">
        <v>70</v>
      </c>
      <c r="AY1078" s="244" t="s">
        <v>361</v>
      </c>
    </row>
    <row r="1079" spans="2:65" s="13" customFormat="1" ht="13.5">
      <c r="B1079" s="233"/>
      <c r="C1079" s="234"/>
      <c r="D1079" s="219" t="s">
        <v>371</v>
      </c>
      <c r="E1079" s="245" t="s">
        <v>21</v>
      </c>
      <c r="F1079" s="246" t="s">
        <v>1673</v>
      </c>
      <c r="G1079" s="234"/>
      <c r="H1079" s="247">
        <v>21.004999999999999</v>
      </c>
      <c r="I1079" s="239"/>
      <c r="J1079" s="234"/>
      <c r="K1079" s="234"/>
      <c r="L1079" s="240"/>
      <c r="M1079" s="241"/>
      <c r="N1079" s="242"/>
      <c r="O1079" s="242"/>
      <c r="P1079" s="242"/>
      <c r="Q1079" s="242"/>
      <c r="R1079" s="242"/>
      <c r="S1079" s="242"/>
      <c r="T1079" s="243"/>
      <c r="AT1079" s="244" t="s">
        <v>371</v>
      </c>
      <c r="AU1079" s="244" t="s">
        <v>79</v>
      </c>
      <c r="AV1079" s="13" t="s">
        <v>79</v>
      </c>
      <c r="AW1079" s="13" t="s">
        <v>33</v>
      </c>
      <c r="AX1079" s="13" t="s">
        <v>70</v>
      </c>
      <c r="AY1079" s="244" t="s">
        <v>361</v>
      </c>
    </row>
    <row r="1080" spans="2:65" s="14" customFormat="1" ht="13.5">
      <c r="B1080" s="248"/>
      <c r="C1080" s="249"/>
      <c r="D1080" s="235" t="s">
        <v>371</v>
      </c>
      <c r="E1080" s="250" t="s">
        <v>21</v>
      </c>
      <c r="F1080" s="251" t="s">
        <v>392</v>
      </c>
      <c r="G1080" s="249"/>
      <c r="H1080" s="252">
        <v>177.666</v>
      </c>
      <c r="I1080" s="253"/>
      <c r="J1080" s="249"/>
      <c r="K1080" s="249"/>
      <c r="L1080" s="254"/>
      <c r="M1080" s="255"/>
      <c r="N1080" s="256"/>
      <c r="O1080" s="256"/>
      <c r="P1080" s="256"/>
      <c r="Q1080" s="256"/>
      <c r="R1080" s="256"/>
      <c r="S1080" s="256"/>
      <c r="T1080" s="257"/>
      <c r="AT1080" s="258" t="s">
        <v>371</v>
      </c>
      <c r="AU1080" s="258" t="s">
        <v>79</v>
      </c>
      <c r="AV1080" s="14" t="s">
        <v>147</v>
      </c>
      <c r="AW1080" s="14" t="s">
        <v>33</v>
      </c>
      <c r="AX1080" s="14" t="s">
        <v>77</v>
      </c>
      <c r="AY1080" s="258" t="s">
        <v>361</v>
      </c>
    </row>
    <row r="1081" spans="2:65" s="1" customFormat="1" ht="22.5" customHeight="1">
      <c r="B1081" s="42"/>
      <c r="C1081" s="207" t="s">
        <v>1674</v>
      </c>
      <c r="D1081" s="207" t="s">
        <v>363</v>
      </c>
      <c r="E1081" s="208" t="s">
        <v>1675</v>
      </c>
      <c r="F1081" s="209" t="s">
        <v>1676</v>
      </c>
      <c r="G1081" s="210" t="s">
        <v>685</v>
      </c>
      <c r="H1081" s="211">
        <v>24</v>
      </c>
      <c r="I1081" s="212"/>
      <c r="J1081" s="213">
        <f>ROUND(I1081*H1081,2)</f>
        <v>0</v>
      </c>
      <c r="K1081" s="209" t="s">
        <v>367</v>
      </c>
      <c r="L1081" s="62"/>
      <c r="M1081" s="214" t="s">
        <v>21</v>
      </c>
      <c r="N1081" s="215" t="s">
        <v>41</v>
      </c>
      <c r="O1081" s="43"/>
      <c r="P1081" s="216">
        <f>O1081*H1081</f>
        <v>0</v>
      </c>
      <c r="Q1081" s="216">
        <v>2.96E-3</v>
      </c>
      <c r="R1081" s="216">
        <f>Q1081*H1081</f>
        <v>7.1039999999999992E-2</v>
      </c>
      <c r="S1081" s="216">
        <v>0</v>
      </c>
      <c r="T1081" s="217">
        <f>S1081*H1081</f>
        <v>0</v>
      </c>
      <c r="AR1081" s="25" t="s">
        <v>464</v>
      </c>
      <c r="AT1081" s="25" t="s">
        <v>363</v>
      </c>
      <c r="AU1081" s="25" t="s">
        <v>79</v>
      </c>
      <c r="AY1081" s="25" t="s">
        <v>361</v>
      </c>
      <c r="BE1081" s="218">
        <f>IF(N1081="základní",J1081,0)</f>
        <v>0</v>
      </c>
      <c r="BF1081" s="218">
        <f>IF(N1081="snížená",J1081,0)</f>
        <v>0</v>
      </c>
      <c r="BG1081" s="218">
        <f>IF(N1081="zákl. přenesená",J1081,0)</f>
        <v>0</v>
      </c>
      <c r="BH1081" s="218">
        <f>IF(N1081="sníž. přenesená",J1081,0)</f>
        <v>0</v>
      </c>
      <c r="BI1081" s="218">
        <f>IF(N1081="nulová",J1081,0)</f>
        <v>0</v>
      </c>
      <c r="BJ1081" s="25" t="s">
        <v>77</v>
      </c>
      <c r="BK1081" s="218">
        <f>ROUND(I1081*H1081,2)</f>
        <v>0</v>
      </c>
      <c r="BL1081" s="25" t="s">
        <v>464</v>
      </c>
      <c r="BM1081" s="25" t="s">
        <v>1677</v>
      </c>
    </row>
    <row r="1082" spans="2:65" s="1" customFormat="1" ht="27">
      <c r="B1082" s="42"/>
      <c r="C1082" s="64"/>
      <c r="D1082" s="219" t="s">
        <v>369</v>
      </c>
      <c r="E1082" s="64"/>
      <c r="F1082" s="220" t="s">
        <v>1678</v>
      </c>
      <c r="G1082" s="64"/>
      <c r="H1082" s="64"/>
      <c r="I1082" s="175"/>
      <c r="J1082" s="64"/>
      <c r="K1082" s="64"/>
      <c r="L1082" s="62"/>
      <c r="M1082" s="221"/>
      <c r="N1082" s="43"/>
      <c r="O1082" s="43"/>
      <c r="P1082" s="43"/>
      <c r="Q1082" s="43"/>
      <c r="R1082" s="43"/>
      <c r="S1082" s="43"/>
      <c r="T1082" s="79"/>
      <c r="AT1082" s="25" t="s">
        <v>369</v>
      </c>
      <c r="AU1082" s="25" t="s">
        <v>79</v>
      </c>
    </row>
    <row r="1083" spans="2:65" s="12" customFormat="1" ht="13.5">
      <c r="B1083" s="222"/>
      <c r="C1083" s="223"/>
      <c r="D1083" s="219" t="s">
        <v>371</v>
      </c>
      <c r="E1083" s="224" t="s">
        <v>21</v>
      </c>
      <c r="F1083" s="225" t="s">
        <v>1679</v>
      </c>
      <c r="G1083" s="223"/>
      <c r="H1083" s="226" t="s">
        <v>21</v>
      </c>
      <c r="I1083" s="227"/>
      <c r="J1083" s="223"/>
      <c r="K1083" s="223"/>
      <c r="L1083" s="228"/>
      <c r="M1083" s="229"/>
      <c r="N1083" s="230"/>
      <c r="O1083" s="230"/>
      <c r="P1083" s="230"/>
      <c r="Q1083" s="230"/>
      <c r="R1083" s="230"/>
      <c r="S1083" s="230"/>
      <c r="T1083" s="231"/>
      <c r="AT1083" s="232" t="s">
        <v>371</v>
      </c>
      <c r="AU1083" s="232" t="s">
        <v>79</v>
      </c>
      <c r="AV1083" s="12" t="s">
        <v>77</v>
      </c>
      <c r="AW1083" s="12" t="s">
        <v>33</v>
      </c>
      <c r="AX1083" s="12" t="s">
        <v>70</v>
      </c>
      <c r="AY1083" s="232" t="s">
        <v>361</v>
      </c>
    </row>
    <row r="1084" spans="2:65" s="13" customFormat="1" ht="13.5">
      <c r="B1084" s="233"/>
      <c r="C1084" s="234"/>
      <c r="D1084" s="235" t="s">
        <v>371</v>
      </c>
      <c r="E1084" s="236" t="s">
        <v>21</v>
      </c>
      <c r="F1084" s="237" t="s">
        <v>1680</v>
      </c>
      <c r="G1084" s="234"/>
      <c r="H1084" s="238">
        <v>24</v>
      </c>
      <c r="I1084" s="239"/>
      <c r="J1084" s="234"/>
      <c r="K1084" s="234"/>
      <c r="L1084" s="240"/>
      <c r="M1084" s="241"/>
      <c r="N1084" s="242"/>
      <c r="O1084" s="242"/>
      <c r="P1084" s="242"/>
      <c r="Q1084" s="242"/>
      <c r="R1084" s="242"/>
      <c r="S1084" s="242"/>
      <c r="T1084" s="243"/>
      <c r="AT1084" s="244" t="s">
        <v>371</v>
      </c>
      <c r="AU1084" s="244" t="s">
        <v>79</v>
      </c>
      <c r="AV1084" s="13" t="s">
        <v>79</v>
      </c>
      <c r="AW1084" s="13" t="s">
        <v>33</v>
      </c>
      <c r="AX1084" s="13" t="s">
        <v>77</v>
      </c>
      <c r="AY1084" s="244" t="s">
        <v>361</v>
      </c>
    </row>
    <row r="1085" spans="2:65" s="1" customFormat="1" ht="22.5" customHeight="1">
      <c r="B1085" s="42"/>
      <c r="C1085" s="207" t="s">
        <v>1681</v>
      </c>
      <c r="D1085" s="207" t="s">
        <v>363</v>
      </c>
      <c r="E1085" s="208" t="s">
        <v>1682</v>
      </c>
      <c r="F1085" s="209" t="s">
        <v>1683</v>
      </c>
      <c r="G1085" s="210" t="s">
        <v>685</v>
      </c>
      <c r="H1085" s="211">
        <v>11.9</v>
      </c>
      <c r="I1085" s="212"/>
      <c r="J1085" s="213">
        <f>ROUND(I1085*H1085,2)</f>
        <v>0</v>
      </c>
      <c r="K1085" s="209" t="s">
        <v>367</v>
      </c>
      <c r="L1085" s="62"/>
      <c r="M1085" s="214" t="s">
        <v>21</v>
      </c>
      <c r="N1085" s="215" t="s">
        <v>41</v>
      </c>
      <c r="O1085" s="43"/>
      <c r="P1085" s="216">
        <f>O1085*H1085</f>
        <v>0</v>
      </c>
      <c r="Q1085" s="216">
        <v>1.5E-3</v>
      </c>
      <c r="R1085" s="216">
        <f>Q1085*H1085</f>
        <v>1.7850000000000001E-2</v>
      </c>
      <c r="S1085" s="216">
        <v>0</v>
      </c>
      <c r="T1085" s="217">
        <f>S1085*H1085</f>
        <v>0</v>
      </c>
      <c r="AR1085" s="25" t="s">
        <v>464</v>
      </c>
      <c r="AT1085" s="25" t="s">
        <v>363</v>
      </c>
      <c r="AU1085" s="25" t="s">
        <v>79</v>
      </c>
      <c r="AY1085" s="25" t="s">
        <v>361</v>
      </c>
      <c r="BE1085" s="218">
        <f>IF(N1085="základní",J1085,0)</f>
        <v>0</v>
      </c>
      <c r="BF1085" s="218">
        <f>IF(N1085="snížená",J1085,0)</f>
        <v>0</v>
      </c>
      <c r="BG1085" s="218">
        <f>IF(N1085="zákl. přenesená",J1085,0)</f>
        <v>0</v>
      </c>
      <c r="BH1085" s="218">
        <f>IF(N1085="sníž. přenesená",J1085,0)</f>
        <v>0</v>
      </c>
      <c r="BI1085" s="218">
        <f>IF(N1085="nulová",J1085,0)</f>
        <v>0</v>
      </c>
      <c r="BJ1085" s="25" t="s">
        <v>77</v>
      </c>
      <c r="BK1085" s="218">
        <f>ROUND(I1085*H1085,2)</f>
        <v>0</v>
      </c>
      <c r="BL1085" s="25" t="s">
        <v>464</v>
      </c>
      <c r="BM1085" s="25" t="s">
        <v>1684</v>
      </c>
    </row>
    <row r="1086" spans="2:65" s="1" customFormat="1" ht="13.5">
      <c r="B1086" s="42"/>
      <c r="C1086" s="64"/>
      <c r="D1086" s="219" t="s">
        <v>369</v>
      </c>
      <c r="E1086" s="64"/>
      <c r="F1086" s="220" t="s">
        <v>1685</v>
      </c>
      <c r="G1086" s="64"/>
      <c r="H1086" s="64"/>
      <c r="I1086" s="175"/>
      <c r="J1086" s="64"/>
      <c r="K1086" s="64"/>
      <c r="L1086" s="62"/>
      <c r="M1086" s="221"/>
      <c r="N1086" s="43"/>
      <c r="O1086" s="43"/>
      <c r="P1086" s="43"/>
      <c r="Q1086" s="43"/>
      <c r="R1086" s="43"/>
      <c r="S1086" s="43"/>
      <c r="T1086" s="79"/>
      <c r="AT1086" s="25" t="s">
        <v>369</v>
      </c>
      <c r="AU1086" s="25" t="s">
        <v>79</v>
      </c>
    </row>
    <row r="1087" spans="2:65" s="12" customFormat="1" ht="13.5">
      <c r="B1087" s="222"/>
      <c r="C1087" s="223"/>
      <c r="D1087" s="219" t="s">
        <v>371</v>
      </c>
      <c r="E1087" s="224" t="s">
        <v>21</v>
      </c>
      <c r="F1087" s="225" t="s">
        <v>1679</v>
      </c>
      <c r="G1087" s="223"/>
      <c r="H1087" s="226" t="s">
        <v>21</v>
      </c>
      <c r="I1087" s="227"/>
      <c r="J1087" s="223"/>
      <c r="K1087" s="223"/>
      <c r="L1087" s="228"/>
      <c r="M1087" s="229"/>
      <c r="N1087" s="230"/>
      <c r="O1087" s="230"/>
      <c r="P1087" s="230"/>
      <c r="Q1087" s="230"/>
      <c r="R1087" s="230"/>
      <c r="S1087" s="230"/>
      <c r="T1087" s="231"/>
      <c r="AT1087" s="232" t="s">
        <v>371</v>
      </c>
      <c r="AU1087" s="232" t="s">
        <v>79</v>
      </c>
      <c r="AV1087" s="12" t="s">
        <v>77</v>
      </c>
      <c r="AW1087" s="12" t="s">
        <v>33</v>
      </c>
      <c r="AX1087" s="12" t="s">
        <v>70</v>
      </c>
      <c r="AY1087" s="232" t="s">
        <v>361</v>
      </c>
    </row>
    <row r="1088" spans="2:65" s="13" customFormat="1" ht="13.5">
      <c r="B1088" s="233"/>
      <c r="C1088" s="234"/>
      <c r="D1088" s="235" t="s">
        <v>371</v>
      </c>
      <c r="E1088" s="236" t="s">
        <v>21</v>
      </c>
      <c r="F1088" s="237" t="s">
        <v>1686</v>
      </c>
      <c r="G1088" s="234"/>
      <c r="H1088" s="238">
        <v>11.9</v>
      </c>
      <c r="I1088" s="239"/>
      <c r="J1088" s="234"/>
      <c r="K1088" s="234"/>
      <c r="L1088" s="240"/>
      <c r="M1088" s="241"/>
      <c r="N1088" s="242"/>
      <c r="O1088" s="242"/>
      <c r="P1088" s="242"/>
      <c r="Q1088" s="242"/>
      <c r="R1088" s="242"/>
      <c r="S1088" s="242"/>
      <c r="T1088" s="243"/>
      <c r="AT1088" s="244" t="s">
        <v>371</v>
      </c>
      <c r="AU1088" s="244" t="s">
        <v>79</v>
      </c>
      <c r="AV1088" s="13" t="s">
        <v>79</v>
      </c>
      <c r="AW1088" s="13" t="s">
        <v>33</v>
      </c>
      <c r="AX1088" s="13" t="s">
        <v>77</v>
      </c>
      <c r="AY1088" s="244" t="s">
        <v>361</v>
      </c>
    </row>
    <row r="1089" spans="2:65" s="1" customFormat="1" ht="31.5" customHeight="1">
      <c r="B1089" s="42"/>
      <c r="C1089" s="207" t="s">
        <v>1687</v>
      </c>
      <c r="D1089" s="207" t="s">
        <v>363</v>
      </c>
      <c r="E1089" s="208" t="s">
        <v>1688</v>
      </c>
      <c r="F1089" s="209" t="s">
        <v>1689</v>
      </c>
      <c r="G1089" s="210" t="s">
        <v>685</v>
      </c>
      <c r="H1089" s="211">
        <v>79.099999999999994</v>
      </c>
      <c r="I1089" s="212"/>
      <c r="J1089" s="213">
        <f>ROUND(I1089*H1089,2)</f>
        <v>0</v>
      </c>
      <c r="K1089" s="209" t="s">
        <v>367</v>
      </c>
      <c r="L1089" s="62"/>
      <c r="M1089" s="214" t="s">
        <v>21</v>
      </c>
      <c r="N1089" s="215" t="s">
        <v>41</v>
      </c>
      <c r="O1089" s="43"/>
      <c r="P1089" s="216">
        <f>O1089*H1089</f>
        <v>0</v>
      </c>
      <c r="Q1089" s="216">
        <v>7.1199999999999996E-3</v>
      </c>
      <c r="R1089" s="216">
        <f>Q1089*H1089</f>
        <v>0.56319199999999991</v>
      </c>
      <c r="S1089" s="216">
        <v>0</v>
      </c>
      <c r="T1089" s="217">
        <f>S1089*H1089</f>
        <v>0</v>
      </c>
      <c r="AR1089" s="25" t="s">
        <v>464</v>
      </c>
      <c r="AT1089" s="25" t="s">
        <v>363</v>
      </c>
      <c r="AU1089" s="25" t="s">
        <v>79</v>
      </c>
      <c r="AY1089" s="25" t="s">
        <v>361</v>
      </c>
      <c r="BE1089" s="218">
        <f>IF(N1089="základní",J1089,0)</f>
        <v>0</v>
      </c>
      <c r="BF1089" s="218">
        <f>IF(N1089="snížená",J1089,0)</f>
        <v>0</v>
      </c>
      <c r="BG1089" s="218">
        <f>IF(N1089="zákl. přenesená",J1089,0)</f>
        <v>0</v>
      </c>
      <c r="BH1089" s="218">
        <f>IF(N1089="sníž. přenesená",J1089,0)</f>
        <v>0</v>
      </c>
      <c r="BI1089" s="218">
        <f>IF(N1089="nulová",J1089,0)</f>
        <v>0</v>
      </c>
      <c r="BJ1089" s="25" t="s">
        <v>77</v>
      </c>
      <c r="BK1089" s="218">
        <f>ROUND(I1089*H1089,2)</f>
        <v>0</v>
      </c>
      <c r="BL1089" s="25" t="s">
        <v>464</v>
      </c>
      <c r="BM1089" s="25" t="s">
        <v>1690</v>
      </c>
    </row>
    <row r="1090" spans="2:65" s="1" customFormat="1" ht="27">
      <c r="B1090" s="42"/>
      <c r="C1090" s="64"/>
      <c r="D1090" s="219" t="s">
        <v>369</v>
      </c>
      <c r="E1090" s="64"/>
      <c r="F1090" s="220" t="s">
        <v>1691</v>
      </c>
      <c r="G1090" s="64"/>
      <c r="H1090" s="64"/>
      <c r="I1090" s="175"/>
      <c r="J1090" s="64"/>
      <c r="K1090" s="64"/>
      <c r="L1090" s="62"/>
      <c r="M1090" s="221"/>
      <c r="N1090" s="43"/>
      <c r="O1090" s="43"/>
      <c r="P1090" s="43"/>
      <c r="Q1090" s="43"/>
      <c r="R1090" s="43"/>
      <c r="S1090" s="43"/>
      <c r="T1090" s="79"/>
      <c r="AT1090" s="25" t="s">
        <v>369</v>
      </c>
      <c r="AU1090" s="25" t="s">
        <v>79</v>
      </c>
    </row>
    <row r="1091" spans="2:65" s="12" customFormat="1" ht="13.5">
      <c r="B1091" s="222"/>
      <c r="C1091" s="223"/>
      <c r="D1091" s="219" t="s">
        <v>371</v>
      </c>
      <c r="E1091" s="224" t="s">
        <v>21</v>
      </c>
      <c r="F1091" s="225" t="s">
        <v>1679</v>
      </c>
      <c r="G1091" s="223"/>
      <c r="H1091" s="226" t="s">
        <v>21</v>
      </c>
      <c r="I1091" s="227"/>
      <c r="J1091" s="223"/>
      <c r="K1091" s="223"/>
      <c r="L1091" s="228"/>
      <c r="M1091" s="229"/>
      <c r="N1091" s="230"/>
      <c r="O1091" s="230"/>
      <c r="P1091" s="230"/>
      <c r="Q1091" s="230"/>
      <c r="R1091" s="230"/>
      <c r="S1091" s="230"/>
      <c r="T1091" s="231"/>
      <c r="AT1091" s="232" t="s">
        <v>371</v>
      </c>
      <c r="AU1091" s="232" t="s">
        <v>79</v>
      </c>
      <c r="AV1091" s="12" t="s">
        <v>77</v>
      </c>
      <c r="AW1091" s="12" t="s">
        <v>33</v>
      </c>
      <c r="AX1091" s="12" t="s">
        <v>70</v>
      </c>
      <c r="AY1091" s="232" t="s">
        <v>361</v>
      </c>
    </row>
    <row r="1092" spans="2:65" s="13" customFormat="1" ht="13.5">
      <c r="B1092" s="233"/>
      <c r="C1092" s="234"/>
      <c r="D1092" s="235" t="s">
        <v>371</v>
      </c>
      <c r="E1092" s="236" t="s">
        <v>21</v>
      </c>
      <c r="F1092" s="237" t="s">
        <v>1692</v>
      </c>
      <c r="G1092" s="234"/>
      <c r="H1092" s="238">
        <v>79.099999999999994</v>
      </c>
      <c r="I1092" s="239"/>
      <c r="J1092" s="234"/>
      <c r="K1092" s="234"/>
      <c r="L1092" s="240"/>
      <c r="M1092" s="241"/>
      <c r="N1092" s="242"/>
      <c r="O1092" s="242"/>
      <c r="P1092" s="242"/>
      <c r="Q1092" s="242"/>
      <c r="R1092" s="242"/>
      <c r="S1092" s="242"/>
      <c r="T1092" s="243"/>
      <c r="AT1092" s="244" t="s">
        <v>371</v>
      </c>
      <c r="AU1092" s="244" t="s">
        <v>79</v>
      </c>
      <c r="AV1092" s="13" t="s">
        <v>79</v>
      </c>
      <c r="AW1092" s="13" t="s">
        <v>33</v>
      </c>
      <c r="AX1092" s="13" t="s">
        <v>77</v>
      </c>
      <c r="AY1092" s="244" t="s">
        <v>361</v>
      </c>
    </row>
    <row r="1093" spans="2:65" s="1" customFormat="1" ht="22.5" customHeight="1">
      <c r="B1093" s="42"/>
      <c r="C1093" s="207" t="s">
        <v>1693</v>
      </c>
      <c r="D1093" s="207" t="s">
        <v>363</v>
      </c>
      <c r="E1093" s="208" t="s">
        <v>1694</v>
      </c>
      <c r="F1093" s="209" t="s">
        <v>1695</v>
      </c>
      <c r="G1093" s="210" t="s">
        <v>685</v>
      </c>
      <c r="H1093" s="211">
        <v>11</v>
      </c>
      <c r="I1093" s="212"/>
      <c r="J1093" s="213">
        <f>ROUND(I1093*H1093,2)</f>
        <v>0</v>
      </c>
      <c r="K1093" s="209" t="s">
        <v>367</v>
      </c>
      <c r="L1093" s="62"/>
      <c r="M1093" s="214" t="s">
        <v>21</v>
      </c>
      <c r="N1093" s="215" t="s">
        <v>41</v>
      </c>
      <c r="O1093" s="43"/>
      <c r="P1093" s="216">
        <f>O1093*H1093</f>
        <v>0</v>
      </c>
      <c r="Q1093" s="216">
        <v>2.6900000000000001E-3</v>
      </c>
      <c r="R1093" s="216">
        <f>Q1093*H1093</f>
        <v>2.9590000000000002E-2</v>
      </c>
      <c r="S1093" s="216">
        <v>0</v>
      </c>
      <c r="T1093" s="217">
        <f>S1093*H1093</f>
        <v>0</v>
      </c>
      <c r="AR1093" s="25" t="s">
        <v>464</v>
      </c>
      <c r="AT1093" s="25" t="s">
        <v>363</v>
      </c>
      <c r="AU1093" s="25" t="s">
        <v>79</v>
      </c>
      <c r="AY1093" s="25" t="s">
        <v>361</v>
      </c>
      <c r="BE1093" s="218">
        <f>IF(N1093="základní",J1093,0)</f>
        <v>0</v>
      </c>
      <c r="BF1093" s="218">
        <f>IF(N1093="snížená",J1093,0)</f>
        <v>0</v>
      </c>
      <c r="BG1093" s="218">
        <f>IF(N1093="zákl. přenesená",J1093,0)</f>
        <v>0</v>
      </c>
      <c r="BH1093" s="218">
        <f>IF(N1093="sníž. přenesená",J1093,0)</f>
        <v>0</v>
      </c>
      <c r="BI1093" s="218">
        <f>IF(N1093="nulová",J1093,0)</f>
        <v>0</v>
      </c>
      <c r="BJ1093" s="25" t="s">
        <v>77</v>
      </c>
      <c r="BK1093" s="218">
        <f>ROUND(I1093*H1093,2)</f>
        <v>0</v>
      </c>
      <c r="BL1093" s="25" t="s">
        <v>464</v>
      </c>
      <c r="BM1093" s="25" t="s">
        <v>1696</v>
      </c>
    </row>
    <row r="1094" spans="2:65" s="1" customFormat="1" ht="27">
      <c r="B1094" s="42"/>
      <c r="C1094" s="64"/>
      <c r="D1094" s="219" t="s">
        <v>369</v>
      </c>
      <c r="E1094" s="64"/>
      <c r="F1094" s="220" t="s">
        <v>1697</v>
      </c>
      <c r="G1094" s="64"/>
      <c r="H1094" s="64"/>
      <c r="I1094" s="175"/>
      <c r="J1094" s="64"/>
      <c r="K1094" s="64"/>
      <c r="L1094" s="62"/>
      <c r="M1094" s="221"/>
      <c r="N1094" s="43"/>
      <c r="O1094" s="43"/>
      <c r="P1094" s="43"/>
      <c r="Q1094" s="43"/>
      <c r="R1094" s="43"/>
      <c r="S1094" s="43"/>
      <c r="T1094" s="79"/>
      <c r="AT1094" s="25" t="s">
        <v>369</v>
      </c>
      <c r="AU1094" s="25" t="s">
        <v>79</v>
      </c>
    </row>
    <row r="1095" spans="2:65" s="12" customFormat="1" ht="13.5">
      <c r="B1095" s="222"/>
      <c r="C1095" s="223"/>
      <c r="D1095" s="219" t="s">
        <v>371</v>
      </c>
      <c r="E1095" s="224" t="s">
        <v>21</v>
      </c>
      <c r="F1095" s="225" t="s">
        <v>1698</v>
      </c>
      <c r="G1095" s="223"/>
      <c r="H1095" s="226" t="s">
        <v>21</v>
      </c>
      <c r="I1095" s="227"/>
      <c r="J1095" s="223"/>
      <c r="K1095" s="223"/>
      <c r="L1095" s="228"/>
      <c r="M1095" s="229"/>
      <c r="N1095" s="230"/>
      <c r="O1095" s="230"/>
      <c r="P1095" s="230"/>
      <c r="Q1095" s="230"/>
      <c r="R1095" s="230"/>
      <c r="S1095" s="230"/>
      <c r="T1095" s="231"/>
      <c r="AT1095" s="232" t="s">
        <v>371</v>
      </c>
      <c r="AU1095" s="232" t="s">
        <v>79</v>
      </c>
      <c r="AV1095" s="12" t="s">
        <v>77</v>
      </c>
      <c r="AW1095" s="12" t="s">
        <v>33</v>
      </c>
      <c r="AX1095" s="12" t="s">
        <v>70</v>
      </c>
      <c r="AY1095" s="232" t="s">
        <v>361</v>
      </c>
    </row>
    <row r="1096" spans="2:65" s="13" customFormat="1" ht="13.5">
      <c r="B1096" s="233"/>
      <c r="C1096" s="234"/>
      <c r="D1096" s="235" t="s">
        <v>371</v>
      </c>
      <c r="E1096" s="236" t="s">
        <v>21</v>
      </c>
      <c r="F1096" s="237" t="s">
        <v>1699</v>
      </c>
      <c r="G1096" s="234"/>
      <c r="H1096" s="238">
        <v>11</v>
      </c>
      <c r="I1096" s="239"/>
      <c r="J1096" s="234"/>
      <c r="K1096" s="234"/>
      <c r="L1096" s="240"/>
      <c r="M1096" s="241"/>
      <c r="N1096" s="242"/>
      <c r="O1096" s="242"/>
      <c r="P1096" s="242"/>
      <c r="Q1096" s="242"/>
      <c r="R1096" s="242"/>
      <c r="S1096" s="242"/>
      <c r="T1096" s="243"/>
      <c r="AT1096" s="244" t="s">
        <v>371</v>
      </c>
      <c r="AU1096" s="244" t="s">
        <v>79</v>
      </c>
      <c r="AV1096" s="13" t="s">
        <v>79</v>
      </c>
      <c r="AW1096" s="13" t="s">
        <v>33</v>
      </c>
      <c r="AX1096" s="13" t="s">
        <v>77</v>
      </c>
      <c r="AY1096" s="244" t="s">
        <v>361</v>
      </c>
    </row>
    <row r="1097" spans="2:65" s="1" customFormat="1" ht="22.5" customHeight="1">
      <c r="B1097" s="42"/>
      <c r="C1097" s="207" t="s">
        <v>1700</v>
      </c>
      <c r="D1097" s="207" t="s">
        <v>363</v>
      </c>
      <c r="E1097" s="208" t="s">
        <v>1701</v>
      </c>
      <c r="F1097" s="209" t="s">
        <v>1702</v>
      </c>
      <c r="G1097" s="210" t="s">
        <v>685</v>
      </c>
      <c r="H1097" s="211">
        <v>8.5</v>
      </c>
      <c r="I1097" s="212"/>
      <c r="J1097" s="213">
        <f>ROUND(I1097*H1097,2)</f>
        <v>0</v>
      </c>
      <c r="K1097" s="209" t="s">
        <v>367</v>
      </c>
      <c r="L1097" s="62"/>
      <c r="M1097" s="214" t="s">
        <v>21</v>
      </c>
      <c r="N1097" s="215" t="s">
        <v>41</v>
      </c>
      <c r="O1097" s="43"/>
      <c r="P1097" s="216">
        <f>O1097*H1097</f>
        <v>0</v>
      </c>
      <c r="Q1097" s="216">
        <v>1.3699999999999999E-3</v>
      </c>
      <c r="R1097" s="216">
        <f>Q1097*H1097</f>
        <v>1.1644999999999999E-2</v>
      </c>
      <c r="S1097" s="216">
        <v>0</v>
      </c>
      <c r="T1097" s="217">
        <f>S1097*H1097</f>
        <v>0</v>
      </c>
      <c r="AR1097" s="25" t="s">
        <v>464</v>
      </c>
      <c r="AT1097" s="25" t="s">
        <v>363</v>
      </c>
      <c r="AU1097" s="25" t="s">
        <v>79</v>
      </c>
      <c r="AY1097" s="25" t="s">
        <v>361</v>
      </c>
      <c r="BE1097" s="218">
        <f>IF(N1097="základní",J1097,0)</f>
        <v>0</v>
      </c>
      <c r="BF1097" s="218">
        <f>IF(N1097="snížená",J1097,0)</f>
        <v>0</v>
      </c>
      <c r="BG1097" s="218">
        <f>IF(N1097="zákl. přenesená",J1097,0)</f>
        <v>0</v>
      </c>
      <c r="BH1097" s="218">
        <f>IF(N1097="sníž. přenesená",J1097,0)</f>
        <v>0</v>
      </c>
      <c r="BI1097" s="218">
        <f>IF(N1097="nulová",J1097,0)</f>
        <v>0</v>
      </c>
      <c r="BJ1097" s="25" t="s">
        <v>77</v>
      </c>
      <c r="BK1097" s="218">
        <f>ROUND(I1097*H1097,2)</f>
        <v>0</v>
      </c>
      <c r="BL1097" s="25" t="s">
        <v>464</v>
      </c>
      <c r="BM1097" s="25" t="s">
        <v>1703</v>
      </c>
    </row>
    <row r="1098" spans="2:65" s="1" customFormat="1" ht="27">
      <c r="B1098" s="42"/>
      <c r="C1098" s="64"/>
      <c r="D1098" s="219" t="s">
        <v>369</v>
      </c>
      <c r="E1098" s="64"/>
      <c r="F1098" s="220" t="s">
        <v>1704</v>
      </c>
      <c r="G1098" s="64"/>
      <c r="H1098" s="64"/>
      <c r="I1098" s="175"/>
      <c r="J1098" s="64"/>
      <c r="K1098" s="64"/>
      <c r="L1098" s="62"/>
      <c r="M1098" s="221"/>
      <c r="N1098" s="43"/>
      <c r="O1098" s="43"/>
      <c r="P1098" s="43"/>
      <c r="Q1098" s="43"/>
      <c r="R1098" s="43"/>
      <c r="S1098" s="43"/>
      <c r="T1098" s="79"/>
      <c r="AT1098" s="25" t="s">
        <v>369</v>
      </c>
      <c r="AU1098" s="25" t="s">
        <v>79</v>
      </c>
    </row>
    <row r="1099" spans="2:65" s="12" customFormat="1" ht="13.5">
      <c r="B1099" s="222"/>
      <c r="C1099" s="223"/>
      <c r="D1099" s="219" t="s">
        <v>371</v>
      </c>
      <c r="E1099" s="224" t="s">
        <v>21</v>
      </c>
      <c r="F1099" s="225" t="s">
        <v>1679</v>
      </c>
      <c r="G1099" s="223"/>
      <c r="H1099" s="226" t="s">
        <v>21</v>
      </c>
      <c r="I1099" s="227"/>
      <c r="J1099" s="223"/>
      <c r="K1099" s="223"/>
      <c r="L1099" s="228"/>
      <c r="M1099" s="229"/>
      <c r="N1099" s="230"/>
      <c r="O1099" s="230"/>
      <c r="P1099" s="230"/>
      <c r="Q1099" s="230"/>
      <c r="R1099" s="230"/>
      <c r="S1099" s="230"/>
      <c r="T1099" s="231"/>
      <c r="AT1099" s="232" t="s">
        <v>371</v>
      </c>
      <c r="AU1099" s="232" t="s">
        <v>79</v>
      </c>
      <c r="AV1099" s="12" t="s">
        <v>77</v>
      </c>
      <c r="AW1099" s="12" t="s">
        <v>33</v>
      </c>
      <c r="AX1099" s="12" t="s">
        <v>70</v>
      </c>
      <c r="AY1099" s="232" t="s">
        <v>361</v>
      </c>
    </row>
    <row r="1100" spans="2:65" s="13" customFormat="1" ht="13.5">
      <c r="B1100" s="233"/>
      <c r="C1100" s="234"/>
      <c r="D1100" s="235" t="s">
        <v>371</v>
      </c>
      <c r="E1100" s="236" t="s">
        <v>21</v>
      </c>
      <c r="F1100" s="237" t="s">
        <v>1705</v>
      </c>
      <c r="G1100" s="234"/>
      <c r="H1100" s="238">
        <v>8.5</v>
      </c>
      <c r="I1100" s="239"/>
      <c r="J1100" s="234"/>
      <c r="K1100" s="234"/>
      <c r="L1100" s="240"/>
      <c r="M1100" s="241"/>
      <c r="N1100" s="242"/>
      <c r="O1100" s="242"/>
      <c r="P1100" s="242"/>
      <c r="Q1100" s="242"/>
      <c r="R1100" s="242"/>
      <c r="S1100" s="242"/>
      <c r="T1100" s="243"/>
      <c r="AT1100" s="244" t="s">
        <v>371</v>
      </c>
      <c r="AU1100" s="244" t="s">
        <v>79</v>
      </c>
      <c r="AV1100" s="13" t="s">
        <v>79</v>
      </c>
      <c r="AW1100" s="13" t="s">
        <v>33</v>
      </c>
      <c r="AX1100" s="13" t="s">
        <v>77</v>
      </c>
      <c r="AY1100" s="244" t="s">
        <v>361</v>
      </c>
    </row>
    <row r="1101" spans="2:65" s="1" customFormat="1" ht="22.5" customHeight="1">
      <c r="B1101" s="42"/>
      <c r="C1101" s="207" t="s">
        <v>1706</v>
      </c>
      <c r="D1101" s="207" t="s">
        <v>363</v>
      </c>
      <c r="E1101" s="208" t="s">
        <v>1707</v>
      </c>
      <c r="F1101" s="209" t="s">
        <v>1708</v>
      </c>
      <c r="G1101" s="210" t="s">
        <v>685</v>
      </c>
      <c r="H1101" s="211">
        <v>19</v>
      </c>
      <c r="I1101" s="212"/>
      <c r="J1101" s="213">
        <f>ROUND(I1101*H1101,2)</f>
        <v>0</v>
      </c>
      <c r="K1101" s="209" t="s">
        <v>367</v>
      </c>
      <c r="L1101" s="62"/>
      <c r="M1101" s="214" t="s">
        <v>21</v>
      </c>
      <c r="N1101" s="215" t="s">
        <v>41</v>
      </c>
      <c r="O1101" s="43"/>
      <c r="P1101" s="216">
        <f>O1101*H1101</f>
        <v>0</v>
      </c>
      <c r="Q1101" s="216">
        <v>1.74E-3</v>
      </c>
      <c r="R1101" s="216">
        <f>Q1101*H1101</f>
        <v>3.3059999999999999E-2</v>
      </c>
      <c r="S1101" s="216">
        <v>0</v>
      </c>
      <c r="T1101" s="217">
        <f>S1101*H1101</f>
        <v>0</v>
      </c>
      <c r="AR1101" s="25" t="s">
        <v>464</v>
      </c>
      <c r="AT1101" s="25" t="s">
        <v>363</v>
      </c>
      <c r="AU1101" s="25" t="s">
        <v>79</v>
      </c>
      <c r="AY1101" s="25" t="s">
        <v>361</v>
      </c>
      <c r="BE1101" s="218">
        <f>IF(N1101="základní",J1101,0)</f>
        <v>0</v>
      </c>
      <c r="BF1101" s="218">
        <f>IF(N1101="snížená",J1101,0)</f>
        <v>0</v>
      </c>
      <c r="BG1101" s="218">
        <f>IF(N1101="zákl. přenesená",J1101,0)</f>
        <v>0</v>
      </c>
      <c r="BH1101" s="218">
        <f>IF(N1101="sníž. přenesená",J1101,0)</f>
        <v>0</v>
      </c>
      <c r="BI1101" s="218">
        <f>IF(N1101="nulová",J1101,0)</f>
        <v>0</v>
      </c>
      <c r="BJ1101" s="25" t="s">
        <v>77</v>
      </c>
      <c r="BK1101" s="218">
        <f>ROUND(I1101*H1101,2)</f>
        <v>0</v>
      </c>
      <c r="BL1101" s="25" t="s">
        <v>464</v>
      </c>
      <c r="BM1101" s="25" t="s">
        <v>1709</v>
      </c>
    </row>
    <row r="1102" spans="2:65" s="1" customFormat="1" ht="27">
      <c r="B1102" s="42"/>
      <c r="C1102" s="64"/>
      <c r="D1102" s="219" t="s">
        <v>369</v>
      </c>
      <c r="E1102" s="64"/>
      <c r="F1102" s="220" t="s">
        <v>1710</v>
      </c>
      <c r="G1102" s="64"/>
      <c r="H1102" s="64"/>
      <c r="I1102" s="175"/>
      <c r="J1102" s="64"/>
      <c r="K1102" s="64"/>
      <c r="L1102" s="62"/>
      <c r="M1102" s="221"/>
      <c r="N1102" s="43"/>
      <c r="O1102" s="43"/>
      <c r="P1102" s="43"/>
      <c r="Q1102" s="43"/>
      <c r="R1102" s="43"/>
      <c r="S1102" s="43"/>
      <c r="T1102" s="79"/>
      <c r="AT1102" s="25" t="s">
        <v>369</v>
      </c>
      <c r="AU1102" s="25" t="s">
        <v>79</v>
      </c>
    </row>
    <row r="1103" spans="2:65" s="12" customFormat="1" ht="13.5">
      <c r="B1103" s="222"/>
      <c r="C1103" s="223"/>
      <c r="D1103" s="219" t="s">
        <v>371</v>
      </c>
      <c r="E1103" s="224" t="s">
        <v>21</v>
      </c>
      <c r="F1103" s="225" t="s">
        <v>1679</v>
      </c>
      <c r="G1103" s="223"/>
      <c r="H1103" s="226" t="s">
        <v>21</v>
      </c>
      <c r="I1103" s="227"/>
      <c r="J1103" s="223"/>
      <c r="K1103" s="223"/>
      <c r="L1103" s="228"/>
      <c r="M1103" s="229"/>
      <c r="N1103" s="230"/>
      <c r="O1103" s="230"/>
      <c r="P1103" s="230"/>
      <c r="Q1103" s="230"/>
      <c r="R1103" s="230"/>
      <c r="S1103" s="230"/>
      <c r="T1103" s="231"/>
      <c r="AT1103" s="232" t="s">
        <v>371</v>
      </c>
      <c r="AU1103" s="232" t="s">
        <v>79</v>
      </c>
      <c r="AV1103" s="12" t="s">
        <v>77</v>
      </c>
      <c r="AW1103" s="12" t="s">
        <v>33</v>
      </c>
      <c r="AX1103" s="12" t="s">
        <v>70</v>
      </c>
      <c r="AY1103" s="232" t="s">
        <v>361</v>
      </c>
    </row>
    <row r="1104" spans="2:65" s="13" customFormat="1" ht="13.5">
      <c r="B1104" s="233"/>
      <c r="C1104" s="234"/>
      <c r="D1104" s="235" t="s">
        <v>371</v>
      </c>
      <c r="E1104" s="236" t="s">
        <v>21</v>
      </c>
      <c r="F1104" s="237" t="s">
        <v>1711</v>
      </c>
      <c r="G1104" s="234"/>
      <c r="H1104" s="238">
        <v>19</v>
      </c>
      <c r="I1104" s="239"/>
      <c r="J1104" s="234"/>
      <c r="K1104" s="234"/>
      <c r="L1104" s="240"/>
      <c r="M1104" s="241"/>
      <c r="N1104" s="242"/>
      <c r="O1104" s="242"/>
      <c r="P1104" s="242"/>
      <c r="Q1104" s="242"/>
      <c r="R1104" s="242"/>
      <c r="S1104" s="242"/>
      <c r="T1104" s="243"/>
      <c r="AT1104" s="244" t="s">
        <v>371</v>
      </c>
      <c r="AU1104" s="244" t="s">
        <v>79</v>
      </c>
      <c r="AV1104" s="13" t="s">
        <v>79</v>
      </c>
      <c r="AW1104" s="13" t="s">
        <v>33</v>
      </c>
      <c r="AX1104" s="13" t="s">
        <v>77</v>
      </c>
      <c r="AY1104" s="244" t="s">
        <v>361</v>
      </c>
    </row>
    <row r="1105" spans="2:65" s="1" customFormat="1" ht="22.5" customHeight="1">
      <c r="B1105" s="42"/>
      <c r="C1105" s="207" t="s">
        <v>1712</v>
      </c>
      <c r="D1105" s="207" t="s">
        <v>363</v>
      </c>
      <c r="E1105" s="208" t="s">
        <v>1713</v>
      </c>
      <c r="F1105" s="209" t="s">
        <v>1714</v>
      </c>
      <c r="G1105" s="210" t="s">
        <v>614</v>
      </c>
      <c r="H1105" s="211">
        <v>4</v>
      </c>
      <c r="I1105" s="212"/>
      <c r="J1105" s="213">
        <f>ROUND(I1105*H1105,2)</f>
        <v>0</v>
      </c>
      <c r="K1105" s="209" t="s">
        <v>367</v>
      </c>
      <c r="L1105" s="62"/>
      <c r="M1105" s="214" t="s">
        <v>21</v>
      </c>
      <c r="N1105" s="215" t="s">
        <v>41</v>
      </c>
      <c r="O1105" s="43"/>
      <c r="P1105" s="216">
        <f>O1105*H1105</f>
        <v>0</v>
      </c>
      <c r="Q1105" s="216">
        <v>2.0000000000000001E-4</v>
      </c>
      <c r="R1105" s="216">
        <f>Q1105*H1105</f>
        <v>8.0000000000000004E-4</v>
      </c>
      <c r="S1105" s="216">
        <v>0</v>
      </c>
      <c r="T1105" s="217">
        <f>S1105*H1105</f>
        <v>0</v>
      </c>
      <c r="AR1105" s="25" t="s">
        <v>464</v>
      </c>
      <c r="AT1105" s="25" t="s">
        <v>363</v>
      </c>
      <c r="AU1105" s="25" t="s">
        <v>79</v>
      </c>
      <c r="AY1105" s="25" t="s">
        <v>361</v>
      </c>
      <c r="BE1105" s="218">
        <f>IF(N1105="základní",J1105,0)</f>
        <v>0</v>
      </c>
      <c r="BF1105" s="218">
        <f>IF(N1105="snížená",J1105,0)</f>
        <v>0</v>
      </c>
      <c r="BG1105" s="218">
        <f>IF(N1105="zákl. přenesená",J1105,0)</f>
        <v>0</v>
      </c>
      <c r="BH1105" s="218">
        <f>IF(N1105="sníž. přenesená",J1105,0)</f>
        <v>0</v>
      </c>
      <c r="BI1105" s="218">
        <f>IF(N1105="nulová",J1105,0)</f>
        <v>0</v>
      </c>
      <c r="BJ1105" s="25" t="s">
        <v>77</v>
      </c>
      <c r="BK1105" s="218">
        <f>ROUND(I1105*H1105,2)</f>
        <v>0</v>
      </c>
      <c r="BL1105" s="25" t="s">
        <v>464</v>
      </c>
      <c r="BM1105" s="25" t="s">
        <v>1715</v>
      </c>
    </row>
    <row r="1106" spans="2:65" s="1" customFormat="1" ht="27">
      <c r="B1106" s="42"/>
      <c r="C1106" s="64"/>
      <c r="D1106" s="219" t="s">
        <v>369</v>
      </c>
      <c r="E1106" s="64"/>
      <c r="F1106" s="220" t="s">
        <v>1716</v>
      </c>
      <c r="G1106" s="64"/>
      <c r="H1106" s="64"/>
      <c r="I1106" s="175"/>
      <c r="J1106" s="64"/>
      <c r="K1106" s="64"/>
      <c r="L1106" s="62"/>
      <c r="M1106" s="221"/>
      <c r="N1106" s="43"/>
      <c r="O1106" s="43"/>
      <c r="P1106" s="43"/>
      <c r="Q1106" s="43"/>
      <c r="R1106" s="43"/>
      <c r="S1106" s="43"/>
      <c r="T1106" s="79"/>
      <c r="AT1106" s="25" t="s">
        <v>369</v>
      </c>
      <c r="AU1106" s="25" t="s">
        <v>79</v>
      </c>
    </row>
    <row r="1107" spans="2:65" s="12" customFormat="1" ht="13.5">
      <c r="B1107" s="222"/>
      <c r="C1107" s="223"/>
      <c r="D1107" s="219" t="s">
        <v>371</v>
      </c>
      <c r="E1107" s="224" t="s">
        <v>21</v>
      </c>
      <c r="F1107" s="225" t="s">
        <v>1679</v>
      </c>
      <c r="G1107" s="223"/>
      <c r="H1107" s="226" t="s">
        <v>21</v>
      </c>
      <c r="I1107" s="227"/>
      <c r="J1107" s="223"/>
      <c r="K1107" s="223"/>
      <c r="L1107" s="228"/>
      <c r="M1107" s="229"/>
      <c r="N1107" s="230"/>
      <c r="O1107" s="230"/>
      <c r="P1107" s="230"/>
      <c r="Q1107" s="230"/>
      <c r="R1107" s="230"/>
      <c r="S1107" s="230"/>
      <c r="T1107" s="231"/>
      <c r="AT1107" s="232" t="s">
        <v>371</v>
      </c>
      <c r="AU1107" s="232" t="s">
        <v>79</v>
      </c>
      <c r="AV1107" s="12" t="s">
        <v>77</v>
      </c>
      <c r="AW1107" s="12" t="s">
        <v>33</v>
      </c>
      <c r="AX1107" s="12" t="s">
        <v>70</v>
      </c>
      <c r="AY1107" s="232" t="s">
        <v>361</v>
      </c>
    </row>
    <row r="1108" spans="2:65" s="13" customFormat="1" ht="13.5">
      <c r="B1108" s="233"/>
      <c r="C1108" s="234"/>
      <c r="D1108" s="235" t="s">
        <v>371</v>
      </c>
      <c r="E1108" s="236" t="s">
        <v>21</v>
      </c>
      <c r="F1108" s="237" t="s">
        <v>1717</v>
      </c>
      <c r="G1108" s="234"/>
      <c r="H1108" s="238">
        <v>4</v>
      </c>
      <c r="I1108" s="239"/>
      <c r="J1108" s="234"/>
      <c r="K1108" s="234"/>
      <c r="L1108" s="240"/>
      <c r="M1108" s="241"/>
      <c r="N1108" s="242"/>
      <c r="O1108" s="242"/>
      <c r="P1108" s="242"/>
      <c r="Q1108" s="242"/>
      <c r="R1108" s="242"/>
      <c r="S1108" s="242"/>
      <c r="T1108" s="243"/>
      <c r="AT1108" s="244" t="s">
        <v>371</v>
      </c>
      <c r="AU1108" s="244" t="s">
        <v>79</v>
      </c>
      <c r="AV1108" s="13" t="s">
        <v>79</v>
      </c>
      <c r="AW1108" s="13" t="s">
        <v>33</v>
      </c>
      <c r="AX1108" s="13" t="s">
        <v>77</v>
      </c>
      <c r="AY1108" s="244" t="s">
        <v>361</v>
      </c>
    </row>
    <row r="1109" spans="2:65" s="1" customFormat="1" ht="22.5" customHeight="1">
      <c r="B1109" s="42"/>
      <c r="C1109" s="207" t="s">
        <v>1718</v>
      </c>
      <c r="D1109" s="207" t="s">
        <v>363</v>
      </c>
      <c r="E1109" s="208" t="s">
        <v>1719</v>
      </c>
      <c r="F1109" s="209" t="s">
        <v>1720</v>
      </c>
      <c r="G1109" s="210" t="s">
        <v>614</v>
      </c>
      <c r="H1109" s="211">
        <v>2</v>
      </c>
      <c r="I1109" s="212"/>
      <c r="J1109" s="213">
        <f>ROUND(I1109*H1109,2)</f>
        <v>0</v>
      </c>
      <c r="K1109" s="209" t="s">
        <v>367</v>
      </c>
      <c r="L1109" s="62"/>
      <c r="M1109" s="214" t="s">
        <v>21</v>
      </c>
      <c r="N1109" s="215" t="s">
        <v>41</v>
      </c>
      <c r="O1109" s="43"/>
      <c r="P1109" s="216">
        <f>O1109*H1109</f>
        <v>0</v>
      </c>
      <c r="Q1109" s="216">
        <v>2.5000000000000001E-4</v>
      </c>
      <c r="R1109" s="216">
        <f>Q1109*H1109</f>
        <v>5.0000000000000001E-4</v>
      </c>
      <c r="S1109" s="216">
        <v>0</v>
      </c>
      <c r="T1109" s="217">
        <f>S1109*H1109</f>
        <v>0</v>
      </c>
      <c r="AR1109" s="25" t="s">
        <v>464</v>
      </c>
      <c r="AT1109" s="25" t="s">
        <v>363</v>
      </c>
      <c r="AU1109" s="25" t="s">
        <v>79</v>
      </c>
      <c r="AY1109" s="25" t="s">
        <v>361</v>
      </c>
      <c r="BE1109" s="218">
        <f>IF(N1109="základní",J1109,0)</f>
        <v>0</v>
      </c>
      <c r="BF1109" s="218">
        <f>IF(N1109="snížená",J1109,0)</f>
        <v>0</v>
      </c>
      <c r="BG1109" s="218">
        <f>IF(N1109="zákl. přenesená",J1109,0)</f>
        <v>0</v>
      </c>
      <c r="BH1109" s="218">
        <f>IF(N1109="sníž. přenesená",J1109,0)</f>
        <v>0</v>
      </c>
      <c r="BI1109" s="218">
        <f>IF(N1109="nulová",J1109,0)</f>
        <v>0</v>
      </c>
      <c r="BJ1109" s="25" t="s">
        <v>77</v>
      </c>
      <c r="BK1109" s="218">
        <f>ROUND(I1109*H1109,2)</f>
        <v>0</v>
      </c>
      <c r="BL1109" s="25" t="s">
        <v>464</v>
      </c>
      <c r="BM1109" s="25" t="s">
        <v>1721</v>
      </c>
    </row>
    <row r="1110" spans="2:65" s="1" customFormat="1" ht="27">
      <c r="B1110" s="42"/>
      <c r="C1110" s="64"/>
      <c r="D1110" s="219" t="s">
        <v>369</v>
      </c>
      <c r="E1110" s="64"/>
      <c r="F1110" s="220" t="s">
        <v>1722</v>
      </c>
      <c r="G1110" s="64"/>
      <c r="H1110" s="64"/>
      <c r="I1110" s="175"/>
      <c r="J1110" s="64"/>
      <c r="K1110" s="64"/>
      <c r="L1110" s="62"/>
      <c r="M1110" s="221"/>
      <c r="N1110" s="43"/>
      <c r="O1110" s="43"/>
      <c r="P1110" s="43"/>
      <c r="Q1110" s="43"/>
      <c r="R1110" s="43"/>
      <c r="S1110" s="43"/>
      <c r="T1110" s="79"/>
      <c r="AT1110" s="25" t="s">
        <v>369</v>
      </c>
      <c r="AU1110" s="25" t="s">
        <v>79</v>
      </c>
    </row>
    <row r="1111" spans="2:65" s="12" customFormat="1" ht="13.5">
      <c r="B1111" s="222"/>
      <c r="C1111" s="223"/>
      <c r="D1111" s="219" t="s">
        <v>371</v>
      </c>
      <c r="E1111" s="224" t="s">
        <v>21</v>
      </c>
      <c r="F1111" s="225" t="s">
        <v>1679</v>
      </c>
      <c r="G1111" s="223"/>
      <c r="H1111" s="226" t="s">
        <v>21</v>
      </c>
      <c r="I1111" s="227"/>
      <c r="J1111" s="223"/>
      <c r="K1111" s="223"/>
      <c r="L1111" s="228"/>
      <c r="M1111" s="229"/>
      <c r="N1111" s="230"/>
      <c r="O1111" s="230"/>
      <c r="P1111" s="230"/>
      <c r="Q1111" s="230"/>
      <c r="R1111" s="230"/>
      <c r="S1111" s="230"/>
      <c r="T1111" s="231"/>
      <c r="AT1111" s="232" t="s">
        <v>371</v>
      </c>
      <c r="AU1111" s="232" t="s">
        <v>79</v>
      </c>
      <c r="AV1111" s="12" t="s">
        <v>77</v>
      </c>
      <c r="AW1111" s="12" t="s">
        <v>33</v>
      </c>
      <c r="AX1111" s="12" t="s">
        <v>70</v>
      </c>
      <c r="AY1111" s="232" t="s">
        <v>361</v>
      </c>
    </row>
    <row r="1112" spans="2:65" s="13" customFormat="1" ht="13.5">
      <c r="B1112" s="233"/>
      <c r="C1112" s="234"/>
      <c r="D1112" s="235" t="s">
        <v>371</v>
      </c>
      <c r="E1112" s="236" t="s">
        <v>21</v>
      </c>
      <c r="F1112" s="237" t="s">
        <v>1723</v>
      </c>
      <c r="G1112" s="234"/>
      <c r="H1112" s="238">
        <v>2</v>
      </c>
      <c r="I1112" s="239"/>
      <c r="J1112" s="234"/>
      <c r="K1112" s="234"/>
      <c r="L1112" s="240"/>
      <c r="M1112" s="241"/>
      <c r="N1112" s="242"/>
      <c r="O1112" s="242"/>
      <c r="P1112" s="242"/>
      <c r="Q1112" s="242"/>
      <c r="R1112" s="242"/>
      <c r="S1112" s="242"/>
      <c r="T1112" s="243"/>
      <c r="AT1112" s="244" t="s">
        <v>371</v>
      </c>
      <c r="AU1112" s="244" t="s">
        <v>79</v>
      </c>
      <c r="AV1112" s="13" t="s">
        <v>79</v>
      </c>
      <c r="AW1112" s="13" t="s">
        <v>33</v>
      </c>
      <c r="AX1112" s="13" t="s">
        <v>77</v>
      </c>
      <c r="AY1112" s="244" t="s">
        <v>361</v>
      </c>
    </row>
    <row r="1113" spans="2:65" s="1" customFormat="1" ht="31.5" customHeight="1">
      <c r="B1113" s="42"/>
      <c r="C1113" s="207" t="s">
        <v>1724</v>
      </c>
      <c r="D1113" s="207" t="s">
        <v>363</v>
      </c>
      <c r="E1113" s="208" t="s">
        <v>1725</v>
      </c>
      <c r="F1113" s="209" t="s">
        <v>1726</v>
      </c>
      <c r="G1113" s="210" t="s">
        <v>685</v>
      </c>
      <c r="H1113" s="211">
        <v>11</v>
      </c>
      <c r="I1113" s="212"/>
      <c r="J1113" s="213">
        <f>ROUND(I1113*H1113,2)</f>
        <v>0</v>
      </c>
      <c r="K1113" s="209" t="s">
        <v>367</v>
      </c>
      <c r="L1113" s="62"/>
      <c r="M1113" s="214" t="s">
        <v>21</v>
      </c>
      <c r="N1113" s="215" t="s">
        <v>41</v>
      </c>
      <c r="O1113" s="43"/>
      <c r="P1113" s="216">
        <f>O1113*H1113</f>
        <v>0</v>
      </c>
      <c r="Q1113" s="216">
        <v>2.1199999999999999E-3</v>
      </c>
      <c r="R1113" s="216">
        <f>Q1113*H1113</f>
        <v>2.332E-2</v>
      </c>
      <c r="S1113" s="216">
        <v>0</v>
      </c>
      <c r="T1113" s="217">
        <f>S1113*H1113</f>
        <v>0</v>
      </c>
      <c r="AR1113" s="25" t="s">
        <v>464</v>
      </c>
      <c r="AT1113" s="25" t="s">
        <v>363</v>
      </c>
      <c r="AU1113" s="25" t="s">
        <v>79</v>
      </c>
      <c r="AY1113" s="25" t="s">
        <v>361</v>
      </c>
      <c r="BE1113" s="218">
        <f>IF(N1113="základní",J1113,0)</f>
        <v>0</v>
      </c>
      <c r="BF1113" s="218">
        <f>IF(N1113="snížená",J1113,0)</f>
        <v>0</v>
      </c>
      <c r="BG1113" s="218">
        <f>IF(N1113="zákl. přenesená",J1113,0)</f>
        <v>0</v>
      </c>
      <c r="BH1113" s="218">
        <f>IF(N1113="sníž. přenesená",J1113,0)</f>
        <v>0</v>
      </c>
      <c r="BI1113" s="218">
        <f>IF(N1113="nulová",J1113,0)</f>
        <v>0</v>
      </c>
      <c r="BJ1113" s="25" t="s">
        <v>77</v>
      </c>
      <c r="BK1113" s="218">
        <f>ROUND(I1113*H1113,2)</f>
        <v>0</v>
      </c>
      <c r="BL1113" s="25" t="s">
        <v>464</v>
      </c>
      <c r="BM1113" s="25" t="s">
        <v>1727</v>
      </c>
    </row>
    <row r="1114" spans="2:65" s="1" customFormat="1" ht="27">
      <c r="B1114" s="42"/>
      <c r="C1114" s="64"/>
      <c r="D1114" s="219" t="s">
        <v>369</v>
      </c>
      <c r="E1114" s="64"/>
      <c r="F1114" s="220" t="s">
        <v>1728</v>
      </c>
      <c r="G1114" s="64"/>
      <c r="H1114" s="64"/>
      <c r="I1114" s="175"/>
      <c r="J1114" s="64"/>
      <c r="K1114" s="64"/>
      <c r="L1114" s="62"/>
      <c r="M1114" s="221"/>
      <c r="N1114" s="43"/>
      <c r="O1114" s="43"/>
      <c r="P1114" s="43"/>
      <c r="Q1114" s="43"/>
      <c r="R1114" s="43"/>
      <c r="S1114" s="43"/>
      <c r="T1114" s="79"/>
      <c r="AT1114" s="25" t="s">
        <v>369</v>
      </c>
      <c r="AU1114" s="25" t="s">
        <v>79</v>
      </c>
    </row>
    <row r="1115" spans="2:65" s="12" customFormat="1" ht="13.5">
      <c r="B1115" s="222"/>
      <c r="C1115" s="223"/>
      <c r="D1115" s="219" t="s">
        <v>371</v>
      </c>
      <c r="E1115" s="224" t="s">
        <v>21</v>
      </c>
      <c r="F1115" s="225" t="s">
        <v>1679</v>
      </c>
      <c r="G1115" s="223"/>
      <c r="H1115" s="226" t="s">
        <v>21</v>
      </c>
      <c r="I1115" s="227"/>
      <c r="J1115" s="223"/>
      <c r="K1115" s="223"/>
      <c r="L1115" s="228"/>
      <c r="M1115" s="229"/>
      <c r="N1115" s="230"/>
      <c r="O1115" s="230"/>
      <c r="P1115" s="230"/>
      <c r="Q1115" s="230"/>
      <c r="R1115" s="230"/>
      <c r="S1115" s="230"/>
      <c r="T1115" s="231"/>
      <c r="AT1115" s="232" t="s">
        <v>371</v>
      </c>
      <c r="AU1115" s="232" t="s">
        <v>79</v>
      </c>
      <c r="AV1115" s="12" t="s">
        <v>77</v>
      </c>
      <c r="AW1115" s="12" t="s">
        <v>33</v>
      </c>
      <c r="AX1115" s="12" t="s">
        <v>70</v>
      </c>
      <c r="AY1115" s="232" t="s">
        <v>361</v>
      </c>
    </row>
    <row r="1116" spans="2:65" s="13" customFormat="1" ht="13.5">
      <c r="B1116" s="233"/>
      <c r="C1116" s="234"/>
      <c r="D1116" s="235" t="s">
        <v>371</v>
      </c>
      <c r="E1116" s="236" t="s">
        <v>21</v>
      </c>
      <c r="F1116" s="237" t="s">
        <v>1729</v>
      </c>
      <c r="G1116" s="234"/>
      <c r="H1116" s="238">
        <v>11</v>
      </c>
      <c r="I1116" s="239"/>
      <c r="J1116" s="234"/>
      <c r="K1116" s="234"/>
      <c r="L1116" s="240"/>
      <c r="M1116" s="241"/>
      <c r="N1116" s="242"/>
      <c r="O1116" s="242"/>
      <c r="P1116" s="242"/>
      <c r="Q1116" s="242"/>
      <c r="R1116" s="242"/>
      <c r="S1116" s="242"/>
      <c r="T1116" s="243"/>
      <c r="AT1116" s="244" t="s">
        <v>371</v>
      </c>
      <c r="AU1116" s="244" t="s">
        <v>79</v>
      </c>
      <c r="AV1116" s="13" t="s">
        <v>79</v>
      </c>
      <c r="AW1116" s="13" t="s">
        <v>33</v>
      </c>
      <c r="AX1116" s="13" t="s">
        <v>77</v>
      </c>
      <c r="AY1116" s="244" t="s">
        <v>361</v>
      </c>
    </row>
    <row r="1117" spans="2:65" s="1" customFormat="1" ht="31.5" customHeight="1">
      <c r="B1117" s="42"/>
      <c r="C1117" s="207" t="s">
        <v>1730</v>
      </c>
      <c r="D1117" s="207" t="s">
        <v>363</v>
      </c>
      <c r="E1117" s="208" t="s">
        <v>1731</v>
      </c>
      <c r="F1117" s="209" t="s">
        <v>1732</v>
      </c>
      <c r="G1117" s="210" t="s">
        <v>685</v>
      </c>
      <c r="H1117" s="211">
        <v>10.1</v>
      </c>
      <c r="I1117" s="212"/>
      <c r="J1117" s="213">
        <f>ROUND(I1117*H1117,2)</f>
        <v>0</v>
      </c>
      <c r="K1117" s="209" t="s">
        <v>367</v>
      </c>
      <c r="L1117" s="62"/>
      <c r="M1117" s="214" t="s">
        <v>21</v>
      </c>
      <c r="N1117" s="215" t="s">
        <v>41</v>
      </c>
      <c r="O1117" s="43"/>
      <c r="P1117" s="216">
        <f>O1117*H1117</f>
        <v>0</v>
      </c>
      <c r="Q1117" s="216">
        <v>1.82E-3</v>
      </c>
      <c r="R1117" s="216">
        <f>Q1117*H1117</f>
        <v>1.8381999999999999E-2</v>
      </c>
      <c r="S1117" s="216">
        <v>0</v>
      </c>
      <c r="T1117" s="217">
        <f>S1117*H1117</f>
        <v>0</v>
      </c>
      <c r="AR1117" s="25" t="s">
        <v>464</v>
      </c>
      <c r="AT1117" s="25" t="s">
        <v>363</v>
      </c>
      <c r="AU1117" s="25" t="s">
        <v>79</v>
      </c>
      <c r="AY1117" s="25" t="s">
        <v>361</v>
      </c>
      <c r="BE1117" s="218">
        <f>IF(N1117="základní",J1117,0)</f>
        <v>0</v>
      </c>
      <c r="BF1117" s="218">
        <f>IF(N1117="snížená",J1117,0)</f>
        <v>0</v>
      </c>
      <c r="BG1117" s="218">
        <f>IF(N1117="zákl. přenesená",J1117,0)</f>
        <v>0</v>
      </c>
      <c r="BH1117" s="218">
        <f>IF(N1117="sníž. přenesená",J1117,0)</f>
        <v>0</v>
      </c>
      <c r="BI1117" s="218">
        <f>IF(N1117="nulová",J1117,0)</f>
        <v>0</v>
      </c>
      <c r="BJ1117" s="25" t="s">
        <v>77</v>
      </c>
      <c r="BK1117" s="218">
        <f>ROUND(I1117*H1117,2)</f>
        <v>0</v>
      </c>
      <c r="BL1117" s="25" t="s">
        <v>464</v>
      </c>
      <c r="BM1117" s="25" t="s">
        <v>1733</v>
      </c>
    </row>
    <row r="1118" spans="2:65" s="1" customFormat="1" ht="27">
      <c r="B1118" s="42"/>
      <c r="C1118" s="64"/>
      <c r="D1118" s="219" t="s">
        <v>369</v>
      </c>
      <c r="E1118" s="64"/>
      <c r="F1118" s="220" t="s">
        <v>1734</v>
      </c>
      <c r="G1118" s="64"/>
      <c r="H1118" s="64"/>
      <c r="I1118" s="175"/>
      <c r="J1118" s="64"/>
      <c r="K1118" s="64"/>
      <c r="L1118" s="62"/>
      <c r="M1118" s="221"/>
      <c r="N1118" s="43"/>
      <c r="O1118" s="43"/>
      <c r="P1118" s="43"/>
      <c r="Q1118" s="43"/>
      <c r="R1118" s="43"/>
      <c r="S1118" s="43"/>
      <c r="T1118" s="79"/>
      <c r="AT1118" s="25" t="s">
        <v>369</v>
      </c>
      <c r="AU1118" s="25" t="s">
        <v>79</v>
      </c>
    </row>
    <row r="1119" spans="2:65" s="12" customFormat="1" ht="13.5">
      <c r="B1119" s="222"/>
      <c r="C1119" s="223"/>
      <c r="D1119" s="219" t="s">
        <v>371</v>
      </c>
      <c r="E1119" s="224" t="s">
        <v>21</v>
      </c>
      <c r="F1119" s="225" t="s">
        <v>1679</v>
      </c>
      <c r="G1119" s="223"/>
      <c r="H1119" s="226" t="s">
        <v>21</v>
      </c>
      <c r="I1119" s="227"/>
      <c r="J1119" s="223"/>
      <c r="K1119" s="223"/>
      <c r="L1119" s="228"/>
      <c r="M1119" s="229"/>
      <c r="N1119" s="230"/>
      <c r="O1119" s="230"/>
      <c r="P1119" s="230"/>
      <c r="Q1119" s="230"/>
      <c r="R1119" s="230"/>
      <c r="S1119" s="230"/>
      <c r="T1119" s="231"/>
      <c r="AT1119" s="232" t="s">
        <v>371</v>
      </c>
      <c r="AU1119" s="232" t="s">
        <v>79</v>
      </c>
      <c r="AV1119" s="12" t="s">
        <v>77</v>
      </c>
      <c r="AW1119" s="12" t="s">
        <v>33</v>
      </c>
      <c r="AX1119" s="12" t="s">
        <v>70</v>
      </c>
      <c r="AY1119" s="232" t="s">
        <v>361</v>
      </c>
    </row>
    <row r="1120" spans="2:65" s="13" customFormat="1" ht="13.5">
      <c r="B1120" s="233"/>
      <c r="C1120" s="234"/>
      <c r="D1120" s="235" t="s">
        <v>371</v>
      </c>
      <c r="E1120" s="236" t="s">
        <v>21</v>
      </c>
      <c r="F1120" s="237" t="s">
        <v>1735</v>
      </c>
      <c r="G1120" s="234"/>
      <c r="H1120" s="238">
        <v>10.1</v>
      </c>
      <c r="I1120" s="239"/>
      <c r="J1120" s="234"/>
      <c r="K1120" s="234"/>
      <c r="L1120" s="240"/>
      <c r="M1120" s="241"/>
      <c r="N1120" s="242"/>
      <c r="O1120" s="242"/>
      <c r="P1120" s="242"/>
      <c r="Q1120" s="242"/>
      <c r="R1120" s="242"/>
      <c r="S1120" s="242"/>
      <c r="T1120" s="243"/>
      <c r="AT1120" s="244" t="s">
        <v>371</v>
      </c>
      <c r="AU1120" s="244" t="s">
        <v>79</v>
      </c>
      <c r="AV1120" s="13" t="s">
        <v>79</v>
      </c>
      <c r="AW1120" s="13" t="s">
        <v>33</v>
      </c>
      <c r="AX1120" s="13" t="s">
        <v>77</v>
      </c>
      <c r="AY1120" s="244" t="s">
        <v>361</v>
      </c>
    </row>
    <row r="1121" spans="2:65" s="1" customFormat="1" ht="22.5" customHeight="1">
      <c r="B1121" s="42"/>
      <c r="C1121" s="207" t="s">
        <v>1736</v>
      </c>
      <c r="D1121" s="207" t="s">
        <v>363</v>
      </c>
      <c r="E1121" s="208" t="s">
        <v>1737</v>
      </c>
      <c r="F1121" s="209" t="s">
        <v>1738</v>
      </c>
      <c r="G1121" s="210" t="s">
        <v>685</v>
      </c>
      <c r="H1121" s="211">
        <v>102</v>
      </c>
      <c r="I1121" s="212"/>
      <c r="J1121" s="213">
        <f>ROUND(I1121*H1121,2)</f>
        <v>0</v>
      </c>
      <c r="K1121" s="209" t="s">
        <v>21</v>
      </c>
      <c r="L1121" s="62"/>
      <c r="M1121" s="214" t="s">
        <v>21</v>
      </c>
      <c r="N1121" s="215" t="s">
        <v>41</v>
      </c>
      <c r="O1121" s="43"/>
      <c r="P1121" s="216">
        <f>O1121*H1121</f>
        <v>0</v>
      </c>
      <c r="Q1121" s="216">
        <v>4.3600000000000002E-3</v>
      </c>
      <c r="R1121" s="216">
        <f>Q1121*H1121</f>
        <v>0.44472</v>
      </c>
      <c r="S1121" s="216">
        <v>0</v>
      </c>
      <c r="T1121" s="217">
        <f>S1121*H1121</f>
        <v>0</v>
      </c>
      <c r="AR1121" s="25" t="s">
        <v>464</v>
      </c>
      <c r="AT1121" s="25" t="s">
        <v>363</v>
      </c>
      <c r="AU1121" s="25" t="s">
        <v>79</v>
      </c>
      <c r="AY1121" s="25" t="s">
        <v>361</v>
      </c>
      <c r="BE1121" s="218">
        <f>IF(N1121="základní",J1121,0)</f>
        <v>0</v>
      </c>
      <c r="BF1121" s="218">
        <f>IF(N1121="snížená",J1121,0)</f>
        <v>0</v>
      </c>
      <c r="BG1121" s="218">
        <f>IF(N1121="zákl. přenesená",J1121,0)</f>
        <v>0</v>
      </c>
      <c r="BH1121" s="218">
        <f>IF(N1121="sníž. přenesená",J1121,0)</f>
        <v>0</v>
      </c>
      <c r="BI1121" s="218">
        <f>IF(N1121="nulová",J1121,0)</f>
        <v>0</v>
      </c>
      <c r="BJ1121" s="25" t="s">
        <v>77</v>
      </c>
      <c r="BK1121" s="218">
        <f>ROUND(I1121*H1121,2)</f>
        <v>0</v>
      </c>
      <c r="BL1121" s="25" t="s">
        <v>464</v>
      </c>
      <c r="BM1121" s="25" t="s">
        <v>1739</v>
      </c>
    </row>
    <row r="1122" spans="2:65" s="1" customFormat="1" ht="27">
      <c r="B1122" s="42"/>
      <c r="C1122" s="64"/>
      <c r="D1122" s="219" t="s">
        <v>369</v>
      </c>
      <c r="E1122" s="64"/>
      <c r="F1122" s="220" t="s">
        <v>1740</v>
      </c>
      <c r="G1122" s="64"/>
      <c r="H1122" s="64"/>
      <c r="I1122" s="175"/>
      <c r="J1122" s="64"/>
      <c r="K1122" s="64"/>
      <c r="L1122" s="62"/>
      <c r="M1122" s="221"/>
      <c r="N1122" s="43"/>
      <c r="O1122" s="43"/>
      <c r="P1122" s="43"/>
      <c r="Q1122" s="43"/>
      <c r="R1122" s="43"/>
      <c r="S1122" s="43"/>
      <c r="T1122" s="79"/>
      <c r="AT1122" s="25" t="s">
        <v>369</v>
      </c>
      <c r="AU1122" s="25" t="s">
        <v>79</v>
      </c>
    </row>
    <row r="1123" spans="2:65" s="12" customFormat="1" ht="13.5">
      <c r="B1123" s="222"/>
      <c r="C1123" s="223"/>
      <c r="D1123" s="219" t="s">
        <v>371</v>
      </c>
      <c r="E1123" s="224" t="s">
        <v>21</v>
      </c>
      <c r="F1123" s="225" t="s">
        <v>1741</v>
      </c>
      <c r="G1123" s="223"/>
      <c r="H1123" s="226" t="s">
        <v>21</v>
      </c>
      <c r="I1123" s="227"/>
      <c r="J1123" s="223"/>
      <c r="K1123" s="223"/>
      <c r="L1123" s="228"/>
      <c r="M1123" s="229"/>
      <c r="N1123" s="230"/>
      <c r="O1123" s="230"/>
      <c r="P1123" s="230"/>
      <c r="Q1123" s="230"/>
      <c r="R1123" s="230"/>
      <c r="S1123" s="230"/>
      <c r="T1123" s="231"/>
      <c r="AT1123" s="232" t="s">
        <v>371</v>
      </c>
      <c r="AU1123" s="232" t="s">
        <v>79</v>
      </c>
      <c r="AV1123" s="12" t="s">
        <v>77</v>
      </c>
      <c r="AW1123" s="12" t="s">
        <v>33</v>
      </c>
      <c r="AX1123" s="12" t="s">
        <v>70</v>
      </c>
      <c r="AY1123" s="232" t="s">
        <v>361</v>
      </c>
    </row>
    <row r="1124" spans="2:65" s="13" customFormat="1" ht="13.5">
      <c r="B1124" s="233"/>
      <c r="C1124" s="234"/>
      <c r="D1124" s="235" t="s">
        <v>371</v>
      </c>
      <c r="E1124" s="236" t="s">
        <v>21</v>
      </c>
      <c r="F1124" s="237" t="s">
        <v>1742</v>
      </c>
      <c r="G1124" s="234"/>
      <c r="H1124" s="238">
        <v>102</v>
      </c>
      <c r="I1124" s="239"/>
      <c r="J1124" s="234"/>
      <c r="K1124" s="234"/>
      <c r="L1124" s="240"/>
      <c r="M1124" s="241"/>
      <c r="N1124" s="242"/>
      <c r="O1124" s="242"/>
      <c r="P1124" s="242"/>
      <c r="Q1124" s="242"/>
      <c r="R1124" s="242"/>
      <c r="S1124" s="242"/>
      <c r="T1124" s="243"/>
      <c r="AT1124" s="244" t="s">
        <v>371</v>
      </c>
      <c r="AU1124" s="244" t="s">
        <v>79</v>
      </c>
      <c r="AV1124" s="13" t="s">
        <v>79</v>
      </c>
      <c r="AW1124" s="13" t="s">
        <v>33</v>
      </c>
      <c r="AX1124" s="13" t="s">
        <v>77</v>
      </c>
      <c r="AY1124" s="244" t="s">
        <v>361</v>
      </c>
    </row>
    <row r="1125" spans="2:65" s="1" customFormat="1" ht="22.5" customHeight="1">
      <c r="B1125" s="42"/>
      <c r="C1125" s="207" t="s">
        <v>1743</v>
      </c>
      <c r="D1125" s="207" t="s">
        <v>363</v>
      </c>
      <c r="E1125" s="208" t="s">
        <v>1744</v>
      </c>
      <c r="F1125" s="209" t="s">
        <v>1745</v>
      </c>
      <c r="G1125" s="210" t="s">
        <v>685</v>
      </c>
      <c r="H1125" s="211">
        <v>26</v>
      </c>
      <c r="I1125" s="212"/>
      <c r="J1125" s="213">
        <f>ROUND(I1125*H1125,2)</f>
        <v>0</v>
      </c>
      <c r="K1125" s="209" t="s">
        <v>21</v>
      </c>
      <c r="L1125" s="62"/>
      <c r="M1125" s="214" t="s">
        <v>21</v>
      </c>
      <c r="N1125" s="215" t="s">
        <v>41</v>
      </c>
      <c r="O1125" s="43"/>
      <c r="P1125" s="216">
        <f>O1125*H1125</f>
        <v>0</v>
      </c>
      <c r="Q1125" s="216">
        <v>4.3600000000000002E-3</v>
      </c>
      <c r="R1125" s="216">
        <f>Q1125*H1125</f>
        <v>0.11336</v>
      </c>
      <c r="S1125" s="216">
        <v>0</v>
      </c>
      <c r="T1125" s="217">
        <f>S1125*H1125</f>
        <v>0</v>
      </c>
      <c r="AR1125" s="25" t="s">
        <v>464</v>
      </c>
      <c r="AT1125" s="25" t="s">
        <v>363</v>
      </c>
      <c r="AU1125" s="25" t="s">
        <v>79</v>
      </c>
      <c r="AY1125" s="25" t="s">
        <v>361</v>
      </c>
      <c r="BE1125" s="218">
        <f>IF(N1125="základní",J1125,0)</f>
        <v>0</v>
      </c>
      <c r="BF1125" s="218">
        <f>IF(N1125="snížená",J1125,0)</f>
        <v>0</v>
      </c>
      <c r="BG1125" s="218">
        <f>IF(N1125="zákl. přenesená",J1125,0)</f>
        <v>0</v>
      </c>
      <c r="BH1125" s="218">
        <f>IF(N1125="sníž. přenesená",J1125,0)</f>
        <v>0</v>
      </c>
      <c r="BI1125" s="218">
        <f>IF(N1125="nulová",J1125,0)</f>
        <v>0</v>
      </c>
      <c r="BJ1125" s="25" t="s">
        <v>77</v>
      </c>
      <c r="BK1125" s="218">
        <f>ROUND(I1125*H1125,2)</f>
        <v>0</v>
      </c>
      <c r="BL1125" s="25" t="s">
        <v>464</v>
      </c>
      <c r="BM1125" s="25" t="s">
        <v>1746</v>
      </c>
    </row>
    <row r="1126" spans="2:65" s="1" customFormat="1" ht="13.5">
      <c r="B1126" s="42"/>
      <c r="C1126" s="64"/>
      <c r="D1126" s="219" t="s">
        <v>369</v>
      </c>
      <c r="E1126" s="64"/>
      <c r="F1126" s="220" t="s">
        <v>1745</v>
      </c>
      <c r="G1126" s="64"/>
      <c r="H1126" s="64"/>
      <c r="I1126" s="175"/>
      <c r="J1126" s="64"/>
      <c r="K1126" s="64"/>
      <c r="L1126" s="62"/>
      <c r="M1126" s="221"/>
      <c r="N1126" s="43"/>
      <c r="O1126" s="43"/>
      <c r="P1126" s="43"/>
      <c r="Q1126" s="43"/>
      <c r="R1126" s="43"/>
      <c r="S1126" s="43"/>
      <c r="T1126" s="79"/>
      <c r="AT1126" s="25" t="s">
        <v>369</v>
      </c>
      <c r="AU1126" s="25" t="s">
        <v>79</v>
      </c>
    </row>
    <row r="1127" spans="2:65" s="12" customFormat="1" ht="13.5">
      <c r="B1127" s="222"/>
      <c r="C1127" s="223"/>
      <c r="D1127" s="219" t="s">
        <v>371</v>
      </c>
      <c r="E1127" s="224" t="s">
        <v>21</v>
      </c>
      <c r="F1127" s="225" t="s">
        <v>1741</v>
      </c>
      <c r="G1127" s="223"/>
      <c r="H1127" s="226" t="s">
        <v>21</v>
      </c>
      <c r="I1127" s="227"/>
      <c r="J1127" s="223"/>
      <c r="K1127" s="223"/>
      <c r="L1127" s="228"/>
      <c r="M1127" s="229"/>
      <c r="N1127" s="230"/>
      <c r="O1127" s="230"/>
      <c r="P1127" s="230"/>
      <c r="Q1127" s="230"/>
      <c r="R1127" s="230"/>
      <c r="S1127" s="230"/>
      <c r="T1127" s="231"/>
      <c r="AT1127" s="232" t="s">
        <v>371</v>
      </c>
      <c r="AU1127" s="232" t="s">
        <v>79</v>
      </c>
      <c r="AV1127" s="12" t="s">
        <v>77</v>
      </c>
      <c r="AW1127" s="12" t="s">
        <v>33</v>
      </c>
      <c r="AX1127" s="12" t="s">
        <v>70</v>
      </c>
      <c r="AY1127" s="232" t="s">
        <v>361</v>
      </c>
    </row>
    <row r="1128" spans="2:65" s="13" customFormat="1" ht="13.5">
      <c r="B1128" s="233"/>
      <c r="C1128" s="234"/>
      <c r="D1128" s="235" t="s">
        <v>371</v>
      </c>
      <c r="E1128" s="236" t="s">
        <v>21</v>
      </c>
      <c r="F1128" s="237" t="s">
        <v>1747</v>
      </c>
      <c r="G1128" s="234"/>
      <c r="H1128" s="238">
        <v>26</v>
      </c>
      <c r="I1128" s="239"/>
      <c r="J1128" s="234"/>
      <c r="K1128" s="234"/>
      <c r="L1128" s="240"/>
      <c r="M1128" s="241"/>
      <c r="N1128" s="242"/>
      <c r="O1128" s="242"/>
      <c r="P1128" s="242"/>
      <c r="Q1128" s="242"/>
      <c r="R1128" s="242"/>
      <c r="S1128" s="242"/>
      <c r="T1128" s="243"/>
      <c r="AT1128" s="244" t="s">
        <v>371</v>
      </c>
      <c r="AU1128" s="244" t="s">
        <v>79</v>
      </c>
      <c r="AV1128" s="13" t="s">
        <v>79</v>
      </c>
      <c r="AW1128" s="13" t="s">
        <v>33</v>
      </c>
      <c r="AX1128" s="13" t="s">
        <v>77</v>
      </c>
      <c r="AY1128" s="244" t="s">
        <v>361</v>
      </c>
    </row>
    <row r="1129" spans="2:65" s="1" customFormat="1" ht="22.5" customHeight="1">
      <c r="B1129" s="42"/>
      <c r="C1129" s="207" t="s">
        <v>1748</v>
      </c>
      <c r="D1129" s="207" t="s">
        <v>363</v>
      </c>
      <c r="E1129" s="208" t="s">
        <v>1749</v>
      </c>
      <c r="F1129" s="209" t="s">
        <v>1750</v>
      </c>
      <c r="G1129" s="210" t="s">
        <v>685</v>
      </c>
      <c r="H1129" s="211">
        <v>26</v>
      </c>
      <c r="I1129" s="212"/>
      <c r="J1129" s="213">
        <f>ROUND(I1129*H1129,2)</f>
        <v>0</v>
      </c>
      <c r="K1129" s="209" t="s">
        <v>21</v>
      </c>
      <c r="L1129" s="62"/>
      <c r="M1129" s="214" t="s">
        <v>21</v>
      </c>
      <c r="N1129" s="215" t="s">
        <v>41</v>
      </c>
      <c r="O1129" s="43"/>
      <c r="P1129" s="216">
        <f>O1129*H1129</f>
        <v>0</v>
      </c>
      <c r="Q1129" s="216">
        <v>4.3600000000000002E-3</v>
      </c>
      <c r="R1129" s="216">
        <f>Q1129*H1129</f>
        <v>0.11336</v>
      </c>
      <c r="S1129" s="216">
        <v>0</v>
      </c>
      <c r="T1129" s="217">
        <f>S1129*H1129</f>
        <v>0</v>
      </c>
      <c r="AR1129" s="25" t="s">
        <v>464</v>
      </c>
      <c r="AT1129" s="25" t="s">
        <v>363</v>
      </c>
      <c r="AU1129" s="25" t="s">
        <v>79</v>
      </c>
      <c r="AY1129" s="25" t="s">
        <v>361</v>
      </c>
      <c r="BE1129" s="218">
        <f>IF(N1129="základní",J1129,0)</f>
        <v>0</v>
      </c>
      <c r="BF1129" s="218">
        <f>IF(N1129="snížená",J1129,0)</f>
        <v>0</v>
      </c>
      <c r="BG1129" s="218">
        <f>IF(N1129="zákl. přenesená",J1129,0)</f>
        <v>0</v>
      </c>
      <c r="BH1129" s="218">
        <f>IF(N1129="sníž. přenesená",J1129,0)</f>
        <v>0</v>
      </c>
      <c r="BI1129" s="218">
        <f>IF(N1129="nulová",J1129,0)</f>
        <v>0</v>
      </c>
      <c r="BJ1129" s="25" t="s">
        <v>77</v>
      </c>
      <c r="BK1129" s="218">
        <f>ROUND(I1129*H1129,2)</f>
        <v>0</v>
      </c>
      <c r="BL1129" s="25" t="s">
        <v>464</v>
      </c>
      <c r="BM1129" s="25" t="s">
        <v>1751</v>
      </c>
    </row>
    <row r="1130" spans="2:65" s="1" customFormat="1" ht="13.5">
      <c r="B1130" s="42"/>
      <c r="C1130" s="64"/>
      <c r="D1130" s="219" t="s">
        <v>369</v>
      </c>
      <c r="E1130" s="64"/>
      <c r="F1130" s="220" t="s">
        <v>1750</v>
      </c>
      <c r="G1130" s="64"/>
      <c r="H1130" s="64"/>
      <c r="I1130" s="175"/>
      <c r="J1130" s="64"/>
      <c r="K1130" s="64"/>
      <c r="L1130" s="62"/>
      <c r="M1130" s="221"/>
      <c r="N1130" s="43"/>
      <c r="O1130" s="43"/>
      <c r="P1130" s="43"/>
      <c r="Q1130" s="43"/>
      <c r="R1130" s="43"/>
      <c r="S1130" s="43"/>
      <c r="T1130" s="79"/>
      <c r="AT1130" s="25" t="s">
        <v>369</v>
      </c>
      <c r="AU1130" s="25" t="s">
        <v>79</v>
      </c>
    </row>
    <row r="1131" spans="2:65" s="12" customFormat="1" ht="13.5">
      <c r="B1131" s="222"/>
      <c r="C1131" s="223"/>
      <c r="D1131" s="219" t="s">
        <v>371</v>
      </c>
      <c r="E1131" s="224" t="s">
        <v>21</v>
      </c>
      <c r="F1131" s="225" t="s">
        <v>1741</v>
      </c>
      <c r="G1131" s="223"/>
      <c r="H1131" s="226" t="s">
        <v>21</v>
      </c>
      <c r="I1131" s="227"/>
      <c r="J1131" s="223"/>
      <c r="K1131" s="223"/>
      <c r="L1131" s="228"/>
      <c r="M1131" s="229"/>
      <c r="N1131" s="230"/>
      <c r="O1131" s="230"/>
      <c r="P1131" s="230"/>
      <c r="Q1131" s="230"/>
      <c r="R1131" s="230"/>
      <c r="S1131" s="230"/>
      <c r="T1131" s="231"/>
      <c r="AT1131" s="232" t="s">
        <v>371</v>
      </c>
      <c r="AU1131" s="232" t="s">
        <v>79</v>
      </c>
      <c r="AV1131" s="12" t="s">
        <v>77</v>
      </c>
      <c r="AW1131" s="12" t="s">
        <v>33</v>
      </c>
      <c r="AX1131" s="12" t="s">
        <v>70</v>
      </c>
      <c r="AY1131" s="232" t="s">
        <v>361</v>
      </c>
    </row>
    <row r="1132" spans="2:65" s="13" customFormat="1" ht="13.5">
      <c r="B1132" s="233"/>
      <c r="C1132" s="234"/>
      <c r="D1132" s="235" t="s">
        <v>371</v>
      </c>
      <c r="E1132" s="236" t="s">
        <v>21</v>
      </c>
      <c r="F1132" s="237" t="s">
        <v>1752</v>
      </c>
      <c r="G1132" s="234"/>
      <c r="H1132" s="238">
        <v>26</v>
      </c>
      <c r="I1132" s="239"/>
      <c r="J1132" s="234"/>
      <c r="K1132" s="234"/>
      <c r="L1132" s="240"/>
      <c r="M1132" s="241"/>
      <c r="N1132" s="242"/>
      <c r="O1132" s="242"/>
      <c r="P1132" s="242"/>
      <c r="Q1132" s="242"/>
      <c r="R1132" s="242"/>
      <c r="S1132" s="242"/>
      <c r="T1132" s="243"/>
      <c r="AT1132" s="244" t="s">
        <v>371</v>
      </c>
      <c r="AU1132" s="244" t="s">
        <v>79</v>
      </c>
      <c r="AV1132" s="13" t="s">
        <v>79</v>
      </c>
      <c r="AW1132" s="13" t="s">
        <v>33</v>
      </c>
      <c r="AX1132" s="13" t="s">
        <v>77</v>
      </c>
      <c r="AY1132" s="244" t="s">
        <v>361</v>
      </c>
    </row>
    <row r="1133" spans="2:65" s="1" customFormat="1" ht="22.5" customHeight="1">
      <c r="B1133" s="42"/>
      <c r="C1133" s="207" t="s">
        <v>1753</v>
      </c>
      <c r="D1133" s="207" t="s">
        <v>363</v>
      </c>
      <c r="E1133" s="208" t="s">
        <v>1754</v>
      </c>
      <c r="F1133" s="209" t="s">
        <v>1755</v>
      </c>
      <c r="G1133" s="210" t="s">
        <v>459</v>
      </c>
      <c r="H1133" s="211">
        <v>37.5</v>
      </c>
      <c r="I1133" s="212"/>
      <c r="J1133" s="213">
        <f>ROUND(I1133*H1133,2)</f>
        <v>0</v>
      </c>
      <c r="K1133" s="209" t="s">
        <v>21</v>
      </c>
      <c r="L1133" s="62"/>
      <c r="M1133" s="214" t="s">
        <v>21</v>
      </c>
      <c r="N1133" s="215" t="s">
        <v>41</v>
      </c>
      <c r="O1133" s="43"/>
      <c r="P1133" s="216">
        <f>O1133*H1133</f>
        <v>0</v>
      </c>
      <c r="Q1133" s="216">
        <v>4.3600000000000002E-3</v>
      </c>
      <c r="R1133" s="216">
        <f>Q1133*H1133</f>
        <v>0.16350000000000001</v>
      </c>
      <c r="S1133" s="216">
        <v>0</v>
      </c>
      <c r="T1133" s="217">
        <f>S1133*H1133</f>
        <v>0</v>
      </c>
      <c r="AR1133" s="25" t="s">
        <v>464</v>
      </c>
      <c r="AT1133" s="25" t="s">
        <v>363</v>
      </c>
      <c r="AU1133" s="25" t="s">
        <v>79</v>
      </c>
      <c r="AY1133" s="25" t="s">
        <v>361</v>
      </c>
      <c r="BE1133" s="218">
        <f>IF(N1133="základní",J1133,0)</f>
        <v>0</v>
      </c>
      <c r="BF1133" s="218">
        <f>IF(N1133="snížená",J1133,0)</f>
        <v>0</v>
      </c>
      <c r="BG1133" s="218">
        <f>IF(N1133="zákl. přenesená",J1133,0)</f>
        <v>0</v>
      </c>
      <c r="BH1133" s="218">
        <f>IF(N1133="sníž. přenesená",J1133,0)</f>
        <v>0</v>
      </c>
      <c r="BI1133" s="218">
        <f>IF(N1133="nulová",J1133,0)</f>
        <v>0</v>
      </c>
      <c r="BJ1133" s="25" t="s">
        <v>77</v>
      </c>
      <c r="BK1133" s="218">
        <f>ROUND(I1133*H1133,2)</f>
        <v>0</v>
      </c>
      <c r="BL1133" s="25" t="s">
        <v>464</v>
      </c>
      <c r="BM1133" s="25" t="s">
        <v>1756</v>
      </c>
    </row>
    <row r="1134" spans="2:65" s="1" customFormat="1" ht="13.5">
      <c r="B1134" s="42"/>
      <c r="C1134" s="64"/>
      <c r="D1134" s="219" t="s">
        <v>369</v>
      </c>
      <c r="E1134" s="64"/>
      <c r="F1134" s="220" t="s">
        <v>1755</v>
      </c>
      <c r="G1134" s="64"/>
      <c r="H1134" s="64"/>
      <c r="I1134" s="175"/>
      <c r="J1134" s="64"/>
      <c r="K1134" s="64"/>
      <c r="L1134" s="62"/>
      <c r="M1134" s="221"/>
      <c r="N1134" s="43"/>
      <c r="O1134" s="43"/>
      <c r="P1134" s="43"/>
      <c r="Q1134" s="43"/>
      <c r="R1134" s="43"/>
      <c r="S1134" s="43"/>
      <c r="T1134" s="79"/>
      <c r="AT1134" s="25" t="s">
        <v>369</v>
      </c>
      <c r="AU1134" s="25" t="s">
        <v>79</v>
      </c>
    </row>
    <row r="1135" spans="2:65" s="12" customFormat="1" ht="27">
      <c r="B1135" s="222"/>
      <c r="C1135" s="223"/>
      <c r="D1135" s="219" t="s">
        <v>371</v>
      </c>
      <c r="E1135" s="224" t="s">
        <v>21</v>
      </c>
      <c r="F1135" s="225" t="s">
        <v>1757</v>
      </c>
      <c r="G1135" s="223"/>
      <c r="H1135" s="226" t="s">
        <v>21</v>
      </c>
      <c r="I1135" s="227"/>
      <c r="J1135" s="223"/>
      <c r="K1135" s="223"/>
      <c r="L1135" s="228"/>
      <c r="M1135" s="229"/>
      <c r="N1135" s="230"/>
      <c r="O1135" s="230"/>
      <c r="P1135" s="230"/>
      <c r="Q1135" s="230"/>
      <c r="R1135" s="230"/>
      <c r="S1135" s="230"/>
      <c r="T1135" s="231"/>
      <c r="AT1135" s="232" t="s">
        <v>371</v>
      </c>
      <c r="AU1135" s="232" t="s">
        <v>79</v>
      </c>
      <c r="AV1135" s="12" t="s">
        <v>77</v>
      </c>
      <c r="AW1135" s="12" t="s">
        <v>33</v>
      </c>
      <c r="AX1135" s="12" t="s">
        <v>70</v>
      </c>
      <c r="AY1135" s="232" t="s">
        <v>361</v>
      </c>
    </row>
    <row r="1136" spans="2:65" s="13" customFormat="1" ht="13.5">
      <c r="B1136" s="233"/>
      <c r="C1136" s="234"/>
      <c r="D1136" s="235" t="s">
        <v>371</v>
      </c>
      <c r="E1136" s="236" t="s">
        <v>21</v>
      </c>
      <c r="F1136" s="237" t="s">
        <v>1758</v>
      </c>
      <c r="G1136" s="234"/>
      <c r="H1136" s="238">
        <v>37.5</v>
      </c>
      <c r="I1136" s="239"/>
      <c r="J1136" s="234"/>
      <c r="K1136" s="234"/>
      <c r="L1136" s="240"/>
      <c r="M1136" s="241"/>
      <c r="N1136" s="242"/>
      <c r="O1136" s="242"/>
      <c r="P1136" s="242"/>
      <c r="Q1136" s="242"/>
      <c r="R1136" s="242"/>
      <c r="S1136" s="242"/>
      <c r="T1136" s="243"/>
      <c r="AT1136" s="244" t="s">
        <v>371</v>
      </c>
      <c r="AU1136" s="244" t="s">
        <v>79</v>
      </c>
      <c r="AV1136" s="13" t="s">
        <v>79</v>
      </c>
      <c r="AW1136" s="13" t="s">
        <v>33</v>
      </c>
      <c r="AX1136" s="13" t="s">
        <v>77</v>
      </c>
      <c r="AY1136" s="244" t="s">
        <v>361</v>
      </c>
    </row>
    <row r="1137" spans="2:65" s="1" customFormat="1" ht="22.5" customHeight="1">
      <c r="B1137" s="42"/>
      <c r="C1137" s="207" t="s">
        <v>1759</v>
      </c>
      <c r="D1137" s="207" t="s">
        <v>363</v>
      </c>
      <c r="E1137" s="208" t="s">
        <v>1760</v>
      </c>
      <c r="F1137" s="209" t="s">
        <v>1755</v>
      </c>
      <c r="G1137" s="210" t="s">
        <v>459</v>
      </c>
      <c r="H1137" s="211">
        <v>8.5</v>
      </c>
      <c r="I1137" s="212"/>
      <c r="J1137" s="213">
        <f>ROUND(I1137*H1137,2)</f>
        <v>0</v>
      </c>
      <c r="K1137" s="209" t="s">
        <v>21</v>
      </c>
      <c r="L1137" s="62"/>
      <c r="M1137" s="214" t="s">
        <v>21</v>
      </c>
      <c r="N1137" s="215" t="s">
        <v>41</v>
      </c>
      <c r="O1137" s="43"/>
      <c r="P1137" s="216">
        <f>O1137*H1137</f>
        <v>0</v>
      </c>
      <c r="Q1137" s="216">
        <v>4.3600000000000002E-3</v>
      </c>
      <c r="R1137" s="216">
        <f>Q1137*H1137</f>
        <v>3.7060000000000003E-2</v>
      </c>
      <c r="S1137" s="216">
        <v>0</v>
      </c>
      <c r="T1137" s="217">
        <f>S1137*H1137</f>
        <v>0</v>
      </c>
      <c r="AR1137" s="25" t="s">
        <v>464</v>
      </c>
      <c r="AT1137" s="25" t="s">
        <v>363</v>
      </c>
      <c r="AU1137" s="25" t="s">
        <v>79</v>
      </c>
      <c r="AY1137" s="25" t="s">
        <v>361</v>
      </c>
      <c r="BE1137" s="218">
        <f>IF(N1137="základní",J1137,0)</f>
        <v>0</v>
      </c>
      <c r="BF1137" s="218">
        <f>IF(N1137="snížená",J1137,0)</f>
        <v>0</v>
      </c>
      <c r="BG1137" s="218">
        <f>IF(N1137="zákl. přenesená",J1137,0)</f>
        <v>0</v>
      </c>
      <c r="BH1137" s="218">
        <f>IF(N1137="sníž. přenesená",J1137,0)</f>
        <v>0</v>
      </c>
      <c r="BI1137" s="218">
        <f>IF(N1137="nulová",J1137,0)</f>
        <v>0</v>
      </c>
      <c r="BJ1137" s="25" t="s">
        <v>77</v>
      </c>
      <c r="BK1137" s="218">
        <f>ROUND(I1137*H1137,2)</f>
        <v>0</v>
      </c>
      <c r="BL1137" s="25" t="s">
        <v>464</v>
      </c>
      <c r="BM1137" s="25" t="s">
        <v>1761</v>
      </c>
    </row>
    <row r="1138" spans="2:65" s="1" customFormat="1" ht="13.5">
      <c r="B1138" s="42"/>
      <c r="C1138" s="64"/>
      <c r="D1138" s="219" t="s">
        <v>369</v>
      </c>
      <c r="E1138" s="64"/>
      <c r="F1138" s="220" t="s">
        <v>1755</v>
      </c>
      <c r="G1138" s="64"/>
      <c r="H1138" s="64"/>
      <c r="I1138" s="175"/>
      <c r="J1138" s="64"/>
      <c r="K1138" s="64"/>
      <c r="L1138" s="62"/>
      <c r="M1138" s="221"/>
      <c r="N1138" s="43"/>
      <c r="O1138" s="43"/>
      <c r="P1138" s="43"/>
      <c r="Q1138" s="43"/>
      <c r="R1138" s="43"/>
      <c r="S1138" s="43"/>
      <c r="T1138" s="79"/>
      <c r="AT1138" s="25" t="s">
        <v>369</v>
      </c>
      <c r="AU1138" s="25" t="s">
        <v>79</v>
      </c>
    </row>
    <row r="1139" spans="2:65" s="12" customFormat="1" ht="27">
      <c r="B1139" s="222"/>
      <c r="C1139" s="223"/>
      <c r="D1139" s="219" t="s">
        <v>371</v>
      </c>
      <c r="E1139" s="224" t="s">
        <v>21</v>
      </c>
      <c r="F1139" s="225" t="s">
        <v>1757</v>
      </c>
      <c r="G1139" s="223"/>
      <c r="H1139" s="226" t="s">
        <v>21</v>
      </c>
      <c r="I1139" s="227"/>
      <c r="J1139" s="223"/>
      <c r="K1139" s="223"/>
      <c r="L1139" s="228"/>
      <c r="M1139" s="229"/>
      <c r="N1139" s="230"/>
      <c r="O1139" s="230"/>
      <c r="P1139" s="230"/>
      <c r="Q1139" s="230"/>
      <c r="R1139" s="230"/>
      <c r="S1139" s="230"/>
      <c r="T1139" s="231"/>
      <c r="AT1139" s="232" t="s">
        <v>371</v>
      </c>
      <c r="AU1139" s="232" t="s">
        <v>79</v>
      </c>
      <c r="AV1139" s="12" t="s">
        <v>77</v>
      </c>
      <c r="AW1139" s="12" t="s">
        <v>33</v>
      </c>
      <c r="AX1139" s="12" t="s">
        <v>70</v>
      </c>
      <c r="AY1139" s="232" t="s">
        <v>361</v>
      </c>
    </row>
    <row r="1140" spans="2:65" s="13" customFormat="1" ht="13.5">
      <c r="B1140" s="233"/>
      <c r="C1140" s="234"/>
      <c r="D1140" s="235" t="s">
        <v>371</v>
      </c>
      <c r="E1140" s="236" t="s">
        <v>21</v>
      </c>
      <c r="F1140" s="237" t="s">
        <v>1762</v>
      </c>
      <c r="G1140" s="234"/>
      <c r="H1140" s="238">
        <v>8.5</v>
      </c>
      <c r="I1140" s="239"/>
      <c r="J1140" s="234"/>
      <c r="K1140" s="234"/>
      <c r="L1140" s="240"/>
      <c r="M1140" s="241"/>
      <c r="N1140" s="242"/>
      <c r="O1140" s="242"/>
      <c r="P1140" s="242"/>
      <c r="Q1140" s="242"/>
      <c r="R1140" s="242"/>
      <c r="S1140" s="242"/>
      <c r="T1140" s="243"/>
      <c r="AT1140" s="244" t="s">
        <v>371</v>
      </c>
      <c r="AU1140" s="244" t="s">
        <v>79</v>
      </c>
      <c r="AV1140" s="13" t="s">
        <v>79</v>
      </c>
      <c r="AW1140" s="13" t="s">
        <v>33</v>
      </c>
      <c r="AX1140" s="13" t="s">
        <v>77</v>
      </c>
      <c r="AY1140" s="244" t="s">
        <v>361</v>
      </c>
    </row>
    <row r="1141" spans="2:65" s="1" customFormat="1" ht="22.5" customHeight="1">
      <c r="B1141" s="42"/>
      <c r="C1141" s="207" t="s">
        <v>1763</v>
      </c>
      <c r="D1141" s="207" t="s">
        <v>363</v>
      </c>
      <c r="E1141" s="208" t="s">
        <v>1764</v>
      </c>
      <c r="F1141" s="209" t="s">
        <v>1765</v>
      </c>
      <c r="G1141" s="210" t="s">
        <v>685</v>
      </c>
      <c r="H1141" s="211">
        <v>24.5</v>
      </c>
      <c r="I1141" s="212"/>
      <c r="J1141" s="213">
        <f>ROUND(I1141*H1141,2)</f>
        <v>0</v>
      </c>
      <c r="K1141" s="209" t="s">
        <v>21</v>
      </c>
      <c r="L1141" s="62"/>
      <c r="M1141" s="214" t="s">
        <v>21</v>
      </c>
      <c r="N1141" s="215" t="s">
        <v>41</v>
      </c>
      <c r="O1141" s="43"/>
      <c r="P1141" s="216">
        <f>O1141*H1141</f>
        <v>0</v>
      </c>
      <c r="Q1141" s="216">
        <v>4.3600000000000002E-3</v>
      </c>
      <c r="R1141" s="216">
        <f>Q1141*H1141</f>
        <v>0.10682</v>
      </c>
      <c r="S1141" s="216">
        <v>0</v>
      </c>
      <c r="T1141" s="217">
        <f>S1141*H1141</f>
        <v>0</v>
      </c>
      <c r="AR1141" s="25" t="s">
        <v>464</v>
      </c>
      <c r="AT1141" s="25" t="s">
        <v>363</v>
      </c>
      <c r="AU1141" s="25" t="s">
        <v>79</v>
      </c>
      <c r="AY1141" s="25" t="s">
        <v>361</v>
      </c>
      <c r="BE1141" s="218">
        <f>IF(N1141="základní",J1141,0)</f>
        <v>0</v>
      </c>
      <c r="BF1141" s="218">
        <f>IF(N1141="snížená",J1141,0)</f>
        <v>0</v>
      </c>
      <c r="BG1141" s="218">
        <f>IF(N1141="zákl. přenesená",J1141,0)</f>
        <v>0</v>
      </c>
      <c r="BH1141" s="218">
        <f>IF(N1141="sníž. přenesená",J1141,0)</f>
        <v>0</v>
      </c>
      <c r="BI1141" s="218">
        <f>IF(N1141="nulová",J1141,0)</f>
        <v>0</v>
      </c>
      <c r="BJ1141" s="25" t="s">
        <v>77</v>
      </c>
      <c r="BK1141" s="218">
        <f>ROUND(I1141*H1141,2)</f>
        <v>0</v>
      </c>
      <c r="BL1141" s="25" t="s">
        <v>464</v>
      </c>
      <c r="BM1141" s="25" t="s">
        <v>1766</v>
      </c>
    </row>
    <row r="1142" spans="2:65" s="1" customFormat="1" ht="13.5">
      <c r="B1142" s="42"/>
      <c r="C1142" s="64"/>
      <c r="D1142" s="219" t="s">
        <v>369</v>
      </c>
      <c r="E1142" s="64"/>
      <c r="F1142" s="220" t="s">
        <v>1765</v>
      </c>
      <c r="G1142" s="64"/>
      <c r="H1142" s="64"/>
      <c r="I1142" s="175"/>
      <c r="J1142" s="64"/>
      <c r="K1142" s="64"/>
      <c r="L1142" s="62"/>
      <c r="M1142" s="221"/>
      <c r="N1142" s="43"/>
      <c r="O1142" s="43"/>
      <c r="P1142" s="43"/>
      <c r="Q1142" s="43"/>
      <c r="R1142" s="43"/>
      <c r="S1142" s="43"/>
      <c r="T1142" s="79"/>
      <c r="AT1142" s="25" t="s">
        <v>369</v>
      </c>
      <c r="AU1142" s="25" t="s">
        <v>79</v>
      </c>
    </row>
    <row r="1143" spans="2:65" s="12" customFormat="1" ht="13.5">
      <c r="B1143" s="222"/>
      <c r="C1143" s="223"/>
      <c r="D1143" s="219" t="s">
        <v>371</v>
      </c>
      <c r="E1143" s="224" t="s">
        <v>21</v>
      </c>
      <c r="F1143" s="225" t="s">
        <v>1767</v>
      </c>
      <c r="G1143" s="223"/>
      <c r="H1143" s="226" t="s">
        <v>21</v>
      </c>
      <c r="I1143" s="227"/>
      <c r="J1143" s="223"/>
      <c r="K1143" s="223"/>
      <c r="L1143" s="228"/>
      <c r="M1143" s="229"/>
      <c r="N1143" s="230"/>
      <c r="O1143" s="230"/>
      <c r="P1143" s="230"/>
      <c r="Q1143" s="230"/>
      <c r="R1143" s="230"/>
      <c r="S1143" s="230"/>
      <c r="T1143" s="231"/>
      <c r="AT1143" s="232" t="s">
        <v>371</v>
      </c>
      <c r="AU1143" s="232" t="s">
        <v>79</v>
      </c>
      <c r="AV1143" s="12" t="s">
        <v>77</v>
      </c>
      <c r="AW1143" s="12" t="s">
        <v>33</v>
      </c>
      <c r="AX1143" s="12" t="s">
        <v>70</v>
      </c>
      <c r="AY1143" s="232" t="s">
        <v>361</v>
      </c>
    </row>
    <row r="1144" spans="2:65" s="13" customFormat="1" ht="13.5">
      <c r="B1144" s="233"/>
      <c r="C1144" s="234"/>
      <c r="D1144" s="235" t="s">
        <v>371</v>
      </c>
      <c r="E1144" s="236" t="s">
        <v>21</v>
      </c>
      <c r="F1144" s="237" t="s">
        <v>1768</v>
      </c>
      <c r="G1144" s="234"/>
      <c r="H1144" s="238">
        <v>24.5</v>
      </c>
      <c r="I1144" s="239"/>
      <c r="J1144" s="234"/>
      <c r="K1144" s="234"/>
      <c r="L1144" s="240"/>
      <c r="M1144" s="241"/>
      <c r="N1144" s="242"/>
      <c r="O1144" s="242"/>
      <c r="P1144" s="242"/>
      <c r="Q1144" s="242"/>
      <c r="R1144" s="242"/>
      <c r="S1144" s="242"/>
      <c r="T1144" s="243"/>
      <c r="AT1144" s="244" t="s">
        <v>371</v>
      </c>
      <c r="AU1144" s="244" t="s">
        <v>79</v>
      </c>
      <c r="AV1144" s="13" t="s">
        <v>79</v>
      </c>
      <c r="AW1144" s="13" t="s">
        <v>33</v>
      </c>
      <c r="AX1144" s="13" t="s">
        <v>77</v>
      </c>
      <c r="AY1144" s="244" t="s">
        <v>361</v>
      </c>
    </row>
    <row r="1145" spans="2:65" s="1" customFormat="1" ht="22.5" customHeight="1">
      <c r="B1145" s="42"/>
      <c r="C1145" s="207" t="s">
        <v>1769</v>
      </c>
      <c r="D1145" s="207" t="s">
        <v>363</v>
      </c>
      <c r="E1145" s="208" t="s">
        <v>1770</v>
      </c>
      <c r="F1145" s="209" t="s">
        <v>1771</v>
      </c>
      <c r="G1145" s="210" t="s">
        <v>685</v>
      </c>
      <c r="H1145" s="211">
        <v>7.2</v>
      </c>
      <c r="I1145" s="212"/>
      <c r="J1145" s="213">
        <f>ROUND(I1145*H1145,2)</f>
        <v>0</v>
      </c>
      <c r="K1145" s="209" t="s">
        <v>21</v>
      </c>
      <c r="L1145" s="62"/>
      <c r="M1145" s="214" t="s">
        <v>21</v>
      </c>
      <c r="N1145" s="215" t="s">
        <v>41</v>
      </c>
      <c r="O1145" s="43"/>
      <c r="P1145" s="216">
        <f>O1145*H1145</f>
        <v>0</v>
      </c>
      <c r="Q1145" s="216">
        <v>4.3600000000000002E-3</v>
      </c>
      <c r="R1145" s="216">
        <f>Q1145*H1145</f>
        <v>3.1392000000000003E-2</v>
      </c>
      <c r="S1145" s="216">
        <v>0</v>
      </c>
      <c r="T1145" s="217">
        <f>S1145*H1145</f>
        <v>0</v>
      </c>
      <c r="AR1145" s="25" t="s">
        <v>464</v>
      </c>
      <c r="AT1145" s="25" t="s">
        <v>363</v>
      </c>
      <c r="AU1145" s="25" t="s">
        <v>79</v>
      </c>
      <c r="AY1145" s="25" t="s">
        <v>361</v>
      </c>
      <c r="BE1145" s="218">
        <f>IF(N1145="základní",J1145,0)</f>
        <v>0</v>
      </c>
      <c r="BF1145" s="218">
        <f>IF(N1145="snížená",J1145,0)</f>
        <v>0</v>
      </c>
      <c r="BG1145" s="218">
        <f>IF(N1145="zákl. přenesená",J1145,0)</f>
        <v>0</v>
      </c>
      <c r="BH1145" s="218">
        <f>IF(N1145="sníž. přenesená",J1145,0)</f>
        <v>0</v>
      </c>
      <c r="BI1145" s="218">
        <f>IF(N1145="nulová",J1145,0)</f>
        <v>0</v>
      </c>
      <c r="BJ1145" s="25" t="s">
        <v>77</v>
      </c>
      <c r="BK1145" s="218">
        <f>ROUND(I1145*H1145,2)</f>
        <v>0</v>
      </c>
      <c r="BL1145" s="25" t="s">
        <v>464</v>
      </c>
      <c r="BM1145" s="25" t="s">
        <v>1772</v>
      </c>
    </row>
    <row r="1146" spans="2:65" s="1" customFormat="1" ht="13.5">
      <c r="B1146" s="42"/>
      <c r="C1146" s="64"/>
      <c r="D1146" s="219" t="s">
        <v>369</v>
      </c>
      <c r="E1146" s="64"/>
      <c r="F1146" s="220" t="s">
        <v>1771</v>
      </c>
      <c r="G1146" s="64"/>
      <c r="H1146" s="64"/>
      <c r="I1146" s="175"/>
      <c r="J1146" s="64"/>
      <c r="K1146" s="64"/>
      <c r="L1146" s="62"/>
      <c r="M1146" s="221"/>
      <c r="N1146" s="43"/>
      <c r="O1146" s="43"/>
      <c r="P1146" s="43"/>
      <c r="Q1146" s="43"/>
      <c r="R1146" s="43"/>
      <c r="S1146" s="43"/>
      <c r="T1146" s="79"/>
      <c r="AT1146" s="25" t="s">
        <v>369</v>
      </c>
      <c r="AU1146" s="25" t="s">
        <v>79</v>
      </c>
    </row>
    <row r="1147" spans="2:65" s="12" customFormat="1" ht="13.5">
      <c r="B1147" s="222"/>
      <c r="C1147" s="223"/>
      <c r="D1147" s="219" t="s">
        <v>371</v>
      </c>
      <c r="E1147" s="224" t="s">
        <v>21</v>
      </c>
      <c r="F1147" s="225" t="s">
        <v>1767</v>
      </c>
      <c r="G1147" s="223"/>
      <c r="H1147" s="226" t="s">
        <v>21</v>
      </c>
      <c r="I1147" s="227"/>
      <c r="J1147" s="223"/>
      <c r="K1147" s="223"/>
      <c r="L1147" s="228"/>
      <c r="M1147" s="229"/>
      <c r="N1147" s="230"/>
      <c r="O1147" s="230"/>
      <c r="P1147" s="230"/>
      <c r="Q1147" s="230"/>
      <c r="R1147" s="230"/>
      <c r="S1147" s="230"/>
      <c r="T1147" s="231"/>
      <c r="AT1147" s="232" t="s">
        <v>371</v>
      </c>
      <c r="AU1147" s="232" t="s">
        <v>79</v>
      </c>
      <c r="AV1147" s="12" t="s">
        <v>77</v>
      </c>
      <c r="AW1147" s="12" t="s">
        <v>33</v>
      </c>
      <c r="AX1147" s="12" t="s">
        <v>70</v>
      </c>
      <c r="AY1147" s="232" t="s">
        <v>361</v>
      </c>
    </row>
    <row r="1148" spans="2:65" s="13" customFormat="1" ht="13.5">
      <c r="B1148" s="233"/>
      <c r="C1148" s="234"/>
      <c r="D1148" s="235" t="s">
        <v>371</v>
      </c>
      <c r="E1148" s="236" t="s">
        <v>21</v>
      </c>
      <c r="F1148" s="237" t="s">
        <v>1773</v>
      </c>
      <c r="G1148" s="234"/>
      <c r="H1148" s="238">
        <v>7.2</v>
      </c>
      <c r="I1148" s="239"/>
      <c r="J1148" s="234"/>
      <c r="K1148" s="234"/>
      <c r="L1148" s="240"/>
      <c r="M1148" s="241"/>
      <c r="N1148" s="242"/>
      <c r="O1148" s="242"/>
      <c r="P1148" s="242"/>
      <c r="Q1148" s="242"/>
      <c r="R1148" s="242"/>
      <c r="S1148" s="242"/>
      <c r="T1148" s="243"/>
      <c r="AT1148" s="244" t="s">
        <v>371</v>
      </c>
      <c r="AU1148" s="244" t="s">
        <v>79</v>
      </c>
      <c r="AV1148" s="13" t="s">
        <v>79</v>
      </c>
      <c r="AW1148" s="13" t="s">
        <v>33</v>
      </c>
      <c r="AX1148" s="13" t="s">
        <v>77</v>
      </c>
      <c r="AY1148" s="244" t="s">
        <v>361</v>
      </c>
    </row>
    <row r="1149" spans="2:65" s="1" customFormat="1" ht="22.5" customHeight="1">
      <c r="B1149" s="42"/>
      <c r="C1149" s="207" t="s">
        <v>1774</v>
      </c>
      <c r="D1149" s="207" t="s">
        <v>363</v>
      </c>
      <c r="E1149" s="208" t="s">
        <v>1775</v>
      </c>
      <c r="F1149" s="209" t="s">
        <v>1776</v>
      </c>
      <c r="G1149" s="210" t="s">
        <v>685</v>
      </c>
      <c r="H1149" s="211">
        <v>18</v>
      </c>
      <c r="I1149" s="212"/>
      <c r="J1149" s="213">
        <f>ROUND(I1149*H1149,2)</f>
        <v>0</v>
      </c>
      <c r="K1149" s="209" t="s">
        <v>21</v>
      </c>
      <c r="L1149" s="62"/>
      <c r="M1149" s="214" t="s">
        <v>21</v>
      </c>
      <c r="N1149" s="215" t="s">
        <v>41</v>
      </c>
      <c r="O1149" s="43"/>
      <c r="P1149" s="216">
        <f>O1149*H1149</f>
        <v>0</v>
      </c>
      <c r="Q1149" s="216">
        <v>4.3600000000000002E-3</v>
      </c>
      <c r="R1149" s="216">
        <f>Q1149*H1149</f>
        <v>7.8480000000000008E-2</v>
      </c>
      <c r="S1149" s="216">
        <v>0</v>
      </c>
      <c r="T1149" s="217">
        <f>S1149*H1149</f>
        <v>0</v>
      </c>
      <c r="AR1149" s="25" t="s">
        <v>464</v>
      </c>
      <c r="AT1149" s="25" t="s">
        <v>363</v>
      </c>
      <c r="AU1149" s="25" t="s">
        <v>79</v>
      </c>
      <c r="AY1149" s="25" t="s">
        <v>361</v>
      </c>
      <c r="BE1149" s="218">
        <f>IF(N1149="základní",J1149,0)</f>
        <v>0</v>
      </c>
      <c r="BF1149" s="218">
        <f>IF(N1149="snížená",J1149,0)</f>
        <v>0</v>
      </c>
      <c r="BG1149" s="218">
        <f>IF(N1149="zákl. přenesená",J1149,0)</f>
        <v>0</v>
      </c>
      <c r="BH1149" s="218">
        <f>IF(N1149="sníž. přenesená",J1149,0)</f>
        <v>0</v>
      </c>
      <c r="BI1149" s="218">
        <f>IF(N1149="nulová",J1149,0)</f>
        <v>0</v>
      </c>
      <c r="BJ1149" s="25" t="s">
        <v>77</v>
      </c>
      <c r="BK1149" s="218">
        <f>ROUND(I1149*H1149,2)</f>
        <v>0</v>
      </c>
      <c r="BL1149" s="25" t="s">
        <v>464</v>
      </c>
      <c r="BM1149" s="25" t="s">
        <v>1777</v>
      </c>
    </row>
    <row r="1150" spans="2:65" s="1" customFormat="1" ht="13.5">
      <c r="B1150" s="42"/>
      <c r="C1150" s="64"/>
      <c r="D1150" s="219" t="s">
        <v>369</v>
      </c>
      <c r="E1150" s="64"/>
      <c r="F1150" s="220" t="s">
        <v>1771</v>
      </c>
      <c r="G1150" s="64"/>
      <c r="H1150" s="64"/>
      <c r="I1150" s="175"/>
      <c r="J1150" s="64"/>
      <c r="K1150" s="64"/>
      <c r="L1150" s="62"/>
      <c r="M1150" s="221"/>
      <c r="N1150" s="43"/>
      <c r="O1150" s="43"/>
      <c r="P1150" s="43"/>
      <c r="Q1150" s="43"/>
      <c r="R1150" s="43"/>
      <c r="S1150" s="43"/>
      <c r="T1150" s="79"/>
      <c r="AT1150" s="25" t="s">
        <v>369</v>
      </c>
      <c r="AU1150" s="25" t="s">
        <v>79</v>
      </c>
    </row>
    <row r="1151" spans="2:65" s="12" customFormat="1" ht="13.5">
      <c r="B1151" s="222"/>
      <c r="C1151" s="223"/>
      <c r="D1151" s="219" t="s">
        <v>371</v>
      </c>
      <c r="E1151" s="224" t="s">
        <v>21</v>
      </c>
      <c r="F1151" s="225" t="s">
        <v>1767</v>
      </c>
      <c r="G1151" s="223"/>
      <c r="H1151" s="226" t="s">
        <v>21</v>
      </c>
      <c r="I1151" s="227"/>
      <c r="J1151" s="223"/>
      <c r="K1151" s="223"/>
      <c r="L1151" s="228"/>
      <c r="M1151" s="229"/>
      <c r="N1151" s="230"/>
      <c r="O1151" s="230"/>
      <c r="P1151" s="230"/>
      <c r="Q1151" s="230"/>
      <c r="R1151" s="230"/>
      <c r="S1151" s="230"/>
      <c r="T1151" s="231"/>
      <c r="AT1151" s="232" t="s">
        <v>371</v>
      </c>
      <c r="AU1151" s="232" t="s">
        <v>79</v>
      </c>
      <c r="AV1151" s="12" t="s">
        <v>77</v>
      </c>
      <c r="AW1151" s="12" t="s">
        <v>33</v>
      </c>
      <c r="AX1151" s="12" t="s">
        <v>70</v>
      </c>
      <c r="AY1151" s="232" t="s">
        <v>361</v>
      </c>
    </row>
    <row r="1152" spans="2:65" s="13" customFormat="1" ht="13.5">
      <c r="B1152" s="233"/>
      <c r="C1152" s="234"/>
      <c r="D1152" s="235" t="s">
        <v>371</v>
      </c>
      <c r="E1152" s="236" t="s">
        <v>21</v>
      </c>
      <c r="F1152" s="237" t="s">
        <v>1778</v>
      </c>
      <c r="G1152" s="234"/>
      <c r="H1152" s="238">
        <v>18</v>
      </c>
      <c r="I1152" s="239"/>
      <c r="J1152" s="234"/>
      <c r="K1152" s="234"/>
      <c r="L1152" s="240"/>
      <c r="M1152" s="241"/>
      <c r="N1152" s="242"/>
      <c r="O1152" s="242"/>
      <c r="P1152" s="242"/>
      <c r="Q1152" s="242"/>
      <c r="R1152" s="242"/>
      <c r="S1152" s="242"/>
      <c r="T1152" s="243"/>
      <c r="AT1152" s="244" t="s">
        <v>371</v>
      </c>
      <c r="AU1152" s="244" t="s">
        <v>79</v>
      </c>
      <c r="AV1152" s="13" t="s">
        <v>79</v>
      </c>
      <c r="AW1152" s="13" t="s">
        <v>33</v>
      </c>
      <c r="AX1152" s="13" t="s">
        <v>77</v>
      </c>
      <c r="AY1152" s="244" t="s">
        <v>361</v>
      </c>
    </row>
    <row r="1153" spans="2:65" s="1" customFormat="1" ht="22.5" customHeight="1">
      <c r="B1153" s="42"/>
      <c r="C1153" s="207" t="s">
        <v>1779</v>
      </c>
      <c r="D1153" s="207" t="s">
        <v>363</v>
      </c>
      <c r="E1153" s="208" t="s">
        <v>1780</v>
      </c>
      <c r="F1153" s="209" t="s">
        <v>1781</v>
      </c>
      <c r="G1153" s="210" t="s">
        <v>614</v>
      </c>
      <c r="H1153" s="211">
        <v>2</v>
      </c>
      <c r="I1153" s="212"/>
      <c r="J1153" s="213">
        <f>ROUND(I1153*H1153,2)</f>
        <v>0</v>
      </c>
      <c r="K1153" s="209" t="s">
        <v>21</v>
      </c>
      <c r="L1153" s="62"/>
      <c r="M1153" s="214" t="s">
        <v>21</v>
      </c>
      <c r="N1153" s="215" t="s">
        <v>41</v>
      </c>
      <c r="O1153" s="43"/>
      <c r="P1153" s="216">
        <f>O1153*H1153</f>
        <v>0</v>
      </c>
      <c r="Q1153" s="216">
        <v>0</v>
      </c>
      <c r="R1153" s="216">
        <f>Q1153*H1153</f>
        <v>0</v>
      </c>
      <c r="S1153" s="216">
        <v>0</v>
      </c>
      <c r="T1153" s="217">
        <f>S1153*H1153</f>
        <v>0</v>
      </c>
      <c r="AR1153" s="25" t="s">
        <v>464</v>
      </c>
      <c r="AT1153" s="25" t="s">
        <v>363</v>
      </c>
      <c r="AU1153" s="25" t="s">
        <v>79</v>
      </c>
      <c r="AY1153" s="25" t="s">
        <v>361</v>
      </c>
      <c r="BE1153" s="218">
        <f>IF(N1153="základní",J1153,0)</f>
        <v>0</v>
      </c>
      <c r="BF1153" s="218">
        <f>IF(N1153="snížená",J1153,0)</f>
        <v>0</v>
      </c>
      <c r="BG1153" s="218">
        <f>IF(N1153="zákl. přenesená",J1153,0)</f>
        <v>0</v>
      </c>
      <c r="BH1153" s="218">
        <f>IF(N1153="sníž. přenesená",J1153,0)</f>
        <v>0</v>
      </c>
      <c r="BI1153" s="218">
        <f>IF(N1153="nulová",J1153,0)</f>
        <v>0</v>
      </c>
      <c r="BJ1153" s="25" t="s">
        <v>77</v>
      </c>
      <c r="BK1153" s="218">
        <f>ROUND(I1153*H1153,2)</f>
        <v>0</v>
      </c>
      <c r="BL1153" s="25" t="s">
        <v>464</v>
      </c>
      <c r="BM1153" s="25" t="s">
        <v>1782</v>
      </c>
    </row>
    <row r="1154" spans="2:65" s="1" customFormat="1" ht="13.5">
      <c r="B1154" s="42"/>
      <c r="C1154" s="64"/>
      <c r="D1154" s="219" t="s">
        <v>369</v>
      </c>
      <c r="E1154" s="64"/>
      <c r="F1154" s="220" t="s">
        <v>1781</v>
      </c>
      <c r="G1154" s="64"/>
      <c r="H1154" s="64"/>
      <c r="I1154" s="175"/>
      <c r="J1154" s="64"/>
      <c r="K1154" s="64"/>
      <c r="L1154" s="62"/>
      <c r="M1154" s="221"/>
      <c r="N1154" s="43"/>
      <c r="O1154" s="43"/>
      <c r="P1154" s="43"/>
      <c r="Q1154" s="43"/>
      <c r="R1154" s="43"/>
      <c r="S1154" s="43"/>
      <c r="T1154" s="79"/>
      <c r="AT1154" s="25" t="s">
        <v>369</v>
      </c>
      <c r="AU1154" s="25" t="s">
        <v>79</v>
      </c>
    </row>
    <row r="1155" spans="2:65" s="12" customFormat="1" ht="27">
      <c r="B1155" s="222"/>
      <c r="C1155" s="223"/>
      <c r="D1155" s="219" t="s">
        <v>371</v>
      </c>
      <c r="E1155" s="224" t="s">
        <v>21</v>
      </c>
      <c r="F1155" s="225" t="s">
        <v>1258</v>
      </c>
      <c r="G1155" s="223"/>
      <c r="H1155" s="226" t="s">
        <v>21</v>
      </c>
      <c r="I1155" s="227"/>
      <c r="J1155" s="223"/>
      <c r="K1155" s="223"/>
      <c r="L1155" s="228"/>
      <c r="M1155" s="229"/>
      <c r="N1155" s="230"/>
      <c r="O1155" s="230"/>
      <c r="P1155" s="230"/>
      <c r="Q1155" s="230"/>
      <c r="R1155" s="230"/>
      <c r="S1155" s="230"/>
      <c r="T1155" s="231"/>
      <c r="AT1155" s="232" t="s">
        <v>371</v>
      </c>
      <c r="AU1155" s="232" t="s">
        <v>79</v>
      </c>
      <c r="AV1155" s="12" t="s">
        <v>77</v>
      </c>
      <c r="AW1155" s="12" t="s">
        <v>33</v>
      </c>
      <c r="AX1155" s="12" t="s">
        <v>70</v>
      </c>
      <c r="AY1155" s="232" t="s">
        <v>361</v>
      </c>
    </row>
    <row r="1156" spans="2:65" s="13" customFormat="1" ht="13.5">
      <c r="B1156" s="233"/>
      <c r="C1156" s="234"/>
      <c r="D1156" s="235" t="s">
        <v>371</v>
      </c>
      <c r="E1156" s="236" t="s">
        <v>21</v>
      </c>
      <c r="F1156" s="237" t="s">
        <v>1783</v>
      </c>
      <c r="G1156" s="234"/>
      <c r="H1156" s="238">
        <v>2</v>
      </c>
      <c r="I1156" s="239"/>
      <c r="J1156" s="234"/>
      <c r="K1156" s="234"/>
      <c r="L1156" s="240"/>
      <c r="M1156" s="241"/>
      <c r="N1156" s="242"/>
      <c r="O1156" s="242"/>
      <c r="P1156" s="242"/>
      <c r="Q1156" s="242"/>
      <c r="R1156" s="242"/>
      <c r="S1156" s="242"/>
      <c r="T1156" s="243"/>
      <c r="AT1156" s="244" t="s">
        <v>371</v>
      </c>
      <c r="AU1156" s="244" t="s">
        <v>79</v>
      </c>
      <c r="AV1156" s="13" t="s">
        <v>79</v>
      </c>
      <c r="AW1156" s="13" t="s">
        <v>33</v>
      </c>
      <c r="AX1156" s="13" t="s">
        <v>77</v>
      </c>
      <c r="AY1156" s="244" t="s">
        <v>361</v>
      </c>
    </row>
    <row r="1157" spans="2:65" s="1" customFormat="1" ht="22.5" customHeight="1">
      <c r="B1157" s="42"/>
      <c r="C1157" s="207" t="s">
        <v>1784</v>
      </c>
      <c r="D1157" s="207" t="s">
        <v>363</v>
      </c>
      <c r="E1157" s="208" t="s">
        <v>1785</v>
      </c>
      <c r="F1157" s="209" t="s">
        <v>1786</v>
      </c>
      <c r="G1157" s="210" t="s">
        <v>614</v>
      </c>
      <c r="H1157" s="211">
        <v>1</v>
      </c>
      <c r="I1157" s="212"/>
      <c r="J1157" s="213">
        <f>ROUND(I1157*H1157,2)</f>
        <v>0</v>
      </c>
      <c r="K1157" s="209" t="s">
        <v>21</v>
      </c>
      <c r="L1157" s="62"/>
      <c r="M1157" s="214" t="s">
        <v>21</v>
      </c>
      <c r="N1157" s="215" t="s">
        <v>41</v>
      </c>
      <c r="O1157" s="43"/>
      <c r="P1157" s="216">
        <f>O1157*H1157</f>
        <v>0</v>
      </c>
      <c r="Q1157" s="216">
        <v>0</v>
      </c>
      <c r="R1157" s="216">
        <f>Q1157*H1157</f>
        <v>0</v>
      </c>
      <c r="S1157" s="216">
        <v>0</v>
      </c>
      <c r="T1157" s="217">
        <f>S1157*H1157</f>
        <v>0</v>
      </c>
      <c r="AR1157" s="25" t="s">
        <v>464</v>
      </c>
      <c r="AT1157" s="25" t="s">
        <v>363</v>
      </c>
      <c r="AU1157" s="25" t="s">
        <v>79</v>
      </c>
      <c r="AY1157" s="25" t="s">
        <v>361</v>
      </c>
      <c r="BE1157" s="218">
        <f>IF(N1157="základní",J1157,0)</f>
        <v>0</v>
      </c>
      <c r="BF1157" s="218">
        <f>IF(N1157="snížená",J1157,0)</f>
        <v>0</v>
      </c>
      <c r="BG1157" s="218">
        <f>IF(N1157="zákl. přenesená",J1157,0)</f>
        <v>0</v>
      </c>
      <c r="BH1157" s="218">
        <f>IF(N1157="sníž. přenesená",J1157,0)</f>
        <v>0</v>
      </c>
      <c r="BI1157" s="218">
        <f>IF(N1157="nulová",J1157,0)</f>
        <v>0</v>
      </c>
      <c r="BJ1157" s="25" t="s">
        <v>77</v>
      </c>
      <c r="BK1157" s="218">
        <f>ROUND(I1157*H1157,2)</f>
        <v>0</v>
      </c>
      <c r="BL1157" s="25" t="s">
        <v>464</v>
      </c>
      <c r="BM1157" s="25" t="s">
        <v>1787</v>
      </c>
    </row>
    <row r="1158" spans="2:65" s="1" customFormat="1" ht="13.5">
      <c r="B1158" s="42"/>
      <c r="C1158" s="64"/>
      <c r="D1158" s="219" t="s">
        <v>369</v>
      </c>
      <c r="E1158" s="64"/>
      <c r="F1158" s="220" t="s">
        <v>1786</v>
      </c>
      <c r="G1158" s="64"/>
      <c r="H1158" s="64"/>
      <c r="I1158" s="175"/>
      <c r="J1158" s="64"/>
      <c r="K1158" s="64"/>
      <c r="L1158" s="62"/>
      <c r="M1158" s="221"/>
      <c r="N1158" s="43"/>
      <c r="O1158" s="43"/>
      <c r="P1158" s="43"/>
      <c r="Q1158" s="43"/>
      <c r="R1158" s="43"/>
      <c r="S1158" s="43"/>
      <c r="T1158" s="79"/>
      <c r="AT1158" s="25" t="s">
        <v>369</v>
      </c>
      <c r="AU1158" s="25" t="s">
        <v>79</v>
      </c>
    </row>
    <row r="1159" spans="2:65" s="12" customFormat="1" ht="27">
      <c r="B1159" s="222"/>
      <c r="C1159" s="223"/>
      <c r="D1159" s="219" t="s">
        <v>371</v>
      </c>
      <c r="E1159" s="224" t="s">
        <v>21</v>
      </c>
      <c r="F1159" s="225" t="s">
        <v>1258</v>
      </c>
      <c r="G1159" s="223"/>
      <c r="H1159" s="226" t="s">
        <v>21</v>
      </c>
      <c r="I1159" s="227"/>
      <c r="J1159" s="223"/>
      <c r="K1159" s="223"/>
      <c r="L1159" s="228"/>
      <c r="M1159" s="229"/>
      <c r="N1159" s="230"/>
      <c r="O1159" s="230"/>
      <c r="P1159" s="230"/>
      <c r="Q1159" s="230"/>
      <c r="R1159" s="230"/>
      <c r="S1159" s="230"/>
      <c r="T1159" s="231"/>
      <c r="AT1159" s="232" t="s">
        <v>371</v>
      </c>
      <c r="AU1159" s="232" t="s">
        <v>79</v>
      </c>
      <c r="AV1159" s="12" t="s">
        <v>77</v>
      </c>
      <c r="AW1159" s="12" t="s">
        <v>33</v>
      </c>
      <c r="AX1159" s="12" t="s">
        <v>70</v>
      </c>
      <c r="AY1159" s="232" t="s">
        <v>361</v>
      </c>
    </row>
    <row r="1160" spans="2:65" s="13" customFormat="1" ht="13.5">
      <c r="B1160" s="233"/>
      <c r="C1160" s="234"/>
      <c r="D1160" s="235" t="s">
        <v>371</v>
      </c>
      <c r="E1160" s="236" t="s">
        <v>21</v>
      </c>
      <c r="F1160" s="237" t="s">
        <v>1788</v>
      </c>
      <c r="G1160" s="234"/>
      <c r="H1160" s="238">
        <v>1</v>
      </c>
      <c r="I1160" s="239"/>
      <c r="J1160" s="234"/>
      <c r="K1160" s="234"/>
      <c r="L1160" s="240"/>
      <c r="M1160" s="241"/>
      <c r="N1160" s="242"/>
      <c r="O1160" s="242"/>
      <c r="P1160" s="242"/>
      <c r="Q1160" s="242"/>
      <c r="R1160" s="242"/>
      <c r="S1160" s="242"/>
      <c r="T1160" s="243"/>
      <c r="AT1160" s="244" t="s">
        <v>371</v>
      </c>
      <c r="AU1160" s="244" t="s">
        <v>79</v>
      </c>
      <c r="AV1160" s="13" t="s">
        <v>79</v>
      </c>
      <c r="AW1160" s="13" t="s">
        <v>33</v>
      </c>
      <c r="AX1160" s="13" t="s">
        <v>77</v>
      </c>
      <c r="AY1160" s="244" t="s">
        <v>361</v>
      </c>
    </row>
    <row r="1161" spans="2:65" s="1" customFormat="1" ht="22.5" customHeight="1">
      <c r="B1161" s="42"/>
      <c r="C1161" s="207" t="s">
        <v>1789</v>
      </c>
      <c r="D1161" s="207" t="s">
        <v>363</v>
      </c>
      <c r="E1161" s="208" t="s">
        <v>1790</v>
      </c>
      <c r="F1161" s="209" t="s">
        <v>1791</v>
      </c>
      <c r="G1161" s="210" t="s">
        <v>1227</v>
      </c>
      <c r="H1161" s="284"/>
      <c r="I1161" s="212"/>
      <c r="J1161" s="213">
        <f>ROUND(I1161*H1161,2)</f>
        <v>0</v>
      </c>
      <c r="K1161" s="209" t="s">
        <v>367</v>
      </c>
      <c r="L1161" s="62"/>
      <c r="M1161" s="214" t="s">
        <v>21</v>
      </c>
      <c r="N1161" s="215" t="s">
        <v>41</v>
      </c>
      <c r="O1161" s="43"/>
      <c r="P1161" s="216">
        <f>O1161*H1161</f>
        <v>0</v>
      </c>
      <c r="Q1161" s="216">
        <v>0</v>
      </c>
      <c r="R1161" s="216">
        <f>Q1161*H1161</f>
        <v>0</v>
      </c>
      <c r="S1161" s="216">
        <v>0</v>
      </c>
      <c r="T1161" s="217">
        <f>S1161*H1161</f>
        <v>0</v>
      </c>
      <c r="AR1161" s="25" t="s">
        <v>464</v>
      </c>
      <c r="AT1161" s="25" t="s">
        <v>363</v>
      </c>
      <c r="AU1161" s="25" t="s">
        <v>79</v>
      </c>
      <c r="AY1161" s="25" t="s">
        <v>361</v>
      </c>
      <c r="BE1161" s="218">
        <f>IF(N1161="základní",J1161,0)</f>
        <v>0</v>
      </c>
      <c r="BF1161" s="218">
        <f>IF(N1161="snížená",J1161,0)</f>
        <v>0</v>
      </c>
      <c r="BG1161" s="218">
        <f>IF(N1161="zákl. přenesená",J1161,0)</f>
        <v>0</v>
      </c>
      <c r="BH1161" s="218">
        <f>IF(N1161="sníž. přenesená",J1161,0)</f>
        <v>0</v>
      </c>
      <c r="BI1161" s="218">
        <f>IF(N1161="nulová",J1161,0)</f>
        <v>0</v>
      </c>
      <c r="BJ1161" s="25" t="s">
        <v>77</v>
      </c>
      <c r="BK1161" s="218">
        <f>ROUND(I1161*H1161,2)</f>
        <v>0</v>
      </c>
      <c r="BL1161" s="25" t="s">
        <v>464</v>
      </c>
      <c r="BM1161" s="25" t="s">
        <v>1792</v>
      </c>
    </row>
    <row r="1162" spans="2:65" s="1" customFormat="1" ht="27">
      <c r="B1162" s="42"/>
      <c r="C1162" s="64"/>
      <c r="D1162" s="219" t="s">
        <v>369</v>
      </c>
      <c r="E1162" s="64"/>
      <c r="F1162" s="220" t="s">
        <v>1793</v>
      </c>
      <c r="G1162" s="64"/>
      <c r="H1162" s="64"/>
      <c r="I1162" s="175"/>
      <c r="J1162" s="64"/>
      <c r="K1162" s="64"/>
      <c r="L1162" s="62"/>
      <c r="M1162" s="221"/>
      <c r="N1162" s="43"/>
      <c r="O1162" s="43"/>
      <c r="P1162" s="43"/>
      <c r="Q1162" s="43"/>
      <c r="R1162" s="43"/>
      <c r="S1162" s="43"/>
      <c r="T1162" s="79"/>
      <c r="AT1162" s="25" t="s">
        <v>369</v>
      </c>
      <c r="AU1162" s="25" t="s">
        <v>79</v>
      </c>
    </row>
    <row r="1163" spans="2:65" s="11" customFormat="1" ht="29.85" customHeight="1">
      <c r="B1163" s="190"/>
      <c r="C1163" s="191"/>
      <c r="D1163" s="204" t="s">
        <v>69</v>
      </c>
      <c r="E1163" s="205" t="s">
        <v>1794</v>
      </c>
      <c r="F1163" s="205" t="s">
        <v>1795</v>
      </c>
      <c r="G1163" s="191"/>
      <c r="H1163" s="191"/>
      <c r="I1163" s="194"/>
      <c r="J1163" s="206">
        <f>BK1163</f>
        <v>0</v>
      </c>
      <c r="K1163" s="191"/>
      <c r="L1163" s="196"/>
      <c r="M1163" s="197"/>
      <c r="N1163" s="198"/>
      <c r="O1163" s="198"/>
      <c r="P1163" s="199">
        <f>SUM(P1164:P1192)</f>
        <v>0</v>
      </c>
      <c r="Q1163" s="198"/>
      <c r="R1163" s="199">
        <f>SUM(R1164:R1192)</f>
        <v>0.25301384999999998</v>
      </c>
      <c r="S1163" s="198"/>
      <c r="T1163" s="200">
        <f>SUM(T1164:T1192)</f>
        <v>0</v>
      </c>
      <c r="AR1163" s="201" t="s">
        <v>79</v>
      </c>
      <c r="AT1163" s="202" t="s">
        <v>69</v>
      </c>
      <c r="AU1163" s="202" t="s">
        <v>77</v>
      </c>
      <c r="AY1163" s="201" t="s">
        <v>361</v>
      </c>
      <c r="BK1163" s="203">
        <f>SUM(BK1164:BK1192)</f>
        <v>0</v>
      </c>
    </row>
    <row r="1164" spans="2:65" s="1" customFormat="1" ht="31.5" customHeight="1">
      <c r="B1164" s="42"/>
      <c r="C1164" s="207" t="s">
        <v>1796</v>
      </c>
      <c r="D1164" s="207" t="s">
        <v>363</v>
      </c>
      <c r="E1164" s="208" t="s">
        <v>1797</v>
      </c>
      <c r="F1164" s="209" t="s">
        <v>1798</v>
      </c>
      <c r="G1164" s="210" t="s">
        <v>459</v>
      </c>
      <c r="H1164" s="211">
        <v>61.719000000000001</v>
      </c>
      <c r="I1164" s="212"/>
      <c r="J1164" s="213">
        <f>ROUND(I1164*H1164,2)</f>
        <v>0</v>
      </c>
      <c r="K1164" s="209" t="s">
        <v>367</v>
      </c>
      <c r="L1164" s="62"/>
      <c r="M1164" s="214" t="s">
        <v>21</v>
      </c>
      <c r="N1164" s="215" t="s">
        <v>41</v>
      </c>
      <c r="O1164" s="43"/>
      <c r="P1164" s="216">
        <f>O1164*H1164</f>
        <v>0</v>
      </c>
      <c r="Q1164" s="216">
        <v>7.5000000000000002E-4</v>
      </c>
      <c r="R1164" s="216">
        <f>Q1164*H1164</f>
        <v>4.6289250000000004E-2</v>
      </c>
      <c r="S1164" s="216">
        <v>0</v>
      </c>
      <c r="T1164" s="217">
        <f>S1164*H1164</f>
        <v>0</v>
      </c>
      <c r="AR1164" s="25" t="s">
        <v>464</v>
      </c>
      <c r="AT1164" s="25" t="s">
        <v>363</v>
      </c>
      <c r="AU1164" s="25" t="s">
        <v>79</v>
      </c>
      <c r="AY1164" s="25" t="s">
        <v>361</v>
      </c>
      <c r="BE1164" s="218">
        <f>IF(N1164="základní",J1164,0)</f>
        <v>0</v>
      </c>
      <c r="BF1164" s="218">
        <f>IF(N1164="snížená",J1164,0)</f>
        <v>0</v>
      </c>
      <c r="BG1164" s="218">
        <f>IF(N1164="zákl. přenesená",J1164,0)</f>
        <v>0</v>
      </c>
      <c r="BH1164" s="218">
        <f>IF(N1164="sníž. přenesená",J1164,0)</f>
        <v>0</v>
      </c>
      <c r="BI1164" s="218">
        <f>IF(N1164="nulová",J1164,0)</f>
        <v>0</v>
      </c>
      <c r="BJ1164" s="25" t="s">
        <v>77</v>
      </c>
      <c r="BK1164" s="218">
        <f>ROUND(I1164*H1164,2)</f>
        <v>0</v>
      </c>
      <c r="BL1164" s="25" t="s">
        <v>464</v>
      </c>
      <c r="BM1164" s="25" t="s">
        <v>1799</v>
      </c>
    </row>
    <row r="1165" spans="2:65" s="1" customFormat="1" ht="13.5">
      <c r="B1165" s="42"/>
      <c r="C1165" s="64"/>
      <c r="D1165" s="219" t="s">
        <v>369</v>
      </c>
      <c r="E1165" s="64"/>
      <c r="F1165" s="220" t="s">
        <v>1800</v>
      </c>
      <c r="G1165" s="64"/>
      <c r="H1165" s="64"/>
      <c r="I1165" s="175"/>
      <c r="J1165" s="64"/>
      <c r="K1165" s="64"/>
      <c r="L1165" s="62"/>
      <c r="M1165" s="221"/>
      <c r="N1165" s="43"/>
      <c r="O1165" s="43"/>
      <c r="P1165" s="43"/>
      <c r="Q1165" s="43"/>
      <c r="R1165" s="43"/>
      <c r="S1165" s="43"/>
      <c r="T1165" s="79"/>
      <c r="AT1165" s="25" t="s">
        <v>369</v>
      </c>
      <c r="AU1165" s="25" t="s">
        <v>79</v>
      </c>
    </row>
    <row r="1166" spans="2:65" s="12" customFormat="1" ht="27">
      <c r="B1166" s="222"/>
      <c r="C1166" s="223"/>
      <c r="D1166" s="219" t="s">
        <v>371</v>
      </c>
      <c r="E1166" s="224" t="s">
        <v>21</v>
      </c>
      <c r="F1166" s="225" t="s">
        <v>1801</v>
      </c>
      <c r="G1166" s="223"/>
      <c r="H1166" s="226" t="s">
        <v>21</v>
      </c>
      <c r="I1166" s="227"/>
      <c r="J1166" s="223"/>
      <c r="K1166" s="223"/>
      <c r="L1166" s="228"/>
      <c r="M1166" s="229"/>
      <c r="N1166" s="230"/>
      <c r="O1166" s="230"/>
      <c r="P1166" s="230"/>
      <c r="Q1166" s="230"/>
      <c r="R1166" s="230"/>
      <c r="S1166" s="230"/>
      <c r="T1166" s="231"/>
      <c r="AT1166" s="232" t="s">
        <v>371</v>
      </c>
      <c r="AU1166" s="232" t="s">
        <v>79</v>
      </c>
      <c r="AV1166" s="12" t="s">
        <v>77</v>
      </c>
      <c r="AW1166" s="12" t="s">
        <v>33</v>
      </c>
      <c r="AX1166" s="12" t="s">
        <v>70</v>
      </c>
      <c r="AY1166" s="232" t="s">
        <v>361</v>
      </c>
    </row>
    <row r="1167" spans="2:65" s="13" customFormat="1" ht="13.5">
      <c r="B1167" s="233"/>
      <c r="C1167" s="234"/>
      <c r="D1167" s="219" t="s">
        <v>371</v>
      </c>
      <c r="E1167" s="245" t="s">
        <v>21</v>
      </c>
      <c r="F1167" s="246" t="s">
        <v>1802</v>
      </c>
      <c r="G1167" s="234"/>
      <c r="H1167" s="247">
        <v>61.719000000000001</v>
      </c>
      <c r="I1167" s="239"/>
      <c r="J1167" s="234"/>
      <c r="K1167" s="234"/>
      <c r="L1167" s="240"/>
      <c r="M1167" s="241"/>
      <c r="N1167" s="242"/>
      <c r="O1167" s="242"/>
      <c r="P1167" s="242"/>
      <c r="Q1167" s="242"/>
      <c r="R1167" s="242"/>
      <c r="S1167" s="242"/>
      <c r="T1167" s="243"/>
      <c r="AT1167" s="244" t="s">
        <v>371</v>
      </c>
      <c r="AU1167" s="244" t="s">
        <v>79</v>
      </c>
      <c r="AV1167" s="13" t="s">
        <v>79</v>
      </c>
      <c r="AW1167" s="13" t="s">
        <v>33</v>
      </c>
      <c r="AX1167" s="13" t="s">
        <v>70</v>
      </c>
      <c r="AY1167" s="244" t="s">
        <v>361</v>
      </c>
    </row>
    <row r="1168" spans="2:65" s="14" customFormat="1" ht="13.5">
      <c r="B1168" s="248"/>
      <c r="C1168" s="249"/>
      <c r="D1168" s="235" t="s">
        <v>371</v>
      </c>
      <c r="E1168" s="250" t="s">
        <v>21</v>
      </c>
      <c r="F1168" s="251" t="s">
        <v>392</v>
      </c>
      <c r="G1168" s="249"/>
      <c r="H1168" s="252">
        <v>61.719000000000001</v>
      </c>
      <c r="I1168" s="253"/>
      <c r="J1168" s="249"/>
      <c r="K1168" s="249"/>
      <c r="L1168" s="254"/>
      <c r="M1168" s="255"/>
      <c r="N1168" s="256"/>
      <c r="O1168" s="256"/>
      <c r="P1168" s="256"/>
      <c r="Q1168" s="256"/>
      <c r="R1168" s="256"/>
      <c r="S1168" s="256"/>
      <c r="T1168" s="257"/>
      <c r="AT1168" s="258" t="s">
        <v>371</v>
      </c>
      <c r="AU1168" s="258" t="s">
        <v>79</v>
      </c>
      <c r="AV1168" s="14" t="s">
        <v>147</v>
      </c>
      <c r="AW1168" s="14" t="s">
        <v>33</v>
      </c>
      <c r="AX1168" s="14" t="s">
        <v>77</v>
      </c>
      <c r="AY1168" s="258" t="s">
        <v>361</v>
      </c>
    </row>
    <row r="1169" spans="2:65" s="1" customFormat="1" ht="22.5" customHeight="1">
      <c r="B1169" s="42"/>
      <c r="C1169" s="273" t="s">
        <v>1803</v>
      </c>
      <c r="D1169" s="273" t="s">
        <v>952</v>
      </c>
      <c r="E1169" s="274" t="s">
        <v>1804</v>
      </c>
      <c r="F1169" s="275" t="s">
        <v>1805</v>
      </c>
      <c r="G1169" s="276" t="s">
        <v>459</v>
      </c>
      <c r="H1169" s="277">
        <v>67.891000000000005</v>
      </c>
      <c r="I1169" s="278"/>
      <c r="J1169" s="279">
        <f>ROUND(I1169*H1169,2)</f>
        <v>0</v>
      </c>
      <c r="K1169" s="275" t="s">
        <v>367</v>
      </c>
      <c r="L1169" s="280"/>
      <c r="M1169" s="281" t="s">
        <v>21</v>
      </c>
      <c r="N1169" s="282" t="s">
        <v>41</v>
      </c>
      <c r="O1169" s="43"/>
      <c r="P1169" s="216">
        <f>O1169*H1169</f>
        <v>0</v>
      </c>
      <c r="Q1169" s="216">
        <v>2.7000000000000001E-3</v>
      </c>
      <c r="R1169" s="216">
        <f>Q1169*H1169</f>
        <v>0.18330570000000002</v>
      </c>
      <c r="S1169" s="216">
        <v>0</v>
      </c>
      <c r="T1169" s="217">
        <f>S1169*H1169</f>
        <v>0</v>
      </c>
      <c r="AR1169" s="25" t="s">
        <v>580</v>
      </c>
      <c r="AT1169" s="25" t="s">
        <v>952</v>
      </c>
      <c r="AU1169" s="25" t="s">
        <v>79</v>
      </c>
      <c r="AY1169" s="25" t="s">
        <v>361</v>
      </c>
      <c r="BE1169" s="218">
        <f>IF(N1169="základní",J1169,0)</f>
        <v>0</v>
      </c>
      <c r="BF1169" s="218">
        <f>IF(N1169="snížená",J1169,0)</f>
        <v>0</v>
      </c>
      <c r="BG1169" s="218">
        <f>IF(N1169="zákl. přenesená",J1169,0)</f>
        <v>0</v>
      </c>
      <c r="BH1169" s="218">
        <f>IF(N1169="sníž. přenesená",J1169,0)</f>
        <v>0</v>
      </c>
      <c r="BI1169" s="218">
        <f>IF(N1169="nulová",J1169,0)</f>
        <v>0</v>
      </c>
      <c r="BJ1169" s="25" t="s">
        <v>77</v>
      </c>
      <c r="BK1169" s="218">
        <f>ROUND(I1169*H1169,2)</f>
        <v>0</v>
      </c>
      <c r="BL1169" s="25" t="s">
        <v>464</v>
      </c>
      <c r="BM1169" s="25" t="s">
        <v>1806</v>
      </c>
    </row>
    <row r="1170" spans="2:65" s="1" customFormat="1" ht="13.5">
      <c r="B1170" s="42"/>
      <c r="C1170" s="64"/>
      <c r="D1170" s="219" t="s">
        <v>369</v>
      </c>
      <c r="E1170" s="64"/>
      <c r="F1170" s="220" t="s">
        <v>1807</v>
      </c>
      <c r="G1170" s="64"/>
      <c r="H1170" s="64"/>
      <c r="I1170" s="175"/>
      <c r="J1170" s="64"/>
      <c r="K1170" s="64"/>
      <c r="L1170" s="62"/>
      <c r="M1170" s="221"/>
      <c r="N1170" s="43"/>
      <c r="O1170" s="43"/>
      <c r="P1170" s="43"/>
      <c r="Q1170" s="43"/>
      <c r="R1170" s="43"/>
      <c r="S1170" s="43"/>
      <c r="T1170" s="79"/>
      <c r="AT1170" s="25" t="s">
        <v>369</v>
      </c>
      <c r="AU1170" s="25" t="s">
        <v>79</v>
      </c>
    </row>
    <row r="1171" spans="2:65" s="13" customFormat="1" ht="13.5">
      <c r="B1171" s="233"/>
      <c r="C1171" s="234"/>
      <c r="D1171" s="219" t="s">
        <v>371</v>
      </c>
      <c r="E1171" s="245" t="s">
        <v>21</v>
      </c>
      <c r="F1171" s="246" t="s">
        <v>1802</v>
      </c>
      <c r="G1171" s="234"/>
      <c r="H1171" s="247">
        <v>61.719000000000001</v>
      </c>
      <c r="I1171" s="239"/>
      <c r="J1171" s="234"/>
      <c r="K1171" s="234"/>
      <c r="L1171" s="240"/>
      <c r="M1171" s="241"/>
      <c r="N1171" s="242"/>
      <c r="O1171" s="242"/>
      <c r="P1171" s="242"/>
      <c r="Q1171" s="242"/>
      <c r="R1171" s="242"/>
      <c r="S1171" s="242"/>
      <c r="T1171" s="243"/>
      <c r="AT1171" s="244" t="s">
        <v>371</v>
      </c>
      <c r="AU1171" s="244" t="s">
        <v>79</v>
      </c>
      <c r="AV1171" s="13" t="s">
        <v>79</v>
      </c>
      <c r="AW1171" s="13" t="s">
        <v>33</v>
      </c>
      <c r="AX1171" s="13" t="s">
        <v>77</v>
      </c>
      <c r="AY1171" s="244" t="s">
        <v>361</v>
      </c>
    </row>
    <row r="1172" spans="2:65" s="13" customFormat="1" ht="13.5">
      <c r="B1172" s="233"/>
      <c r="C1172" s="234"/>
      <c r="D1172" s="235" t="s">
        <v>371</v>
      </c>
      <c r="E1172" s="234"/>
      <c r="F1172" s="237" t="s">
        <v>1808</v>
      </c>
      <c r="G1172" s="234"/>
      <c r="H1172" s="238">
        <v>67.891000000000005</v>
      </c>
      <c r="I1172" s="239"/>
      <c r="J1172" s="234"/>
      <c r="K1172" s="234"/>
      <c r="L1172" s="240"/>
      <c r="M1172" s="241"/>
      <c r="N1172" s="242"/>
      <c r="O1172" s="242"/>
      <c r="P1172" s="242"/>
      <c r="Q1172" s="242"/>
      <c r="R1172" s="242"/>
      <c r="S1172" s="242"/>
      <c r="T1172" s="243"/>
      <c r="AT1172" s="244" t="s">
        <v>371</v>
      </c>
      <c r="AU1172" s="244" t="s">
        <v>79</v>
      </c>
      <c r="AV1172" s="13" t="s">
        <v>79</v>
      </c>
      <c r="AW1172" s="13" t="s">
        <v>6</v>
      </c>
      <c r="AX1172" s="13" t="s">
        <v>77</v>
      </c>
      <c r="AY1172" s="244" t="s">
        <v>361</v>
      </c>
    </row>
    <row r="1173" spans="2:65" s="1" customFormat="1" ht="31.5" customHeight="1">
      <c r="B1173" s="42"/>
      <c r="C1173" s="273" t="s">
        <v>1809</v>
      </c>
      <c r="D1173" s="273" t="s">
        <v>952</v>
      </c>
      <c r="E1173" s="274" t="s">
        <v>1810</v>
      </c>
      <c r="F1173" s="275" t="s">
        <v>1811</v>
      </c>
      <c r="G1173" s="276" t="s">
        <v>685</v>
      </c>
      <c r="H1173" s="277">
        <v>101</v>
      </c>
      <c r="I1173" s="278"/>
      <c r="J1173" s="279">
        <f>ROUND(I1173*H1173,2)</f>
        <v>0</v>
      </c>
      <c r="K1173" s="275" t="s">
        <v>21</v>
      </c>
      <c r="L1173" s="280"/>
      <c r="M1173" s="281" t="s">
        <v>21</v>
      </c>
      <c r="N1173" s="282" t="s">
        <v>41</v>
      </c>
      <c r="O1173" s="43"/>
      <c r="P1173" s="216">
        <f>O1173*H1173</f>
        <v>0</v>
      </c>
      <c r="Q1173" s="216">
        <v>0</v>
      </c>
      <c r="R1173" s="216">
        <f>Q1173*H1173</f>
        <v>0</v>
      </c>
      <c r="S1173" s="216">
        <v>0</v>
      </c>
      <c r="T1173" s="217">
        <f>S1173*H1173</f>
        <v>0</v>
      </c>
      <c r="AR1173" s="25" t="s">
        <v>580</v>
      </c>
      <c r="AT1173" s="25" t="s">
        <v>952</v>
      </c>
      <c r="AU1173" s="25" t="s">
        <v>79</v>
      </c>
      <c r="AY1173" s="25" t="s">
        <v>361</v>
      </c>
      <c r="BE1173" s="218">
        <f>IF(N1173="základní",J1173,0)</f>
        <v>0</v>
      </c>
      <c r="BF1173" s="218">
        <f>IF(N1173="snížená",J1173,0)</f>
        <v>0</v>
      </c>
      <c r="BG1173" s="218">
        <f>IF(N1173="zákl. přenesená",J1173,0)</f>
        <v>0</v>
      </c>
      <c r="BH1173" s="218">
        <f>IF(N1173="sníž. přenesená",J1173,0)</f>
        <v>0</v>
      </c>
      <c r="BI1173" s="218">
        <f>IF(N1173="nulová",J1173,0)</f>
        <v>0</v>
      </c>
      <c r="BJ1173" s="25" t="s">
        <v>77</v>
      </c>
      <c r="BK1173" s="218">
        <f>ROUND(I1173*H1173,2)</f>
        <v>0</v>
      </c>
      <c r="BL1173" s="25" t="s">
        <v>464</v>
      </c>
      <c r="BM1173" s="25" t="s">
        <v>1812</v>
      </c>
    </row>
    <row r="1174" spans="2:65" s="1" customFormat="1" ht="13.5">
      <c r="B1174" s="42"/>
      <c r="C1174" s="64"/>
      <c r="D1174" s="219" t="s">
        <v>369</v>
      </c>
      <c r="E1174" s="64"/>
      <c r="F1174" s="220" t="s">
        <v>1811</v>
      </c>
      <c r="G1174" s="64"/>
      <c r="H1174" s="64"/>
      <c r="I1174" s="175"/>
      <c r="J1174" s="64"/>
      <c r="K1174" s="64"/>
      <c r="L1174" s="62"/>
      <c r="M1174" s="221"/>
      <c r="N1174" s="43"/>
      <c r="O1174" s="43"/>
      <c r="P1174" s="43"/>
      <c r="Q1174" s="43"/>
      <c r="R1174" s="43"/>
      <c r="S1174" s="43"/>
      <c r="T1174" s="79"/>
      <c r="AT1174" s="25" t="s">
        <v>369</v>
      </c>
      <c r="AU1174" s="25" t="s">
        <v>79</v>
      </c>
    </row>
    <row r="1175" spans="2:65" s="12" customFormat="1" ht="13.5">
      <c r="B1175" s="222"/>
      <c r="C1175" s="223"/>
      <c r="D1175" s="219" t="s">
        <v>371</v>
      </c>
      <c r="E1175" s="224" t="s">
        <v>21</v>
      </c>
      <c r="F1175" s="225" t="s">
        <v>1309</v>
      </c>
      <c r="G1175" s="223"/>
      <c r="H1175" s="226" t="s">
        <v>21</v>
      </c>
      <c r="I1175" s="227"/>
      <c r="J1175" s="223"/>
      <c r="K1175" s="223"/>
      <c r="L1175" s="228"/>
      <c r="M1175" s="229"/>
      <c r="N1175" s="230"/>
      <c r="O1175" s="230"/>
      <c r="P1175" s="230"/>
      <c r="Q1175" s="230"/>
      <c r="R1175" s="230"/>
      <c r="S1175" s="230"/>
      <c r="T1175" s="231"/>
      <c r="AT1175" s="232" t="s">
        <v>371</v>
      </c>
      <c r="AU1175" s="232" t="s">
        <v>79</v>
      </c>
      <c r="AV1175" s="12" t="s">
        <v>77</v>
      </c>
      <c r="AW1175" s="12" t="s">
        <v>33</v>
      </c>
      <c r="AX1175" s="12" t="s">
        <v>70</v>
      </c>
      <c r="AY1175" s="232" t="s">
        <v>361</v>
      </c>
    </row>
    <row r="1176" spans="2:65" s="13" customFormat="1" ht="13.5">
      <c r="B1176" s="233"/>
      <c r="C1176" s="234"/>
      <c r="D1176" s="235" t="s">
        <v>371</v>
      </c>
      <c r="E1176" s="236" t="s">
        <v>21</v>
      </c>
      <c r="F1176" s="237" t="s">
        <v>1813</v>
      </c>
      <c r="G1176" s="234"/>
      <c r="H1176" s="238">
        <v>101</v>
      </c>
      <c r="I1176" s="239"/>
      <c r="J1176" s="234"/>
      <c r="K1176" s="234"/>
      <c r="L1176" s="240"/>
      <c r="M1176" s="241"/>
      <c r="N1176" s="242"/>
      <c r="O1176" s="242"/>
      <c r="P1176" s="242"/>
      <c r="Q1176" s="242"/>
      <c r="R1176" s="242"/>
      <c r="S1176" s="242"/>
      <c r="T1176" s="243"/>
      <c r="AT1176" s="244" t="s">
        <v>371</v>
      </c>
      <c r="AU1176" s="244" t="s">
        <v>79</v>
      </c>
      <c r="AV1176" s="13" t="s">
        <v>79</v>
      </c>
      <c r="AW1176" s="13" t="s">
        <v>33</v>
      </c>
      <c r="AX1176" s="13" t="s">
        <v>77</v>
      </c>
      <c r="AY1176" s="244" t="s">
        <v>361</v>
      </c>
    </row>
    <row r="1177" spans="2:65" s="1" customFormat="1" ht="22.5" customHeight="1">
      <c r="B1177" s="42"/>
      <c r="C1177" s="273" t="s">
        <v>1814</v>
      </c>
      <c r="D1177" s="273" t="s">
        <v>952</v>
      </c>
      <c r="E1177" s="274" t="s">
        <v>1815</v>
      </c>
      <c r="F1177" s="275" t="s">
        <v>1816</v>
      </c>
      <c r="G1177" s="276" t="s">
        <v>685</v>
      </c>
      <c r="H1177" s="277">
        <v>36</v>
      </c>
      <c r="I1177" s="278"/>
      <c r="J1177" s="279">
        <f>ROUND(I1177*H1177,2)</f>
        <v>0</v>
      </c>
      <c r="K1177" s="275" t="s">
        <v>21</v>
      </c>
      <c r="L1177" s="280"/>
      <c r="M1177" s="281" t="s">
        <v>21</v>
      </c>
      <c r="N1177" s="282" t="s">
        <v>41</v>
      </c>
      <c r="O1177" s="43"/>
      <c r="P1177" s="216">
        <f>O1177*H1177</f>
        <v>0</v>
      </c>
      <c r="Q1177" s="216">
        <v>0</v>
      </c>
      <c r="R1177" s="216">
        <f>Q1177*H1177</f>
        <v>0</v>
      </c>
      <c r="S1177" s="216">
        <v>0</v>
      </c>
      <c r="T1177" s="217">
        <f>S1177*H1177</f>
        <v>0</v>
      </c>
      <c r="AR1177" s="25" t="s">
        <v>580</v>
      </c>
      <c r="AT1177" s="25" t="s">
        <v>952</v>
      </c>
      <c r="AU1177" s="25" t="s">
        <v>79</v>
      </c>
      <c r="AY1177" s="25" t="s">
        <v>361</v>
      </c>
      <c r="BE1177" s="218">
        <f>IF(N1177="základní",J1177,0)</f>
        <v>0</v>
      </c>
      <c r="BF1177" s="218">
        <f>IF(N1177="snížená",J1177,0)</f>
        <v>0</v>
      </c>
      <c r="BG1177" s="218">
        <f>IF(N1177="zákl. přenesená",J1177,0)</f>
        <v>0</v>
      </c>
      <c r="BH1177" s="218">
        <f>IF(N1177="sníž. přenesená",J1177,0)</f>
        <v>0</v>
      </c>
      <c r="BI1177" s="218">
        <f>IF(N1177="nulová",J1177,0)</f>
        <v>0</v>
      </c>
      <c r="BJ1177" s="25" t="s">
        <v>77</v>
      </c>
      <c r="BK1177" s="218">
        <f>ROUND(I1177*H1177,2)</f>
        <v>0</v>
      </c>
      <c r="BL1177" s="25" t="s">
        <v>464</v>
      </c>
      <c r="BM1177" s="25" t="s">
        <v>1817</v>
      </c>
    </row>
    <row r="1178" spans="2:65" s="1" customFormat="1" ht="13.5">
      <c r="B1178" s="42"/>
      <c r="C1178" s="64"/>
      <c r="D1178" s="219" t="s">
        <v>369</v>
      </c>
      <c r="E1178" s="64"/>
      <c r="F1178" s="220" t="s">
        <v>1816</v>
      </c>
      <c r="G1178" s="64"/>
      <c r="H1178" s="64"/>
      <c r="I1178" s="175"/>
      <c r="J1178" s="64"/>
      <c r="K1178" s="64"/>
      <c r="L1178" s="62"/>
      <c r="M1178" s="221"/>
      <c r="N1178" s="43"/>
      <c r="O1178" s="43"/>
      <c r="P1178" s="43"/>
      <c r="Q1178" s="43"/>
      <c r="R1178" s="43"/>
      <c r="S1178" s="43"/>
      <c r="T1178" s="79"/>
      <c r="AT1178" s="25" t="s">
        <v>369</v>
      </c>
      <c r="AU1178" s="25" t="s">
        <v>79</v>
      </c>
    </row>
    <row r="1179" spans="2:65" s="12" customFormat="1" ht="13.5">
      <c r="B1179" s="222"/>
      <c r="C1179" s="223"/>
      <c r="D1179" s="219" t="s">
        <v>371</v>
      </c>
      <c r="E1179" s="224" t="s">
        <v>21</v>
      </c>
      <c r="F1179" s="225" t="s">
        <v>1309</v>
      </c>
      <c r="G1179" s="223"/>
      <c r="H1179" s="226" t="s">
        <v>21</v>
      </c>
      <c r="I1179" s="227"/>
      <c r="J1179" s="223"/>
      <c r="K1179" s="223"/>
      <c r="L1179" s="228"/>
      <c r="M1179" s="229"/>
      <c r="N1179" s="230"/>
      <c r="O1179" s="230"/>
      <c r="P1179" s="230"/>
      <c r="Q1179" s="230"/>
      <c r="R1179" s="230"/>
      <c r="S1179" s="230"/>
      <c r="T1179" s="231"/>
      <c r="AT1179" s="232" t="s">
        <v>371</v>
      </c>
      <c r="AU1179" s="232" t="s">
        <v>79</v>
      </c>
      <c r="AV1179" s="12" t="s">
        <v>77</v>
      </c>
      <c r="AW1179" s="12" t="s">
        <v>33</v>
      </c>
      <c r="AX1179" s="12" t="s">
        <v>70</v>
      </c>
      <c r="AY1179" s="232" t="s">
        <v>361</v>
      </c>
    </row>
    <row r="1180" spans="2:65" s="13" customFormat="1" ht="13.5">
      <c r="B1180" s="233"/>
      <c r="C1180" s="234"/>
      <c r="D1180" s="235" t="s">
        <v>371</v>
      </c>
      <c r="E1180" s="236" t="s">
        <v>21</v>
      </c>
      <c r="F1180" s="237" t="s">
        <v>1818</v>
      </c>
      <c r="G1180" s="234"/>
      <c r="H1180" s="238">
        <v>36</v>
      </c>
      <c r="I1180" s="239"/>
      <c r="J1180" s="234"/>
      <c r="K1180" s="234"/>
      <c r="L1180" s="240"/>
      <c r="M1180" s="241"/>
      <c r="N1180" s="242"/>
      <c r="O1180" s="242"/>
      <c r="P1180" s="242"/>
      <c r="Q1180" s="242"/>
      <c r="R1180" s="242"/>
      <c r="S1180" s="242"/>
      <c r="T1180" s="243"/>
      <c r="AT1180" s="244" t="s">
        <v>371</v>
      </c>
      <c r="AU1180" s="244" t="s">
        <v>79</v>
      </c>
      <c r="AV1180" s="13" t="s">
        <v>79</v>
      </c>
      <c r="AW1180" s="13" t="s">
        <v>33</v>
      </c>
      <c r="AX1180" s="13" t="s">
        <v>77</v>
      </c>
      <c r="AY1180" s="244" t="s">
        <v>361</v>
      </c>
    </row>
    <row r="1181" spans="2:65" s="1" customFormat="1" ht="22.5" customHeight="1">
      <c r="B1181" s="42"/>
      <c r="C1181" s="273" t="s">
        <v>1819</v>
      </c>
      <c r="D1181" s="273" t="s">
        <v>952</v>
      </c>
      <c r="E1181" s="274" t="s">
        <v>1820</v>
      </c>
      <c r="F1181" s="275" t="s">
        <v>1821</v>
      </c>
      <c r="G1181" s="276" t="s">
        <v>685</v>
      </c>
      <c r="H1181" s="277">
        <v>24.5</v>
      </c>
      <c r="I1181" s="278"/>
      <c r="J1181" s="279">
        <f>ROUND(I1181*H1181,2)</f>
        <v>0</v>
      </c>
      <c r="K1181" s="275" t="s">
        <v>21</v>
      </c>
      <c r="L1181" s="280"/>
      <c r="M1181" s="281" t="s">
        <v>21</v>
      </c>
      <c r="N1181" s="282" t="s">
        <v>41</v>
      </c>
      <c r="O1181" s="43"/>
      <c r="P1181" s="216">
        <f>O1181*H1181</f>
        <v>0</v>
      </c>
      <c r="Q1181" s="216">
        <v>0</v>
      </c>
      <c r="R1181" s="216">
        <f>Q1181*H1181</f>
        <v>0</v>
      </c>
      <c r="S1181" s="216">
        <v>0</v>
      </c>
      <c r="T1181" s="217">
        <f>S1181*H1181</f>
        <v>0</v>
      </c>
      <c r="AR1181" s="25" t="s">
        <v>580</v>
      </c>
      <c r="AT1181" s="25" t="s">
        <v>952</v>
      </c>
      <c r="AU1181" s="25" t="s">
        <v>79</v>
      </c>
      <c r="AY1181" s="25" t="s">
        <v>361</v>
      </c>
      <c r="BE1181" s="218">
        <f>IF(N1181="základní",J1181,0)</f>
        <v>0</v>
      </c>
      <c r="BF1181" s="218">
        <f>IF(N1181="snížená",J1181,0)</f>
        <v>0</v>
      </c>
      <c r="BG1181" s="218">
        <f>IF(N1181="zákl. přenesená",J1181,0)</f>
        <v>0</v>
      </c>
      <c r="BH1181" s="218">
        <f>IF(N1181="sníž. přenesená",J1181,0)</f>
        <v>0</v>
      </c>
      <c r="BI1181" s="218">
        <f>IF(N1181="nulová",J1181,0)</f>
        <v>0</v>
      </c>
      <c r="BJ1181" s="25" t="s">
        <v>77</v>
      </c>
      <c r="BK1181" s="218">
        <f>ROUND(I1181*H1181,2)</f>
        <v>0</v>
      </c>
      <c r="BL1181" s="25" t="s">
        <v>464</v>
      </c>
      <c r="BM1181" s="25" t="s">
        <v>1822</v>
      </c>
    </row>
    <row r="1182" spans="2:65" s="1" customFormat="1" ht="13.5">
      <c r="B1182" s="42"/>
      <c r="C1182" s="64"/>
      <c r="D1182" s="219" t="s">
        <v>369</v>
      </c>
      <c r="E1182" s="64"/>
      <c r="F1182" s="220" t="s">
        <v>1821</v>
      </c>
      <c r="G1182" s="64"/>
      <c r="H1182" s="64"/>
      <c r="I1182" s="175"/>
      <c r="J1182" s="64"/>
      <c r="K1182" s="64"/>
      <c r="L1182" s="62"/>
      <c r="M1182" s="221"/>
      <c r="N1182" s="43"/>
      <c r="O1182" s="43"/>
      <c r="P1182" s="43"/>
      <c r="Q1182" s="43"/>
      <c r="R1182" s="43"/>
      <c r="S1182" s="43"/>
      <c r="T1182" s="79"/>
      <c r="AT1182" s="25" t="s">
        <v>369</v>
      </c>
      <c r="AU1182" s="25" t="s">
        <v>79</v>
      </c>
    </row>
    <row r="1183" spans="2:65" s="12" customFormat="1" ht="13.5">
      <c r="B1183" s="222"/>
      <c r="C1183" s="223"/>
      <c r="D1183" s="219" t="s">
        <v>371</v>
      </c>
      <c r="E1183" s="224" t="s">
        <v>21</v>
      </c>
      <c r="F1183" s="225" t="s">
        <v>1309</v>
      </c>
      <c r="G1183" s="223"/>
      <c r="H1183" s="226" t="s">
        <v>21</v>
      </c>
      <c r="I1183" s="227"/>
      <c r="J1183" s="223"/>
      <c r="K1183" s="223"/>
      <c r="L1183" s="228"/>
      <c r="M1183" s="229"/>
      <c r="N1183" s="230"/>
      <c r="O1183" s="230"/>
      <c r="P1183" s="230"/>
      <c r="Q1183" s="230"/>
      <c r="R1183" s="230"/>
      <c r="S1183" s="230"/>
      <c r="T1183" s="231"/>
      <c r="AT1183" s="232" t="s">
        <v>371</v>
      </c>
      <c r="AU1183" s="232" t="s">
        <v>79</v>
      </c>
      <c r="AV1183" s="12" t="s">
        <v>77</v>
      </c>
      <c r="AW1183" s="12" t="s">
        <v>33</v>
      </c>
      <c r="AX1183" s="12" t="s">
        <v>70</v>
      </c>
      <c r="AY1183" s="232" t="s">
        <v>361</v>
      </c>
    </row>
    <row r="1184" spans="2:65" s="13" customFormat="1" ht="13.5">
      <c r="B1184" s="233"/>
      <c r="C1184" s="234"/>
      <c r="D1184" s="235" t="s">
        <v>371</v>
      </c>
      <c r="E1184" s="236" t="s">
        <v>21</v>
      </c>
      <c r="F1184" s="237" t="s">
        <v>1823</v>
      </c>
      <c r="G1184" s="234"/>
      <c r="H1184" s="238">
        <v>24.5</v>
      </c>
      <c r="I1184" s="239"/>
      <c r="J1184" s="234"/>
      <c r="K1184" s="234"/>
      <c r="L1184" s="240"/>
      <c r="M1184" s="241"/>
      <c r="N1184" s="242"/>
      <c r="O1184" s="242"/>
      <c r="P1184" s="242"/>
      <c r="Q1184" s="242"/>
      <c r="R1184" s="242"/>
      <c r="S1184" s="242"/>
      <c r="T1184" s="243"/>
      <c r="AT1184" s="244" t="s">
        <v>371</v>
      </c>
      <c r="AU1184" s="244" t="s">
        <v>79</v>
      </c>
      <c r="AV1184" s="13" t="s">
        <v>79</v>
      </c>
      <c r="AW1184" s="13" t="s">
        <v>33</v>
      </c>
      <c r="AX1184" s="13" t="s">
        <v>77</v>
      </c>
      <c r="AY1184" s="244" t="s">
        <v>361</v>
      </c>
    </row>
    <row r="1185" spans="2:65" s="1" customFormat="1" ht="31.5" customHeight="1">
      <c r="B1185" s="42"/>
      <c r="C1185" s="207" t="s">
        <v>1824</v>
      </c>
      <c r="D1185" s="207" t="s">
        <v>363</v>
      </c>
      <c r="E1185" s="208" t="s">
        <v>1825</v>
      </c>
      <c r="F1185" s="209" t="s">
        <v>1826</v>
      </c>
      <c r="G1185" s="210" t="s">
        <v>459</v>
      </c>
      <c r="H1185" s="211">
        <v>142.798</v>
      </c>
      <c r="I1185" s="212"/>
      <c r="J1185" s="213">
        <f>ROUND(I1185*H1185,2)</f>
        <v>0</v>
      </c>
      <c r="K1185" s="209" t="s">
        <v>367</v>
      </c>
      <c r="L1185" s="62"/>
      <c r="M1185" s="214" t="s">
        <v>21</v>
      </c>
      <c r="N1185" s="215" t="s">
        <v>41</v>
      </c>
      <c r="O1185" s="43"/>
      <c r="P1185" s="216">
        <f>O1185*H1185</f>
        <v>0</v>
      </c>
      <c r="Q1185" s="216">
        <v>1.0000000000000001E-5</v>
      </c>
      <c r="R1185" s="216">
        <f>Q1185*H1185</f>
        <v>1.4279800000000001E-3</v>
      </c>
      <c r="S1185" s="216">
        <v>0</v>
      </c>
      <c r="T1185" s="217">
        <f>S1185*H1185</f>
        <v>0</v>
      </c>
      <c r="AR1185" s="25" t="s">
        <v>464</v>
      </c>
      <c r="AT1185" s="25" t="s">
        <v>363</v>
      </c>
      <c r="AU1185" s="25" t="s">
        <v>79</v>
      </c>
      <c r="AY1185" s="25" t="s">
        <v>361</v>
      </c>
      <c r="BE1185" s="218">
        <f>IF(N1185="základní",J1185,0)</f>
        <v>0</v>
      </c>
      <c r="BF1185" s="218">
        <f>IF(N1185="snížená",J1185,0)</f>
        <v>0</v>
      </c>
      <c r="BG1185" s="218">
        <f>IF(N1185="zákl. přenesená",J1185,0)</f>
        <v>0</v>
      </c>
      <c r="BH1185" s="218">
        <f>IF(N1185="sníž. přenesená",J1185,0)</f>
        <v>0</v>
      </c>
      <c r="BI1185" s="218">
        <f>IF(N1185="nulová",J1185,0)</f>
        <v>0</v>
      </c>
      <c r="BJ1185" s="25" t="s">
        <v>77</v>
      </c>
      <c r="BK1185" s="218">
        <f>ROUND(I1185*H1185,2)</f>
        <v>0</v>
      </c>
      <c r="BL1185" s="25" t="s">
        <v>464</v>
      </c>
      <c r="BM1185" s="25" t="s">
        <v>1827</v>
      </c>
    </row>
    <row r="1186" spans="2:65" s="1" customFormat="1" ht="27">
      <c r="B1186" s="42"/>
      <c r="C1186" s="64"/>
      <c r="D1186" s="219" t="s">
        <v>369</v>
      </c>
      <c r="E1186" s="64"/>
      <c r="F1186" s="220" t="s">
        <v>1828</v>
      </c>
      <c r="G1186" s="64"/>
      <c r="H1186" s="64"/>
      <c r="I1186" s="175"/>
      <c r="J1186" s="64"/>
      <c r="K1186" s="64"/>
      <c r="L1186" s="62"/>
      <c r="M1186" s="221"/>
      <c r="N1186" s="43"/>
      <c r="O1186" s="43"/>
      <c r="P1186" s="43"/>
      <c r="Q1186" s="43"/>
      <c r="R1186" s="43"/>
      <c r="S1186" s="43"/>
      <c r="T1186" s="79"/>
      <c r="AT1186" s="25" t="s">
        <v>369</v>
      </c>
      <c r="AU1186" s="25" t="s">
        <v>79</v>
      </c>
    </row>
    <row r="1187" spans="2:65" s="13" customFormat="1" ht="13.5">
      <c r="B1187" s="233"/>
      <c r="C1187" s="234"/>
      <c r="D1187" s="235" t="s">
        <v>371</v>
      </c>
      <c r="E1187" s="236" t="s">
        <v>21</v>
      </c>
      <c r="F1187" s="237" t="s">
        <v>254</v>
      </c>
      <c r="G1187" s="234"/>
      <c r="H1187" s="238">
        <v>142.798</v>
      </c>
      <c r="I1187" s="239"/>
      <c r="J1187" s="234"/>
      <c r="K1187" s="234"/>
      <c r="L1187" s="240"/>
      <c r="M1187" s="241"/>
      <c r="N1187" s="242"/>
      <c r="O1187" s="242"/>
      <c r="P1187" s="242"/>
      <c r="Q1187" s="242"/>
      <c r="R1187" s="242"/>
      <c r="S1187" s="242"/>
      <c r="T1187" s="243"/>
      <c r="AT1187" s="244" t="s">
        <v>371</v>
      </c>
      <c r="AU1187" s="244" t="s">
        <v>79</v>
      </c>
      <c r="AV1187" s="13" t="s">
        <v>79</v>
      </c>
      <c r="AW1187" s="13" t="s">
        <v>33</v>
      </c>
      <c r="AX1187" s="13" t="s">
        <v>77</v>
      </c>
      <c r="AY1187" s="244" t="s">
        <v>361</v>
      </c>
    </row>
    <row r="1188" spans="2:65" s="1" customFormat="1" ht="22.5" customHeight="1">
      <c r="B1188" s="42"/>
      <c r="C1188" s="273" t="s">
        <v>1829</v>
      </c>
      <c r="D1188" s="273" t="s">
        <v>952</v>
      </c>
      <c r="E1188" s="274" t="s">
        <v>1830</v>
      </c>
      <c r="F1188" s="275" t="s">
        <v>1831</v>
      </c>
      <c r="G1188" s="276" t="s">
        <v>459</v>
      </c>
      <c r="H1188" s="277">
        <v>157.078</v>
      </c>
      <c r="I1188" s="278"/>
      <c r="J1188" s="279">
        <f>ROUND(I1188*H1188,2)</f>
        <v>0</v>
      </c>
      <c r="K1188" s="275" t="s">
        <v>367</v>
      </c>
      <c r="L1188" s="280"/>
      <c r="M1188" s="281" t="s">
        <v>21</v>
      </c>
      <c r="N1188" s="282" t="s">
        <v>41</v>
      </c>
      <c r="O1188" s="43"/>
      <c r="P1188" s="216">
        <f>O1188*H1188</f>
        <v>0</v>
      </c>
      <c r="Q1188" s="216">
        <v>1.3999999999999999E-4</v>
      </c>
      <c r="R1188" s="216">
        <f>Q1188*H1188</f>
        <v>2.1990919999999997E-2</v>
      </c>
      <c r="S1188" s="216">
        <v>0</v>
      </c>
      <c r="T1188" s="217">
        <f>S1188*H1188</f>
        <v>0</v>
      </c>
      <c r="AR1188" s="25" t="s">
        <v>580</v>
      </c>
      <c r="AT1188" s="25" t="s">
        <v>952</v>
      </c>
      <c r="AU1188" s="25" t="s">
        <v>79</v>
      </c>
      <c r="AY1188" s="25" t="s">
        <v>361</v>
      </c>
      <c r="BE1188" s="218">
        <f>IF(N1188="základní",J1188,0)</f>
        <v>0</v>
      </c>
      <c r="BF1188" s="218">
        <f>IF(N1188="snížená",J1188,0)</f>
        <v>0</v>
      </c>
      <c r="BG1188" s="218">
        <f>IF(N1188="zákl. přenesená",J1188,0)</f>
        <v>0</v>
      </c>
      <c r="BH1188" s="218">
        <f>IF(N1188="sníž. přenesená",J1188,0)</f>
        <v>0</v>
      </c>
      <c r="BI1188" s="218">
        <f>IF(N1188="nulová",J1188,0)</f>
        <v>0</v>
      </c>
      <c r="BJ1188" s="25" t="s">
        <v>77</v>
      </c>
      <c r="BK1188" s="218">
        <f>ROUND(I1188*H1188,2)</f>
        <v>0</v>
      </c>
      <c r="BL1188" s="25" t="s">
        <v>464</v>
      </c>
      <c r="BM1188" s="25" t="s">
        <v>1832</v>
      </c>
    </row>
    <row r="1189" spans="2:65" s="1" customFormat="1" ht="13.5">
      <c r="B1189" s="42"/>
      <c r="C1189" s="64"/>
      <c r="D1189" s="219" t="s">
        <v>369</v>
      </c>
      <c r="E1189" s="64"/>
      <c r="F1189" s="220" t="s">
        <v>1833</v>
      </c>
      <c r="G1189" s="64"/>
      <c r="H1189" s="64"/>
      <c r="I1189" s="175"/>
      <c r="J1189" s="64"/>
      <c r="K1189" s="64"/>
      <c r="L1189" s="62"/>
      <c r="M1189" s="221"/>
      <c r="N1189" s="43"/>
      <c r="O1189" s="43"/>
      <c r="P1189" s="43"/>
      <c r="Q1189" s="43"/>
      <c r="R1189" s="43"/>
      <c r="S1189" s="43"/>
      <c r="T1189" s="79"/>
      <c r="AT1189" s="25" t="s">
        <v>369</v>
      </c>
      <c r="AU1189" s="25" t="s">
        <v>79</v>
      </c>
    </row>
    <row r="1190" spans="2:65" s="13" customFormat="1" ht="13.5">
      <c r="B1190" s="233"/>
      <c r="C1190" s="234"/>
      <c r="D1190" s="235" t="s">
        <v>371</v>
      </c>
      <c r="E1190" s="234"/>
      <c r="F1190" s="237" t="s">
        <v>1518</v>
      </c>
      <c r="G1190" s="234"/>
      <c r="H1190" s="238">
        <v>157.078</v>
      </c>
      <c r="I1190" s="239"/>
      <c r="J1190" s="234"/>
      <c r="K1190" s="234"/>
      <c r="L1190" s="240"/>
      <c r="M1190" s="241"/>
      <c r="N1190" s="242"/>
      <c r="O1190" s="242"/>
      <c r="P1190" s="242"/>
      <c r="Q1190" s="242"/>
      <c r="R1190" s="242"/>
      <c r="S1190" s="242"/>
      <c r="T1190" s="243"/>
      <c r="AT1190" s="244" t="s">
        <v>371</v>
      </c>
      <c r="AU1190" s="244" t="s">
        <v>79</v>
      </c>
      <c r="AV1190" s="13" t="s">
        <v>79</v>
      </c>
      <c r="AW1190" s="13" t="s">
        <v>6</v>
      </c>
      <c r="AX1190" s="13" t="s">
        <v>77</v>
      </c>
      <c r="AY1190" s="244" t="s">
        <v>361</v>
      </c>
    </row>
    <row r="1191" spans="2:65" s="1" customFormat="1" ht="22.5" customHeight="1">
      <c r="B1191" s="42"/>
      <c r="C1191" s="207" t="s">
        <v>1834</v>
      </c>
      <c r="D1191" s="207" t="s">
        <v>363</v>
      </c>
      <c r="E1191" s="208" t="s">
        <v>1835</v>
      </c>
      <c r="F1191" s="209" t="s">
        <v>1836</v>
      </c>
      <c r="G1191" s="210" t="s">
        <v>1227</v>
      </c>
      <c r="H1191" s="284"/>
      <c r="I1191" s="212"/>
      <c r="J1191" s="213">
        <f>ROUND(I1191*H1191,2)</f>
        <v>0</v>
      </c>
      <c r="K1191" s="209" t="s">
        <v>367</v>
      </c>
      <c r="L1191" s="62"/>
      <c r="M1191" s="214" t="s">
        <v>21</v>
      </c>
      <c r="N1191" s="215" t="s">
        <v>41</v>
      </c>
      <c r="O1191" s="43"/>
      <c r="P1191" s="216">
        <f>O1191*H1191</f>
        <v>0</v>
      </c>
      <c r="Q1191" s="216">
        <v>0</v>
      </c>
      <c r="R1191" s="216">
        <f>Q1191*H1191</f>
        <v>0</v>
      </c>
      <c r="S1191" s="216">
        <v>0</v>
      </c>
      <c r="T1191" s="217">
        <f>S1191*H1191</f>
        <v>0</v>
      </c>
      <c r="AR1191" s="25" t="s">
        <v>464</v>
      </c>
      <c r="AT1191" s="25" t="s">
        <v>363</v>
      </c>
      <c r="AU1191" s="25" t="s">
        <v>79</v>
      </c>
      <c r="AY1191" s="25" t="s">
        <v>361</v>
      </c>
      <c r="BE1191" s="218">
        <f>IF(N1191="základní",J1191,0)</f>
        <v>0</v>
      </c>
      <c r="BF1191" s="218">
        <f>IF(N1191="snížená",J1191,0)</f>
        <v>0</v>
      </c>
      <c r="BG1191" s="218">
        <f>IF(N1191="zákl. přenesená",J1191,0)</f>
        <v>0</v>
      </c>
      <c r="BH1191" s="218">
        <f>IF(N1191="sníž. přenesená",J1191,0)</f>
        <v>0</v>
      </c>
      <c r="BI1191" s="218">
        <f>IF(N1191="nulová",J1191,0)</f>
        <v>0</v>
      </c>
      <c r="BJ1191" s="25" t="s">
        <v>77</v>
      </c>
      <c r="BK1191" s="218">
        <f>ROUND(I1191*H1191,2)</f>
        <v>0</v>
      </c>
      <c r="BL1191" s="25" t="s">
        <v>464</v>
      </c>
      <c r="BM1191" s="25" t="s">
        <v>1837</v>
      </c>
    </row>
    <row r="1192" spans="2:65" s="1" customFormat="1" ht="27">
      <c r="B1192" s="42"/>
      <c r="C1192" s="64"/>
      <c r="D1192" s="219" t="s">
        <v>369</v>
      </c>
      <c r="E1192" s="64"/>
      <c r="F1192" s="220" t="s">
        <v>1838</v>
      </c>
      <c r="G1192" s="64"/>
      <c r="H1192" s="64"/>
      <c r="I1192" s="175"/>
      <c r="J1192" s="64"/>
      <c r="K1192" s="64"/>
      <c r="L1192" s="62"/>
      <c r="M1192" s="221"/>
      <c r="N1192" s="43"/>
      <c r="O1192" s="43"/>
      <c r="P1192" s="43"/>
      <c r="Q1192" s="43"/>
      <c r="R1192" s="43"/>
      <c r="S1192" s="43"/>
      <c r="T1192" s="79"/>
      <c r="AT1192" s="25" t="s">
        <v>369</v>
      </c>
      <c r="AU1192" s="25" t="s">
        <v>79</v>
      </c>
    </row>
    <row r="1193" spans="2:65" s="11" customFormat="1" ht="29.85" customHeight="1">
      <c r="B1193" s="190"/>
      <c r="C1193" s="191"/>
      <c r="D1193" s="204" t="s">
        <v>69</v>
      </c>
      <c r="E1193" s="205" t="s">
        <v>1839</v>
      </c>
      <c r="F1193" s="205" t="s">
        <v>1840</v>
      </c>
      <c r="G1193" s="191"/>
      <c r="H1193" s="191"/>
      <c r="I1193" s="194"/>
      <c r="J1193" s="206">
        <f>BK1193</f>
        <v>0</v>
      </c>
      <c r="K1193" s="191"/>
      <c r="L1193" s="196"/>
      <c r="M1193" s="197"/>
      <c r="N1193" s="198"/>
      <c r="O1193" s="198"/>
      <c r="P1193" s="199">
        <f>P1194+SUM(P1195:P1298)+P1339</f>
        <v>0</v>
      </c>
      <c r="Q1193" s="198"/>
      <c r="R1193" s="199">
        <f>R1194+SUM(R1195:R1298)+R1339</f>
        <v>0</v>
      </c>
      <c r="S1193" s="198"/>
      <c r="T1193" s="200">
        <f>T1194+SUM(T1195:T1298)+T1339</f>
        <v>0</v>
      </c>
      <c r="AR1193" s="201" t="s">
        <v>79</v>
      </c>
      <c r="AT1193" s="202" t="s">
        <v>69</v>
      </c>
      <c r="AU1193" s="202" t="s">
        <v>77</v>
      </c>
      <c r="AY1193" s="201" t="s">
        <v>361</v>
      </c>
      <c r="BK1193" s="203">
        <f>BK1194+SUM(BK1195:BK1298)+BK1339</f>
        <v>0</v>
      </c>
    </row>
    <row r="1194" spans="2:65" s="1" customFormat="1" ht="22.5" customHeight="1">
      <c r="B1194" s="42"/>
      <c r="C1194" s="207" t="s">
        <v>1841</v>
      </c>
      <c r="D1194" s="207" t="s">
        <v>363</v>
      </c>
      <c r="E1194" s="208" t="s">
        <v>1842</v>
      </c>
      <c r="F1194" s="209" t="s">
        <v>1843</v>
      </c>
      <c r="G1194" s="210" t="s">
        <v>614</v>
      </c>
      <c r="H1194" s="211">
        <v>1</v>
      </c>
      <c r="I1194" s="212"/>
      <c r="J1194" s="213">
        <f>ROUND(I1194*H1194,2)</f>
        <v>0</v>
      </c>
      <c r="K1194" s="209" t="s">
        <v>21</v>
      </c>
      <c r="L1194" s="62"/>
      <c r="M1194" s="214" t="s">
        <v>21</v>
      </c>
      <c r="N1194" s="215" t="s">
        <v>41</v>
      </c>
      <c r="O1194" s="43"/>
      <c r="P1194" s="216">
        <f>O1194*H1194</f>
        <v>0</v>
      </c>
      <c r="Q1194" s="216">
        <v>0</v>
      </c>
      <c r="R1194" s="216">
        <f>Q1194*H1194</f>
        <v>0</v>
      </c>
      <c r="S1194" s="216">
        <v>0</v>
      </c>
      <c r="T1194" s="217">
        <f>S1194*H1194</f>
        <v>0</v>
      </c>
      <c r="AR1194" s="25" t="s">
        <v>464</v>
      </c>
      <c r="AT1194" s="25" t="s">
        <v>363</v>
      </c>
      <c r="AU1194" s="25" t="s">
        <v>79</v>
      </c>
      <c r="AY1194" s="25" t="s">
        <v>361</v>
      </c>
      <c r="BE1194" s="218">
        <f>IF(N1194="základní",J1194,0)</f>
        <v>0</v>
      </c>
      <c r="BF1194" s="218">
        <f>IF(N1194="snížená",J1194,0)</f>
        <v>0</v>
      </c>
      <c r="BG1194" s="218">
        <f>IF(N1194="zákl. přenesená",J1194,0)</f>
        <v>0</v>
      </c>
      <c r="BH1194" s="218">
        <f>IF(N1194="sníž. přenesená",J1194,0)</f>
        <v>0</v>
      </c>
      <c r="BI1194" s="218">
        <f>IF(N1194="nulová",J1194,0)</f>
        <v>0</v>
      </c>
      <c r="BJ1194" s="25" t="s">
        <v>77</v>
      </c>
      <c r="BK1194" s="218">
        <f>ROUND(I1194*H1194,2)</f>
        <v>0</v>
      </c>
      <c r="BL1194" s="25" t="s">
        <v>464</v>
      </c>
      <c r="BM1194" s="25" t="s">
        <v>1844</v>
      </c>
    </row>
    <row r="1195" spans="2:65" s="1" customFormat="1" ht="13.5">
      <c r="B1195" s="42"/>
      <c r="C1195" s="64"/>
      <c r="D1195" s="219" t="s">
        <v>369</v>
      </c>
      <c r="E1195" s="64"/>
      <c r="F1195" s="220" t="s">
        <v>1843</v>
      </c>
      <c r="G1195" s="64"/>
      <c r="H1195" s="64"/>
      <c r="I1195" s="175"/>
      <c r="J1195" s="64"/>
      <c r="K1195" s="64"/>
      <c r="L1195" s="62"/>
      <c r="M1195" s="221"/>
      <c r="N1195" s="43"/>
      <c r="O1195" s="43"/>
      <c r="P1195" s="43"/>
      <c r="Q1195" s="43"/>
      <c r="R1195" s="43"/>
      <c r="S1195" s="43"/>
      <c r="T1195" s="79"/>
      <c r="AT1195" s="25" t="s">
        <v>369</v>
      </c>
      <c r="AU1195" s="25" t="s">
        <v>79</v>
      </c>
    </row>
    <row r="1196" spans="2:65" s="12" customFormat="1" ht="13.5">
      <c r="B1196" s="222"/>
      <c r="C1196" s="223"/>
      <c r="D1196" s="219" t="s">
        <v>371</v>
      </c>
      <c r="E1196" s="224" t="s">
        <v>21</v>
      </c>
      <c r="F1196" s="225" t="s">
        <v>1845</v>
      </c>
      <c r="G1196" s="223"/>
      <c r="H1196" s="226" t="s">
        <v>21</v>
      </c>
      <c r="I1196" s="227"/>
      <c r="J1196" s="223"/>
      <c r="K1196" s="223"/>
      <c r="L1196" s="228"/>
      <c r="M1196" s="229"/>
      <c r="N1196" s="230"/>
      <c r="O1196" s="230"/>
      <c r="P1196" s="230"/>
      <c r="Q1196" s="230"/>
      <c r="R1196" s="230"/>
      <c r="S1196" s="230"/>
      <c r="T1196" s="231"/>
      <c r="AT1196" s="232" t="s">
        <v>371</v>
      </c>
      <c r="AU1196" s="232" t="s">
        <v>79</v>
      </c>
      <c r="AV1196" s="12" t="s">
        <v>77</v>
      </c>
      <c r="AW1196" s="12" t="s">
        <v>33</v>
      </c>
      <c r="AX1196" s="12" t="s">
        <v>70</v>
      </c>
      <c r="AY1196" s="232" t="s">
        <v>361</v>
      </c>
    </row>
    <row r="1197" spans="2:65" s="13" customFormat="1" ht="13.5">
      <c r="B1197" s="233"/>
      <c r="C1197" s="234"/>
      <c r="D1197" s="235" t="s">
        <v>371</v>
      </c>
      <c r="E1197" s="236" t="s">
        <v>21</v>
      </c>
      <c r="F1197" s="237" t="s">
        <v>77</v>
      </c>
      <c r="G1197" s="234"/>
      <c r="H1197" s="238">
        <v>1</v>
      </c>
      <c r="I1197" s="239"/>
      <c r="J1197" s="234"/>
      <c r="K1197" s="234"/>
      <c r="L1197" s="240"/>
      <c r="M1197" s="241"/>
      <c r="N1197" s="242"/>
      <c r="O1197" s="242"/>
      <c r="P1197" s="242"/>
      <c r="Q1197" s="242"/>
      <c r="R1197" s="242"/>
      <c r="S1197" s="242"/>
      <c r="T1197" s="243"/>
      <c r="AT1197" s="244" t="s">
        <v>371</v>
      </c>
      <c r="AU1197" s="244" t="s">
        <v>79</v>
      </c>
      <c r="AV1197" s="13" t="s">
        <v>79</v>
      </c>
      <c r="AW1197" s="13" t="s">
        <v>33</v>
      </c>
      <c r="AX1197" s="13" t="s">
        <v>77</v>
      </c>
      <c r="AY1197" s="244" t="s">
        <v>361</v>
      </c>
    </row>
    <row r="1198" spans="2:65" s="1" customFormat="1" ht="22.5" customHeight="1">
      <c r="B1198" s="42"/>
      <c r="C1198" s="273" t="s">
        <v>1846</v>
      </c>
      <c r="D1198" s="273" t="s">
        <v>952</v>
      </c>
      <c r="E1198" s="274" t="s">
        <v>1847</v>
      </c>
      <c r="F1198" s="275" t="s">
        <v>1848</v>
      </c>
      <c r="G1198" s="276" t="s">
        <v>614</v>
      </c>
      <c r="H1198" s="277">
        <v>0</v>
      </c>
      <c r="I1198" s="278"/>
      <c r="J1198" s="279">
        <f>ROUND(I1198*H1198,2)</f>
        <v>0</v>
      </c>
      <c r="K1198" s="275" t="s">
        <v>367</v>
      </c>
      <c r="L1198" s="280"/>
      <c r="M1198" s="281" t="s">
        <v>21</v>
      </c>
      <c r="N1198" s="282" t="s">
        <v>41</v>
      </c>
      <c r="O1198" s="43"/>
      <c r="P1198" s="216">
        <f>O1198*H1198</f>
        <v>0</v>
      </c>
      <c r="Q1198" s="216">
        <v>2.0999999999999999E-3</v>
      </c>
      <c r="R1198" s="216">
        <f>Q1198*H1198</f>
        <v>0</v>
      </c>
      <c r="S1198" s="216">
        <v>0</v>
      </c>
      <c r="T1198" s="217">
        <f>S1198*H1198</f>
        <v>0</v>
      </c>
      <c r="AR1198" s="25" t="s">
        <v>580</v>
      </c>
      <c r="AT1198" s="25" t="s">
        <v>952</v>
      </c>
      <c r="AU1198" s="25" t="s">
        <v>79</v>
      </c>
      <c r="AY1198" s="25" t="s">
        <v>361</v>
      </c>
      <c r="BE1198" s="218">
        <f>IF(N1198="základní",J1198,0)</f>
        <v>0</v>
      </c>
      <c r="BF1198" s="218">
        <f>IF(N1198="snížená",J1198,0)</f>
        <v>0</v>
      </c>
      <c r="BG1198" s="218">
        <f>IF(N1198="zákl. přenesená",J1198,0)</f>
        <v>0</v>
      </c>
      <c r="BH1198" s="218">
        <f>IF(N1198="sníž. přenesená",J1198,0)</f>
        <v>0</v>
      </c>
      <c r="BI1198" s="218">
        <f>IF(N1198="nulová",J1198,0)</f>
        <v>0</v>
      </c>
      <c r="BJ1198" s="25" t="s">
        <v>77</v>
      </c>
      <c r="BK1198" s="218">
        <f>ROUND(I1198*H1198,2)</f>
        <v>0</v>
      </c>
      <c r="BL1198" s="25" t="s">
        <v>464</v>
      </c>
      <c r="BM1198" s="25" t="s">
        <v>1849</v>
      </c>
    </row>
    <row r="1199" spans="2:65" s="1" customFormat="1" ht="13.5">
      <c r="B1199" s="42"/>
      <c r="C1199" s="64"/>
      <c r="D1199" s="235" t="s">
        <v>369</v>
      </c>
      <c r="E1199" s="64"/>
      <c r="F1199" s="285" t="s">
        <v>1850</v>
      </c>
      <c r="G1199" s="64"/>
      <c r="H1199" s="64"/>
      <c r="I1199" s="175"/>
      <c r="J1199" s="64"/>
      <c r="K1199" s="64"/>
      <c r="L1199" s="62"/>
      <c r="M1199" s="221"/>
      <c r="N1199" s="43"/>
      <c r="O1199" s="43"/>
      <c r="P1199" s="43"/>
      <c r="Q1199" s="43"/>
      <c r="R1199" s="43"/>
      <c r="S1199" s="43"/>
      <c r="T1199" s="79"/>
      <c r="AT1199" s="25" t="s">
        <v>369</v>
      </c>
      <c r="AU1199" s="25" t="s">
        <v>79</v>
      </c>
    </row>
    <row r="1200" spans="2:65" s="1" customFormat="1" ht="22.5" customHeight="1">
      <c r="B1200" s="42"/>
      <c r="C1200" s="207" t="s">
        <v>1851</v>
      </c>
      <c r="D1200" s="207" t="s">
        <v>363</v>
      </c>
      <c r="E1200" s="208" t="s">
        <v>1852</v>
      </c>
      <c r="F1200" s="209" t="s">
        <v>1853</v>
      </c>
      <c r="G1200" s="210" t="s">
        <v>614</v>
      </c>
      <c r="H1200" s="211">
        <v>1</v>
      </c>
      <c r="I1200" s="212"/>
      <c r="J1200" s="213">
        <f>ROUND(I1200*H1200,2)</f>
        <v>0</v>
      </c>
      <c r="K1200" s="209" t="s">
        <v>21</v>
      </c>
      <c r="L1200" s="62"/>
      <c r="M1200" s="214" t="s">
        <v>21</v>
      </c>
      <c r="N1200" s="215" t="s">
        <v>41</v>
      </c>
      <c r="O1200" s="43"/>
      <c r="P1200" s="216">
        <f>O1200*H1200</f>
        <v>0</v>
      </c>
      <c r="Q1200" s="216">
        <v>0</v>
      </c>
      <c r="R1200" s="216">
        <f>Q1200*H1200</f>
        <v>0</v>
      </c>
      <c r="S1200" s="216">
        <v>0</v>
      </c>
      <c r="T1200" s="217">
        <f>S1200*H1200</f>
        <v>0</v>
      </c>
      <c r="AR1200" s="25" t="s">
        <v>464</v>
      </c>
      <c r="AT1200" s="25" t="s">
        <v>363</v>
      </c>
      <c r="AU1200" s="25" t="s">
        <v>79</v>
      </c>
      <c r="AY1200" s="25" t="s">
        <v>361</v>
      </c>
      <c r="BE1200" s="218">
        <f>IF(N1200="základní",J1200,0)</f>
        <v>0</v>
      </c>
      <c r="BF1200" s="218">
        <f>IF(N1200="snížená",J1200,0)</f>
        <v>0</v>
      </c>
      <c r="BG1200" s="218">
        <f>IF(N1200="zákl. přenesená",J1200,0)</f>
        <v>0</v>
      </c>
      <c r="BH1200" s="218">
        <f>IF(N1200="sníž. přenesená",J1200,0)</f>
        <v>0</v>
      </c>
      <c r="BI1200" s="218">
        <f>IF(N1200="nulová",J1200,0)</f>
        <v>0</v>
      </c>
      <c r="BJ1200" s="25" t="s">
        <v>77</v>
      </c>
      <c r="BK1200" s="218">
        <f>ROUND(I1200*H1200,2)</f>
        <v>0</v>
      </c>
      <c r="BL1200" s="25" t="s">
        <v>464</v>
      </c>
      <c r="BM1200" s="25" t="s">
        <v>1854</v>
      </c>
    </row>
    <row r="1201" spans="2:65" s="1" customFormat="1" ht="13.5">
      <c r="B1201" s="42"/>
      <c r="C1201" s="64"/>
      <c r="D1201" s="219" t="s">
        <v>369</v>
      </c>
      <c r="E1201" s="64"/>
      <c r="F1201" s="220" t="s">
        <v>1853</v>
      </c>
      <c r="G1201" s="64"/>
      <c r="H1201" s="64"/>
      <c r="I1201" s="175"/>
      <c r="J1201" s="64"/>
      <c r="K1201" s="64"/>
      <c r="L1201" s="62"/>
      <c r="M1201" s="221"/>
      <c r="N1201" s="43"/>
      <c r="O1201" s="43"/>
      <c r="P1201" s="43"/>
      <c r="Q1201" s="43"/>
      <c r="R1201" s="43"/>
      <c r="S1201" s="43"/>
      <c r="T1201" s="79"/>
      <c r="AT1201" s="25" t="s">
        <v>369</v>
      </c>
      <c r="AU1201" s="25" t="s">
        <v>79</v>
      </c>
    </row>
    <row r="1202" spans="2:65" s="12" customFormat="1" ht="13.5">
      <c r="B1202" s="222"/>
      <c r="C1202" s="223"/>
      <c r="D1202" s="219" t="s">
        <v>371</v>
      </c>
      <c r="E1202" s="224" t="s">
        <v>21</v>
      </c>
      <c r="F1202" s="225" t="s">
        <v>1855</v>
      </c>
      <c r="G1202" s="223"/>
      <c r="H1202" s="226" t="s">
        <v>21</v>
      </c>
      <c r="I1202" s="227"/>
      <c r="J1202" s="223"/>
      <c r="K1202" s="223"/>
      <c r="L1202" s="228"/>
      <c r="M1202" s="229"/>
      <c r="N1202" s="230"/>
      <c r="O1202" s="230"/>
      <c r="P1202" s="230"/>
      <c r="Q1202" s="230"/>
      <c r="R1202" s="230"/>
      <c r="S1202" s="230"/>
      <c r="T1202" s="231"/>
      <c r="AT1202" s="232" t="s">
        <v>371</v>
      </c>
      <c r="AU1202" s="232" t="s">
        <v>79</v>
      </c>
      <c r="AV1202" s="12" t="s">
        <v>77</v>
      </c>
      <c r="AW1202" s="12" t="s">
        <v>33</v>
      </c>
      <c r="AX1202" s="12" t="s">
        <v>70</v>
      </c>
      <c r="AY1202" s="232" t="s">
        <v>361</v>
      </c>
    </row>
    <row r="1203" spans="2:65" s="13" customFormat="1" ht="13.5">
      <c r="B1203" s="233"/>
      <c r="C1203" s="234"/>
      <c r="D1203" s="235" t="s">
        <v>371</v>
      </c>
      <c r="E1203" s="236" t="s">
        <v>21</v>
      </c>
      <c r="F1203" s="237" t="s">
        <v>77</v>
      </c>
      <c r="G1203" s="234"/>
      <c r="H1203" s="238">
        <v>1</v>
      </c>
      <c r="I1203" s="239"/>
      <c r="J1203" s="234"/>
      <c r="K1203" s="234"/>
      <c r="L1203" s="240"/>
      <c r="M1203" s="241"/>
      <c r="N1203" s="242"/>
      <c r="O1203" s="242"/>
      <c r="P1203" s="242"/>
      <c r="Q1203" s="242"/>
      <c r="R1203" s="242"/>
      <c r="S1203" s="242"/>
      <c r="T1203" s="243"/>
      <c r="AT1203" s="244" t="s">
        <v>371</v>
      </c>
      <c r="AU1203" s="244" t="s">
        <v>79</v>
      </c>
      <c r="AV1203" s="13" t="s">
        <v>79</v>
      </c>
      <c r="AW1203" s="13" t="s">
        <v>33</v>
      </c>
      <c r="AX1203" s="13" t="s">
        <v>77</v>
      </c>
      <c r="AY1203" s="244" t="s">
        <v>361</v>
      </c>
    </row>
    <row r="1204" spans="2:65" s="1" customFormat="1" ht="22.5" customHeight="1">
      <c r="B1204" s="42"/>
      <c r="C1204" s="207" t="s">
        <v>1856</v>
      </c>
      <c r="D1204" s="207" t="s">
        <v>363</v>
      </c>
      <c r="E1204" s="208" t="s">
        <v>1857</v>
      </c>
      <c r="F1204" s="209" t="s">
        <v>1858</v>
      </c>
      <c r="G1204" s="210" t="s">
        <v>614</v>
      </c>
      <c r="H1204" s="211">
        <v>1</v>
      </c>
      <c r="I1204" s="212"/>
      <c r="J1204" s="213">
        <f>ROUND(I1204*H1204,2)</f>
        <v>0</v>
      </c>
      <c r="K1204" s="209" t="s">
        <v>21</v>
      </c>
      <c r="L1204" s="62"/>
      <c r="M1204" s="214" t="s">
        <v>21</v>
      </c>
      <c r="N1204" s="215" t="s">
        <v>41</v>
      </c>
      <c r="O1204" s="43"/>
      <c r="P1204" s="216">
        <f>O1204*H1204</f>
        <v>0</v>
      </c>
      <c r="Q1204" s="216">
        <v>0</v>
      </c>
      <c r="R1204" s="216">
        <f>Q1204*H1204</f>
        <v>0</v>
      </c>
      <c r="S1204" s="216">
        <v>0</v>
      </c>
      <c r="T1204" s="217">
        <f>S1204*H1204</f>
        <v>0</v>
      </c>
      <c r="AR1204" s="25" t="s">
        <v>464</v>
      </c>
      <c r="AT1204" s="25" t="s">
        <v>363</v>
      </c>
      <c r="AU1204" s="25" t="s">
        <v>79</v>
      </c>
      <c r="AY1204" s="25" t="s">
        <v>361</v>
      </c>
      <c r="BE1204" s="218">
        <f>IF(N1204="základní",J1204,0)</f>
        <v>0</v>
      </c>
      <c r="BF1204" s="218">
        <f>IF(N1204="snížená",J1204,0)</f>
        <v>0</v>
      </c>
      <c r="BG1204" s="218">
        <f>IF(N1204="zákl. přenesená",J1204,0)</f>
        <v>0</v>
      </c>
      <c r="BH1204" s="218">
        <f>IF(N1204="sníž. přenesená",J1204,0)</f>
        <v>0</v>
      </c>
      <c r="BI1204" s="218">
        <f>IF(N1204="nulová",J1204,0)</f>
        <v>0</v>
      </c>
      <c r="BJ1204" s="25" t="s">
        <v>77</v>
      </c>
      <c r="BK1204" s="218">
        <f>ROUND(I1204*H1204,2)</f>
        <v>0</v>
      </c>
      <c r="BL1204" s="25" t="s">
        <v>464</v>
      </c>
      <c r="BM1204" s="25" t="s">
        <v>1859</v>
      </c>
    </row>
    <row r="1205" spans="2:65" s="1" customFormat="1" ht="13.5">
      <c r="B1205" s="42"/>
      <c r="C1205" s="64"/>
      <c r="D1205" s="219" t="s">
        <v>369</v>
      </c>
      <c r="E1205" s="64"/>
      <c r="F1205" s="220" t="s">
        <v>1858</v>
      </c>
      <c r="G1205" s="64"/>
      <c r="H1205" s="64"/>
      <c r="I1205" s="175"/>
      <c r="J1205" s="64"/>
      <c r="K1205" s="64"/>
      <c r="L1205" s="62"/>
      <c r="M1205" s="221"/>
      <c r="N1205" s="43"/>
      <c r="O1205" s="43"/>
      <c r="P1205" s="43"/>
      <c r="Q1205" s="43"/>
      <c r="R1205" s="43"/>
      <c r="S1205" s="43"/>
      <c r="T1205" s="79"/>
      <c r="AT1205" s="25" t="s">
        <v>369</v>
      </c>
      <c r="AU1205" s="25" t="s">
        <v>79</v>
      </c>
    </row>
    <row r="1206" spans="2:65" s="12" customFormat="1" ht="13.5">
      <c r="B1206" s="222"/>
      <c r="C1206" s="223"/>
      <c r="D1206" s="219" t="s">
        <v>371</v>
      </c>
      <c r="E1206" s="224" t="s">
        <v>21</v>
      </c>
      <c r="F1206" s="225" t="s">
        <v>1860</v>
      </c>
      <c r="G1206" s="223"/>
      <c r="H1206" s="226" t="s">
        <v>21</v>
      </c>
      <c r="I1206" s="227"/>
      <c r="J1206" s="223"/>
      <c r="K1206" s="223"/>
      <c r="L1206" s="228"/>
      <c r="M1206" s="229"/>
      <c r="N1206" s="230"/>
      <c r="O1206" s="230"/>
      <c r="P1206" s="230"/>
      <c r="Q1206" s="230"/>
      <c r="R1206" s="230"/>
      <c r="S1206" s="230"/>
      <c r="T1206" s="231"/>
      <c r="AT1206" s="232" t="s">
        <v>371</v>
      </c>
      <c r="AU1206" s="232" t="s">
        <v>79</v>
      </c>
      <c r="AV1206" s="12" t="s">
        <v>77</v>
      </c>
      <c r="AW1206" s="12" t="s">
        <v>33</v>
      </c>
      <c r="AX1206" s="12" t="s">
        <v>70</v>
      </c>
      <c r="AY1206" s="232" t="s">
        <v>361</v>
      </c>
    </row>
    <row r="1207" spans="2:65" s="13" customFormat="1" ht="13.5">
      <c r="B1207" s="233"/>
      <c r="C1207" s="234"/>
      <c r="D1207" s="235" t="s">
        <v>371</v>
      </c>
      <c r="E1207" s="236" t="s">
        <v>21</v>
      </c>
      <c r="F1207" s="237" t="s">
        <v>77</v>
      </c>
      <c r="G1207" s="234"/>
      <c r="H1207" s="238">
        <v>1</v>
      </c>
      <c r="I1207" s="239"/>
      <c r="J1207" s="234"/>
      <c r="K1207" s="234"/>
      <c r="L1207" s="240"/>
      <c r="M1207" s="241"/>
      <c r="N1207" s="242"/>
      <c r="O1207" s="242"/>
      <c r="P1207" s="242"/>
      <c r="Q1207" s="242"/>
      <c r="R1207" s="242"/>
      <c r="S1207" s="242"/>
      <c r="T1207" s="243"/>
      <c r="AT1207" s="244" t="s">
        <v>371</v>
      </c>
      <c r="AU1207" s="244" t="s">
        <v>79</v>
      </c>
      <c r="AV1207" s="13" t="s">
        <v>79</v>
      </c>
      <c r="AW1207" s="13" t="s">
        <v>33</v>
      </c>
      <c r="AX1207" s="13" t="s">
        <v>77</v>
      </c>
      <c r="AY1207" s="244" t="s">
        <v>361</v>
      </c>
    </row>
    <row r="1208" spans="2:65" s="1" customFormat="1" ht="22.5" customHeight="1">
      <c r="B1208" s="42"/>
      <c r="C1208" s="207" t="s">
        <v>1861</v>
      </c>
      <c r="D1208" s="207" t="s">
        <v>363</v>
      </c>
      <c r="E1208" s="208" t="s">
        <v>1862</v>
      </c>
      <c r="F1208" s="209" t="s">
        <v>1863</v>
      </c>
      <c r="G1208" s="210" t="s">
        <v>614</v>
      </c>
      <c r="H1208" s="211">
        <v>2</v>
      </c>
      <c r="I1208" s="212"/>
      <c r="J1208" s="213">
        <f>ROUND(I1208*H1208,2)</f>
        <v>0</v>
      </c>
      <c r="K1208" s="209" t="s">
        <v>21</v>
      </c>
      <c r="L1208" s="62"/>
      <c r="M1208" s="214" t="s">
        <v>21</v>
      </c>
      <c r="N1208" s="215" t="s">
        <v>41</v>
      </c>
      <c r="O1208" s="43"/>
      <c r="P1208" s="216">
        <f>O1208*H1208</f>
        <v>0</v>
      </c>
      <c r="Q1208" s="216">
        <v>0</v>
      </c>
      <c r="R1208" s="216">
        <f>Q1208*H1208</f>
        <v>0</v>
      </c>
      <c r="S1208" s="216">
        <v>0</v>
      </c>
      <c r="T1208" s="217">
        <f>S1208*H1208</f>
        <v>0</v>
      </c>
      <c r="AR1208" s="25" t="s">
        <v>464</v>
      </c>
      <c r="AT1208" s="25" t="s">
        <v>363</v>
      </c>
      <c r="AU1208" s="25" t="s">
        <v>79</v>
      </c>
      <c r="AY1208" s="25" t="s">
        <v>361</v>
      </c>
      <c r="BE1208" s="218">
        <f>IF(N1208="základní",J1208,0)</f>
        <v>0</v>
      </c>
      <c r="BF1208" s="218">
        <f>IF(N1208="snížená",J1208,0)</f>
        <v>0</v>
      </c>
      <c r="BG1208" s="218">
        <f>IF(N1208="zákl. přenesená",J1208,0)</f>
        <v>0</v>
      </c>
      <c r="BH1208" s="218">
        <f>IF(N1208="sníž. přenesená",J1208,0)</f>
        <v>0</v>
      </c>
      <c r="BI1208" s="218">
        <f>IF(N1208="nulová",J1208,0)</f>
        <v>0</v>
      </c>
      <c r="BJ1208" s="25" t="s">
        <v>77</v>
      </c>
      <c r="BK1208" s="218">
        <f>ROUND(I1208*H1208,2)</f>
        <v>0</v>
      </c>
      <c r="BL1208" s="25" t="s">
        <v>464</v>
      </c>
      <c r="BM1208" s="25" t="s">
        <v>1864</v>
      </c>
    </row>
    <row r="1209" spans="2:65" s="1" customFormat="1" ht="13.5">
      <c r="B1209" s="42"/>
      <c r="C1209" s="64"/>
      <c r="D1209" s="219" t="s">
        <v>369</v>
      </c>
      <c r="E1209" s="64"/>
      <c r="F1209" s="220" t="s">
        <v>1863</v>
      </c>
      <c r="G1209" s="64"/>
      <c r="H1209" s="64"/>
      <c r="I1209" s="175"/>
      <c r="J1209" s="64"/>
      <c r="K1209" s="64"/>
      <c r="L1209" s="62"/>
      <c r="M1209" s="221"/>
      <c r="N1209" s="43"/>
      <c r="O1209" s="43"/>
      <c r="P1209" s="43"/>
      <c r="Q1209" s="43"/>
      <c r="R1209" s="43"/>
      <c r="S1209" s="43"/>
      <c r="T1209" s="79"/>
      <c r="AT1209" s="25" t="s">
        <v>369</v>
      </c>
      <c r="AU1209" s="25" t="s">
        <v>79</v>
      </c>
    </row>
    <row r="1210" spans="2:65" s="12" customFormat="1" ht="13.5">
      <c r="B1210" s="222"/>
      <c r="C1210" s="223"/>
      <c r="D1210" s="219" t="s">
        <v>371</v>
      </c>
      <c r="E1210" s="224" t="s">
        <v>21</v>
      </c>
      <c r="F1210" s="225" t="s">
        <v>1865</v>
      </c>
      <c r="G1210" s="223"/>
      <c r="H1210" s="226" t="s">
        <v>21</v>
      </c>
      <c r="I1210" s="227"/>
      <c r="J1210" s="223"/>
      <c r="K1210" s="223"/>
      <c r="L1210" s="228"/>
      <c r="M1210" s="229"/>
      <c r="N1210" s="230"/>
      <c r="O1210" s="230"/>
      <c r="P1210" s="230"/>
      <c r="Q1210" s="230"/>
      <c r="R1210" s="230"/>
      <c r="S1210" s="230"/>
      <c r="T1210" s="231"/>
      <c r="AT1210" s="232" t="s">
        <v>371</v>
      </c>
      <c r="AU1210" s="232" t="s">
        <v>79</v>
      </c>
      <c r="AV1210" s="12" t="s">
        <v>77</v>
      </c>
      <c r="AW1210" s="12" t="s">
        <v>33</v>
      </c>
      <c r="AX1210" s="12" t="s">
        <v>70</v>
      </c>
      <c r="AY1210" s="232" t="s">
        <v>361</v>
      </c>
    </row>
    <row r="1211" spans="2:65" s="13" customFormat="1" ht="13.5">
      <c r="B1211" s="233"/>
      <c r="C1211" s="234"/>
      <c r="D1211" s="235" t="s">
        <v>371</v>
      </c>
      <c r="E1211" s="236" t="s">
        <v>21</v>
      </c>
      <c r="F1211" s="237" t="s">
        <v>79</v>
      </c>
      <c r="G1211" s="234"/>
      <c r="H1211" s="238">
        <v>2</v>
      </c>
      <c r="I1211" s="239"/>
      <c r="J1211" s="234"/>
      <c r="K1211" s="234"/>
      <c r="L1211" s="240"/>
      <c r="M1211" s="241"/>
      <c r="N1211" s="242"/>
      <c r="O1211" s="242"/>
      <c r="P1211" s="242"/>
      <c r="Q1211" s="242"/>
      <c r="R1211" s="242"/>
      <c r="S1211" s="242"/>
      <c r="T1211" s="243"/>
      <c r="AT1211" s="244" t="s">
        <v>371</v>
      </c>
      <c r="AU1211" s="244" t="s">
        <v>79</v>
      </c>
      <c r="AV1211" s="13" t="s">
        <v>79</v>
      </c>
      <c r="AW1211" s="13" t="s">
        <v>33</v>
      </c>
      <c r="AX1211" s="13" t="s">
        <v>77</v>
      </c>
      <c r="AY1211" s="244" t="s">
        <v>361</v>
      </c>
    </row>
    <row r="1212" spans="2:65" s="1" customFormat="1" ht="22.5" customHeight="1">
      <c r="B1212" s="42"/>
      <c r="C1212" s="207" t="s">
        <v>1866</v>
      </c>
      <c r="D1212" s="207" t="s">
        <v>363</v>
      </c>
      <c r="E1212" s="208" t="s">
        <v>1867</v>
      </c>
      <c r="F1212" s="209" t="s">
        <v>1868</v>
      </c>
      <c r="G1212" s="210" t="s">
        <v>614</v>
      </c>
      <c r="H1212" s="211">
        <v>1</v>
      </c>
      <c r="I1212" s="212"/>
      <c r="J1212" s="213">
        <f>ROUND(I1212*H1212,2)</f>
        <v>0</v>
      </c>
      <c r="K1212" s="209" t="s">
        <v>21</v>
      </c>
      <c r="L1212" s="62"/>
      <c r="M1212" s="214" t="s">
        <v>21</v>
      </c>
      <c r="N1212" s="215" t="s">
        <v>41</v>
      </c>
      <c r="O1212" s="43"/>
      <c r="P1212" s="216">
        <f>O1212*H1212</f>
        <v>0</v>
      </c>
      <c r="Q1212" s="216">
        <v>0</v>
      </c>
      <c r="R1212" s="216">
        <f>Q1212*H1212</f>
        <v>0</v>
      </c>
      <c r="S1212" s="216">
        <v>0</v>
      </c>
      <c r="T1212" s="217">
        <f>S1212*H1212</f>
        <v>0</v>
      </c>
      <c r="AR1212" s="25" t="s">
        <v>464</v>
      </c>
      <c r="AT1212" s="25" t="s">
        <v>363</v>
      </c>
      <c r="AU1212" s="25" t="s">
        <v>79</v>
      </c>
      <c r="AY1212" s="25" t="s">
        <v>361</v>
      </c>
      <c r="BE1212" s="218">
        <f>IF(N1212="základní",J1212,0)</f>
        <v>0</v>
      </c>
      <c r="BF1212" s="218">
        <f>IF(N1212="snížená",J1212,0)</f>
        <v>0</v>
      </c>
      <c r="BG1212" s="218">
        <f>IF(N1212="zákl. přenesená",J1212,0)</f>
        <v>0</v>
      </c>
      <c r="BH1212" s="218">
        <f>IF(N1212="sníž. přenesená",J1212,0)</f>
        <v>0</v>
      </c>
      <c r="BI1212" s="218">
        <f>IF(N1212="nulová",J1212,0)</f>
        <v>0</v>
      </c>
      <c r="BJ1212" s="25" t="s">
        <v>77</v>
      </c>
      <c r="BK1212" s="218">
        <f>ROUND(I1212*H1212,2)</f>
        <v>0</v>
      </c>
      <c r="BL1212" s="25" t="s">
        <v>464</v>
      </c>
      <c r="BM1212" s="25" t="s">
        <v>1869</v>
      </c>
    </row>
    <row r="1213" spans="2:65" s="1" customFormat="1" ht="13.5">
      <c r="B1213" s="42"/>
      <c r="C1213" s="64"/>
      <c r="D1213" s="219" t="s">
        <v>369</v>
      </c>
      <c r="E1213" s="64"/>
      <c r="F1213" s="220" t="s">
        <v>1868</v>
      </c>
      <c r="G1213" s="64"/>
      <c r="H1213" s="64"/>
      <c r="I1213" s="175"/>
      <c r="J1213" s="64"/>
      <c r="K1213" s="64"/>
      <c r="L1213" s="62"/>
      <c r="M1213" s="221"/>
      <c r="N1213" s="43"/>
      <c r="O1213" s="43"/>
      <c r="P1213" s="43"/>
      <c r="Q1213" s="43"/>
      <c r="R1213" s="43"/>
      <c r="S1213" s="43"/>
      <c r="T1213" s="79"/>
      <c r="AT1213" s="25" t="s">
        <v>369</v>
      </c>
      <c r="AU1213" s="25" t="s">
        <v>79</v>
      </c>
    </row>
    <row r="1214" spans="2:65" s="12" customFormat="1" ht="13.5">
      <c r="B1214" s="222"/>
      <c r="C1214" s="223"/>
      <c r="D1214" s="219" t="s">
        <v>371</v>
      </c>
      <c r="E1214" s="224" t="s">
        <v>21</v>
      </c>
      <c r="F1214" s="225" t="s">
        <v>1865</v>
      </c>
      <c r="G1214" s="223"/>
      <c r="H1214" s="226" t="s">
        <v>21</v>
      </c>
      <c r="I1214" s="227"/>
      <c r="J1214" s="223"/>
      <c r="K1214" s="223"/>
      <c r="L1214" s="228"/>
      <c r="M1214" s="229"/>
      <c r="N1214" s="230"/>
      <c r="O1214" s="230"/>
      <c r="P1214" s="230"/>
      <c r="Q1214" s="230"/>
      <c r="R1214" s="230"/>
      <c r="S1214" s="230"/>
      <c r="T1214" s="231"/>
      <c r="AT1214" s="232" t="s">
        <v>371</v>
      </c>
      <c r="AU1214" s="232" t="s">
        <v>79</v>
      </c>
      <c r="AV1214" s="12" t="s">
        <v>77</v>
      </c>
      <c r="AW1214" s="12" t="s">
        <v>33</v>
      </c>
      <c r="AX1214" s="12" t="s">
        <v>70</v>
      </c>
      <c r="AY1214" s="232" t="s">
        <v>361</v>
      </c>
    </row>
    <row r="1215" spans="2:65" s="13" customFormat="1" ht="13.5">
      <c r="B1215" s="233"/>
      <c r="C1215" s="234"/>
      <c r="D1215" s="235" t="s">
        <v>371</v>
      </c>
      <c r="E1215" s="236" t="s">
        <v>21</v>
      </c>
      <c r="F1215" s="237" t="s">
        <v>77</v>
      </c>
      <c r="G1215" s="234"/>
      <c r="H1215" s="238">
        <v>1</v>
      </c>
      <c r="I1215" s="239"/>
      <c r="J1215" s="234"/>
      <c r="K1215" s="234"/>
      <c r="L1215" s="240"/>
      <c r="M1215" s="241"/>
      <c r="N1215" s="242"/>
      <c r="O1215" s="242"/>
      <c r="P1215" s="242"/>
      <c r="Q1215" s="242"/>
      <c r="R1215" s="242"/>
      <c r="S1215" s="242"/>
      <c r="T1215" s="243"/>
      <c r="AT1215" s="244" t="s">
        <v>371</v>
      </c>
      <c r="AU1215" s="244" t="s">
        <v>79</v>
      </c>
      <c r="AV1215" s="13" t="s">
        <v>79</v>
      </c>
      <c r="AW1215" s="13" t="s">
        <v>33</v>
      </c>
      <c r="AX1215" s="13" t="s">
        <v>77</v>
      </c>
      <c r="AY1215" s="244" t="s">
        <v>361</v>
      </c>
    </row>
    <row r="1216" spans="2:65" s="1" customFormat="1" ht="22.5" customHeight="1">
      <c r="B1216" s="42"/>
      <c r="C1216" s="207" t="s">
        <v>1870</v>
      </c>
      <c r="D1216" s="207" t="s">
        <v>363</v>
      </c>
      <c r="E1216" s="208" t="s">
        <v>1871</v>
      </c>
      <c r="F1216" s="209" t="s">
        <v>1872</v>
      </c>
      <c r="G1216" s="210" t="s">
        <v>614</v>
      </c>
      <c r="H1216" s="211">
        <v>1</v>
      </c>
      <c r="I1216" s="212"/>
      <c r="J1216" s="213">
        <f>ROUND(I1216*H1216,2)</f>
        <v>0</v>
      </c>
      <c r="K1216" s="209" t="s">
        <v>21</v>
      </c>
      <c r="L1216" s="62"/>
      <c r="M1216" s="214" t="s">
        <v>21</v>
      </c>
      <c r="N1216" s="215" t="s">
        <v>41</v>
      </c>
      <c r="O1216" s="43"/>
      <c r="P1216" s="216">
        <f>O1216*H1216</f>
        <v>0</v>
      </c>
      <c r="Q1216" s="216">
        <v>0</v>
      </c>
      <c r="R1216" s="216">
        <f>Q1216*H1216</f>
        <v>0</v>
      </c>
      <c r="S1216" s="216">
        <v>0</v>
      </c>
      <c r="T1216" s="217">
        <f>S1216*H1216</f>
        <v>0</v>
      </c>
      <c r="AR1216" s="25" t="s">
        <v>464</v>
      </c>
      <c r="AT1216" s="25" t="s">
        <v>363</v>
      </c>
      <c r="AU1216" s="25" t="s">
        <v>79</v>
      </c>
      <c r="AY1216" s="25" t="s">
        <v>361</v>
      </c>
      <c r="BE1216" s="218">
        <f>IF(N1216="základní",J1216,0)</f>
        <v>0</v>
      </c>
      <c r="BF1216" s="218">
        <f>IF(N1216="snížená",J1216,0)</f>
        <v>0</v>
      </c>
      <c r="BG1216" s="218">
        <f>IF(N1216="zákl. přenesená",J1216,0)</f>
        <v>0</v>
      </c>
      <c r="BH1216" s="218">
        <f>IF(N1216="sníž. přenesená",J1216,0)</f>
        <v>0</v>
      </c>
      <c r="BI1216" s="218">
        <f>IF(N1216="nulová",J1216,0)</f>
        <v>0</v>
      </c>
      <c r="BJ1216" s="25" t="s">
        <v>77</v>
      </c>
      <c r="BK1216" s="218">
        <f>ROUND(I1216*H1216,2)</f>
        <v>0</v>
      </c>
      <c r="BL1216" s="25" t="s">
        <v>464</v>
      </c>
      <c r="BM1216" s="25" t="s">
        <v>1873</v>
      </c>
    </row>
    <row r="1217" spans="2:65" s="1" customFormat="1" ht="13.5">
      <c r="B1217" s="42"/>
      <c r="C1217" s="64"/>
      <c r="D1217" s="219" t="s">
        <v>369</v>
      </c>
      <c r="E1217" s="64"/>
      <c r="F1217" s="220" t="s">
        <v>1872</v>
      </c>
      <c r="G1217" s="64"/>
      <c r="H1217" s="64"/>
      <c r="I1217" s="175"/>
      <c r="J1217" s="64"/>
      <c r="K1217" s="64"/>
      <c r="L1217" s="62"/>
      <c r="M1217" s="221"/>
      <c r="N1217" s="43"/>
      <c r="O1217" s="43"/>
      <c r="P1217" s="43"/>
      <c r="Q1217" s="43"/>
      <c r="R1217" s="43"/>
      <c r="S1217" s="43"/>
      <c r="T1217" s="79"/>
      <c r="AT1217" s="25" t="s">
        <v>369</v>
      </c>
      <c r="AU1217" s="25" t="s">
        <v>79</v>
      </c>
    </row>
    <row r="1218" spans="2:65" s="12" customFormat="1" ht="13.5">
      <c r="B1218" s="222"/>
      <c r="C1218" s="223"/>
      <c r="D1218" s="219" t="s">
        <v>371</v>
      </c>
      <c r="E1218" s="224" t="s">
        <v>21</v>
      </c>
      <c r="F1218" s="225" t="s">
        <v>1865</v>
      </c>
      <c r="G1218" s="223"/>
      <c r="H1218" s="226" t="s">
        <v>21</v>
      </c>
      <c r="I1218" s="227"/>
      <c r="J1218" s="223"/>
      <c r="K1218" s="223"/>
      <c r="L1218" s="228"/>
      <c r="M1218" s="229"/>
      <c r="N1218" s="230"/>
      <c r="O1218" s="230"/>
      <c r="P1218" s="230"/>
      <c r="Q1218" s="230"/>
      <c r="R1218" s="230"/>
      <c r="S1218" s="230"/>
      <c r="T1218" s="231"/>
      <c r="AT1218" s="232" t="s">
        <v>371</v>
      </c>
      <c r="AU1218" s="232" t="s">
        <v>79</v>
      </c>
      <c r="AV1218" s="12" t="s">
        <v>77</v>
      </c>
      <c r="AW1218" s="12" t="s">
        <v>33</v>
      </c>
      <c r="AX1218" s="12" t="s">
        <v>70</v>
      </c>
      <c r="AY1218" s="232" t="s">
        <v>361</v>
      </c>
    </row>
    <row r="1219" spans="2:65" s="13" customFormat="1" ht="13.5">
      <c r="B1219" s="233"/>
      <c r="C1219" s="234"/>
      <c r="D1219" s="235" t="s">
        <v>371</v>
      </c>
      <c r="E1219" s="236" t="s">
        <v>21</v>
      </c>
      <c r="F1219" s="237" t="s">
        <v>77</v>
      </c>
      <c r="G1219" s="234"/>
      <c r="H1219" s="238">
        <v>1</v>
      </c>
      <c r="I1219" s="239"/>
      <c r="J1219" s="234"/>
      <c r="K1219" s="234"/>
      <c r="L1219" s="240"/>
      <c r="M1219" s="241"/>
      <c r="N1219" s="242"/>
      <c r="O1219" s="242"/>
      <c r="P1219" s="242"/>
      <c r="Q1219" s="242"/>
      <c r="R1219" s="242"/>
      <c r="S1219" s="242"/>
      <c r="T1219" s="243"/>
      <c r="AT1219" s="244" t="s">
        <v>371</v>
      </c>
      <c r="AU1219" s="244" t="s">
        <v>79</v>
      </c>
      <c r="AV1219" s="13" t="s">
        <v>79</v>
      </c>
      <c r="AW1219" s="13" t="s">
        <v>33</v>
      </c>
      <c r="AX1219" s="13" t="s">
        <v>77</v>
      </c>
      <c r="AY1219" s="244" t="s">
        <v>361</v>
      </c>
    </row>
    <row r="1220" spans="2:65" s="1" customFormat="1" ht="22.5" customHeight="1">
      <c r="B1220" s="42"/>
      <c r="C1220" s="207" t="s">
        <v>1874</v>
      </c>
      <c r="D1220" s="207" t="s">
        <v>363</v>
      </c>
      <c r="E1220" s="208" t="s">
        <v>1875</v>
      </c>
      <c r="F1220" s="209" t="s">
        <v>1876</v>
      </c>
      <c r="G1220" s="210" t="s">
        <v>614</v>
      </c>
      <c r="H1220" s="211">
        <v>2</v>
      </c>
      <c r="I1220" s="212"/>
      <c r="J1220" s="213">
        <f>ROUND(I1220*H1220,2)</f>
        <v>0</v>
      </c>
      <c r="K1220" s="209" t="s">
        <v>21</v>
      </c>
      <c r="L1220" s="62"/>
      <c r="M1220" s="214" t="s">
        <v>21</v>
      </c>
      <c r="N1220" s="215" t="s">
        <v>41</v>
      </c>
      <c r="O1220" s="43"/>
      <c r="P1220" s="216">
        <f>O1220*H1220</f>
        <v>0</v>
      </c>
      <c r="Q1220" s="216">
        <v>0</v>
      </c>
      <c r="R1220" s="216">
        <f>Q1220*H1220</f>
        <v>0</v>
      </c>
      <c r="S1220" s="216">
        <v>0</v>
      </c>
      <c r="T1220" s="217">
        <f>S1220*H1220</f>
        <v>0</v>
      </c>
      <c r="AR1220" s="25" t="s">
        <v>464</v>
      </c>
      <c r="AT1220" s="25" t="s">
        <v>363</v>
      </c>
      <c r="AU1220" s="25" t="s">
        <v>79</v>
      </c>
      <c r="AY1220" s="25" t="s">
        <v>361</v>
      </c>
      <c r="BE1220" s="218">
        <f>IF(N1220="základní",J1220,0)</f>
        <v>0</v>
      </c>
      <c r="BF1220" s="218">
        <f>IF(N1220="snížená",J1220,0)</f>
        <v>0</v>
      </c>
      <c r="BG1220" s="218">
        <f>IF(N1220="zákl. přenesená",J1220,0)</f>
        <v>0</v>
      </c>
      <c r="BH1220" s="218">
        <f>IF(N1220="sníž. přenesená",J1220,0)</f>
        <v>0</v>
      </c>
      <c r="BI1220" s="218">
        <f>IF(N1220="nulová",J1220,0)</f>
        <v>0</v>
      </c>
      <c r="BJ1220" s="25" t="s">
        <v>77</v>
      </c>
      <c r="BK1220" s="218">
        <f>ROUND(I1220*H1220,2)</f>
        <v>0</v>
      </c>
      <c r="BL1220" s="25" t="s">
        <v>464</v>
      </c>
      <c r="BM1220" s="25" t="s">
        <v>1877</v>
      </c>
    </row>
    <row r="1221" spans="2:65" s="1" customFormat="1" ht="13.5">
      <c r="B1221" s="42"/>
      <c r="C1221" s="64"/>
      <c r="D1221" s="219" t="s">
        <v>369</v>
      </c>
      <c r="E1221" s="64"/>
      <c r="F1221" s="220" t="s">
        <v>1876</v>
      </c>
      <c r="G1221" s="64"/>
      <c r="H1221" s="64"/>
      <c r="I1221" s="175"/>
      <c r="J1221" s="64"/>
      <c r="K1221" s="64"/>
      <c r="L1221" s="62"/>
      <c r="M1221" s="221"/>
      <c r="N1221" s="43"/>
      <c r="O1221" s="43"/>
      <c r="P1221" s="43"/>
      <c r="Q1221" s="43"/>
      <c r="R1221" s="43"/>
      <c r="S1221" s="43"/>
      <c r="T1221" s="79"/>
      <c r="AT1221" s="25" t="s">
        <v>369</v>
      </c>
      <c r="AU1221" s="25" t="s">
        <v>79</v>
      </c>
    </row>
    <row r="1222" spans="2:65" s="12" customFormat="1" ht="13.5">
      <c r="B1222" s="222"/>
      <c r="C1222" s="223"/>
      <c r="D1222" s="219" t="s">
        <v>371</v>
      </c>
      <c r="E1222" s="224" t="s">
        <v>21</v>
      </c>
      <c r="F1222" s="225" t="s">
        <v>1865</v>
      </c>
      <c r="G1222" s="223"/>
      <c r="H1222" s="226" t="s">
        <v>21</v>
      </c>
      <c r="I1222" s="227"/>
      <c r="J1222" s="223"/>
      <c r="K1222" s="223"/>
      <c r="L1222" s="228"/>
      <c r="M1222" s="229"/>
      <c r="N1222" s="230"/>
      <c r="O1222" s="230"/>
      <c r="P1222" s="230"/>
      <c r="Q1222" s="230"/>
      <c r="R1222" s="230"/>
      <c r="S1222" s="230"/>
      <c r="T1222" s="231"/>
      <c r="AT1222" s="232" t="s">
        <v>371</v>
      </c>
      <c r="AU1222" s="232" t="s">
        <v>79</v>
      </c>
      <c r="AV1222" s="12" t="s">
        <v>77</v>
      </c>
      <c r="AW1222" s="12" t="s">
        <v>33</v>
      </c>
      <c r="AX1222" s="12" t="s">
        <v>70</v>
      </c>
      <c r="AY1222" s="232" t="s">
        <v>361</v>
      </c>
    </row>
    <row r="1223" spans="2:65" s="13" customFormat="1" ht="13.5">
      <c r="B1223" s="233"/>
      <c r="C1223" s="234"/>
      <c r="D1223" s="235" t="s">
        <v>371</v>
      </c>
      <c r="E1223" s="236" t="s">
        <v>21</v>
      </c>
      <c r="F1223" s="237" t="s">
        <v>79</v>
      </c>
      <c r="G1223" s="234"/>
      <c r="H1223" s="238">
        <v>2</v>
      </c>
      <c r="I1223" s="239"/>
      <c r="J1223" s="234"/>
      <c r="K1223" s="234"/>
      <c r="L1223" s="240"/>
      <c r="M1223" s="241"/>
      <c r="N1223" s="242"/>
      <c r="O1223" s="242"/>
      <c r="P1223" s="242"/>
      <c r="Q1223" s="242"/>
      <c r="R1223" s="242"/>
      <c r="S1223" s="242"/>
      <c r="T1223" s="243"/>
      <c r="AT1223" s="244" t="s">
        <v>371</v>
      </c>
      <c r="AU1223" s="244" t="s">
        <v>79</v>
      </c>
      <c r="AV1223" s="13" t="s">
        <v>79</v>
      </c>
      <c r="AW1223" s="13" t="s">
        <v>33</v>
      </c>
      <c r="AX1223" s="13" t="s">
        <v>77</v>
      </c>
      <c r="AY1223" s="244" t="s">
        <v>361</v>
      </c>
    </row>
    <row r="1224" spans="2:65" s="1" customFormat="1" ht="22.5" customHeight="1">
      <c r="B1224" s="42"/>
      <c r="C1224" s="207" t="s">
        <v>1878</v>
      </c>
      <c r="D1224" s="207" t="s">
        <v>363</v>
      </c>
      <c r="E1224" s="208" t="s">
        <v>1879</v>
      </c>
      <c r="F1224" s="209" t="s">
        <v>1880</v>
      </c>
      <c r="G1224" s="210" t="s">
        <v>614</v>
      </c>
      <c r="H1224" s="211">
        <v>2</v>
      </c>
      <c r="I1224" s="212"/>
      <c r="J1224" s="213">
        <f>ROUND(I1224*H1224,2)</f>
        <v>0</v>
      </c>
      <c r="K1224" s="209" t="s">
        <v>21</v>
      </c>
      <c r="L1224" s="62"/>
      <c r="M1224" s="214" t="s">
        <v>21</v>
      </c>
      <c r="N1224" s="215" t="s">
        <v>41</v>
      </c>
      <c r="O1224" s="43"/>
      <c r="P1224" s="216">
        <f>O1224*H1224</f>
        <v>0</v>
      </c>
      <c r="Q1224" s="216">
        <v>0</v>
      </c>
      <c r="R1224" s="216">
        <f>Q1224*H1224</f>
        <v>0</v>
      </c>
      <c r="S1224" s="216">
        <v>0</v>
      </c>
      <c r="T1224" s="217">
        <f>S1224*H1224</f>
        <v>0</v>
      </c>
      <c r="AR1224" s="25" t="s">
        <v>464</v>
      </c>
      <c r="AT1224" s="25" t="s">
        <v>363</v>
      </c>
      <c r="AU1224" s="25" t="s">
        <v>79</v>
      </c>
      <c r="AY1224" s="25" t="s">
        <v>361</v>
      </c>
      <c r="BE1224" s="218">
        <f>IF(N1224="základní",J1224,0)</f>
        <v>0</v>
      </c>
      <c r="BF1224" s="218">
        <f>IF(N1224="snížená",J1224,0)</f>
        <v>0</v>
      </c>
      <c r="BG1224" s="218">
        <f>IF(N1224="zákl. přenesená",J1224,0)</f>
        <v>0</v>
      </c>
      <c r="BH1224" s="218">
        <f>IF(N1224="sníž. přenesená",J1224,0)</f>
        <v>0</v>
      </c>
      <c r="BI1224" s="218">
        <f>IF(N1224="nulová",J1224,0)</f>
        <v>0</v>
      </c>
      <c r="BJ1224" s="25" t="s">
        <v>77</v>
      </c>
      <c r="BK1224" s="218">
        <f>ROUND(I1224*H1224,2)</f>
        <v>0</v>
      </c>
      <c r="BL1224" s="25" t="s">
        <v>464</v>
      </c>
      <c r="BM1224" s="25" t="s">
        <v>1881</v>
      </c>
    </row>
    <row r="1225" spans="2:65" s="1" customFormat="1" ht="13.5">
      <c r="B1225" s="42"/>
      <c r="C1225" s="64"/>
      <c r="D1225" s="219" t="s">
        <v>369</v>
      </c>
      <c r="E1225" s="64"/>
      <c r="F1225" s="220" t="s">
        <v>1880</v>
      </c>
      <c r="G1225" s="64"/>
      <c r="H1225" s="64"/>
      <c r="I1225" s="175"/>
      <c r="J1225" s="64"/>
      <c r="K1225" s="64"/>
      <c r="L1225" s="62"/>
      <c r="M1225" s="221"/>
      <c r="N1225" s="43"/>
      <c r="O1225" s="43"/>
      <c r="P1225" s="43"/>
      <c r="Q1225" s="43"/>
      <c r="R1225" s="43"/>
      <c r="S1225" s="43"/>
      <c r="T1225" s="79"/>
      <c r="AT1225" s="25" t="s">
        <v>369</v>
      </c>
      <c r="AU1225" s="25" t="s">
        <v>79</v>
      </c>
    </row>
    <row r="1226" spans="2:65" s="12" customFormat="1" ht="13.5">
      <c r="B1226" s="222"/>
      <c r="C1226" s="223"/>
      <c r="D1226" s="219" t="s">
        <v>371</v>
      </c>
      <c r="E1226" s="224" t="s">
        <v>21</v>
      </c>
      <c r="F1226" s="225" t="s">
        <v>1865</v>
      </c>
      <c r="G1226" s="223"/>
      <c r="H1226" s="226" t="s">
        <v>21</v>
      </c>
      <c r="I1226" s="227"/>
      <c r="J1226" s="223"/>
      <c r="K1226" s="223"/>
      <c r="L1226" s="228"/>
      <c r="M1226" s="229"/>
      <c r="N1226" s="230"/>
      <c r="O1226" s="230"/>
      <c r="P1226" s="230"/>
      <c r="Q1226" s="230"/>
      <c r="R1226" s="230"/>
      <c r="S1226" s="230"/>
      <c r="T1226" s="231"/>
      <c r="AT1226" s="232" t="s">
        <v>371</v>
      </c>
      <c r="AU1226" s="232" t="s">
        <v>79</v>
      </c>
      <c r="AV1226" s="12" t="s">
        <v>77</v>
      </c>
      <c r="AW1226" s="12" t="s">
        <v>33</v>
      </c>
      <c r="AX1226" s="12" t="s">
        <v>70</v>
      </c>
      <c r="AY1226" s="232" t="s">
        <v>361</v>
      </c>
    </row>
    <row r="1227" spans="2:65" s="13" customFormat="1" ht="13.5">
      <c r="B1227" s="233"/>
      <c r="C1227" s="234"/>
      <c r="D1227" s="235" t="s">
        <v>371</v>
      </c>
      <c r="E1227" s="236" t="s">
        <v>21</v>
      </c>
      <c r="F1227" s="237" t="s">
        <v>79</v>
      </c>
      <c r="G1227" s="234"/>
      <c r="H1227" s="238">
        <v>2</v>
      </c>
      <c r="I1227" s="239"/>
      <c r="J1227" s="234"/>
      <c r="K1227" s="234"/>
      <c r="L1227" s="240"/>
      <c r="M1227" s="241"/>
      <c r="N1227" s="242"/>
      <c r="O1227" s="242"/>
      <c r="P1227" s="242"/>
      <c r="Q1227" s="242"/>
      <c r="R1227" s="242"/>
      <c r="S1227" s="242"/>
      <c r="T1227" s="243"/>
      <c r="AT1227" s="244" t="s">
        <v>371</v>
      </c>
      <c r="AU1227" s="244" t="s">
        <v>79</v>
      </c>
      <c r="AV1227" s="13" t="s">
        <v>79</v>
      </c>
      <c r="AW1227" s="13" t="s">
        <v>33</v>
      </c>
      <c r="AX1227" s="13" t="s">
        <v>77</v>
      </c>
      <c r="AY1227" s="244" t="s">
        <v>361</v>
      </c>
    </row>
    <row r="1228" spans="2:65" s="1" customFormat="1" ht="22.5" customHeight="1">
      <c r="B1228" s="42"/>
      <c r="C1228" s="207" t="s">
        <v>1882</v>
      </c>
      <c r="D1228" s="207" t="s">
        <v>363</v>
      </c>
      <c r="E1228" s="208" t="s">
        <v>1883</v>
      </c>
      <c r="F1228" s="209" t="s">
        <v>1884</v>
      </c>
      <c r="G1228" s="210" t="s">
        <v>614</v>
      </c>
      <c r="H1228" s="211">
        <v>1</v>
      </c>
      <c r="I1228" s="212"/>
      <c r="J1228" s="213">
        <f>ROUND(I1228*H1228,2)</f>
        <v>0</v>
      </c>
      <c r="K1228" s="209" t="s">
        <v>21</v>
      </c>
      <c r="L1228" s="62"/>
      <c r="M1228" s="214" t="s">
        <v>21</v>
      </c>
      <c r="N1228" s="215" t="s">
        <v>41</v>
      </c>
      <c r="O1228" s="43"/>
      <c r="P1228" s="216">
        <f>O1228*H1228</f>
        <v>0</v>
      </c>
      <c r="Q1228" s="216">
        <v>0</v>
      </c>
      <c r="R1228" s="216">
        <f>Q1228*H1228</f>
        <v>0</v>
      </c>
      <c r="S1228" s="216">
        <v>0</v>
      </c>
      <c r="T1228" s="217">
        <f>S1228*H1228</f>
        <v>0</v>
      </c>
      <c r="AR1228" s="25" t="s">
        <v>464</v>
      </c>
      <c r="AT1228" s="25" t="s">
        <v>363</v>
      </c>
      <c r="AU1228" s="25" t="s">
        <v>79</v>
      </c>
      <c r="AY1228" s="25" t="s">
        <v>361</v>
      </c>
      <c r="BE1228" s="218">
        <f>IF(N1228="základní",J1228,0)</f>
        <v>0</v>
      </c>
      <c r="BF1228" s="218">
        <f>IF(N1228="snížená",J1228,0)</f>
        <v>0</v>
      </c>
      <c r="BG1228" s="218">
        <f>IF(N1228="zákl. přenesená",J1228,0)</f>
        <v>0</v>
      </c>
      <c r="BH1228" s="218">
        <f>IF(N1228="sníž. přenesená",J1228,0)</f>
        <v>0</v>
      </c>
      <c r="BI1228" s="218">
        <f>IF(N1228="nulová",J1228,0)</f>
        <v>0</v>
      </c>
      <c r="BJ1228" s="25" t="s">
        <v>77</v>
      </c>
      <c r="BK1228" s="218">
        <f>ROUND(I1228*H1228,2)</f>
        <v>0</v>
      </c>
      <c r="BL1228" s="25" t="s">
        <v>464</v>
      </c>
      <c r="BM1228" s="25" t="s">
        <v>1885</v>
      </c>
    </row>
    <row r="1229" spans="2:65" s="1" customFormat="1" ht="13.5">
      <c r="B1229" s="42"/>
      <c r="C1229" s="64"/>
      <c r="D1229" s="219" t="s">
        <v>369</v>
      </c>
      <c r="E1229" s="64"/>
      <c r="F1229" s="220" t="s">
        <v>1884</v>
      </c>
      <c r="G1229" s="64"/>
      <c r="H1229" s="64"/>
      <c r="I1229" s="175"/>
      <c r="J1229" s="64"/>
      <c r="K1229" s="64"/>
      <c r="L1229" s="62"/>
      <c r="M1229" s="221"/>
      <c r="N1229" s="43"/>
      <c r="O1229" s="43"/>
      <c r="P1229" s="43"/>
      <c r="Q1229" s="43"/>
      <c r="R1229" s="43"/>
      <c r="S1229" s="43"/>
      <c r="T1229" s="79"/>
      <c r="AT1229" s="25" t="s">
        <v>369</v>
      </c>
      <c r="AU1229" s="25" t="s">
        <v>79</v>
      </c>
    </row>
    <row r="1230" spans="2:65" s="12" customFormat="1" ht="13.5">
      <c r="B1230" s="222"/>
      <c r="C1230" s="223"/>
      <c r="D1230" s="219" t="s">
        <v>371</v>
      </c>
      <c r="E1230" s="224" t="s">
        <v>21</v>
      </c>
      <c r="F1230" s="225" t="s">
        <v>1865</v>
      </c>
      <c r="G1230" s="223"/>
      <c r="H1230" s="226" t="s">
        <v>21</v>
      </c>
      <c r="I1230" s="227"/>
      <c r="J1230" s="223"/>
      <c r="K1230" s="223"/>
      <c r="L1230" s="228"/>
      <c r="M1230" s="229"/>
      <c r="N1230" s="230"/>
      <c r="O1230" s="230"/>
      <c r="P1230" s="230"/>
      <c r="Q1230" s="230"/>
      <c r="R1230" s="230"/>
      <c r="S1230" s="230"/>
      <c r="T1230" s="231"/>
      <c r="AT1230" s="232" t="s">
        <v>371</v>
      </c>
      <c r="AU1230" s="232" t="s">
        <v>79</v>
      </c>
      <c r="AV1230" s="12" t="s">
        <v>77</v>
      </c>
      <c r="AW1230" s="12" t="s">
        <v>33</v>
      </c>
      <c r="AX1230" s="12" t="s">
        <v>70</v>
      </c>
      <c r="AY1230" s="232" t="s">
        <v>361</v>
      </c>
    </row>
    <row r="1231" spans="2:65" s="13" customFormat="1" ht="13.5">
      <c r="B1231" s="233"/>
      <c r="C1231" s="234"/>
      <c r="D1231" s="235" t="s">
        <v>371</v>
      </c>
      <c r="E1231" s="236" t="s">
        <v>21</v>
      </c>
      <c r="F1231" s="237" t="s">
        <v>77</v>
      </c>
      <c r="G1231" s="234"/>
      <c r="H1231" s="238">
        <v>1</v>
      </c>
      <c r="I1231" s="239"/>
      <c r="J1231" s="234"/>
      <c r="K1231" s="234"/>
      <c r="L1231" s="240"/>
      <c r="M1231" s="241"/>
      <c r="N1231" s="242"/>
      <c r="O1231" s="242"/>
      <c r="P1231" s="242"/>
      <c r="Q1231" s="242"/>
      <c r="R1231" s="242"/>
      <c r="S1231" s="242"/>
      <c r="T1231" s="243"/>
      <c r="AT1231" s="244" t="s">
        <v>371</v>
      </c>
      <c r="AU1231" s="244" t="s">
        <v>79</v>
      </c>
      <c r="AV1231" s="13" t="s">
        <v>79</v>
      </c>
      <c r="AW1231" s="13" t="s">
        <v>33</v>
      </c>
      <c r="AX1231" s="13" t="s">
        <v>77</v>
      </c>
      <c r="AY1231" s="244" t="s">
        <v>361</v>
      </c>
    </row>
    <row r="1232" spans="2:65" s="1" customFormat="1" ht="22.5" customHeight="1">
      <c r="B1232" s="42"/>
      <c r="C1232" s="207" t="s">
        <v>1886</v>
      </c>
      <c r="D1232" s="207" t="s">
        <v>363</v>
      </c>
      <c r="E1232" s="208" t="s">
        <v>1887</v>
      </c>
      <c r="F1232" s="209" t="s">
        <v>1888</v>
      </c>
      <c r="G1232" s="210" t="s">
        <v>614</v>
      </c>
      <c r="H1232" s="211">
        <v>2</v>
      </c>
      <c r="I1232" s="212"/>
      <c r="J1232" s="213">
        <f>ROUND(I1232*H1232,2)</f>
        <v>0</v>
      </c>
      <c r="K1232" s="209" t="s">
        <v>21</v>
      </c>
      <c r="L1232" s="62"/>
      <c r="M1232" s="214" t="s">
        <v>21</v>
      </c>
      <c r="N1232" s="215" t="s">
        <v>41</v>
      </c>
      <c r="O1232" s="43"/>
      <c r="P1232" s="216">
        <f>O1232*H1232</f>
        <v>0</v>
      </c>
      <c r="Q1232" s="216">
        <v>0</v>
      </c>
      <c r="R1232" s="216">
        <f>Q1232*H1232</f>
        <v>0</v>
      </c>
      <c r="S1232" s="216">
        <v>0</v>
      </c>
      <c r="T1232" s="217">
        <f>S1232*H1232</f>
        <v>0</v>
      </c>
      <c r="AR1232" s="25" t="s">
        <v>464</v>
      </c>
      <c r="AT1232" s="25" t="s">
        <v>363</v>
      </c>
      <c r="AU1232" s="25" t="s">
        <v>79</v>
      </c>
      <c r="AY1232" s="25" t="s">
        <v>361</v>
      </c>
      <c r="BE1232" s="218">
        <f>IF(N1232="základní",J1232,0)</f>
        <v>0</v>
      </c>
      <c r="BF1232" s="218">
        <f>IF(N1232="snížená",J1232,0)</f>
        <v>0</v>
      </c>
      <c r="BG1232" s="218">
        <f>IF(N1232="zákl. přenesená",J1232,0)</f>
        <v>0</v>
      </c>
      <c r="BH1232" s="218">
        <f>IF(N1232="sníž. přenesená",J1232,0)</f>
        <v>0</v>
      </c>
      <c r="BI1232" s="218">
        <f>IF(N1232="nulová",J1232,0)</f>
        <v>0</v>
      </c>
      <c r="BJ1232" s="25" t="s">
        <v>77</v>
      </c>
      <c r="BK1232" s="218">
        <f>ROUND(I1232*H1232,2)</f>
        <v>0</v>
      </c>
      <c r="BL1232" s="25" t="s">
        <v>464</v>
      </c>
      <c r="BM1232" s="25" t="s">
        <v>1889</v>
      </c>
    </row>
    <row r="1233" spans="2:65" s="1" customFormat="1" ht="13.5">
      <c r="B1233" s="42"/>
      <c r="C1233" s="64"/>
      <c r="D1233" s="219" t="s">
        <v>369</v>
      </c>
      <c r="E1233" s="64"/>
      <c r="F1233" s="220" t="s">
        <v>1888</v>
      </c>
      <c r="G1233" s="64"/>
      <c r="H1233" s="64"/>
      <c r="I1233" s="175"/>
      <c r="J1233" s="64"/>
      <c r="K1233" s="64"/>
      <c r="L1233" s="62"/>
      <c r="M1233" s="221"/>
      <c r="N1233" s="43"/>
      <c r="O1233" s="43"/>
      <c r="P1233" s="43"/>
      <c r="Q1233" s="43"/>
      <c r="R1233" s="43"/>
      <c r="S1233" s="43"/>
      <c r="T1233" s="79"/>
      <c r="AT1233" s="25" t="s">
        <v>369</v>
      </c>
      <c r="AU1233" s="25" t="s">
        <v>79</v>
      </c>
    </row>
    <row r="1234" spans="2:65" s="12" customFormat="1" ht="13.5">
      <c r="B1234" s="222"/>
      <c r="C1234" s="223"/>
      <c r="D1234" s="219" t="s">
        <v>371</v>
      </c>
      <c r="E1234" s="224" t="s">
        <v>21</v>
      </c>
      <c r="F1234" s="225" t="s">
        <v>1865</v>
      </c>
      <c r="G1234" s="223"/>
      <c r="H1234" s="226" t="s">
        <v>21</v>
      </c>
      <c r="I1234" s="227"/>
      <c r="J1234" s="223"/>
      <c r="K1234" s="223"/>
      <c r="L1234" s="228"/>
      <c r="M1234" s="229"/>
      <c r="N1234" s="230"/>
      <c r="O1234" s="230"/>
      <c r="P1234" s="230"/>
      <c r="Q1234" s="230"/>
      <c r="R1234" s="230"/>
      <c r="S1234" s="230"/>
      <c r="T1234" s="231"/>
      <c r="AT1234" s="232" t="s">
        <v>371</v>
      </c>
      <c r="AU1234" s="232" t="s">
        <v>79</v>
      </c>
      <c r="AV1234" s="12" t="s">
        <v>77</v>
      </c>
      <c r="AW1234" s="12" t="s">
        <v>33</v>
      </c>
      <c r="AX1234" s="12" t="s">
        <v>70</v>
      </c>
      <c r="AY1234" s="232" t="s">
        <v>361</v>
      </c>
    </row>
    <row r="1235" spans="2:65" s="13" customFormat="1" ht="13.5">
      <c r="B1235" s="233"/>
      <c r="C1235" s="234"/>
      <c r="D1235" s="235" t="s">
        <v>371</v>
      </c>
      <c r="E1235" s="236" t="s">
        <v>21</v>
      </c>
      <c r="F1235" s="237" t="s">
        <v>79</v>
      </c>
      <c r="G1235" s="234"/>
      <c r="H1235" s="238">
        <v>2</v>
      </c>
      <c r="I1235" s="239"/>
      <c r="J1235" s="234"/>
      <c r="K1235" s="234"/>
      <c r="L1235" s="240"/>
      <c r="M1235" s="241"/>
      <c r="N1235" s="242"/>
      <c r="O1235" s="242"/>
      <c r="P1235" s="242"/>
      <c r="Q1235" s="242"/>
      <c r="R1235" s="242"/>
      <c r="S1235" s="242"/>
      <c r="T1235" s="243"/>
      <c r="AT1235" s="244" t="s">
        <v>371</v>
      </c>
      <c r="AU1235" s="244" t="s">
        <v>79</v>
      </c>
      <c r="AV1235" s="13" t="s">
        <v>79</v>
      </c>
      <c r="AW1235" s="13" t="s">
        <v>33</v>
      </c>
      <c r="AX1235" s="13" t="s">
        <v>77</v>
      </c>
      <c r="AY1235" s="244" t="s">
        <v>361</v>
      </c>
    </row>
    <row r="1236" spans="2:65" s="1" customFormat="1" ht="22.5" customHeight="1">
      <c r="B1236" s="42"/>
      <c r="C1236" s="207" t="s">
        <v>1890</v>
      </c>
      <c r="D1236" s="207" t="s">
        <v>363</v>
      </c>
      <c r="E1236" s="208" t="s">
        <v>1891</v>
      </c>
      <c r="F1236" s="209" t="s">
        <v>1892</v>
      </c>
      <c r="G1236" s="210" t="s">
        <v>614</v>
      </c>
      <c r="H1236" s="211">
        <v>1</v>
      </c>
      <c r="I1236" s="212"/>
      <c r="J1236" s="213">
        <f>ROUND(I1236*H1236,2)</f>
        <v>0</v>
      </c>
      <c r="K1236" s="209" t="s">
        <v>21</v>
      </c>
      <c r="L1236" s="62"/>
      <c r="M1236" s="214" t="s">
        <v>21</v>
      </c>
      <c r="N1236" s="215" t="s">
        <v>41</v>
      </c>
      <c r="O1236" s="43"/>
      <c r="P1236" s="216">
        <f>O1236*H1236</f>
        <v>0</v>
      </c>
      <c r="Q1236" s="216">
        <v>0</v>
      </c>
      <c r="R1236" s="216">
        <f>Q1236*H1236</f>
        <v>0</v>
      </c>
      <c r="S1236" s="216">
        <v>0</v>
      </c>
      <c r="T1236" s="217">
        <f>S1236*H1236</f>
        <v>0</v>
      </c>
      <c r="AR1236" s="25" t="s">
        <v>464</v>
      </c>
      <c r="AT1236" s="25" t="s">
        <v>363</v>
      </c>
      <c r="AU1236" s="25" t="s">
        <v>79</v>
      </c>
      <c r="AY1236" s="25" t="s">
        <v>361</v>
      </c>
      <c r="BE1236" s="218">
        <f>IF(N1236="základní",J1236,0)</f>
        <v>0</v>
      </c>
      <c r="BF1236" s="218">
        <f>IF(N1236="snížená",J1236,0)</f>
        <v>0</v>
      </c>
      <c r="BG1236" s="218">
        <f>IF(N1236="zákl. přenesená",J1236,0)</f>
        <v>0</v>
      </c>
      <c r="BH1236" s="218">
        <f>IF(N1236="sníž. přenesená",J1236,0)</f>
        <v>0</v>
      </c>
      <c r="BI1236" s="218">
        <f>IF(N1236="nulová",J1236,0)</f>
        <v>0</v>
      </c>
      <c r="BJ1236" s="25" t="s">
        <v>77</v>
      </c>
      <c r="BK1236" s="218">
        <f>ROUND(I1236*H1236,2)</f>
        <v>0</v>
      </c>
      <c r="BL1236" s="25" t="s">
        <v>464</v>
      </c>
      <c r="BM1236" s="25" t="s">
        <v>1893</v>
      </c>
    </row>
    <row r="1237" spans="2:65" s="1" customFormat="1" ht="13.5">
      <c r="B1237" s="42"/>
      <c r="C1237" s="64"/>
      <c r="D1237" s="219" t="s">
        <v>369</v>
      </c>
      <c r="E1237" s="64"/>
      <c r="F1237" s="220" t="s">
        <v>1892</v>
      </c>
      <c r="G1237" s="64"/>
      <c r="H1237" s="64"/>
      <c r="I1237" s="175"/>
      <c r="J1237" s="64"/>
      <c r="K1237" s="64"/>
      <c r="L1237" s="62"/>
      <c r="M1237" s="221"/>
      <c r="N1237" s="43"/>
      <c r="O1237" s="43"/>
      <c r="P1237" s="43"/>
      <c r="Q1237" s="43"/>
      <c r="R1237" s="43"/>
      <c r="S1237" s="43"/>
      <c r="T1237" s="79"/>
      <c r="AT1237" s="25" t="s">
        <v>369</v>
      </c>
      <c r="AU1237" s="25" t="s">
        <v>79</v>
      </c>
    </row>
    <row r="1238" spans="2:65" s="12" customFormat="1" ht="13.5">
      <c r="B1238" s="222"/>
      <c r="C1238" s="223"/>
      <c r="D1238" s="219" t="s">
        <v>371</v>
      </c>
      <c r="E1238" s="224" t="s">
        <v>21</v>
      </c>
      <c r="F1238" s="225" t="s">
        <v>1865</v>
      </c>
      <c r="G1238" s="223"/>
      <c r="H1238" s="226" t="s">
        <v>21</v>
      </c>
      <c r="I1238" s="227"/>
      <c r="J1238" s="223"/>
      <c r="K1238" s="223"/>
      <c r="L1238" s="228"/>
      <c r="M1238" s="229"/>
      <c r="N1238" s="230"/>
      <c r="O1238" s="230"/>
      <c r="P1238" s="230"/>
      <c r="Q1238" s="230"/>
      <c r="R1238" s="230"/>
      <c r="S1238" s="230"/>
      <c r="T1238" s="231"/>
      <c r="AT1238" s="232" t="s">
        <v>371</v>
      </c>
      <c r="AU1238" s="232" t="s">
        <v>79</v>
      </c>
      <c r="AV1238" s="12" t="s">
        <v>77</v>
      </c>
      <c r="AW1238" s="12" t="s">
        <v>33</v>
      </c>
      <c r="AX1238" s="12" t="s">
        <v>70</v>
      </c>
      <c r="AY1238" s="232" t="s">
        <v>361</v>
      </c>
    </row>
    <row r="1239" spans="2:65" s="13" customFormat="1" ht="13.5">
      <c r="B1239" s="233"/>
      <c r="C1239" s="234"/>
      <c r="D1239" s="235" t="s">
        <v>371</v>
      </c>
      <c r="E1239" s="236" t="s">
        <v>21</v>
      </c>
      <c r="F1239" s="237" t="s">
        <v>77</v>
      </c>
      <c r="G1239" s="234"/>
      <c r="H1239" s="238">
        <v>1</v>
      </c>
      <c r="I1239" s="239"/>
      <c r="J1239" s="234"/>
      <c r="K1239" s="234"/>
      <c r="L1239" s="240"/>
      <c r="M1239" s="241"/>
      <c r="N1239" s="242"/>
      <c r="O1239" s="242"/>
      <c r="P1239" s="242"/>
      <c r="Q1239" s="242"/>
      <c r="R1239" s="242"/>
      <c r="S1239" s="242"/>
      <c r="T1239" s="243"/>
      <c r="AT1239" s="244" t="s">
        <v>371</v>
      </c>
      <c r="AU1239" s="244" t="s">
        <v>79</v>
      </c>
      <c r="AV1239" s="13" t="s">
        <v>79</v>
      </c>
      <c r="AW1239" s="13" t="s">
        <v>33</v>
      </c>
      <c r="AX1239" s="13" t="s">
        <v>77</v>
      </c>
      <c r="AY1239" s="244" t="s">
        <v>361</v>
      </c>
    </row>
    <row r="1240" spans="2:65" s="1" customFormat="1" ht="22.5" customHeight="1">
      <c r="B1240" s="42"/>
      <c r="C1240" s="207" t="s">
        <v>1894</v>
      </c>
      <c r="D1240" s="207" t="s">
        <v>363</v>
      </c>
      <c r="E1240" s="208" t="s">
        <v>1895</v>
      </c>
      <c r="F1240" s="209" t="s">
        <v>1896</v>
      </c>
      <c r="G1240" s="210" t="s">
        <v>614</v>
      </c>
      <c r="H1240" s="211">
        <v>1</v>
      </c>
      <c r="I1240" s="212"/>
      <c r="J1240" s="213">
        <f>ROUND(I1240*H1240,2)</f>
        <v>0</v>
      </c>
      <c r="K1240" s="209" t="s">
        <v>21</v>
      </c>
      <c r="L1240" s="62"/>
      <c r="M1240" s="214" t="s">
        <v>21</v>
      </c>
      <c r="N1240" s="215" t="s">
        <v>41</v>
      </c>
      <c r="O1240" s="43"/>
      <c r="P1240" s="216">
        <f>O1240*H1240</f>
        <v>0</v>
      </c>
      <c r="Q1240" s="216">
        <v>0</v>
      </c>
      <c r="R1240" s="216">
        <f>Q1240*H1240</f>
        <v>0</v>
      </c>
      <c r="S1240" s="216">
        <v>0</v>
      </c>
      <c r="T1240" s="217">
        <f>S1240*H1240</f>
        <v>0</v>
      </c>
      <c r="AR1240" s="25" t="s">
        <v>464</v>
      </c>
      <c r="AT1240" s="25" t="s">
        <v>363</v>
      </c>
      <c r="AU1240" s="25" t="s">
        <v>79</v>
      </c>
      <c r="AY1240" s="25" t="s">
        <v>361</v>
      </c>
      <c r="BE1240" s="218">
        <f>IF(N1240="základní",J1240,0)</f>
        <v>0</v>
      </c>
      <c r="BF1240" s="218">
        <f>IF(N1240="snížená",J1240,0)</f>
        <v>0</v>
      </c>
      <c r="BG1240" s="218">
        <f>IF(N1240="zákl. přenesená",J1240,0)</f>
        <v>0</v>
      </c>
      <c r="BH1240" s="218">
        <f>IF(N1240="sníž. přenesená",J1240,0)</f>
        <v>0</v>
      </c>
      <c r="BI1240" s="218">
        <f>IF(N1240="nulová",J1240,0)</f>
        <v>0</v>
      </c>
      <c r="BJ1240" s="25" t="s">
        <v>77</v>
      </c>
      <c r="BK1240" s="218">
        <f>ROUND(I1240*H1240,2)</f>
        <v>0</v>
      </c>
      <c r="BL1240" s="25" t="s">
        <v>464</v>
      </c>
      <c r="BM1240" s="25" t="s">
        <v>1897</v>
      </c>
    </row>
    <row r="1241" spans="2:65" s="1" customFormat="1" ht="13.5">
      <c r="B1241" s="42"/>
      <c r="C1241" s="64"/>
      <c r="D1241" s="219" t="s">
        <v>369</v>
      </c>
      <c r="E1241" s="64"/>
      <c r="F1241" s="220" t="s">
        <v>1896</v>
      </c>
      <c r="G1241" s="64"/>
      <c r="H1241" s="64"/>
      <c r="I1241" s="175"/>
      <c r="J1241" s="64"/>
      <c r="K1241" s="64"/>
      <c r="L1241" s="62"/>
      <c r="M1241" s="221"/>
      <c r="N1241" s="43"/>
      <c r="O1241" s="43"/>
      <c r="P1241" s="43"/>
      <c r="Q1241" s="43"/>
      <c r="R1241" s="43"/>
      <c r="S1241" s="43"/>
      <c r="T1241" s="79"/>
      <c r="AT1241" s="25" t="s">
        <v>369</v>
      </c>
      <c r="AU1241" s="25" t="s">
        <v>79</v>
      </c>
    </row>
    <row r="1242" spans="2:65" s="12" customFormat="1" ht="13.5">
      <c r="B1242" s="222"/>
      <c r="C1242" s="223"/>
      <c r="D1242" s="219" t="s">
        <v>371</v>
      </c>
      <c r="E1242" s="224" t="s">
        <v>21</v>
      </c>
      <c r="F1242" s="225" t="s">
        <v>1865</v>
      </c>
      <c r="G1242" s="223"/>
      <c r="H1242" s="226" t="s">
        <v>21</v>
      </c>
      <c r="I1242" s="227"/>
      <c r="J1242" s="223"/>
      <c r="K1242" s="223"/>
      <c r="L1242" s="228"/>
      <c r="M1242" s="229"/>
      <c r="N1242" s="230"/>
      <c r="O1242" s="230"/>
      <c r="P1242" s="230"/>
      <c r="Q1242" s="230"/>
      <c r="R1242" s="230"/>
      <c r="S1242" s="230"/>
      <c r="T1242" s="231"/>
      <c r="AT1242" s="232" t="s">
        <v>371</v>
      </c>
      <c r="AU1242" s="232" t="s">
        <v>79</v>
      </c>
      <c r="AV1242" s="12" t="s">
        <v>77</v>
      </c>
      <c r="AW1242" s="12" t="s">
        <v>33</v>
      </c>
      <c r="AX1242" s="12" t="s">
        <v>70</v>
      </c>
      <c r="AY1242" s="232" t="s">
        <v>361</v>
      </c>
    </row>
    <row r="1243" spans="2:65" s="13" customFormat="1" ht="13.5">
      <c r="B1243" s="233"/>
      <c r="C1243" s="234"/>
      <c r="D1243" s="235" t="s">
        <v>371</v>
      </c>
      <c r="E1243" s="236" t="s">
        <v>21</v>
      </c>
      <c r="F1243" s="237" t="s">
        <v>77</v>
      </c>
      <c r="G1243" s="234"/>
      <c r="H1243" s="238">
        <v>1</v>
      </c>
      <c r="I1243" s="239"/>
      <c r="J1243" s="234"/>
      <c r="K1243" s="234"/>
      <c r="L1243" s="240"/>
      <c r="M1243" s="241"/>
      <c r="N1243" s="242"/>
      <c r="O1243" s="242"/>
      <c r="P1243" s="242"/>
      <c r="Q1243" s="242"/>
      <c r="R1243" s="242"/>
      <c r="S1243" s="242"/>
      <c r="T1243" s="243"/>
      <c r="AT1243" s="244" t="s">
        <v>371</v>
      </c>
      <c r="AU1243" s="244" t="s">
        <v>79</v>
      </c>
      <c r="AV1243" s="13" t="s">
        <v>79</v>
      </c>
      <c r="AW1243" s="13" t="s">
        <v>33</v>
      </c>
      <c r="AX1243" s="13" t="s">
        <v>77</v>
      </c>
      <c r="AY1243" s="244" t="s">
        <v>361</v>
      </c>
    </row>
    <row r="1244" spans="2:65" s="1" customFormat="1" ht="22.5" customHeight="1">
      <c r="B1244" s="42"/>
      <c r="C1244" s="207" t="s">
        <v>1898</v>
      </c>
      <c r="D1244" s="207" t="s">
        <v>363</v>
      </c>
      <c r="E1244" s="208" t="s">
        <v>1899</v>
      </c>
      <c r="F1244" s="209" t="s">
        <v>1900</v>
      </c>
      <c r="G1244" s="210" t="s">
        <v>614</v>
      </c>
      <c r="H1244" s="211">
        <v>2</v>
      </c>
      <c r="I1244" s="212"/>
      <c r="J1244" s="213">
        <f>ROUND(I1244*H1244,2)</f>
        <v>0</v>
      </c>
      <c r="K1244" s="209" t="s">
        <v>21</v>
      </c>
      <c r="L1244" s="62"/>
      <c r="M1244" s="214" t="s">
        <v>21</v>
      </c>
      <c r="N1244" s="215" t="s">
        <v>41</v>
      </c>
      <c r="O1244" s="43"/>
      <c r="P1244" s="216">
        <f>O1244*H1244</f>
        <v>0</v>
      </c>
      <c r="Q1244" s="216">
        <v>0</v>
      </c>
      <c r="R1244" s="216">
        <f>Q1244*H1244</f>
        <v>0</v>
      </c>
      <c r="S1244" s="216">
        <v>0</v>
      </c>
      <c r="T1244" s="217">
        <f>S1244*H1244</f>
        <v>0</v>
      </c>
      <c r="AR1244" s="25" t="s">
        <v>464</v>
      </c>
      <c r="AT1244" s="25" t="s">
        <v>363</v>
      </c>
      <c r="AU1244" s="25" t="s">
        <v>79</v>
      </c>
      <c r="AY1244" s="25" t="s">
        <v>361</v>
      </c>
      <c r="BE1244" s="218">
        <f>IF(N1244="základní",J1244,0)</f>
        <v>0</v>
      </c>
      <c r="BF1244" s="218">
        <f>IF(N1244="snížená",J1244,0)</f>
        <v>0</v>
      </c>
      <c r="BG1244" s="218">
        <f>IF(N1244="zákl. přenesená",J1244,0)</f>
        <v>0</v>
      </c>
      <c r="BH1244" s="218">
        <f>IF(N1244="sníž. přenesená",J1244,0)</f>
        <v>0</v>
      </c>
      <c r="BI1244" s="218">
        <f>IF(N1244="nulová",J1244,0)</f>
        <v>0</v>
      </c>
      <c r="BJ1244" s="25" t="s">
        <v>77</v>
      </c>
      <c r="BK1244" s="218">
        <f>ROUND(I1244*H1244,2)</f>
        <v>0</v>
      </c>
      <c r="BL1244" s="25" t="s">
        <v>464</v>
      </c>
      <c r="BM1244" s="25" t="s">
        <v>1901</v>
      </c>
    </row>
    <row r="1245" spans="2:65" s="1" customFormat="1" ht="13.5">
      <c r="B1245" s="42"/>
      <c r="C1245" s="64"/>
      <c r="D1245" s="219" t="s">
        <v>369</v>
      </c>
      <c r="E1245" s="64"/>
      <c r="F1245" s="220" t="s">
        <v>1900</v>
      </c>
      <c r="G1245" s="64"/>
      <c r="H1245" s="64"/>
      <c r="I1245" s="175"/>
      <c r="J1245" s="64"/>
      <c r="K1245" s="64"/>
      <c r="L1245" s="62"/>
      <c r="M1245" s="221"/>
      <c r="N1245" s="43"/>
      <c r="O1245" s="43"/>
      <c r="P1245" s="43"/>
      <c r="Q1245" s="43"/>
      <c r="R1245" s="43"/>
      <c r="S1245" s="43"/>
      <c r="T1245" s="79"/>
      <c r="AT1245" s="25" t="s">
        <v>369</v>
      </c>
      <c r="AU1245" s="25" t="s">
        <v>79</v>
      </c>
    </row>
    <row r="1246" spans="2:65" s="12" customFormat="1" ht="13.5">
      <c r="B1246" s="222"/>
      <c r="C1246" s="223"/>
      <c r="D1246" s="219" t="s">
        <v>371</v>
      </c>
      <c r="E1246" s="224" t="s">
        <v>21</v>
      </c>
      <c r="F1246" s="225" t="s">
        <v>1865</v>
      </c>
      <c r="G1246" s="223"/>
      <c r="H1246" s="226" t="s">
        <v>21</v>
      </c>
      <c r="I1246" s="227"/>
      <c r="J1246" s="223"/>
      <c r="K1246" s="223"/>
      <c r="L1246" s="228"/>
      <c r="M1246" s="229"/>
      <c r="N1246" s="230"/>
      <c r="O1246" s="230"/>
      <c r="P1246" s="230"/>
      <c r="Q1246" s="230"/>
      <c r="R1246" s="230"/>
      <c r="S1246" s="230"/>
      <c r="T1246" s="231"/>
      <c r="AT1246" s="232" t="s">
        <v>371</v>
      </c>
      <c r="AU1246" s="232" t="s">
        <v>79</v>
      </c>
      <c r="AV1246" s="12" t="s">
        <v>77</v>
      </c>
      <c r="AW1246" s="12" t="s">
        <v>33</v>
      </c>
      <c r="AX1246" s="12" t="s">
        <v>70</v>
      </c>
      <c r="AY1246" s="232" t="s">
        <v>361</v>
      </c>
    </row>
    <row r="1247" spans="2:65" s="13" customFormat="1" ht="13.5">
      <c r="B1247" s="233"/>
      <c r="C1247" s="234"/>
      <c r="D1247" s="235" t="s">
        <v>371</v>
      </c>
      <c r="E1247" s="236" t="s">
        <v>21</v>
      </c>
      <c r="F1247" s="237" t="s">
        <v>79</v>
      </c>
      <c r="G1247" s="234"/>
      <c r="H1247" s="238">
        <v>2</v>
      </c>
      <c r="I1247" s="239"/>
      <c r="J1247" s="234"/>
      <c r="K1247" s="234"/>
      <c r="L1247" s="240"/>
      <c r="M1247" s="241"/>
      <c r="N1247" s="242"/>
      <c r="O1247" s="242"/>
      <c r="P1247" s="242"/>
      <c r="Q1247" s="242"/>
      <c r="R1247" s="242"/>
      <c r="S1247" s="242"/>
      <c r="T1247" s="243"/>
      <c r="AT1247" s="244" t="s">
        <v>371</v>
      </c>
      <c r="AU1247" s="244" t="s">
        <v>79</v>
      </c>
      <c r="AV1247" s="13" t="s">
        <v>79</v>
      </c>
      <c r="AW1247" s="13" t="s">
        <v>33</v>
      </c>
      <c r="AX1247" s="13" t="s">
        <v>77</v>
      </c>
      <c r="AY1247" s="244" t="s">
        <v>361</v>
      </c>
    </row>
    <row r="1248" spans="2:65" s="1" customFormat="1" ht="22.5" customHeight="1">
      <c r="B1248" s="42"/>
      <c r="C1248" s="207" t="s">
        <v>1902</v>
      </c>
      <c r="D1248" s="207" t="s">
        <v>363</v>
      </c>
      <c r="E1248" s="208" t="s">
        <v>1903</v>
      </c>
      <c r="F1248" s="209" t="s">
        <v>1904</v>
      </c>
      <c r="G1248" s="210" t="s">
        <v>614</v>
      </c>
      <c r="H1248" s="211">
        <v>1</v>
      </c>
      <c r="I1248" s="212"/>
      <c r="J1248" s="213">
        <f>ROUND(I1248*H1248,2)</f>
        <v>0</v>
      </c>
      <c r="K1248" s="209" t="s">
        <v>21</v>
      </c>
      <c r="L1248" s="62"/>
      <c r="M1248" s="214" t="s">
        <v>21</v>
      </c>
      <c r="N1248" s="215" t="s">
        <v>41</v>
      </c>
      <c r="O1248" s="43"/>
      <c r="P1248" s="216">
        <f>O1248*H1248</f>
        <v>0</v>
      </c>
      <c r="Q1248" s="216">
        <v>0</v>
      </c>
      <c r="R1248" s="216">
        <f>Q1248*H1248</f>
        <v>0</v>
      </c>
      <c r="S1248" s="216">
        <v>0</v>
      </c>
      <c r="T1248" s="217">
        <f>S1248*H1248</f>
        <v>0</v>
      </c>
      <c r="AR1248" s="25" t="s">
        <v>464</v>
      </c>
      <c r="AT1248" s="25" t="s">
        <v>363</v>
      </c>
      <c r="AU1248" s="25" t="s">
        <v>79</v>
      </c>
      <c r="AY1248" s="25" t="s">
        <v>361</v>
      </c>
      <c r="BE1248" s="218">
        <f>IF(N1248="základní",J1248,0)</f>
        <v>0</v>
      </c>
      <c r="BF1248" s="218">
        <f>IF(N1248="snížená",J1248,0)</f>
        <v>0</v>
      </c>
      <c r="BG1248" s="218">
        <f>IF(N1248="zákl. přenesená",J1248,0)</f>
        <v>0</v>
      </c>
      <c r="BH1248" s="218">
        <f>IF(N1248="sníž. přenesená",J1248,0)</f>
        <v>0</v>
      </c>
      <c r="BI1248" s="218">
        <f>IF(N1248="nulová",J1248,0)</f>
        <v>0</v>
      </c>
      <c r="BJ1248" s="25" t="s">
        <v>77</v>
      </c>
      <c r="BK1248" s="218">
        <f>ROUND(I1248*H1248,2)</f>
        <v>0</v>
      </c>
      <c r="BL1248" s="25" t="s">
        <v>464</v>
      </c>
      <c r="BM1248" s="25" t="s">
        <v>1905</v>
      </c>
    </row>
    <row r="1249" spans="2:65" s="1" customFormat="1" ht="13.5">
      <c r="B1249" s="42"/>
      <c r="C1249" s="64"/>
      <c r="D1249" s="219" t="s">
        <v>369</v>
      </c>
      <c r="E1249" s="64"/>
      <c r="F1249" s="220" t="s">
        <v>1904</v>
      </c>
      <c r="G1249" s="64"/>
      <c r="H1249" s="64"/>
      <c r="I1249" s="175"/>
      <c r="J1249" s="64"/>
      <c r="K1249" s="64"/>
      <c r="L1249" s="62"/>
      <c r="M1249" s="221"/>
      <c r="N1249" s="43"/>
      <c r="O1249" s="43"/>
      <c r="P1249" s="43"/>
      <c r="Q1249" s="43"/>
      <c r="R1249" s="43"/>
      <c r="S1249" s="43"/>
      <c r="T1249" s="79"/>
      <c r="AT1249" s="25" t="s">
        <v>369</v>
      </c>
      <c r="AU1249" s="25" t="s">
        <v>79</v>
      </c>
    </row>
    <row r="1250" spans="2:65" s="12" customFormat="1" ht="13.5">
      <c r="B1250" s="222"/>
      <c r="C1250" s="223"/>
      <c r="D1250" s="219" t="s">
        <v>371</v>
      </c>
      <c r="E1250" s="224" t="s">
        <v>21</v>
      </c>
      <c r="F1250" s="225" t="s">
        <v>1865</v>
      </c>
      <c r="G1250" s="223"/>
      <c r="H1250" s="226" t="s">
        <v>21</v>
      </c>
      <c r="I1250" s="227"/>
      <c r="J1250" s="223"/>
      <c r="K1250" s="223"/>
      <c r="L1250" s="228"/>
      <c r="M1250" s="229"/>
      <c r="N1250" s="230"/>
      <c r="O1250" s="230"/>
      <c r="P1250" s="230"/>
      <c r="Q1250" s="230"/>
      <c r="R1250" s="230"/>
      <c r="S1250" s="230"/>
      <c r="T1250" s="231"/>
      <c r="AT1250" s="232" t="s">
        <v>371</v>
      </c>
      <c r="AU1250" s="232" t="s">
        <v>79</v>
      </c>
      <c r="AV1250" s="12" t="s">
        <v>77</v>
      </c>
      <c r="AW1250" s="12" t="s">
        <v>33</v>
      </c>
      <c r="AX1250" s="12" t="s">
        <v>70</v>
      </c>
      <c r="AY1250" s="232" t="s">
        <v>361</v>
      </c>
    </row>
    <row r="1251" spans="2:65" s="13" customFormat="1" ht="13.5">
      <c r="B1251" s="233"/>
      <c r="C1251" s="234"/>
      <c r="D1251" s="235" t="s">
        <v>371</v>
      </c>
      <c r="E1251" s="236" t="s">
        <v>21</v>
      </c>
      <c r="F1251" s="237" t="s">
        <v>77</v>
      </c>
      <c r="G1251" s="234"/>
      <c r="H1251" s="238">
        <v>1</v>
      </c>
      <c r="I1251" s="239"/>
      <c r="J1251" s="234"/>
      <c r="K1251" s="234"/>
      <c r="L1251" s="240"/>
      <c r="M1251" s="241"/>
      <c r="N1251" s="242"/>
      <c r="O1251" s="242"/>
      <c r="P1251" s="242"/>
      <c r="Q1251" s="242"/>
      <c r="R1251" s="242"/>
      <c r="S1251" s="242"/>
      <c r="T1251" s="243"/>
      <c r="AT1251" s="244" t="s">
        <v>371</v>
      </c>
      <c r="AU1251" s="244" t="s">
        <v>79</v>
      </c>
      <c r="AV1251" s="13" t="s">
        <v>79</v>
      </c>
      <c r="AW1251" s="13" t="s">
        <v>33</v>
      </c>
      <c r="AX1251" s="13" t="s">
        <v>77</v>
      </c>
      <c r="AY1251" s="244" t="s">
        <v>361</v>
      </c>
    </row>
    <row r="1252" spans="2:65" s="1" customFormat="1" ht="22.5" customHeight="1">
      <c r="B1252" s="42"/>
      <c r="C1252" s="207" t="s">
        <v>1906</v>
      </c>
      <c r="D1252" s="207" t="s">
        <v>363</v>
      </c>
      <c r="E1252" s="208" t="s">
        <v>1907</v>
      </c>
      <c r="F1252" s="209" t="s">
        <v>1908</v>
      </c>
      <c r="G1252" s="210" t="s">
        <v>614</v>
      </c>
      <c r="H1252" s="211">
        <v>2</v>
      </c>
      <c r="I1252" s="212"/>
      <c r="J1252" s="213">
        <f>ROUND(I1252*H1252,2)</f>
        <v>0</v>
      </c>
      <c r="K1252" s="209" t="s">
        <v>21</v>
      </c>
      <c r="L1252" s="62"/>
      <c r="M1252" s="214" t="s">
        <v>21</v>
      </c>
      <c r="N1252" s="215" t="s">
        <v>41</v>
      </c>
      <c r="O1252" s="43"/>
      <c r="P1252" s="216">
        <f>O1252*H1252</f>
        <v>0</v>
      </c>
      <c r="Q1252" s="216">
        <v>0</v>
      </c>
      <c r="R1252" s="216">
        <f>Q1252*H1252</f>
        <v>0</v>
      </c>
      <c r="S1252" s="216">
        <v>0</v>
      </c>
      <c r="T1252" s="217">
        <f>S1252*H1252</f>
        <v>0</v>
      </c>
      <c r="AR1252" s="25" t="s">
        <v>464</v>
      </c>
      <c r="AT1252" s="25" t="s">
        <v>363</v>
      </c>
      <c r="AU1252" s="25" t="s">
        <v>79</v>
      </c>
      <c r="AY1252" s="25" t="s">
        <v>361</v>
      </c>
      <c r="BE1252" s="218">
        <f>IF(N1252="základní",J1252,0)</f>
        <v>0</v>
      </c>
      <c r="BF1252" s="218">
        <f>IF(N1252="snížená",J1252,0)</f>
        <v>0</v>
      </c>
      <c r="BG1252" s="218">
        <f>IF(N1252="zákl. přenesená",J1252,0)</f>
        <v>0</v>
      </c>
      <c r="BH1252" s="218">
        <f>IF(N1252="sníž. přenesená",J1252,0)</f>
        <v>0</v>
      </c>
      <c r="BI1252" s="218">
        <f>IF(N1252="nulová",J1252,0)</f>
        <v>0</v>
      </c>
      <c r="BJ1252" s="25" t="s">
        <v>77</v>
      </c>
      <c r="BK1252" s="218">
        <f>ROUND(I1252*H1252,2)</f>
        <v>0</v>
      </c>
      <c r="BL1252" s="25" t="s">
        <v>464</v>
      </c>
      <c r="BM1252" s="25" t="s">
        <v>1909</v>
      </c>
    </row>
    <row r="1253" spans="2:65" s="1" customFormat="1" ht="13.5">
      <c r="B1253" s="42"/>
      <c r="C1253" s="64"/>
      <c r="D1253" s="219" t="s">
        <v>369</v>
      </c>
      <c r="E1253" s="64"/>
      <c r="F1253" s="220" t="s">
        <v>1908</v>
      </c>
      <c r="G1253" s="64"/>
      <c r="H1253" s="64"/>
      <c r="I1253" s="175"/>
      <c r="J1253" s="64"/>
      <c r="K1253" s="64"/>
      <c r="L1253" s="62"/>
      <c r="M1253" s="221"/>
      <c r="N1253" s="43"/>
      <c r="O1253" s="43"/>
      <c r="P1253" s="43"/>
      <c r="Q1253" s="43"/>
      <c r="R1253" s="43"/>
      <c r="S1253" s="43"/>
      <c r="T1253" s="79"/>
      <c r="AT1253" s="25" t="s">
        <v>369</v>
      </c>
      <c r="AU1253" s="25" t="s">
        <v>79</v>
      </c>
    </row>
    <row r="1254" spans="2:65" s="12" customFormat="1" ht="13.5">
      <c r="B1254" s="222"/>
      <c r="C1254" s="223"/>
      <c r="D1254" s="219" t="s">
        <v>371</v>
      </c>
      <c r="E1254" s="224" t="s">
        <v>21</v>
      </c>
      <c r="F1254" s="225" t="s">
        <v>1865</v>
      </c>
      <c r="G1254" s="223"/>
      <c r="H1254" s="226" t="s">
        <v>21</v>
      </c>
      <c r="I1254" s="227"/>
      <c r="J1254" s="223"/>
      <c r="K1254" s="223"/>
      <c r="L1254" s="228"/>
      <c r="M1254" s="229"/>
      <c r="N1254" s="230"/>
      <c r="O1254" s="230"/>
      <c r="P1254" s="230"/>
      <c r="Q1254" s="230"/>
      <c r="R1254" s="230"/>
      <c r="S1254" s="230"/>
      <c r="T1254" s="231"/>
      <c r="AT1254" s="232" t="s">
        <v>371</v>
      </c>
      <c r="AU1254" s="232" t="s">
        <v>79</v>
      </c>
      <c r="AV1254" s="12" t="s">
        <v>77</v>
      </c>
      <c r="AW1254" s="12" t="s">
        <v>33</v>
      </c>
      <c r="AX1254" s="12" t="s">
        <v>70</v>
      </c>
      <c r="AY1254" s="232" t="s">
        <v>361</v>
      </c>
    </row>
    <row r="1255" spans="2:65" s="13" customFormat="1" ht="13.5">
      <c r="B1255" s="233"/>
      <c r="C1255" s="234"/>
      <c r="D1255" s="235" t="s">
        <v>371</v>
      </c>
      <c r="E1255" s="236" t="s">
        <v>21</v>
      </c>
      <c r="F1255" s="237" t="s">
        <v>79</v>
      </c>
      <c r="G1255" s="234"/>
      <c r="H1255" s="238">
        <v>2</v>
      </c>
      <c r="I1255" s="239"/>
      <c r="J1255" s="234"/>
      <c r="K1255" s="234"/>
      <c r="L1255" s="240"/>
      <c r="M1255" s="241"/>
      <c r="N1255" s="242"/>
      <c r="O1255" s="242"/>
      <c r="P1255" s="242"/>
      <c r="Q1255" s="242"/>
      <c r="R1255" s="242"/>
      <c r="S1255" s="242"/>
      <c r="T1255" s="243"/>
      <c r="AT1255" s="244" t="s">
        <v>371</v>
      </c>
      <c r="AU1255" s="244" t="s">
        <v>79</v>
      </c>
      <c r="AV1255" s="13" t="s">
        <v>79</v>
      </c>
      <c r="AW1255" s="13" t="s">
        <v>33</v>
      </c>
      <c r="AX1255" s="13" t="s">
        <v>77</v>
      </c>
      <c r="AY1255" s="244" t="s">
        <v>361</v>
      </c>
    </row>
    <row r="1256" spans="2:65" s="1" customFormat="1" ht="22.5" customHeight="1">
      <c r="B1256" s="42"/>
      <c r="C1256" s="207" t="s">
        <v>1910</v>
      </c>
      <c r="D1256" s="207" t="s">
        <v>363</v>
      </c>
      <c r="E1256" s="208" t="s">
        <v>1911</v>
      </c>
      <c r="F1256" s="209" t="s">
        <v>1912</v>
      </c>
      <c r="G1256" s="210" t="s">
        <v>1913</v>
      </c>
      <c r="H1256" s="211">
        <v>1</v>
      </c>
      <c r="I1256" s="212"/>
      <c r="J1256" s="213">
        <f>ROUND(I1256*H1256,2)</f>
        <v>0</v>
      </c>
      <c r="K1256" s="209" t="s">
        <v>21</v>
      </c>
      <c r="L1256" s="62"/>
      <c r="M1256" s="214" t="s">
        <v>21</v>
      </c>
      <c r="N1256" s="215" t="s">
        <v>41</v>
      </c>
      <c r="O1256" s="43"/>
      <c r="P1256" s="216">
        <f>O1256*H1256</f>
        <v>0</v>
      </c>
      <c r="Q1256" s="216">
        <v>0</v>
      </c>
      <c r="R1256" s="216">
        <f>Q1256*H1256</f>
        <v>0</v>
      </c>
      <c r="S1256" s="216">
        <v>0</v>
      </c>
      <c r="T1256" s="217">
        <f>S1256*H1256</f>
        <v>0</v>
      </c>
      <c r="AR1256" s="25" t="s">
        <v>464</v>
      </c>
      <c r="AT1256" s="25" t="s">
        <v>363</v>
      </c>
      <c r="AU1256" s="25" t="s">
        <v>79</v>
      </c>
      <c r="AY1256" s="25" t="s">
        <v>361</v>
      </c>
      <c r="BE1256" s="218">
        <f>IF(N1256="základní",J1256,0)</f>
        <v>0</v>
      </c>
      <c r="BF1256" s="218">
        <f>IF(N1256="snížená",J1256,0)</f>
        <v>0</v>
      </c>
      <c r="BG1256" s="218">
        <f>IF(N1256="zákl. přenesená",J1256,0)</f>
        <v>0</v>
      </c>
      <c r="BH1256" s="218">
        <f>IF(N1256="sníž. přenesená",J1256,0)</f>
        <v>0</v>
      </c>
      <c r="BI1256" s="218">
        <f>IF(N1256="nulová",J1256,0)</f>
        <v>0</v>
      </c>
      <c r="BJ1256" s="25" t="s">
        <v>77</v>
      </c>
      <c r="BK1256" s="218">
        <f>ROUND(I1256*H1256,2)</f>
        <v>0</v>
      </c>
      <c r="BL1256" s="25" t="s">
        <v>464</v>
      </c>
      <c r="BM1256" s="25" t="s">
        <v>1914</v>
      </c>
    </row>
    <row r="1257" spans="2:65" s="1" customFormat="1" ht="40.5">
      <c r="B1257" s="42"/>
      <c r="C1257" s="64"/>
      <c r="D1257" s="219" t="s">
        <v>369</v>
      </c>
      <c r="E1257" s="64"/>
      <c r="F1257" s="220" t="s">
        <v>1915</v>
      </c>
      <c r="G1257" s="64"/>
      <c r="H1257" s="64"/>
      <c r="I1257" s="175"/>
      <c r="J1257" s="64"/>
      <c r="K1257" s="64"/>
      <c r="L1257" s="62"/>
      <c r="M1257" s="221"/>
      <c r="N1257" s="43"/>
      <c r="O1257" s="43"/>
      <c r="P1257" s="43"/>
      <c r="Q1257" s="43"/>
      <c r="R1257" s="43"/>
      <c r="S1257" s="43"/>
      <c r="T1257" s="79"/>
      <c r="AT1257" s="25" t="s">
        <v>369</v>
      </c>
      <c r="AU1257" s="25" t="s">
        <v>79</v>
      </c>
    </row>
    <row r="1258" spans="2:65" s="12" customFormat="1" ht="13.5">
      <c r="B1258" s="222"/>
      <c r="C1258" s="223"/>
      <c r="D1258" s="219" t="s">
        <v>371</v>
      </c>
      <c r="E1258" s="224" t="s">
        <v>21</v>
      </c>
      <c r="F1258" s="225" t="s">
        <v>1916</v>
      </c>
      <c r="G1258" s="223"/>
      <c r="H1258" s="226" t="s">
        <v>21</v>
      </c>
      <c r="I1258" s="227"/>
      <c r="J1258" s="223"/>
      <c r="K1258" s="223"/>
      <c r="L1258" s="228"/>
      <c r="M1258" s="229"/>
      <c r="N1258" s="230"/>
      <c r="O1258" s="230"/>
      <c r="P1258" s="230"/>
      <c r="Q1258" s="230"/>
      <c r="R1258" s="230"/>
      <c r="S1258" s="230"/>
      <c r="T1258" s="231"/>
      <c r="AT1258" s="232" t="s">
        <v>371</v>
      </c>
      <c r="AU1258" s="232" t="s">
        <v>79</v>
      </c>
      <c r="AV1258" s="12" t="s">
        <v>77</v>
      </c>
      <c r="AW1258" s="12" t="s">
        <v>33</v>
      </c>
      <c r="AX1258" s="12" t="s">
        <v>70</v>
      </c>
      <c r="AY1258" s="232" t="s">
        <v>361</v>
      </c>
    </row>
    <row r="1259" spans="2:65" s="13" customFormat="1" ht="13.5">
      <c r="B1259" s="233"/>
      <c r="C1259" s="234"/>
      <c r="D1259" s="235" t="s">
        <v>371</v>
      </c>
      <c r="E1259" s="236" t="s">
        <v>21</v>
      </c>
      <c r="F1259" s="237" t="s">
        <v>77</v>
      </c>
      <c r="G1259" s="234"/>
      <c r="H1259" s="238">
        <v>1</v>
      </c>
      <c r="I1259" s="239"/>
      <c r="J1259" s="234"/>
      <c r="K1259" s="234"/>
      <c r="L1259" s="240"/>
      <c r="M1259" s="241"/>
      <c r="N1259" s="242"/>
      <c r="O1259" s="242"/>
      <c r="P1259" s="242"/>
      <c r="Q1259" s="242"/>
      <c r="R1259" s="242"/>
      <c r="S1259" s="242"/>
      <c r="T1259" s="243"/>
      <c r="AT1259" s="244" t="s">
        <v>371</v>
      </c>
      <c r="AU1259" s="244" t="s">
        <v>79</v>
      </c>
      <c r="AV1259" s="13" t="s">
        <v>79</v>
      </c>
      <c r="AW1259" s="13" t="s">
        <v>33</v>
      </c>
      <c r="AX1259" s="13" t="s">
        <v>77</v>
      </c>
      <c r="AY1259" s="244" t="s">
        <v>361</v>
      </c>
    </row>
    <row r="1260" spans="2:65" s="1" customFormat="1" ht="22.5" customHeight="1">
      <c r="B1260" s="42"/>
      <c r="C1260" s="207" t="s">
        <v>1917</v>
      </c>
      <c r="D1260" s="207" t="s">
        <v>363</v>
      </c>
      <c r="E1260" s="208" t="s">
        <v>1918</v>
      </c>
      <c r="F1260" s="209" t="s">
        <v>1919</v>
      </c>
      <c r="G1260" s="210" t="s">
        <v>614</v>
      </c>
      <c r="H1260" s="211">
        <v>7</v>
      </c>
      <c r="I1260" s="212"/>
      <c r="J1260" s="213">
        <f>ROUND(I1260*H1260,2)</f>
        <v>0</v>
      </c>
      <c r="K1260" s="209" t="s">
        <v>21</v>
      </c>
      <c r="L1260" s="62"/>
      <c r="M1260" s="214" t="s">
        <v>21</v>
      </c>
      <c r="N1260" s="215" t="s">
        <v>41</v>
      </c>
      <c r="O1260" s="43"/>
      <c r="P1260" s="216">
        <f>O1260*H1260</f>
        <v>0</v>
      </c>
      <c r="Q1260" s="216">
        <v>0</v>
      </c>
      <c r="R1260" s="216">
        <f>Q1260*H1260</f>
        <v>0</v>
      </c>
      <c r="S1260" s="216">
        <v>0</v>
      </c>
      <c r="T1260" s="217">
        <f>S1260*H1260</f>
        <v>0</v>
      </c>
      <c r="AR1260" s="25" t="s">
        <v>464</v>
      </c>
      <c r="AT1260" s="25" t="s">
        <v>363</v>
      </c>
      <c r="AU1260" s="25" t="s">
        <v>79</v>
      </c>
      <c r="AY1260" s="25" t="s">
        <v>361</v>
      </c>
      <c r="BE1260" s="218">
        <f>IF(N1260="základní",J1260,0)</f>
        <v>0</v>
      </c>
      <c r="BF1260" s="218">
        <f>IF(N1260="snížená",J1260,0)</f>
        <v>0</v>
      </c>
      <c r="BG1260" s="218">
        <f>IF(N1260="zákl. přenesená",J1260,0)</f>
        <v>0</v>
      </c>
      <c r="BH1260" s="218">
        <f>IF(N1260="sníž. přenesená",J1260,0)</f>
        <v>0</v>
      </c>
      <c r="BI1260" s="218">
        <f>IF(N1260="nulová",J1260,0)</f>
        <v>0</v>
      </c>
      <c r="BJ1260" s="25" t="s">
        <v>77</v>
      </c>
      <c r="BK1260" s="218">
        <f>ROUND(I1260*H1260,2)</f>
        <v>0</v>
      </c>
      <c r="BL1260" s="25" t="s">
        <v>464</v>
      </c>
      <c r="BM1260" s="25" t="s">
        <v>1920</v>
      </c>
    </row>
    <row r="1261" spans="2:65" s="1" customFormat="1" ht="13.5">
      <c r="B1261" s="42"/>
      <c r="C1261" s="64"/>
      <c r="D1261" s="219" t="s">
        <v>369</v>
      </c>
      <c r="E1261" s="64"/>
      <c r="F1261" s="220" t="s">
        <v>1919</v>
      </c>
      <c r="G1261" s="64"/>
      <c r="H1261" s="64"/>
      <c r="I1261" s="175"/>
      <c r="J1261" s="64"/>
      <c r="K1261" s="64"/>
      <c r="L1261" s="62"/>
      <c r="M1261" s="221"/>
      <c r="N1261" s="43"/>
      <c r="O1261" s="43"/>
      <c r="P1261" s="43"/>
      <c r="Q1261" s="43"/>
      <c r="R1261" s="43"/>
      <c r="S1261" s="43"/>
      <c r="T1261" s="79"/>
      <c r="AT1261" s="25" t="s">
        <v>369</v>
      </c>
      <c r="AU1261" s="25" t="s">
        <v>79</v>
      </c>
    </row>
    <row r="1262" spans="2:65" s="12" customFormat="1" ht="27">
      <c r="B1262" s="222"/>
      <c r="C1262" s="223"/>
      <c r="D1262" s="219" t="s">
        <v>371</v>
      </c>
      <c r="E1262" s="224" t="s">
        <v>21</v>
      </c>
      <c r="F1262" s="225" t="s">
        <v>1921</v>
      </c>
      <c r="G1262" s="223"/>
      <c r="H1262" s="226" t="s">
        <v>21</v>
      </c>
      <c r="I1262" s="227"/>
      <c r="J1262" s="223"/>
      <c r="K1262" s="223"/>
      <c r="L1262" s="228"/>
      <c r="M1262" s="229"/>
      <c r="N1262" s="230"/>
      <c r="O1262" s="230"/>
      <c r="P1262" s="230"/>
      <c r="Q1262" s="230"/>
      <c r="R1262" s="230"/>
      <c r="S1262" s="230"/>
      <c r="T1262" s="231"/>
      <c r="AT1262" s="232" t="s">
        <v>371</v>
      </c>
      <c r="AU1262" s="232" t="s">
        <v>79</v>
      </c>
      <c r="AV1262" s="12" t="s">
        <v>77</v>
      </c>
      <c r="AW1262" s="12" t="s">
        <v>33</v>
      </c>
      <c r="AX1262" s="12" t="s">
        <v>70</v>
      </c>
      <c r="AY1262" s="232" t="s">
        <v>361</v>
      </c>
    </row>
    <row r="1263" spans="2:65" s="13" customFormat="1" ht="13.5">
      <c r="B1263" s="233"/>
      <c r="C1263" s="234"/>
      <c r="D1263" s="235" t="s">
        <v>371</v>
      </c>
      <c r="E1263" s="236" t="s">
        <v>21</v>
      </c>
      <c r="F1263" s="237" t="s">
        <v>411</v>
      </c>
      <c r="G1263" s="234"/>
      <c r="H1263" s="238">
        <v>7</v>
      </c>
      <c r="I1263" s="239"/>
      <c r="J1263" s="234"/>
      <c r="K1263" s="234"/>
      <c r="L1263" s="240"/>
      <c r="M1263" s="241"/>
      <c r="N1263" s="242"/>
      <c r="O1263" s="242"/>
      <c r="P1263" s="242"/>
      <c r="Q1263" s="242"/>
      <c r="R1263" s="242"/>
      <c r="S1263" s="242"/>
      <c r="T1263" s="243"/>
      <c r="AT1263" s="244" t="s">
        <v>371</v>
      </c>
      <c r="AU1263" s="244" t="s">
        <v>79</v>
      </c>
      <c r="AV1263" s="13" t="s">
        <v>79</v>
      </c>
      <c r="AW1263" s="13" t="s">
        <v>33</v>
      </c>
      <c r="AX1263" s="13" t="s">
        <v>77</v>
      </c>
      <c r="AY1263" s="244" t="s">
        <v>361</v>
      </c>
    </row>
    <row r="1264" spans="2:65" s="1" customFormat="1" ht="22.5" customHeight="1">
      <c r="B1264" s="42"/>
      <c r="C1264" s="207" t="s">
        <v>1922</v>
      </c>
      <c r="D1264" s="207" t="s">
        <v>363</v>
      </c>
      <c r="E1264" s="208" t="s">
        <v>1923</v>
      </c>
      <c r="F1264" s="209" t="s">
        <v>1924</v>
      </c>
      <c r="G1264" s="210" t="s">
        <v>614</v>
      </c>
      <c r="H1264" s="211">
        <v>2</v>
      </c>
      <c r="I1264" s="212"/>
      <c r="J1264" s="213">
        <f>ROUND(I1264*H1264,2)</f>
        <v>0</v>
      </c>
      <c r="K1264" s="209" t="s">
        <v>21</v>
      </c>
      <c r="L1264" s="62"/>
      <c r="M1264" s="214" t="s">
        <v>21</v>
      </c>
      <c r="N1264" s="215" t="s">
        <v>41</v>
      </c>
      <c r="O1264" s="43"/>
      <c r="P1264" s="216">
        <f>O1264*H1264</f>
        <v>0</v>
      </c>
      <c r="Q1264" s="216">
        <v>0</v>
      </c>
      <c r="R1264" s="216">
        <f>Q1264*H1264</f>
        <v>0</v>
      </c>
      <c r="S1264" s="216">
        <v>0</v>
      </c>
      <c r="T1264" s="217">
        <f>S1264*H1264</f>
        <v>0</v>
      </c>
      <c r="AR1264" s="25" t="s">
        <v>464</v>
      </c>
      <c r="AT1264" s="25" t="s">
        <v>363</v>
      </c>
      <c r="AU1264" s="25" t="s">
        <v>79</v>
      </c>
      <c r="AY1264" s="25" t="s">
        <v>361</v>
      </c>
      <c r="BE1264" s="218">
        <f>IF(N1264="základní",J1264,0)</f>
        <v>0</v>
      </c>
      <c r="BF1264" s="218">
        <f>IF(N1264="snížená",J1264,0)</f>
        <v>0</v>
      </c>
      <c r="BG1264" s="218">
        <f>IF(N1264="zákl. přenesená",J1264,0)</f>
        <v>0</v>
      </c>
      <c r="BH1264" s="218">
        <f>IF(N1264="sníž. přenesená",J1264,0)</f>
        <v>0</v>
      </c>
      <c r="BI1264" s="218">
        <f>IF(N1264="nulová",J1264,0)</f>
        <v>0</v>
      </c>
      <c r="BJ1264" s="25" t="s">
        <v>77</v>
      </c>
      <c r="BK1264" s="218">
        <f>ROUND(I1264*H1264,2)</f>
        <v>0</v>
      </c>
      <c r="BL1264" s="25" t="s">
        <v>464</v>
      </c>
      <c r="BM1264" s="25" t="s">
        <v>1925</v>
      </c>
    </row>
    <row r="1265" spans="2:65" s="1" customFormat="1" ht="13.5">
      <c r="B1265" s="42"/>
      <c r="C1265" s="64"/>
      <c r="D1265" s="219" t="s">
        <v>369</v>
      </c>
      <c r="E1265" s="64"/>
      <c r="F1265" s="220" t="s">
        <v>1924</v>
      </c>
      <c r="G1265" s="64"/>
      <c r="H1265" s="64"/>
      <c r="I1265" s="175"/>
      <c r="J1265" s="64"/>
      <c r="K1265" s="64"/>
      <c r="L1265" s="62"/>
      <c r="M1265" s="221"/>
      <c r="N1265" s="43"/>
      <c r="O1265" s="43"/>
      <c r="P1265" s="43"/>
      <c r="Q1265" s="43"/>
      <c r="R1265" s="43"/>
      <c r="S1265" s="43"/>
      <c r="T1265" s="79"/>
      <c r="AT1265" s="25" t="s">
        <v>369</v>
      </c>
      <c r="AU1265" s="25" t="s">
        <v>79</v>
      </c>
    </row>
    <row r="1266" spans="2:65" s="12" customFormat="1" ht="27">
      <c r="B1266" s="222"/>
      <c r="C1266" s="223"/>
      <c r="D1266" s="219" t="s">
        <v>371</v>
      </c>
      <c r="E1266" s="224" t="s">
        <v>21</v>
      </c>
      <c r="F1266" s="225" t="s">
        <v>1921</v>
      </c>
      <c r="G1266" s="223"/>
      <c r="H1266" s="226" t="s">
        <v>21</v>
      </c>
      <c r="I1266" s="227"/>
      <c r="J1266" s="223"/>
      <c r="K1266" s="223"/>
      <c r="L1266" s="228"/>
      <c r="M1266" s="229"/>
      <c r="N1266" s="230"/>
      <c r="O1266" s="230"/>
      <c r="P1266" s="230"/>
      <c r="Q1266" s="230"/>
      <c r="R1266" s="230"/>
      <c r="S1266" s="230"/>
      <c r="T1266" s="231"/>
      <c r="AT1266" s="232" t="s">
        <v>371</v>
      </c>
      <c r="AU1266" s="232" t="s">
        <v>79</v>
      </c>
      <c r="AV1266" s="12" t="s">
        <v>77</v>
      </c>
      <c r="AW1266" s="12" t="s">
        <v>33</v>
      </c>
      <c r="AX1266" s="12" t="s">
        <v>70</v>
      </c>
      <c r="AY1266" s="232" t="s">
        <v>361</v>
      </c>
    </row>
    <row r="1267" spans="2:65" s="13" customFormat="1" ht="13.5">
      <c r="B1267" s="233"/>
      <c r="C1267" s="234"/>
      <c r="D1267" s="235" t="s">
        <v>371</v>
      </c>
      <c r="E1267" s="236" t="s">
        <v>21</v>
      </c>
      <c r="F1267" s="237" t="s">
        <v>79</v>
      </c>
      <c r="G1267" s="234"/>
      <c r="H1267" s="238">
        <v>2</v>
      </c>
      <c r="I1267" s="239"/>
      <c r="J1267" s="234"/>
      <c r="K1267" s="234"/>
      <c r="L1267" s="240"/>
      <c r="M1267" s="241"/>
      <c r="N1267" s="242"/>
      <c r="O1267" s="242"/>
      <c r="P1267" s="242"/>
      <c r="Q1267" s="242"/>
      <c r="R1267" s="242"/>
      <c r="S1267" s="242"/>
      <c r="T1267" s="243"/>
      <c r="AT1267" s="244" t="s">
        <v>371</v>
      </c>
      <c r="AU1267" s="244" t="s">
        <v>79</v>
      </c>
      <c r="AV1267" s="13" t="s">
        <v>79</v>
      </c>
      <c r="AW1267" s="13" t="s">
        <v>33</v>
      </c>
      <c r="AX1267" s="13" t="s">
        <v>77</v>
      </c>
      <c r="AY1267" s="244" t="s">
        <v>361</v>
      </c>
    </row>
    <row r="1268" spans="2:65" s="1" customFormat="1" ht="22.5" customHeight="1">
      <c r="B1268" s="42"/>
      <c r="C1268" s="207" t="s">
        <v>1926</v>
      </c>
      <c r="D1268" s="207" t="s">
        <v>363</v>
      </c>
      <c r="E1268" s="208" t="s">
        <v>1927</v>
      </c>
      <c r="F1268" s="209" t="s">
        <v>1928</v>
      </c>
      <c r="G1268" s="210" t="s">
        <v>614</v>
      </c>
      <c r="H1268" s="211">
        <v>3</v>
      </c>
      <c r="I1268" s="212"/>
      <c r="J1268" s="213">
        <f>ROUND(I1268*H1268,2)</f>
        <v>0</v>
      </c>
      <c r="K1268" s="209" t="s">
        <v>21</v>
      </c>
      <c r="L1268" s="62"/>
      <c r="M1268" s="214" t="s">
        <v>21</v>
      </c>
      <c r="N1268" s="215" t="s">
        <v>41</v>
      </c>
      <c r="O1268" s="43"/>
      <c r="P1268" s="216">
        <f>O1268*H1268</f>
        <v>0</v>
      </c>
      <c r="Q1268" s="216">
        <v>0</v>
      </c>
      <c r="R1268" s="216">
        <f>Q1268*H1268</f>
        <v>0</v>
      </c>
      <c r="S1268" s="216">
        <v>0</v>
      </c>
      <c r="T1268" s="217">
        <f>S1268*H1268</f>
        <v>0</v>
      </c>
      <c r="AR1268" s="25" t="s">
        <v>464</v>
      </c>
      <c r="AT1268" s="25" t="s">
        <v>363</v>
      </c>
      <c r="AU1268" s="25" t="s">
        <v>79</v>
      </c>
      <c r="AY1268" s="25" t="s">
        <v>361</v>
      </c>
      <c r="BE1268" s="218">
        <f>IF(N1268="základní",J1268,0)</f>
        <v>0</v>
      </c>
      <c r="BF1268" s="218">
        <f>IF(N1268="snížená",J1268,0)</f>
        <v>0</v>
      </c>
      <c r="BG1268" s="218">
        <f>IF(N1268="zákl. přenesená",J1268,0)</f>
        <v>0</v>
      </c>
      <c r="BH1268" s="218">
        <f>IF(N1268="sníž. přenesená",J1268,0)</f>
        <v>0</v>
      </c>
      <c r="BI1268" s="218">
        <f>IF(N1268="nulová",J1268,0)</f>
        <v>0</v>
      </c>
      <c r="BJ1268" s="25" t="s">
        <v>77</v>
      </c>
      <c r="BK1268" s="218">
        <f>ROUND(I1268*H1268,2)</f>
        <v>0</v>
      </c>
      <c r="BL1268" s="25" t="s">
        <v>464</v>
      </c>
      <c r="BM1268" s="25" t="s">
        <v>1929</v>
      </c>
    </row>
    <row r="1269" spans="2:65" s="1" customFormat="1" ht="13.5">
      <c r="B1269" s="42"/>
      <c r="C1269" s="64"/>
      <c r="D1269" s="219" t="s">
        <v>369</v>
      </c>
      <c r="E1269" s="64"/>
      <c r="F1269" s="220" t="s">
        <v>1928</v>
      </c>
      <c r="G1269" s="64"/>
      <c r="H1269" s="64"/>
      <c r="I1269" s="175"/>
      <c r="J1269" s="64"/>
      <c r="K1269" s="64"/>
      <c r="L1269" s="62"/>
      <c r="M1269" s="221"/>
      <c r="N1269" s="43"/>
      <c r="O1269" s="43"/>
      <c r="P1269" s="43"/>
      <c r="Q1269" s="43"/>
      <c r="R1269" s="43"/>
      <c r="S1269" s="43"/>
      <c r="T1269" s="79"/>
      <c r="AT1269" s="25" t="s">
        <v>369</v>
      </c>
      <c r="AU1269" s="25" t="s">
        <v>79</v>
      </c>
    </row>
    <row r="1270" spans="2:65" s="12" customFormat="1" ht="27">
      <c r="B1270" s="222"/>
      <c r="C1270" s="223"/>
      <c r="D1270" s="219" t="s">
        <v>371</v>
      </c>
      <c r="E1270" s="224" t="s">
        <v>21</v>
      </c>
      <c r="F1270" s="225" t="s">
        <v>1921</v>
      </c>
      <c r="G1270" s="223"/>
      <c r="H1270" s="226" t="s">
        <v>21</v>
      </c>
      <c r="I1270" s="227"/>
      <c r="J1270" s="223"/>
      <c r="K1270" s="223"/>
      <c r="L1270" s="228"/>
      <c r="M1270" s="229"/>
      <c r="N1270" s="230"/>
      <c r="O1270" s="230"/>
      <c r="P1270" s="230"/>
      <c r="Q1270" s="230"/>
      <c r="R1270" s="230"/>
      <c r="S1270" s="230"/>
      <c r="T1270" s="231"/>
      <c r="AT1270" s="232" t="s">
        <v>371</v>
      </c>
      <c r="AU1270" s="232" t="s">
        <v>79</v>
      </c>
      <c r="AV1270" s="12" t="s">
        <v>77</v>
      </c>
      <c r="AW1270" s="12" t="s">
        <v>33</v>
      </c>
      <c r="AX1270" s="12" t="s">
        <v>70</v>
      </c>
      <c r="AY1270" s="232" t="s">
        <v>361</v>
      </c>
    </row>
    <row r="1271" spans="2:65" s="13" customFormat="1" ht="13.5">
      <c r="B1271" s="233"/>
      <c r="C1271" s="234"/>
      <c r="D1271" s="235" t="s">
        <v>371</v>
      </c>
      <c r="E1271" s="236" t="s">
        <v>21</v>
      </c>
      <c r="F1271" s="237" t="s">
        <v>87</v>
      </c>
      <c r="G1271" s="234"/>
      <c r="H1271" s="238">
        <v>3</v>
      </c>
      <c r="I1271" s="239"/>
      <c r="J1271" s="234"/>
      <c r="K1271" s="234"/>
      <c r="L1271" s="240"/>
      <c r="M1271" s="241"/>
      <c r="N1271" s="242"/>
      <c r="O1271" s="242"/>
      <c r="P1271" s="242"/>
      <c r="Q1271" s="242"/>
      <c r="R1271" s="242"/>
      <c r="S1271" s="242"/>
      <c r="T1271" s="243"/>
      <c r="AT1271" s="244" t="s">
        <v>371</v>
      </c>
      <c r="AU1271" s="244" t="s">
        <v>79</v>
      </c>
      <c r="AV1271" s="13" t="s">
        <v>79</v>
      </c>
      <c r="AW1271" s="13" t="s">
        <v>33</v>
      </c>
      <c r="AX1271" s="13" t="s">
        <v>77</v>
      </c>
      <c r="AY1271" s="244" t="s">
        <v>361</v>
      </c>
    </row>
    <row r="1272" spans="2:65" s="1" customFormat="1" ht="22.5" customHeight="1">
      <c r="B1272" s="42"/>
      <c r="C1272" s="207" t="s">
        <v>1930</v>
      </c>
      <c r="D1272" s="207" t="s">
        <v>363</v>
      </c>
      <c r="E1272" s="208" t="s">
        <v>1931</v>
      </c>
      <c r="F1272" s="209" t="s">
        <v>1932</v>
      </c>
      <c r="G1272" s="210" t="s">
        <v>614</v>
      </c>
      <c r="H1272" s="211">
        <v>3</v>
      </c>
      <c r="I1272" s="212"/>
      <c r="J1272" s="213">
        <f>ROUND(I1272*H1272,2)</f>
        <v>0</v>
      </c>
      <c r="K1272" s="209" t="s">
        <v>21</v>
      </c>
      <c r="L1272" s="62"/>
      <c r="M1272" s="214" t="s">
        <v>21</v>
      </c>
      <c r="N1272" s="215" t="s">
        <v>41</v>
      </c>
      <c r="O1272" s="43"/>
      <c r="P1272" s="216">
        <f>O1272*H1272</f>
        <v>0</v>
      </c>
      <c r="Q1272" s="216">
        <v>0</v>
      </c>
      <c r="R1272" s="216">
        <f>Q1272*H1272</f>
        <v>0</v>
      </c>
      <c r="S1272" s="216">
        <v>0</v>
      </c>
      <c r="T1272" s="217">
        <f>S1272*H1272</f>
        <v>0</v>
      </c>
      <c r="AR1272" s="25" t="s">
        <v>464</v>
      </c>
      <c r="AT1272" s="25" t="s">
        <v>363</v>
      </c>
      <c r="AU1272" s="25" t="s">
        <v>79</v>
      </c>
      <c r="AY1272" s="25" t="s">
        <v>361</v>
      </c>
      <c r="BE1272" s="218">
        <f>IF(N1272="základní",J1272,0)</f>
        <v>0</v>
      </c>
      <c r="BF1272" s="218">
        <f>IF(N1272="snížená",J1272,0)</f>
        <v>0</v>
      </c>
      <c r="BG1272" s="218">
        <f>IF(N1272="zákl. přenesená",J1272,0)</f>
        <v>0</v>
      </c>
      <c r="BH1272" s="218">
        <f>IF(N1272="sníž. přenesená",J1272,0)</f>
        <v>0</v>
      </c>
      <c r="BI1272" s="218">
        <f>IF(N1272="nulová",J1272,0)</f>
        <v>0</v>
      </c>
      <c r="BJ1272" s="25" t="s">
        <v>77</v>
      </c>
      <c r="BK1272" s="218">
        <f>ROUND(I1272*H1272,2)</f>
        <v>0</v>
      </c>
      <c r="BL1272" s="25" t="s">
        <v>464</v>
      </c>
      <c r="BM1272" s="25" t="s">
        <v>1933</v>
      </c>
    </row>
    <row r="1273" spans="2:65" s="1" customFormat="1" ht="13.5">
      <c r="B1273" s="42"/>
      <c r="C1273" s="64"/>
      <c r="D1273" s="219" t="s">
        <v>369</v>
      </c>
      <c r="E1273" s="64"/>
      <c r="F1273" s="220" t="s">
        <v>1932</v>
      </c>
      <c r="G1273" s="64"/>
      <c r="H1273" s="64"/>
      <c r="I1273" s="175"/>
      <c r="J1273" s="64"/>
      <c r="K1273" s="64"/>
      <c r="L1273" s="62"/>
      <c r="M1273" s="221"/>
      <c r="N1273" s="43"/>
      <c r="O1273" s="43"/>
      <c r="P1273" s="43"/>
      <c r="Q1273" s="43"/>
      <c r="R1273" s="43"/>
      <c r="S1273" s="43"/>
      <c r="T1273" s="79"/>
      <c r="AT1273" s="25" t="s">
        <v>369</v>
      </c>
      <c r="AU1273" s="25" t="s">
        <v>79</v>
      </c>
    </row>
    <row r="1274" spans="2:65" s="12" customFormat="1" ht="27">
      <c r="B1274" s="222"/>
      <c r="C1274" s="223"/>
      <c r="D1274" s="219" t="s">
        <v>371</v>
      </c>
      <c r="E1274" s="224" t="s">
        <v>21</v>
      </c>
      <c r="F1274" s="225" t="s">
        <v>1921</v>
      </c>
      <c r="G1274" s="223"/>
      <c r="H1274" s="226" t="s">
        <v>21</v>
      </c>
      <c r="I1274" s="227"/>
      <c r="J1274" s="223"/>
      <c r="K1274" s="223"/>
      <c r="L1274" s="228"/>
      <c r="M1274" s="229"/>
      <c r="N1274" s="230"/>
      <c r="O1274" s="230"/>
      <c r="P1274" s="230"/>
      <c r="Q1274" s="230"/>
      <c r="R1274" s="230"/>
      <c r="S1274" s="230"/>
      <c r="T1274" s="231"/>
      <c r="AT1274" s="232" t="s">
        <v>371</v>
      </c>
      <c r="AU1274" s="232" t="s">
        <v>79</v>
      </c>
      <c r="AV1274" s="12" t="s">
        <v>77</v>
      </c>
      <c r="AW1274" s="12" t="s">
        <v>33</v>
      </c>
      <c r="AX1274" s="12" t="s">
        <v>70</v>
      </c>
      <c r="AY1274" s="232" t="s">
        <v>361</v>
      </c>
    </row>
    <row r="1275" spans="2:65" s="13" customFormat="1" ht="13.5">
      <c r="B1275" s="233"/>
      <c r="C1275" s="234"/>
      <c r="D1275" s="235" t="s">
        <v>371</v>
      </c>
      <c r="E1275" s="236" t="s">
        <v>21</v>
      </c>
      <c r="F1275" s="237" t="s">
        <v>87</v>
      </c>
      <c r="G1275" s="234"/>
      <c r="H1275" s="238">
        <v>3</v>
      </c>
      <c r="I1275" s="239"/>
      <c r="J1275" s="234"/>
      <c r="K1275" s="234"/>
      <c r="L1275" s="240"/>
      <c r="M1275" s="241"/>
      <c r="N1275" s="242"/>
      <c r="O1275" s="242"/>
      <c r="P1275" s="242"/>
      <c r="Q1275" s="242"/>
      <c r="R1275" s="242"/>
      <c r="S1275" s="242"/>
      <c r="T1275" s="243"/>
      <c r="AT1275" s="244" t="s">
        <v>371</v>
      </c>
      <c r="AU1275" s="244" t="s">
        <v>79</v>
      </c>
      <c r="AV1275" s="13" t="s">
        <v>79</v>
      </c>
      <c r="AW1275" s="13" t="s">
        <v>33</v>
      </c>
      <c r="AX1275" s="13" t="s">
        <v>77</v>
      </c>
      <c r="AY1275" s="244" t="s">
        <v>361</v>
      </c>
    </row>
    <row r="1276" spans="2:65" s="1" customFormat="1" ht="22.5" customHeight="1">
      <c r="B1276" s="42"/>
      <c r="C1276" s="207" t="s">
        <v>1934</v>
      </c>
      <c r="D1276" s="207" t="s">
        <v>363</v>
      </c>
      <c r="E1276" s="208" t="s">
        <v>1935</v>
      </c>
      <c r="F1276" s="209" t="s">
        <v>1936</v>
      </c>
      <c r="G1276" s="210" t="s">
        <v>614</v>
      </c>
      <c r="H1276" s="211">
        <v>1</v>
      </c>
      <c r="I1276" s="212"/>
      <c r="J1276" s="213">
        <f>ROUND(I1276*H1276,2)</f>
        <v>0</v>
      </c>
      <c r="K1276" s="209" t="s">
        <v>21</v>
      </c>
      <c r="L1276" s="62"/>
      <c r="M1276" s="214" t="s">
        <v>21</v>
      </c>
      <c r="N1276" s="215" t="s">
        <v>41</v>
      </c>
      <c r="O1276" s="43"/>
      <c r="P1276" s="216">
        <f>O1276*H1276</f>
        <v>0</v>
      </c>
      <c r="Q1276" s="216">
        <v>0</v>
      </c>
      <c r="R1276" s="216">
        <f>Q1276*H1276</f>
        <v>0</v>
      </c>
      <c r="S1276" s="216">
        <v>0</v>
      </c>
      <c r="T1276" s="217">
        <f>S1276*H1276</f>
        <v>0</v>
      </c>
      <c r="AR1276" s="25" t="s">
        <v>464</v>
      </c>
      <c r="AT1276" s="25" t="s">
        <v>363</v>
      </c>
      <c r="AU1276" s="25" t="s">
        <v>79</v>
      </c>
      <c r="AY1276" s="25" t="s">
        <v>361</v>
      </c>
      <c r="BE1276" s="218">
        <f>IF(N1276="základní",J1276,0)</f>
        <v>0</v>
      </c>
      <c r="BF1276" s="218">
        <f>IF(N1276="snížená",J1276,0)</f>
        <v>0</v>
      </c>
      <c r="BG1276" s="218">
        <f>IF(N1276="zákl. přenesená",J1276,0)</f>
        <v>0</v>
      </c>
      <c r="BH1276" s="218">
        <f>IF(N1276="sníž. přenesená",J1276,0)</f>
        <v>0</v>
      </c>
      <c r="BI1276" s="218">
        <f>IF(N1276="nulová",J1276,0)</f>
        <v>0</v>
      </c>
      <c r="BJ1276" s="25" t="s">
        <v>77</v>
      </c>
      <c r="BK1276" s="218">
        <f>ROUND(I1276*H1276,2)</f>
        <v>0</v>
      </c>
      <c r="BL1276" s="25" t="s">
        <v>464</v>
      </c>
      <c r="BM1276" s="25" t="s">
        <v>1937</v>
      </c>
    </row>
    <row r="1277" spans="2:65" s="1" customFormat="1" ht="13.5">
      <c r="B1277" s="42"/>
      <c r="C1277" s="64"/>
      <c r="D1277" s="219" t="s">
        <v>369</v>
      </c>
      <c r="E1277" s="64"/>
      <c r="F1277" s="220" t="s">
        <v>1936</v>
      </c>
      <c r="G1277" s="64"/>
      <c r="H1277" s="64"/>
      <c r="I1277" s="175"/>
      <c r="J1277" s="64"/>
      <c r="K1277" s="64"/>
      <c r="L1277" s="62"/>
      <c r="M1277" s="221"/>
      <c r="N1277" s="43"/>
      <c r="O1277" s="43"/>
      <c r="P1277" s="43"/>
      <c r="Q1277" s="43"/>
      <c r="R1277" s="43"/>
      <c r="S1277" s="43"/>
      <c r="T1277" s="79"/>
      <c r="AT1277" s="25" t="s">
        <v>369</v>
      </c>
      <c r="AU1277" s="25" t="s">
        <v>79</v>
      </c>
    </row>
    <row r="1278" spans="2:65" s="12" customFormat="1" ht="27">
      <c r="B1278" s="222"/>
      <c r="C1278" s="223"/>
      <c r="D1278" s="219" t="s">
        <v>371</v>
      </c>
      <c r="E1278" s="224" t="s">
        <v>21</v>
      </c>
      <c r="F1278" s="225" t="s">
        <v>1921</v>
      </c>
      <c r="G1278" s="223"/>
      <c r="H1278" s="226" t="s">
        <v>21</v>
      </c>
      <c r="I1278" s="227"/>
      <c r="J1278" s="223"/>
      <c r="K1278" s="223"/>
      <c r="L1278" s="228"/>
      <c r="M1278" s="229"/>
      <c r="N1278" s="230"/>
      <c r="O1278" s="230"/>
      <c r="P1278" s="230"/>
      <c r="Q1278" s="230"/>
      <c r="R1278" s="230"/>
      <c r="S1278" s="230"/>
      <c r="T1278" s="231"/>
      <c r="AT1278" s="232" t="s">
        <v>371</v>
      </c>
      <c r="AU1278" s="232" t="s">
        <v>79</v>
      </c>
      <c r="AV1278" s="12" t="s">
        <v>77</v>
      </c>
      <c r="AW1278" s="12" t="s">
        <v>33</v>
      </c>
      <c r="AX1278" s="12" t="s">
        <v>70</v>
      </c>
      <c r="AY1278" s="232" t="s">
        <v>361</v>
      </c>
    </row>
    <row r="1279" spans="2:65" s="13" customFormat="1" ht="13.5">
      <c r="B1279" s="233"/>
      <c r="C1279" s="234"/>
      <c r="D1279" s="235" t="s">
        <v>371</v>
      </c>
      <c r="E1279" s="236" t="s">
        <v>21</v>
      </c>
      <c r="F1279" s="237" t="s">
        <v>77</v>
      </c>
      <c r="G1279" s="234"/>
      <c r="H1279" s="238">
        <v>1</v>
      </c>
      <c r="I1279" s="239"/>
      <c r="J1279" s="234"/>
      <c r="K1279" s="234"/>
      <c r="L1279" s="240"/>
      <c r="M1279" s="241"/>
      <c r="N1279" s="242"/>
      <c r="O1279" s="242"/>
      <c r="P1279" s="242"/>
      <c r="Q1279" s="242"/>
      <c r="R1279" s="242"/>
      <c r="S1279" s="242"/>
      <c r="T1279" s="243"/>
      <c r="AT1279" s="244" t="s">
        <v>371</v>
      </c>
      <c r="AU1279" s="244" t="s">
        <v>79</v>
      </c>
      <c r="AV1279" s="13" t="s">
        <v>79</v>
      </c>
      <c r="AW1279" s="13" t="s">
        <v>33</v>
      </c>
      <c r="AX1279" s="13" t="s">
        <v>77</v>
      </c>
      <c r="AY1279" s="244" t="s">
        <v>361</v>
      </c>
    </row>
    <row r="1280" spans="2:65" s="1" customFormat="1" ht="22.5" customHeight="1">
      <c r="B1280" s="42"/>
      <c r="C1280" s="207" t="s">
        <v>1938</v>
      </c>
      <c r="D1280" s="207" t="s">
        <v>363</v>
      </c>
      <c r="E1280" s="208" t="s">
        <v>1939</v>
      </c>
      <c r="F1280" s="209" t="s">
        <v>1940</v>
      </c>
      <c r="G1280" s="210" t="s">
        <v>614</v>
      </c>
      <c r="H1280" s="211">
        <v>1</v>
      </c>
      <c r="I1280" s="212"/>
      <c r="J1280" s="213">
        <f>ROUND(I1280*H1280,2)</f>
        <v>0</v>
      </c>
      <c r="K1280" s="209" t="s">
        <v>21</v>
      </c>
      <c r="L1280" s="62"/>
      <c r="M1280" s="214" t="s">
        <v>21</v>
      </c>
      <c r="N1280" s="215" t="s">
        <v>41</v>
      </c>
      <c r="O1280" s="43"/>
      <c r="P1280" s="216">
        <f>O1280*H1280</f>
        <v>0</v>
      </c>
      <c r="Q1280" s="216">
        <v>0</v>
      </c>
      <c r="R1280" s="216">
        <f>Q1280*H1280</f>
        <v>0</v>
      </c>
      <c r="S1280" s="216">
        <v>0</v>
      </c>
      <c r="T1280" s="217">
        <f>S1280*H1280</f>
        <v>0</v>
      </c>
      <c r="AR1280" s="25" t="s">
        <v>464</v>
      </c>
      <c r="AT1280" s="25" t="s">
        <v>363</v>
      </c>
      <c r="AU1280" s="25" t="s">
        <v>79</v>
      </c>
      <c r="AY1280" s="25" t="s">
        <v>361</v>
      </c>
      <c r="BE1280" s="218">
        <f>IF(N1280="základní",J1280,0)</f>
        <v>0</v>
      </c>
      <c r="BF1280" s="218">
        <f>IF(N1280="snížená",J1280,0)</f>
        <v>0</v>
      </c>
      <c r="BG1280" s="218">
        <f>IF(N1280="zákl. přenesená",J1280,0)</f>
        <v>0</v>
      </c>
      <c r="BH1280" s="218">
        <f>IF(N1280="sníž. přenesená",J1280,0)</f>
        <v>0</v>
      </c>
      <c r="BI1280" s="218">
        <f>IF(N1280="nulová",J1280,0)</f>
        <v>0</v>
      </c>
      <c r="BJ1280" s="25" t="s">
        <v>77</v>
      </c>
      <c r="BK1280" s="218">
        <f>ROUND(I1280*H1280,2)</f>
        <v>0</v>
      </c>
      <c r="BL1280" s="25" t="s">
        <v>464</v>
      </c>
      <c r="BM1280" s="25" t="s">
        <v>1941</v>
      </c>
    </row>
    <row r="1281" spans="2:65" s="1" customFormat="1" ht="13.5">
      <c r="B1281" s="42"/>
      <c r="C1281" s="64"/>
      <c r="D1281" s="219" t="s">
        <v>369</v>
      </c>
      <c r="E1281" s="64"/>
      <c r="F1281" s="220" t="s">
        <v>1940</v>
      </c>
      <c r="G1281" s="64"/>
      <c r="H1281" s="64"/>
      <c r="I1281" s="175"/>
      <c r="J1281" s="64"/>
      <c r="K1281" s="64"/>
      <c r="L1281" s="62"/>
      <c r="M1281" s="221"/>
      <c r="N1281" s="43"/>
      <c r="O1281" s="43"/>
      <c r="P1281" s="43"/>
      <c r="Q1281" s="43"/>
      <c r="R1281" s="43"/>
      <c r="S1281" s="43"/>
      <c r="T1281" s="79"/>
      <c r="AT1281" s="25" t="s">
        <v>369</v>
      </c>
      <c r="AU1281" s="25" t="s">
        <v>79</v>
      </c>
    </row>
    <row r="1282" spans="2:65" s="12" customFormat="1" ht="27">
      <c r="B1282" s="222"/>
      <c r="C1282" s="223"/>
      <c r="D1282" s="219" t="s">
        <v>371</v>
      </c>
      <c r="E1282" s="224" t="s">
        <v>21</v>
      </c>
      <c r="F1282" s="225" t="s">
        <v>1921</v>
      </c>
      <c r="G1282" s="223"/>
      <c r="H1282" s="226" t="s">
        <v>21</v>
      </c>
      <c r="I1282" s="227"/>
      <c r="J1282" s="223"/>
      <c r="K1282" s="223"/>
      <c r="L1282" s="228"/>
      <c r="M1282" s="229"/>
      <c r="N1282" s="230"/>
      <c r="O1282" s="230"/>
      <c r="P1282" s="230"/>
      <c r="Q1282" s="230"/>
      <c r="R1282" s="230"/>
      <c r="S1282" s="230"/>
      <c r="T1282" s="231"/>
      <c r="AT1282" s="232" t="s">
        <v>371</v>
      </c>
      <c r="AU1282" s="232" t="s">
        <v>79</v>
      </c>
      <c r="AV1282" s="12" t="s">
        <v>77</v>
      </c>
      <c r="AW1282" s="12" t="s">
        <v>33</v>
      </c>
      <c r="AX1282" s="12" t="s">
        <v>70</v>
      </c>
      <c r="AY1282" s="232" t="s">
        <v>361</v>
      </c>
    </row>
    <row r="1283" spans="2:65" s="13" customFormat="1" ht="13.5">
      <c r="B1283" s="233"/>
      <c r="C1283" s="234"/>
      <c r="D1283" s="235" t="s">
        <v>371</v>
      </c>
      <c r="E1283" s="236" t="s">
        <v>21</v>
      </c>
      <c r="F1283" s="237" t="s">
        <v>77</v>
      </c>
      <c r="G1283" s="234"/>
      <c r="H1283" s="238">
        <v>1</v>
      </c>
      <c r="I1283" s="239"/>
      <c r="J1283" s="234"/>
      <c r="K1283" s="234"/>
      <c r="L1283" s="240"/>
      <c r="M1283" s="241"/>
      <c r="N1283" s="242"/>
      <c r="O1283" s="242"/>
      <c r="P1283" s="242"/>
      <c r="Q1283" s="242"/>
      <c r="R1283" s="242"/>
      <c r="S1283" s="242"/>
      <c r="T1283" s="243"/>
      <c r="AT1283" s="244" t="s">
        <v>371</v>
      </c>
      <c r="AU1283" s="244" t="s">
        <v>79</v>
      </c>
      <c r="AV1283" s="13" t="s">
        <v>79</v>
      </c>
      <c r="AW1283" s="13" t="s">
        <v>33</v>
      </c>
      <c r="AX1283" s="13" t="s">
        <v>77</v>
      </c>
      <c r="AY1283" s="244" t="s">
        <v>361</v>
      </c>
    </row>
    <row r="1284" spans="2:65" s="1" customFormat="1" ht="22.5" customHeight="1">
      <c r="B1284" s="42"/>
      <c r="C1284" s="207" t="s">
        <v>1942</v>
      </c>
      <c r="D1284" s="207" t="s">
        <v>363</v>
      </c>
      <c r="E1284" s="208" t="s">
        <v>1943</v>
      </c>
      <c r="F1284" s="209" t="s">
        <v>1944</v>
      </c>
      <c r="G1284" s="210" t="s">
        <v>614</v>
      </c>
      <c r="H1284" s="211">
        <v>4</v>
      </c>
      <c r="I1284" s="212"/>
      <c r="J1284" s="213">
        <f>ROUND(I1284*H1284,2)</f>
        <v>0</v>
      </c>
      <c r="K1284" s="209" t="s">
        <v>21</v>
      </c>
      <c r="L1284" s="62"/>
      <c r="M1284" s="214" t="s">
        <v>21</v>
      </c>
      <c r="N1284" s="215" t="s">
        <v>41</v>
      </c>
      <c r="O1284" s="43"/>
      <c r="P1284" s="216">
        <f>O1284*H1284</f>
        <v>0</v>
      </c>
      <c r="Q1284" s="216">
        <v>0</v>
      </c>
      <c r="R1284" s="216">
        <f>Q1284*H1284</f>
        <v>0</v>
      </c>
      <c r="S1284" s="216">
        <v>0</v>
      </c>
      <c r="T1284" s="217">
        <f>S1284*H1284</f>
        <v>0</v>
      </c>
      <c r="AR1284" s="25" t="s">
        <v>464</v>
      </c>
      <c r="AT1284" s="25" t="s">
        <v>363</v>
      </c>
      <c r="AU1284" s="25" t="s">
        <v>79</v>
      </c>
      <c r="AY1284" s="25" t="s">
        <v>361</v>
      </c>
      <c r="BE1284" s="218">
        <f>IF(N1284="základní",J1284,0)</f>
        <v>0</v>
      </c>
      <c r="BF1284" s="218">
        <f>IF(N1284="snížená",J1284,0)</f>
        <v>0</v>
      </c>
      <c r="BG1284" s="218">
        <f>IF(N1284="zákl. přenesená",J1284,0)</f>
        <v>0</v>
      </c>
      <c r="BH1284" s="218">
        <f>IF(N1284="sníž. přenesená",J1284,0)</f>
        <v>0</v>
      </c>
      <c r="BI1284" s="218">
        <f>IF(N1284="nulová",J1284,0)</f>
        <v>0</v>
      </c>
      <c r="BJ1284" s="25" t="s">
        <v>77</v>
      </c>
      <c r="BK1284" s="218">
        <f>ROUND(I1284*H1284,2)</f>
        <v>0</v>
      </c>
      <c r="BL1284" s="25" t="s">
        <v>464</v>
      </c>
      <c r="BM1284" s="25" t="s">
        <v>1945</v>
      </c>
    </row>
    <row r="1285" spans="2:65" s="1" customFormat="1" ht="13.5">
      <c r="B1285" s="42"/>
      <c r="C1285" s="64"/>
      <c r="D1285" s="219" t="s">
        <v>369</v>
      </c>
      <c r="E1285" s="64"/>
      <c r="F1285" s="220" t="s">
        <v>1944</v>
      </c>
      <c r="G1285" s="64"/>
      <c r="H1285" s="64"/>
      <c r="I1285" s="175"/>
      <c r="J1285" s="64"/>
      <c r="K1285" s="64"/>
      <c r="L1285" s="62"/>
      <c r="M1285" s="221"/>
      <c r="N1285" s="43"/>
      <c r="O1285" s="43"/>
      <c r="P1285" s="43"/>
      <c r="Q1285" s="43"/>
      <c r="R1285" s="43"/>
      <c r="S1285" s="43"/>
      <c r="T1285" s="79"/>
      <c r="AT1285" s="25" t="s">
        <v>369</v>
      </c>
      <c r="AU1285" s="25" t="s">
        <v>79</v>
      </c>
    </row>
    <row r="1286" spans="2:65" s="12" customFormat="1" ht="27">
      <c r="B1286" s="222"/>
      <c r="C1286" s="223"/>
      <c r="D1286" s="219" t="s">
        <v>371</v>
      </c>
      <c r="E1286" s="224" t="s">
        <v>21</v>
      </c>
      <c r="F1286" s="225" t="s">
        <v>1921</v>
      </c>
      <c r="G1286" s="223"/>
      <c r="H1286" s="226" t="s">
        <v>21</v>
      </c>
      <c r="I1286" s="227"/>
      <c r="J1286" s="223"/>
      <c r="K1286" s="223"/>
      <c r="L1286" s="228"/>
      <c r="M1286" s="229"/>
      <c r="N1286" s="230"/>
      <c r="O1286" s="230"/>
      <c r="P1286" s="230"/>
      <c r="Q1286" s="230"/>
      <c r="R1286" s="230"/>
      <c r="S1286" s="230"/>
      <c r="T1286" s="231"/>
      <c r="AT1286" s="232" t="s">
        <v>371</v>
      </c>
      <c r="AU1286" s="232" t="s">
        <v>79</v>
      </c>
      <c r="AV1286" s="12" t="s">
        <v>77</v>
      </c>
      <c r="AW1286" s="12" t="s">
        <v>33</v>
      </c>
      <c r="AX1286" s="12" t="s">
        <v>70</v>
      </c>
      <c r="AY1286" s="232" t="s">
        <v>361</v>
      </c>
    </row>
    <row r="1287" spans="2:65" s="13" customFormat="1" ht="13.5">
      <c r="B1287" s="233"/>
      <c r="C1287" s="234"/>
      <c r="D1287" s="235" t="s">
        <v>371</v>
      </c>
      <c r="E1287" s="236" t="s">
        <v>21</v>
      </c>
      <c r="F1287" s="237" t="s">
        <v>147</v>
      </c>
      <c r="G1287" s="234"/>
      <c r="H1287" s="238">
        <v>4</v>
      </c>
      <c r="I1287" s="239"/>
      <c r="J1287" s="234"/>
      <c r="K1287" s="234"/>
      <c r="L1287" s="240"/>
      <c r="M1287" s="241"/>
      <c r="N1287" s="242"/>
      <c r="O1287" s="242"/>
      <c r="P1287" s="242"/>
      <c r="Q1287" s="242"/>
      <c r="R1287" s="242"/>
      <c r="S1287" s="242"/>
      <c r="T1287" s="243"/>
      <c r="AT1287" s="244" t="s">
        <v>371</v>
      </c>
      <c r="AU1287" s="244" t="s">
        <v>79</v>
      </c>
      <c r="AV1287" s="13" t="s">
        <v>79</v>
      </c>
      <c r="AW1287" s="13" t="s">
        <v>33</v>
      </c>
      <c r="AX1287" s="13" t="s">
        <v>77</v>
      </c>
      <c r="AY1287" s="244" t="s">
        <v>361</v>
      </c>
    </row>
    <row r="1288" spans="2:65" s="1" customFormat="1" ht="22.5" customHeight="1">
      <c r="B1288" s="42"/>
      <c r="C1288" s="207" t="s">
        <v>1946</v>
      </c>
      <c r="D1288" s="207" t="s">
        <v>363</v>
      </c>
      <c r="E1288" s="208" t="s">
        <v>1947</v>
      </c>
      <c r="F1288" s="209" t="s">
        <v>1948</v>
      </c>
      <c r="G1288" s="210" t="s">
        <v>614</v>
      </c>
      <c r="H1288" s="211">
        <v>1</v>
      </c>
      <c r="I1288" s="212"/>
      <c r="J1288" s="213">
        <f>ROUND(I1288*H1288,2)</f>
        <v>0</v>
      </c>
      <c r="K1288" s="209" t="s">
        <v>21</v>
      </c>
      <c r="L1288" s="62"/>
      <c r="M1288" s="214" t="s">
        <v>21</v>
      </c>
      <c r="N1288" s="215" t="s">
        <v>41</v>
      </c>
      <c r="O1288" s="43"/>
      <c r="P1288" s="216">
        <f>O1288*H1288</f>
        <v>0</v>
      </c>
      <c r="Q1288" s="216">
        <v>0</v>
      </c>
      <c r="R1288" s="216">
        <f>Q1288*H1288</f>
        <v>0</v>
      </c>
      <c r="S1288" s="216">
        <v>0</v>
      </c>
      <c r="T1288" s="217">
        <f>S1288*H1288</f>
        <v>0</v>
      </c>
      <c r="AR1288" s="25" t="s">
        <v>464</v>
      </c>
      <c r="AT1288" s="25" t="s">
        <v>363</v>
      </c>
      <c r="AU1288" s="25" t="s">
        <v>79</v>
      </c>
      <c r="AY1288" s="25" t="s">
        <v>361</v>
      </c>
      <c r="BE1288" s="218">
        <f>IF(N1288="základní",J1288,0)</f>
        <v>0</v>
      </c>
      <c r="BF1288" s="218">
        <f>IF(N1288="snížená",J1288,0)</f>
        <v>0</v>
      </c>
      <c r="BG1288" s="218">
        <f>IF(N1288="zákl. přenesená",J1288,0)</f>
        <v>0</v>
      </c>
      <c r="BH1288" s="218">
        <f>IF(N1288="sníž. přenesená",J1288,0)</f>
        <v>0</v>
      </c>
      <c r="BI1288" s="218">
        <f>IF(N1288="nulová",J1288,0)</f>
        <v>0</v>
      </c>
      <c r="BJ1288" s="25" t="s">
        <v>77</v>
      </c>
      <c r="BK1288" s="218">
        <f>ROUND(I1288*H1288,2)</f>
        <v>0</v>
      </c>
      <c r="BL1288" s="25" t="s">
        <v>464</v>
      </c>
      <c r="BM1288" s="25" t="s">
        <v>1949</v>
      </c>
    </row>
    <row r="1289" spans="2:65" s="1" customFormat="1" ht="13.5">
      <c r="B1289" s="42"/>
      <c r="C1289" s="64"/>
      <c r="D1289" s="219" t="s">
        <v>369</v>
      </c>
      <c r="E1289" s="64"/>
      <c r="F1289" s="220" t="s">
        <v>1948</v>
      </c>
      <c r="G1289" s="64"/>
      <c r="H1289" s="64"/>
      <c r="I1289" s="175"/>
      <c r="J1289" s="64"/>
      <c r="K1289" s="64"/>
      <c r="L1289" s="62"/>
      <c r="M1289" s="221"/>
      <c r="N1289" s="43"/>
      <c r="O1289" s="43"/>
      <c r="P1289" s="43"/>
      <c r="Q1289" s="43"/>
      <c r="R1289" s="43"/>
      <c r="S1289" s="43"/>
      <c r="T1289" s="79"/>
      <c r="AT1289" s="25" t="s">
        <v>369</v>
      </c>
      <c r="AU1289" s="25" t="s">
        <v>79</v>
      </c>
    </row>
    <row r="1290" spans="2:65" s="12" customFormat="1" ht="27">
      <c r="B1290" s="222"/>
      <c r="C1290" s="223"/>
      <c r="D1290" s="219" t="s">
        <v>371</v>
      </c>
      <c r="E1290" s="224" t="s">
        <v>21</v>
      </c>
      <c r="F1290" s="225" t="s">
        <v>1921</v>
      </c>
      <c r="G1290" s="223"/>
      <c r="H1290" s="226" t="s">
        <v>21</v>
      </c>
      <c r="I1290" s="227"/>
      <c r="J1290" s="223"/>
      <c r="K1290" s="223"/>
      <c r="L1290" s="228"/>
      <c r="M1290" s="229"/>
      <c r="N1290" s="230"/>
      <c r="O1290" s="230"/>
      <c r="P1290" s="230"/>
      <c r="Q1290" s="230"/>
      <c r="R1290" s="230"/>
      <c r="S1290" s="230"/>
      <c r="T1290" s="231"/>
      <c r="AT1290" s="232" t="s">
        <v>371</v>
      </c>
      <c r="AU1290" s="232" t="s">
        <v>79</v>
      </c>
      <c r="AV1290" s="12" t="s">
        <v>77</v>
      </c>
      <c r="AW1290" s="12" t="s">
        <v>33</v>
      </c>
      <c r="AX1290" s="12" t="s">
        <v>70</v>
      </c>
      <c r="AY1290" s="232" t="s">
        <v>361</v>
      </c>
    </row>
    <row r="1291" spans="2:65" s="13" customFormat="1" ht="13.5">
      <c r="B1291" s="233"/>
      <c r="C1291" s="234"/>
      <c r="D1291" s="235" t="s">
        <v>371</v>
      </c>
      <c r="E1291" s="236" t="s">
        <v>21</v>
      </c>
      <c r="F1291" s="237" t="s">
        <v>77</v>
      </c>
      <c r="G1291" s="234"/>
      <c r="H1291" s="238">
        <v>1</v>
      </c>
      <c r="I1291" s="239"/>
      <c r="J1291" s="234"/>
      <c r="K1291" s="234"/>
      <c r="L1291" s="240"/>
      <c r="M1291" s="241"/>
      <c r="N1291" s="242"/>
      <c r="O1291" s="242"/>
      <c r="P1291" s="242"/>
      <c r="Q1291" s="242"/>
      <c r="R1291" s="242"/>
      <c r="S1291" s="242"/>
      <c r="T1291" s="243"/>
      <c r="AT1291" s="244" t="s">
        <v>371</v>
      </c>
      <c r="AU1291" s="244" t="s">
        <v>79</v>
      </c>
      <c r="AV1291" s="13" t="s">
        <v>79</v>
      </c>
      <c r="AW1291" s="13" t="s">
        <v>33</v>
      </c>
      <c r="AX1291" s="13" t="s">
        <v>77</v>
      </c>
      <c r="AY1291" s="244" t="s">
        <v>361</v>
      </c>
    </row>
    <row r="1292" spans="2:65" s="1" customFormat="1" ht="22.5" customHeight="1">
      <c r="B1292" s="42"/>
      <c r="C1292" s="207" t="s">
        <v>1950</v>
      </c>
      <c r="D1292" s="207" t="s">
        <v>363</v>
      </c>
      <c r="E1292" s="208" t="s">
        <v>1951</v>
      </c>
      <c r="F1292" s="209" t="s">
        <v>1952</v>
      </c>
      <c r="G1292" s="210" t="s">
        <v>614</v>
      </c>
      <c r="H1292" s="211">
        <v>1</v>
      </c>
      <c r="I1292" s="212"/>
      <c r="J1292" s="213">
        <f>ROUND(I1292*H1292,2)</f>
        <v>0</v>
      </c>
      <c r="K1292" s="209" t="s">
        <v>21</v>
      </c>
      <c r="L1292" s="62"/>
      <c r="M1292" s="214" t="s">
        <v>21</v>
      </c>
      <c r="N1292" s="215" t="s">
        <v>41</v>
      </c>
      <c r="O1292" s="43"/>
      <c r="P1292" s="216">
        <f>O1292*H1292</f>
        <v>0</v>
      </c>
      <c r="Q1292" s="216">
        <v>0</v>
      </c>
      <c r="R1292" s="216">
        <f>Q1292*H1292</f>
        <v>0</v>
      </c>
      <c r="S1292" s="216">
        <v>0</v>
      </c>
      <c r="T1292" s="217">
        <f>S1292*H1292</f>
        <v>0</v>
      </c>
      <c r="AR1292" s="25" t="s">
        <v>464</v>
      </c>
      <c r="AT1292" s="25" t="s">
        <v>363</v>
      </c>
      <c r="AU1292" s="25" t="s">
        <v>79</v>
      </c>
      <c r="AY1292" s="25" t="s">
        <v>361</v>
      </c>
      <c r="BE1292" s="218">
        <f>IF(N1292="základní",J1292,0)</f>
        <v>0</v>
      </c>
      <c r="BF1292" s="218">
        <f>IF(N1292="snížená",J1292,0)</f>
        <v>0</v>
      </c>
      <c r="BG1292" s="218">
        <f>IF(N1292="zákl. přenesená",J1292,0)</f>
        <v>0</v>
      </c>
      <c r="BH1292" s="218">
        <f>IF(N1292="sníž. přenesená",J1292,0)</f>
        <v>0</v>
      </c>
      <c r="BI1292" s="218">
        <f>IF(N1292="nulová",J1292,0)</f>
        <v>0</v>
      </c>
      <c r="BJ1292" s="25" t="s">
        <v>77</v>
      </c>
      <c r="BK1292" s="218">
        <f>ROUND(I1292*H1292,2)</f>
        <v>0</v>
      </c>
      <c r="BL1292" s="25" t="s">
        <v>464</v>
      </c>
      <c r="BM1292" s="25" t="s">
        <v>1953</v>
      </c>
    </row>
    <row r="1293" spans="2:65" s="1" customFormat="1" ht="40.5">
      <c r="B1293" s="42"/>
      <c r="C1293" s="64"/>
      <c r="D1293" s="219" t="s">
        <v>369</v>
      </c>
      <c r="E1293" s="64"/>
      <c r="F1293" s="220" t="s">
        <v>1954</v>
      </c>
      <c r="G1293" s="64"/>
      <c r="H1293" s="64"/>
      <c r="I1293" s="175"/>
      <c r="J1293" s="64"/>
      <c r="K1293" s="64"/>
      <c r="L1293" s="62"/>
      <c r="M1293" s="221"/>
      <c r="N1293" s="43"/>
      <c r="O1293" s="43"/>
      <c r="P1293" s="43"/>
      <c r="Q1293" s="43"/>
      <c r="R1293" s="43"/>
      <c r="S1293" s="43"/>
      <c r="T1293" s="79"/>
      <c r="AT1293" s="25" t="s">
        <v>369</v>
      </c>
      <c r="AU1293" s="25" t="s">
        <v>79</v>
      </c>
    </row>
    <row r="1294" spans="2:65" s="12" customFormat="1" ht="13.5">
      <c r="B1294" s="222"/>
      <c r="C1294" s="223"/>
      <c r="D1294" s="219" t="s">
        <v>371</v>
      </c>
      <c r="E1294" s="224" t="s">
        <v>21</v>
      </c>
      <c r="F1294" s="225" t="s">
        <v>1955</v>
      </c>
      <c r="G1294" s="223"/>
      <c r="H1294" s="226" t="s">
        <v>21</v>
      </c>
      <c r="I1294" s="227"/>
      <c r="J1294" s="223"/>
      <c r="K1294" s="223"/>
      <c r="L1294" s="228"/>
      <c r="M1294" s="229"/>
      <c r="N1294" s="230"/>
      <c r="O1294" s="230"/>
      <c r="P1294" s="230"/>
      <c r="Q1294" s="230"/>
      <c r="R1294" s="230"/>
      <c r="S1294" s="230"/>
      <c r="T1294" s="231"/>
      <c r="AT1294" s="232" t="s">
        <v>371</v>
      </c>
      <c r="AU1294" s="232" t="s">
        <v>79</v>
      </c>
      <c r="AV1294" s="12" t="s">
        <v>77</v>
      </c>
      <c r="AW1294" s="12" t="s">
        <v>33</v>
      </c>
      <c r="AX1294" s="12" t="s">
        <v>70</v>
      </c>
      <c r="AY1294" s="232" t="s">
        <v>361</v>
      </c>
    </row>
    <row r="1295" spans="2:65" s="13" customFormat="1" ht="13.5">
      <c r="B1295" s="233"/>
      <c r="C1295" s="234"/>
      <c r="D1295" s="235" t="s">
        <v>371</v>
      </c>
      <c r="E1295" s="236" t="s">
        <v>21</v>
      </c>
      <c r="F1295" s="237" t="s">
        <v>1956</v>
      </c>
      <c r="G1295" s="234"/>
      <c r="H1295" s="238">
        <v>1</v>
      </c>
      <c r="I1295" s="239"/>
      <c r="J1295" s="234"/>
      <c r="K1295" s="234"/>
      <c r="L1295" s="240"/>
      <c r="M1295" s="241"/>
      <c r="N1295" s="242"/>
      <c r="O1295" s="242"/>
      <c r="P1295" s="242"/>
      <c r="Q1295" s="242"/>
      <c r="R1295" s="242"/>
      <c r="S1295" s="242"/>
      <c r="T1295" s="243"/>
      <c r="AT1295" s="244" t="s">
        <v>371</v>
      </c>
      <c r="AU1295" s="244" t="s">
        <v>79</v>
      </c>
      <c r="AV1295" s="13" t="s">
        <v>79</v>
      </c>
      <c r="AW1295" s="13" t="s">
        <v>33</v>
      </c>
      <c r="AX1295" s="13" t="s">
        <v>77</v>
      </c>
      <c r="AY1295" s="244" t="s">
        <v>361</v>
      </c>
    </row>
    <row r="1296" spans="2:65" s="1" customFormat="1" ht="22.5" customHeight="1">
      <c r="B1296" s="42"/>
      <c r="C1296" s="207" t="s">
        <v>1957</v>
      </c>
      <c r="D1296" s="207" t="s">
        <v>363</v>
      </c>
      <c r="E1296" s="208" t="s">
        <v>1958</v>
      </c>
      <c r="F1296" s="209" t="s">
        <v>1959</v>
      </c>
      <c r="G1296" s="210" t="s">
        <v>1227</v>
      </c>
      <c r="H1296" s="284"/>
      <c r="I1296" s="212"/>
      <c r="J1296" s="213">
        <f>ROUND(I1296*H1296,2)</f>
        <v>0</v>
      </c>
      <c r="K1296" s="209" t="s">
        <v>367</v>
      </c>
      <c r="L1296" s="62"/>
      <c r="M1296" s="214" t="s">
        <v>21</v>
      </c>
      <c r="N1296" s="215" t="s">
        <v>41</v>
      </c>
      <c r="O1296" s="43"/>
      <c r="P1296" s="216">
        <f>O1296*H1296</f>
        <v>0</v>
      </c>
      <c r="Q1296" s="216">
        <v>0</v>
      </c>
      <c r="R1296" s="216">
        <f>Q1296*H1296</f>
        <v>0</v>
      </c>
      <c r="S1296" s="216">
        <v>0</v>
      </c>
      <c r="T1296" s="217">
        <f>S1296*H1296</f>
        <v>0</v>
      </c>
      <c r="AR1296" s="25" t="s">
        <v>464</v>
      </c>
      <c r="AT1296" s="25" t="s">
        <v>363</v>
      </c>
      <c r="AU1296" s="25" t="s">
        <v>79</v>
      </c>
      <c r="AY1296" s="25" t="s">
        <v>361</v>
      </c>
      <c r="BE1296" s="218">
        <f>IF(N1296="základní",J1296,0)</f>
        <v>0</v>
      </c>
      <c r="BF1296" s="218">
        <f>IF(N1296="snížená",J1296,0)</f>
        <v>0</v>
      </c>
      <c r="BG1296" s="218">
        <f>IF(N1296="zákl. přenesená",J1296,0)</f>
        <v>0</v>
      </c>
      <c r="BH1296" s="218">
        <f>IF(N1296="sníž. přenesená",J1296,0)</f>
        <v>0</v>
      </c>
      <c r="BI1296" s="218">
        <f>IF(N1296="nulová",J1296,0)</f>
        <v>0</v>
      </c>
      <c r="BJ1296" s="25" t="s">
        <v>77</v>
      </c>
      <c r="BK1296" s="218">
        <f>ROUND(I1296*H1296,2)</f>
        <v>0</v>
      </c>
      <c r="BL1296" s="25" t="s">
        <v>464</v>
      </c>
      <c r="BM1296" s="25" t="s">
        <v>1960</v>
      </c>
    </row>
    <row r="1297" spans="2:65" s="1" customFormat="1" ht="27">
      <c r="B1297" s="42"/>
      <c r="C1297" s="64"/>
      <c r="D1297" s="219" t="s">
        <v>369</v>
      </c>
      <c r="E1297" s="64"/>
      <c r="F1297" s="220" t="s">
        <v>1961</v>
      </c>
      <c r="G1297" s="64"/>
      <c r="H1297" s="64"/>
      <c r="I1297" s="175"/>
      <c r="J1297" s="64"/>
      <c r="K1297" s="64"/>
      <c r="L1297" s="62"/>
      <c r="M1297" s="221"/>
      <c r="N1297" s="43"/>
      <c r="O1297" s="43"/>
      <c r="P1297" s="43"/>
      <c r="Q1297" s="43"/>
      <c r="R1297" s="43"/>
      <c r="S1297" s="43"/>
      <c r="T1297" s="79"/>
      <c r="AT1297" s="25" t="s">
        <v>369</v>
      </c>
      <c r="AU1297" s="25" t="s">
        <v>79</v>
      </c>
    </row>
    <row r="1298" spans="2:65" s="11" customFormat="1" ht="22.35" customHeight="1">
      <c r="B1298" s="190"/>
      <c r="C1298" s="191"/>
      <c r="D1298" s="204" t="s">
        <v>69</v>
      </c>
      <c r="E1298" s="205" t="s">
        <v>1962</v>
      </c>
      <c r="F1298" s="205" t="s">
        <v>1963</v>
      </c>
      <c r="G1298" s="191"/>
      <c r="H1298" s="191"/>
      <c r="I1298" s="194"/>
      <c r="J1298" s="206">
        <f>BK1298</f>
        <v>0</v>
      </c>
      <c r="K1298" s="191"/>
      <c r="L1298" s="196"/>
      <c r="M1298" s="197"/>
      <c r="N1298" s="198"/>
      <c r="O1298" s="198"/>
      <c r="P1298" s="199">
        <f>SUM(P1299:P1338)</f>
        <v>0</v>
      </c>
      <c r="Q1298" s="198"/>
      <c r="R1298" s="199">
        <f>SUM(R1299:R1338)</f>
        <v>0</v>
      </c>
      <c r="S1298" s="198"/>
      <c r="T1298" s="200">
        <f>SUM(T1299:T1338)</f>
        <v>0</v>
      </c>
      <c r="AR1298" s="201" t="s">
        <v>79</v>
      </c>
      <c r="AT1298" s="202" t="s">
        <v>69</v>
      </c>
      <c r="AU1298" s="202" t="s">
        <v>79</v>
      </c>
      <c r="AY1298" s="201" t="s">
        <v>361</v>
      </c>
      <c r="BK1298" s="203">
        <f>SUM(BK1299:BK1338)</f>
        <v>0</v>
      </c>
    </row>
    <row r="1299" spans="2:65" s="1" customFormat="1" ht="22.5" customHeight="1">
      <c r="B1299" s="42"/>
      <c r="C1299" s="207" t="s">
        <v>1964</v>
      </c>
      <c r="D1299" s="207" t="s">
        <v>363</v>
      </c>
      <c r="E1299" s="208" t="s">
        <v>1965</v>
      </c>
      <c r="F1299" s="209" t="s">
        <v>1966</v>
      </c>
      <c r="G1299" s="210" t="s">
        <v>614</v>
      </c>
      <c r="H1299" s="211">
        <v>2</v>
      </c>
      <c r="I1299" s="212"/>
      <c r="J1299" s="213">
        <f>ROUND(I1299*H1299,2)</f>
        <v>0</v>
      </c>
      <c r="K1299" s="209" t="s">
        <v>21</v>
      </c>
      <c r="L1299" s="62"/>
      <c r="M1299" s="214" t="s">
        <v>21</v>
      </c>
      <c r="N1299" s="215" t="s">
        <v>41</v>
      </c>
      <c r="O1299" s="43"/>
      <c r="P1299" s="216">
        <f>O1299*H1299</f>
        <v>0</v>
      </c>
      <c r="Q1299" s="216">
        <v>0</v>
      </c>
      <c r="R1299" s="216">
        <f>Q1299*H1299</f>
        <v>0</v>
      </c>
      <c r="S1299" s="216">
        <v>0</v>
      </c>
      <c r="T1299" s="217">
        <f>S1299*H1299</f>
        <v>0</v>
      </c>
      <c r="AR1299" s="25" t="s">
        <v>464</v>
      </c>
      <c r="AT1299" s="25" t="s">
        <v>363</v>
      </c>
      <c r="AU1299" s="25" t="s">
        <v>87</v>
      </c>
      <c r="AY1299" s="25" t="s">
        <v>361</v>
      </c>
      <c r="BE1299" s="218">
        <f>IF(N1299="základní",J1299,0)</f>
        <v>0</v>
      </c>
      <c r="BF1299" s="218">
        <f>IF(N1299="snížená",J1299,0)</f>
        <v>0</v>
      </c>
      <c r="BG1299" s="218">
        <f>IF(N1299="zákl. přenesená",J1299,0)</f>
        <v>0</v>
      </c>
      <c r="BH1299" s="218">
        <f>IF(N1299="sníž. přenesená",J1299,0)</f>
        <v>0</v>
      </c>
      <c r="BI1299" s="218">
        <f>IF(N1299="nulová",J1299,0)</f>
        <v>0</v>
      </c>
      <c r="BJ1299" s="25" t="s">
        <v>77</v>
      </c>
      <c r="BK1299" s="218">
        <f>ROUND(I1299*H1299,2)</f>
        <v>0</v>
      </c>
      <c r="BL1299" s="25" t="s">
        <v>464</v>
      </c>
      <c r="BM1299" s="25" t="s">
        <v>1967</v>
      </c>
    </row>
    <row r="1300" spans="2:65" s="1" customFormat="1" ht="27">
      <c r="B1300" s="42"/>
      <c r="C1300" s="64"/>
      <c r="D1300" s="219" t="s">
        <v>369</v>
      </c>
      <c r="E1300" s="64"/>
      <c r="F1300" s="220" t="s">
        <v>1968</v>
      </c>
      <c r="G1300" s="64"/>
      <c r="H1300" s="64"/>
      <c r="I1300" s="175"/>
      <c r="J1300" s="64"/>
      <c r="K1300" s="64"/>
      <c r="L1300" s="62"/>
      <c r="M1300" s="221"/>
      <c r="N1300" s="43"/>
      <c r="O1300" s="43"/>
      <c r="P1300" s="43"/>
      <c r="Q1300" s="43"/>
      <c r="R1300" s="43"/>
      <c r="S1300" s="43"/>
      <c r="T1300" s="79"/>
      <c r="AT1300" s="25" t="s">
        <v>369</v>
      </c>
      <c r="AU1300" s="25" t="s">
        <v>87</v>
      </c>
    </row>
    <row r="1301" spans="2:65" s="1" customFormat="1" ht="40.5">
      <c r="B1301" s="42"/>
      <c r="C1301" s="64"/>
      <c r="D1301" s="219" t="s">
        <v>974</v>
      </c>
      <c r="E1301" s="64"/>
      <c r="F1301" s="283" t="s">
        <v>1969</v>
      </c>
      <c r="G1301" s="64"/>
      <c r="H1301" s="64"/>
      <c r="I1301" s="175"/>
      <c r="J1301" s="64"/>
      <c r="K1301" s="64"/>
      <c r="L1301" s="62"/>
      <c r="M1301" s="221"/>
      <c r="N1301" s="43"/>
      <c r="O1301" s="43"/>
      <c r="P1301" s="43"/>
      <c r="Q1301" s="43"/>
      <c r="R1301" s="43"/>
      <c r="S1301" s="43"/>
      <c r="T1301" s="79"/>
      <c r="AT1301" s="25" t="s">
        <v>974</v>
      </c>
      <c r="AU1301" s="25" t="s">
        <v>87</v>
      </c>
    </row>
    <row r="1302" spans="2:65" s="12" customFormat="1" ht="13.5">
      <c r="B1302" s="222"/>
      <c r="C1302" s="223"/>
      <c r="D1302" s="219" t="s">
        <v>371</v>
      </c>
      <c r="E1302" s="224" t="s">
        <v>21</v>
      </c>
      <c r="F1302" s="225" t="s">
        <v>1970</v>
      </c>
      <c r="G1302" s="223"/>
      <c r="H1302" s="226" t="s">
        <v>21</v>
      </c>
      <c r="I1302" s="227"/>
      <c r="J1302" s="223"/>
      <c r="K1302" s="223"/>
      <c r="L1302" s="228"/>
      <c r="M1302" s="229"/>
      <c r="N1302" s="230"/>
      <c r="O1302" s="230"/>
      <c r="P1302" s="230"/>
      <c r="Q1302" s="230"/>
      <c r="R1302" s="230"/>
      <c r="S1302" s="230"/>
      <c r="T1302" s="231"/>
      <c r="AT1302" s="232" t="s">
        <v>371</v>
      </c>
      <c r="AU1302" s="232" t="s">
        <v>87</v>
      </c>
      <c r="AV1302" s="12" t="s">
        <v>77</v>
      </c>
      <c r="AW1302" s="12" t="s">
        <v>33</v>
      </c>
      <c r="AX1302" s="12" t="s">
        <v>70</v>
      </c>
      <c r="AY1302" s="232" t="s">
        <v>361</v>
      </c>
    </row>
    <row r="1303" spans="2:65" s="13" customFormat="1" ht="13.5">
      <c r="B1303" s="233"/>
      <c r="C1303" s="234"/>
      <c r="D1303" s="235" t="s">
        <v>371</v>
      </c>
      <c r="E1303" s="236" t="s">
        <v>21</v>
      </c>
      <c r="F1303" s="237" t="s">
        <v>79</v>
      </c>
      <c r="G1303" s="234"/>
      <c r="H1303" s="238">
        <v>2</v>
      </c>
      <c r="I1303" s="239"/>
      <c r="J1303" s="234"/>
      <c r="K1303" s="234"/>
      <c r="L1303" s="240"/>
      <c r="M1303" s="241"/>
      <c r="N1303" s="242"/>
      <c r="O1303" s="242"/>
      <c r="P1303" s="242"/>
      <c r="Q1303" s="242"/>
      <c r="R1303" s="242"/>
      <c r="S1303" s="242"/>
      <c r="T1303" s="243"/>
      <c r="AT1303" s="244" t="s">
        <v>371</v>
      </c>
      <c r="AU1303" s="244" t="s">
        <v>87</v>
      </c>
      <c r="AV1303" s="13" t="s">
        <v>79</v>
      </c>
      <c r="AW1303" s="13" t="s">
        <v>33</v>
      </c>
      <c r="AX1303" s="13" t="s">
        <v>77</v>
      </c>
      <c r="AY1303" s="244" t="s">
        <v>361</v>
      </c>
    </row>
    <row r="1304" spans="2:65" s="1" customFormat="1" ht="22.5" customHeight="1">
      <c r="B1304" s="42"/>
      <c r="C1304" s="207" t="s">
        <v>1971</v>
      </c>
      <c r="D1304" s="207" t="s">
        <v>363</v>
      </c>
      <c r="E1304" s="208" t="s">
        <v>1972</v>
      </c>
      <c r="F1304" s="209" t="s">
        <v>1973</v>
      </c>
      <c r="G1304" s="210" t="s">
        <v>614</v>
      </c>
      <c r="H1304" s="211">
        <v>2</v>
      </c>
      <c r="I1304" s="212"/>
      <c r="J1304" s="213">
        <f>ROUND(I1304*H1304,2)</f>
        <v>0</v>
      </c>
      <c r="K1304" s="209" t="s">
        <v>21</v>
      </c>
      <c r="L1304" s="62"/>
      <c r="M1304" s="214" t="s">
        <v>21</v>
      </c>
      <c r="N1304" s="215" t="s">
        <v>41</v>
      </c>
      <c r="O1304" s="43"/>
      <c r="P1304" s="216">
        <f>O1304*H1304</f>
        <v>0</v>
      </c>
      <c r="Q1304" s="216">
        <v>0</v>
      </c>
      <c r="R1304" s="216">
        <f>Q1304*H1304</f>
        <v>0</v>
      </c>
      <c r="S1304" s="216">
        <v>0</v>
      </c>
      <c r="T1304" s="217">
        <f>S1304*H1304</f>
        <v>0</v>
      </c>
      <c r="AR1304" s="25" t="s">
        <v>464</v>
      </c>
      <c r="AT1304" s="25" t="s">
        <v>363</v>
      </c>
      <c r="AU1304" s="25" t="s">
        <v>87</v>
      </c>
      <c r="AY1304" s="25" t="s">
        <v>361</v>
      </c>
      <c r="BE1304" s="218">
        <f>IF(N1304="základní",J1304,0)</f>
        <v>0</v>
      </c>
      <c r="BF1304" s="218">
        <f>IF(N1304="snížená",J1304,0)</f>
        <v>0</v>
      </c>
      <c r="BG1304" s="218">
        <f>IF(N1304="zákl. přenesená",J1304,0)</f>
        <v>0</v>
      </c>
      <c r="BH1304" s="218">
        <f>IF(N1304="sníž. přenesená",J1304,0)</f>
        <v>0</v>
      </c>
      <c r="BI1304" s="218">
        <f>IF(N1304="nulová",J1304,0)</f>
        <v>0</v>
      </c>
      <c r="BJ1304" s="25" t="s">
        <v>77</v>
      </c>
      <c r="BK1304" s="218">
        <f>ROUND(I1304*H1304,2)</f>
        <v>0</v>
      </c>
      <c r="BL1304" s="25" t="s">
        <v>464</v>
      </c>
      <c r="BM1304" s="25" t="s">
        <v>1974</v>
      </c>
    </row>
    <row r="1305" spans="2:65" s="1" customFormat="1" ht="13.5">
      <c r="B1305" s="42"/>
      <c r="C1305" s="64"/>
      <c r="D1305" s="219" t="s">
        <v>369</v>
      </c>
      <c r="E1305" s="64"/>
      <c r="F1305" s="220" t="s">
        <v>1975</v>
      </c>
      <c r="G1305" s="64"/>
      <c r="H1305" s="64"/>
      <c r="I1305" s="175"/>
      <c r="J1305" s="64"/>
      <c r="K1305" s="64"/>
      <c r="L1305" s="62"/>
      <c r="M1305" s="221"/>
      <c r="N1305" s="43"/>
      <c r="O1305" s="43"/>
      <c r="P1305" s="43"/>
      <c r="Q1305" s="43"/>
      <c r="R1305" s="43"/>
      <c r="S1305" s="43"/>
      <c r="T1305" s="79"/>
      <c r="AT1305" s="25" t="s">
        <v>369</v>
      </c>
      <c r="AU1305" s="25" t="s">
        <v>87</v>
      </c>
    </row>
    <row r="1306" spans="2:65" s="1" customFormat="1" ht="40.5">
      <c r="B1306" s="42"/>
      <c r="C1306" s="64"/>
      <c r="D1306" s="219" t="s">
        <v>974</v>
      </c>
      <c r="E1306" s="64"/>
      <c r="F1306" s="283" t="s">
        <v>1969</v>
      </c>
      <c r="G1306" s="64"/>
      <c r="H1306" s="64"/>
      <c r="I1306" s="175"/>
      <c r="J1306" s="64"/>
      <c r="K1306" s="64"/>
      <c r="L1306" s="62"/>
      <c r="M1306" s="221"/>
      <c r="N1306" s="43"/>
      <c r="O1306" s="43"/>
      <c r="P1306" s="43"/>
      <c r="Q1306" s="43"/>
      <c r="R1306" s="43"/>
      <c r="S1306" s="43"/>
      <c r="T1306" s="79"/>
      <c r="AT1306" s="25" t="s">
        <v>974</v>
      </c>
      <c r="AU1306" s="25" t="s">
        <v>87</v>
      </c>
    </row>
    <row r="1307" spans="2:65" s="12" customFormat="1" ht="13.5">
      <c r="B1307" s="222"/>
      <c r="C1307" s="223"/>
      <c r="D1307" s="219" t="s">
        <v>371</v>
      </c>
      <c r="E1307" s="224" t="s">
        <v>21</v>
      </c>
      <c r="F1307" s="225" t="s">
        <v>1970</v>
      </c>
      <c r="G1307" s="223"/>
      <c r="H1307" s="226" t="s">
        <v>21</v>
      </c>
      <c r="I1307" s="227"/>
      <c r="J1307" s="223"/>
      <c r="K1307" s="223"/>
      <c r="L1307" s="228"/>
      <c r="M1307" s="229"/>
      <c r="N1307" s="230"/>
      <c r="O1307" s="230"/>
      <c r="P1307" s="230"/>
      <c r="Q1307" s="230"/>
      <c r="R1307" s="230"/>
      <c r="S1307" s="230"/>
      <c r="T1307" s="231"/>
      <c r="AT1307" s="232" t="s">
        <v>371</v>
      </c>
      <c r="AU1307" s="232" t="s">
        <v>87</v>
      </c>
      <c r="AV1307" s="12" t="s">
        <v>77</v>
      </c>
      <c r="AW1307" s="12" t="s">
        <v>33</v>
      </c>
      <c r="AX1307" s="12" t="s">
        <v>70</v>
      </c>
      <c r="AY1307" s="232" t="s">
        <v>361</v>
      </c>
    </row>
    <row r="1308" spans="2:65" s="13" customFormat="1" ht="13.5">
      <c r="B1308" s="233"/>
      <c r="C1308" s="234"/>
      <c r="D1308" s="235" t="s">
        <v>371</v>
      </c>
      <c r="E1308" s="236" t="s">
        <v>21</v>
      </c>
      <c r="F1308" s="237" t="s">
        <v>79</v>
      </c>
      <c r="G1308" s="234"/>
      <c r="H1308" s="238">
        <v>2</v>
      </c>
      <c r="I1308" s="239"/>
      <c r="J1308" s="234"/>
      <c r="K1308" s="234"/>
      <c r="L1308" s="240"/>
      <c r="M1308" s="241"/>
      <c r="N1308" s="242"/>
      <c r="O1308" s="242"/>
      <c r="P1308" s="242"/>
      <c r="Q1308" s="242"/>
      <c r="R1308" s="242"/>
      <c r="S1308" s="242"/>
      <c r="T1308" s="243"/>
      <c r="AT1308" s="244" t="s">
        <v>371</v>
      </c>
      <c r="AU1308" s="244" t="s">
        <v>87</v>
      </c>
      <c r="AV1308" s="13" t="s">
        <v>79</v>
      </c>
      <c r="AW1308" s="13" t="s">
        <v>33</v>
      </c>
      <c r="AX1308" s="13" t="s">
        <v>77</v>
      </c>
      <c r="AY1308" s="244" t="s">
        <v>361</v>
      </c>
    </row>
    <row r="1309" spans="2:65" s="1" customFormat="1" ht="22.5" customHeight="1">
      <c r="B1309" s="42"/>
      <c r="C1309" s="207" t="s">
        <v>1976</v>
      </c>
      <c r="D1309" s="207" t="s">
        <v>363</v>
      </c>
      <c r="E1309" s="208" t="s">
        <v>1977</v>
      </c>
      <c r="F1309" s="209" t="s">
        <v>1978</v>
      </c>
      <c r="G1309" s="210" t="s">
        <v>614</v>
      </c>
      <c r="H1309" s="211">
        <v>2</v>
      </c>
      <c r="I1309" s="212"/>
      <c r="J1309" s="213">
        <f>ROUND(I1309*H1309,2)</f>
        <v>0</v>
      </c>
      <c r="K1309" s="209" t="s">
        <v>21</v>
      </c>
      <c r="L1309" s="62"/>
      <c r="M1309" s="214" t="s">
        <v>21</v>
      </c>
      <c r="N1309" s="215" t="s">
        <v>41</v>
      </c>
      <c r="O1309" s="43"/>
      <c r="P1309" s="216">
        <f>O1309*H1309</f>
        <v>0</v>
      </c>
      <c r="Q1309" s="216">
        <v>0</v>
      </c>
      <c r="R1309" s="216">
        <f>Q1309*H1309</f>
        <v>0</v>
      </c>
      <c r="S1309" s="216">
        <v>0</v>
      </c>
      <c r="T1309" s="217">
        <f>S1309*H1309</f>
        <v>0</v>
      </c>
      <c r="AR1309" s="25" t="s">
        <v>464</v>
      </c>
      <c r="AT1309" s="25" t="s">
        <v>363</v>
      </c>
      <c r="AU1309" s="25" t="s">
        <v>87</v>
      </c>
      <c r="AY1309" s="25" t="s">
        <v>361</v>
      </c>
      <c r="BE1309" s="218">
        <f>IF(N1309="základní",J1309,0)</f>
        <v>0</v>
      </c>
      <c r="BF1309" s="218">
        <f>IF(N1309="snížená",J1309,0)</f>
        <v>0</v>
      </c>
      <c r="BG1309" s="218">
        <f>IF(N1309="zákl. přenesená",J1309,0)</f>
        <v>0</v>
      </c>
      <c r="BH1309" s="218">
        <f>IF(N1309="sníž. přenesená",J1309,0)</f>
        <v>0</v>
      </c>
      <c r="BI1309" s="218">
        <f>IF(N1309="nulová",J1309,0)</f>
        <v>0</v>
      </c>
      <c r="BJ1309" s="25" t="s">
        <v>77</v>
      </c>
      <c r="BK1309" s="218">
        <f>ROUND(I1309*H1309,2)</f>
        <v>0</v>
      </c>
      <c r="BL1309" s="25" t="s">
        <v>464</v>
      </c>
      <c r="BM1309" s="25" t="s">
        <v>1979</v>
      </c>
    </row>
    <row r="1310" spans="2:65" s="1" customFormat="1" ht="40.5">
      <c r="B1310" s="42"/>
      <c r="C1310" s="64"/>
      <c r="D1310" s="219" t="s">
        <v>369</v>
      </c>
      <c r="E1310" s="64"/>
      <c r="F1310" s="220" t="s">
        <v>1980</v>
      </c>
      <c r="G1310" s="64"/>
      <c r="H1310" s="64"/>
      <c r="I1310" s="175"/>
      <c r="J1310" s="64"/>
      <c r="K1310" s="64"/>
      <c r="L1310" s="62"/>
      <c r="M1310" s="221"/>
      <c r="N1310" s="43"/>
      <c r="O1310" s="43"/>
      <c r="P1310" s="43"/>
      <c r="Q1310" s="43"/>
      <c r="R1310" s="43"/>
      <c r="S1310" s="43"/>
      <c r="T1310" s="79"/>
      <c r="AT1310" s="25" t="s">
        <v>369</v>
      </c>
      <c r="AU1310" s="25" t="s">
        <v>87</v>
      </c>
    </row>
    <row r="1311" spans="2:65" s="12" customFormat="1" ht="13.5">
      <c r="B1311" s="222"/>
      <c r="C1311" s="223"/>
      <c r="D1311" s="219" t="s">
        <v>371</v>
      </c>
      <c r="E1311" s="224" t="s">
        <v>21</v>
      </c>
      <c r="F1311" s="225" t="s">
        <v>1970</v>
      </c>
      <c r="G1311" s="223"/>
      <c r="H1311" s="226" t="s">
        <v>21</v>
      </c>
      <c r="I1311" s="227"/>
      <c r="J1311" s="223"/>
      <c r="K1311" s="223"/>
      <c r="L1311" s="228"/>
      <c r="M1311" s="229"/>
      <c r="N1311" s="230"/>
      <c r="O1311" s="230"/>
      <c r="P1311" s="230"/>
      <c r="Q1311" s="230"/>
      <c r="R1311" s="230"/>
      <c r="S1311" s="230"/>
      <c r="T1311" s="231"/>
      <c r="AT1311" s="232" t="s">
        <v>371</v>
      </c>
      <c r="AU1311" s="232" t="s">
        <v>87</v>
      </c>
      <c r="AV1311" s="12" t="s">
        <v>77</v>
      </c>
      <c r="AW1311" s="12" t="s">
        <v>33</v>
      </c>
      <c r="AX1311" s="12" t="s">
        <v>70</v>
      </c>
      <c r="AY1311" s="232" t="s">
        <v>361</v>
      </c>
    </row>
    <row r="1312" spans="2:65" s="13" customFormat="1" ht="13.5">
      <c r="B1312" s="233"/>
      <c r="C1312" s="234"/>
      <c r="D1312" s="235" t="s">
        <v>371</v>
      </c>
      <c r="E1312" s="236" t="s">
        <v>21</v>
      </c>
      <c r="F1312" s="237" t="s">
        <v>79</v>
      </c>
      <c r="G1312" s="234"/>
      <c r="H1312" s="238">
        <v>2</v>
      </c>
      <c r="I1312" s="239"/>
      <c r="J1312" s="234"/>
      <c r="K1312" s="234"/>
      <c r="L1312" s="240"/>
      <c r="M1312" s="241"/>
      <c r="N1312" s="242"/>
      <c r="O1312" s="242"/>
      <c r="P1312" s="242"/>
      <c r="Q1312" s="242"/>
      <c r="R1312" s="242"/>
      <c r="S1312" s="242"/>
      <c r="T1312" s="243"/>
      <c r="AT1312" s="244" t="s">
        <v>371</v>
      </c>
      <c r="AU1312" s="244" t="s">
        <v>87</v>
      </c>
      <c r="AV1312" s="13" t="s">
        <v>79</v>
      </c>
      <c r="AW1312" s="13" t="s">
        <v>33</v>
      </c>
      <c r="AX1312" s="13" t="s">
        <v>77</v>
      </c>
      <c r="AY1312" s="244" t="s">
        <v>361</v>
      </c>
    </row>
    <row r="1313" spans="2:65" s="1" customFormat="1" ht="22.5" customHeight="1">
      <c r="B1313" s="42"/>
      <c r="C1313" s="207" t="s">
        <v>1981</v>
      </c>
      <c r="D1313" s="207" t="s">
        <v>363</v>
      </c>
      <c r="E1313" s="208" t="s">
        <v>1982</v>
      </c>
      <c r="F1313" s="209" t="s">
        <v>1983</v>
      </c>
      <c r="G1313" s="210" t="s">
        <v>614</v>
      </c>
      <c r="H1313" s="211">
        <v>2</v>
      </c>
      <c r="I1313" s="212"/>
      <c r="J1313" s="213">
        <f>ROUND(I1313*H1313,2)</f>
        <v>0</v>
      </c>
      <c r="K1313" s="209" t="s">
        <v>21</v>
      </c>
      <c r="L1313" s="62"/>
      <c r="M1313" s="214" t="s">
        <v>21</v>
      </c>
      <c r="N1313" s="215" t="s">
        <v>41</v>
      </c>
      <c r="O1313" s="43"/>
      <c r="P1313" s="216">
        <f>O1313*H1313</f>
        <v>0</v>
      </c>
      <c r="Q1313" s="216">
        <v>0</v>
      </c>
      <c r="R1313" s="216">
        <f>Q1313*H1313</f>
        <v>0</v>
      </c>
      <c r="S1313" s="216">
        <v>0</v>
      </c>
      <c r="T1313" s="217">
        <f>S1313*H1313</f>
        <v>0</v>
      </c>
      <c r="AR1313" s="25" t="s">
        <v>464</v>
      </c>
      <c r="AT1313" s="25" t="s">
        <v>363</v>
      </c>
      <c r="AU1313" s="25" t="s">
        <v>87</v>
      </c>
      <c r="AY1313" s="25" t="s">
        <v>361</v>
      </c>
      <c r="BE1313" s="218">
        <f>IF(N1313="základní",J1313,0)</f>
        <v>0</v>
      </c>
      <c r="BF1313" s="218">
        <f>IF(N1313="snížená",J1313,0)</f>
        <v>0</v>
      </c>
      <c r="BG1313" s="218">
        <f>IF(N1313="zákl. přenesená",J1313,0)</f>
        <v>0</v>
      </c>
      <c r="BH1313" s="218">
        <f>IF(N1313="sníž. přenesená",J1313,0)</f>
        <v>0</v>
      </c>
      <c r="BI1313" s="218">
        <f>IF(N1313="nulová",J1313,0)</f>
        <v>0</v>
      </c>
      <c r="BJ1313" s="25" t="s">
        <v>77</v>
      </c>
      <c r="BK1313" s="218">
        <f>ROUND(I1313*H1313,2)</f>
        <v>0</v>
      </c>
      <c r="BL1313" s="25" t="s">
        <v>464</v>
      </c>
      <c r="BM1313" s="25" t="s">
        <v>1984</v>
      </c>
    </row>
    <row r="1314" spans="2:65" s="1" customFormat="1" ht="27">
      <c r="B1314" s="42"/>
      <c r="C1314" s="64"/>
      <c r="D1314" s="219" t="s">
        <v>369</v>
      </c>
      <c r="E1314" s="64"/>
      <c r="F1314" s="220" t="s">
        <v>1985</v>
      </c>
      <c r="G1314" s="64"/>
      <c r="H1314" s="64"/>
      <c r="I1314" s="175"/>
      <c r="J1314" s="64"/>
      <c r="K1314" s="64"/>
      <c r="L1314" s="62"/>
      <c r="M1314" s="221"/>
      <c r="N1314" s="43"/>
      <c r="O1314" s="43"/>
      <c r="P1314" s="43"/>
      <c r="Q1314" s="43"/>
      <c r="R1314" s="43"/>
      <c r="S1314" s="43"/>
      <c r="T1314" s="79"/>
      <c r="AT1314" s="25" t="s">
        <v>369</v>
      </c>
      <c r="AU1314" s="25" t="s">
        <v>87</v>
      </c>
    </row>
    <row r="1315" spans="2:65" s="12" customFormat="1" ht="13.5">
      <c r="B1315" s="222"/>
      <c r="C1315" s="223"/>
      <c r="D1315" s="219" t="s">
        <v>371</v>
      </c>
      <c r="E1315" s="224" t="s">
        <v>21</v>
      </c>
      <c r="F1315" s="225" t="s">
        <v>1970</v>
      </c>
      <c r="G1315" s="223"/>
      <c r="H1315" s="226" t="s">
        <v>21</v>
      </c>
      <c r="I1315" s="227"/>
      <c r="J1315" s="223"/>
      <c r="K1315" s="223"/>
      <c r="L1315" s="228"/>
      <c r="M1315" s="229"/>
      <c r="N1315" s="230"/>
      <c r="O1315" s="230"/>
      <c r="P1315" s="230"/>
      <c r="Q1315" s="230"/>
      <c r="R1315" s="230"/>
      <c r="S1315" s="230"/>
      <c r="T1315" s="231"/>
      <c r="AT1315" s="232" t="s">
        <v>371</v>
      </c>
      <c r="AU1315" s="232" t="s">
        <v>87</v>
      </c>
      <c r="AV1315" s="12" t="s">
        <v>77</v>
      </c>
      <c r="AW1315" s="12" t="s">
        <v>33</v>
      </c>
      <c r="AX1315" s="12" t="s">
        <v>70</v>
      </c>
      <c r="AY1315" s="232" t="s">
        <v>361</v>
      </c>
    </row>
    <row r="1316" spans="2:65" s="13" customFormat="1" ht="13.5">
      <c r="B1316" s="233"/>
      <c r="C1316" s="234"/>
      <c r="D1316" s="235" t="s">
        <v>371</v>
      </c>
      <c r="E1316" s="236" t="s">
        <v>21</v>
      </c>
      <c r="F1316" s="237" t="s">
        <v>79</v>
      </c>
      <c r="G1316" s="234"/>
      <c r="H1316" s="238">
        <v>2</v>
      </c>
      <c r="I1316" s="239"/>
      <c r="J1316" s="234"/>
      <c r="K1316" s="234"/>
      <c r="L1316" s="240"/>
      <c r="M1316" s="241"/>
      <c r="N1316" s="242"/>
      <c r="O1316" s="242"/>
      <c r="P1316" s="242"/>
      <c r="Q1316" s="242"/>
      <c r="R1316" s="242"/>
      <c r="S1316" s="242"/>
      <c r="T1316" s="243"/>
      <c r="AT1316" s="244" t="s">
        <v>371</v>
      </c>
      <c r="AU1316" s="244" t="s">
        <v>87</v>
      </c>
      <c r="AV1316" s="13" t="s">
        <v>79</v>
      </c>
      <c r="AW1316" s="13" t="s">
        <v>33</v>
      </c>
      <c r="AX1316" s="13" t="s">
        <v>77</v>
      </c>
      <c r="AY1316" s="244" t="s">
        <v>361</v>
      </c>
    </row>
    <row r="1317" spans="2:65" s="1" customFormat="1" ht="22.5" customHeight="1">
      <c r="B1317" s="42"/>
      <c r="C1317" s="207" t="s">
        <v>1986</v>
      </c>
      <c r="D1317" s="207" t="s">
        <v>363</v>
      </c>
      <c r="E1317" s="208" t="s">
        <v>1987</v>
      </c>
      <c r="F1317" s="209" t="s">
        <v>1988</v>
      </c>
      <c r="G1317" s="210" t="s">
        <v>614</v>
      </c>
      <c r="H1317" s="211">
        <v>2</v>
      </c>
      <c r="I1317" s="212"/>
      <c r="J1317" s="213">
        <f>ROUND(I1317*H1317,2)</f>
        <v>0</v>
      </c>
      <c r="K1317" s="209" t="s">
        <v>21</v>
      </c>
      <c r="L1317" s="62"/>
      <c r="M1317" s="214" t="s">
        <v>21</v>
      </c>
      <c r="N1317" s="215" t="s">
        <v>41</v>
      </c>
      <c r="O1317" s="43"/>
      <c r="P1317" s="216">
        <f>O1317*H1317</f>
        <v>0</v>
      </c>
      <c r="Q1317" s="216">
        <v>0</v>
      </c>
      <c r="R1317" s="216">
        <f>Q1317*H1317</f>
        <v>0</v>
      </c>
      <c r="S1317" s="216">
        <v>0</v>
      </c>
      <c r="T1317" s="217">
        <f>S1317*H1317</f>
        <v>0</v>
      </c>
      <c r="AR1317" s="25" t="s">
        <v>464</v>
      </c>
      <c r="AT1317" s="25" t="s">
        <v>363</v>
      </c>
      <c r="AU1317" s="25" t="s">
        <v>87</v>
      </c>
      <c r="AY1317" s="25" t="s">
        <v>361</v>
      </c>
      <c r="BE1317" s="218">
        <f>IF(N1317="základní",J1317,0)</f>
        <v>0</v>
      </c>
      <c r="BF1317" s="218">
        <f>IF(N1317="snížená",J1317,0)</f>
        <v>0</v>
      </c>
      <c r="BG1317" s="218">
        <f>IF(N1317="zákl. přenesená",J1317,0)</f>
        <v>0</v>
      </c>
      <c r="BH1317" s="218">
        <f>IF(N1317="sníž. přenesená",J1317,0)</f>
        <v>0</v>
      </c>
      <c r="BI1317" s="218">
        <f>IF(N1317="nulová",J1317,0)</f>
        <v>0</v>
      </c>
      <c r="BJ1317" s="25" t="s">
        <v>77</v>
      </c>
      <c r="BK1317" s="218">
        <f>ROUND(I1317*H1317,2)</f>
        <v>0</v>
      </c>
      <c r="BL1317" s="25" t="s">
        <v>464</v>
      </c>
      <c r="BM1317" s="25" t="s">
        <v>1989</v>
      </c>
    </row>
    <row r="1318" spans="2:65" s="1" customFormat="1" ht="27">
      <c r="B1318" s="42"/>
      <c r="C1318" s="64"/>
      <c r="D1318" s="219" t="s">
        <v>369</v>
      </c>
      <c r="E1318" s="64"/>
      <c r="F1318" s="220" t="s">
        <v>1990</v>
      </c>
      <c r="G1318" s="64"/>
      <c r="H1318" s="64"/>
      <c r="I1318" s="175"/>
      <c r="J1318" s="64"/>
      <c r="K1318" s="64"/>
      <c r="L1318" s="62"/>
      <c r="M1318" s="221"/>
      <c r="N1318" s="43"/>
      <c r="O1318" s="43"/>
      <c r="P1318" s="43"/>
      <c r="Q1318" s="43"/>
      <c r="R1318" s="43"/>
      <c r="S1318" s="43"/>
      <c r="T1318" s="79"/>
      <c r="AT1318" s="25" t="s">
        <v>369</v>
      </c>
      <c r="AU1318" s="25" t="s">
        <v>87</v>
      </c>
    </row>
    <row r="1319" spans="2:65" s="12" customFormat="1" ht="13.5">
      <c r="B1319" s="222"/>
      <c r="C1319" s="223"/>
      <c r="D1319" s="219" t="s">
        <v>371</v>
      </c>
      <c r="E1319" s="224" t="s">
        <v>21</v>
      </c>
      <c r="F1319" s="225" t="s">
        <v>1970</v>
      </c>
      <c r="G1319" s="223"/>
      <c r="H1319" s="226" t="s">
        <v>21</v>
      </c>
      <c r="I1319" s="227"/>
      <c r="J1319" s="223"/>
      <c r="K1319" s="223"/>
      <c r="L1319" s="228"/>
      <c r="M1319" s="229"/>
      <c r="N1319" s="230"/>
      <c r="O1319" s="230"/>
      <c r="P1319" s="230"/>
      <c r="Q1319" s="230"/>
      <c r="R1319" s="230"/>
      <c r="S1319" s="230"/>
      <c r="T1319" s="231"/>
      <c r="AT1319" s="232" t="s">
        <v>371</v>
      </c>
      <c r="AU1319" s="232" t="s">
        <v>87</v>
      </c>
      <c r="AV1319" s="12" t="s">
        <v>77</v>
      </c>
      <c r="AW1319" s="12" t="s">
        <v>33</v>
      </c>
      <c r="AX1319" s="12" t="s">
        <v>70</v>
      </c>
      <c r="AY1319" s="232" t="s">
        <v>361</v>
      </c>
    </row>
    <row r="1320" spans="2:65" s="13" customFormat="1" ht="13.5">
      <c r="B1320" s="233"/>
      <c r="C1320" s="234"/>
      <c r="D1320" s="235" t="s">
        <v>371</v>
      </c>
      <c r="E1320" s="236" t="s">
        <v>21</v>
      </c>
      <c r="F1320" s="237" t="s">
        <v>79</v>
      </c>
      <c r="G1320" s="234"/>
      <c r="H1320" s="238">
        <v>2</v>
      </c>
      <c r="I1320" s="239"/>
      <c r="J1320" s="234"/>
      <c r="K1320" s="234"/>
      <c r="L1320" s="240"/>
      <c r="M1320" s="241"/>
      <c r="N1320" s="242"/>
      <c r="O1320" s="242"/>
      <c r="P1320" s="242"/>
      <c r="Q1320" s="242"/>
      <c r="R1320" s="242"/>
      <c r="S1320" s="242"/>
      <c r="T1320" s="243"/>
      <c r="AT1320" s="244" t="s">
        <v>371</v>
      </c>
      <c r="AU1320" s="244" t="s">
        <v>87</v>
      </c>
      <c r="AV1320" s="13" t="s">
        <v>79</v>
      </c>
      <c r="AW1320" s="13" t="s">
        <v>33</v>
      </c>
      <c r="AX1320" s="13" t="s">
        <v>77</v>
      </c>
      <c r="AY1320" s="244" t="s">
        <v>361</v>
      </c>
    </row>
    <row r="1321" spans="2:65" s="1" customFormat="1" ht="22.5" customHeight="1">
      <c r="B1321" s="42"/>
      <c r="C1321" s="207" t="s">
        <v>1991</v>
      </c>
      <c r="D1321" s="207" t="s">
        <v>363</v>
      </c>
      <c r="E1321" s="208" t="s">
        <v>1992</v>
      </c>
      <c r="F1321" s="209" t="s">
        <v>1993</v>
      </c>
      <c r="G1321" s="210" t="s">
        <v>614</v>
      </c>
      <c r="H1321" s="211">
        <v>2</v>
      </c>
      <c r="I1321" s="212"/>
      <c r="J1321" s="213">
        <f>ROUND(I1321*H1321,2)</f>
        <v>0</v>
      </c>
      <c r="K1321" s="209" t="s">
        <v>21</v>
      </c>
      <c r="L1321" s="62"/>
      <c r="M1321" s="214" t="s">
        <v>21</v>
      </c>
      <c r="N1321" s="215" t="s">
        <v>41</v>
      </c>
      <c r="O1321" s="43"/>
      <c r="P1321" s="216">
        <f>O1321*H1321</f>
        <v>0</v>
      </c>
      <c r="Q1321" s="216">
        <v>0</v>
      </c>
      <c r="R1321" s="216">
        <f>Q1321*H1321</f>
        <v>0</v>
      </c>
      <c r="S1321" s="216">
        <v>0</v>
      </c>
      <c r="T1321" s="217">
        <f>S1321*H1321</f>
        <v>0</v>
      </c>
      <c r="AR1321" s="25" t="s">
        <v>464</v>
      </c>
      <c r="AT1321" s="25" t="s">
        <v>363</v>
      </c>
      <c r="AU1321" s="25" t="s">
        <v>87</v>
      </c>
      <c r="AY1321" s="25" t="s">
        <v>361</v>
      </c>
      <c r="BE1321" s="218">
        <f>IF(N1321="základní",J1321,0)</f>
        <v>0</v>
      </c>
      <c r="BF1321" s="218">
        <f>IF(N1321="snížená",J1321,0)</f>
        <v>0</v>
      </c>
      <c r="BG1321" s="218">
        <f>IF(N1321="zákl. přenesená",J1321,0)</f>
        <v>0</v>
      </c>
      <c r="BH1321" s="218">
        <f>IF(N1321="sníž. přenesená",J1321,0)</f>
        <v>0</v>
      </c>
      <c r="BI1321" s="218">
        <f>IF(N1321="nulová",J1321,0)</f>
        <v>0</v>
      </c>
      <c r="BJ1321" s="25" t="s">
        <v>77</v>
      </c>
      <c r="BK1321" s="218">
        <f>ROUND(I1321*H1321,2)</f>
        <v>0</v>
      </c>
      <c r="BL1321" s="25" t="s">
        <v>464</v>
      </c>
      <c r="BM1321" s="25" t="s">
        <v>1994</v>
      </c>
    </row>
    <row r="1322" spans="2:65" s="1" customFormat="1" ht="40.5">
      <c r="B1322" s="42"/>
      <c r="C1322" s="64"/>
      <c r="D1322" s="219" t="s">
        <v>369</v>
      </c>
      <c r="E1322" s="64"/>
      <c r="F1322" s="220" t="s">
        <v>1995</v>
      </c>
      <c r="G1322" s="64"/>
      <c r="H1322" s="64"/>
      <c r="I1322" s="175"/>
      <c r="J1322" s="64"/>
      <c r="K1322" s="64"/>
      <c r="L1322" s="62"/>
      <c r="M1322" s="221"/>
      <c r="N1322" s="43"/>
      <c r="O1322" s="43"/>
      <c r="P1322" s="43"/>
      <c r="Q1322" s="43"/>
      <c r="R1322" s="43"/>
      <c r="S1322" s="43"/>
      <c r="T1322" s="79"/>
      <c r="AT1322" s="25" t="s">
        <v>369</v>
      </c>
      <c r="AU1322" s="25" t="s">
        <v>87</v>
      </c>
    </row>
    <row r="1323" spans="2:65" s="12" customFormat="1" ht="13.5">
      <c r="B1323" s="222"/>
      <c r="C1323" s="223"/>
      <c r="D1323" s="219" t="s">
        <v>371</v>
      </c>
      <c r="E1323" s="224" t="s">
        <v>21</v>
      </c>
      <c r="F1323" s="225" t="s">
        <v>1970</v>
      </c>
      <c r="G1323" s="223"/>
      <c r="H1323" s="226" t="s">
        <v>21</v>
      </c>
      <c r="I1323" s="227"/>
      <c r="J1323" s="223"/>
      <c r="K1323" s="223"/>
      <c r="L1323" s="228"/>
      <c r="M1323" s="229"/>
      <c r="N1323" s="230"/>
      <c r="O1323" s="230"/>
      <c r="P1323" s="230"/>
      <c r="Q1323" s="230"/>
      <c r="R1323" s="230"/>
      <c r="S1323" s="230"/>
      <c r="T1323" s="231"/>
      <c r="AT1323" s="232" t="s">
        <v>371</v>
      </c>
      <c r="AU1323" s="232" t="s">
        <v>87</v>
      </c>
      <c r="AV1323" s="12" t="s">
        <v>77</v>
      </c>
      <c r="AW1323" s="12" t="s">
        <v>33</v>
      </c>
      <c r="AX1323" s="12" t="s">
        <v>70</v>
      </c>
      <c r="AY1323" s="232" t="s">
        <v>361</v>
      </c>
    </row>
    <row r="1324" spans="2:65" s="13" customFormat="1" ht="13.5">
      <c r="B1324" s="233"/>
      <c r="C1324" s="234"/>
      <c r="D1324" s="235" t="s">
        <v>371</v>
      </c>
      <c r="E1324" s="236" t="s">
        <v>21</v>
      </c>
      <c r="F1324" s="237" t="s">
        <v>79</v>
      </c>
      <c r="G1324" s="234"/>
      <c r="H1324" s="238">
        <v>2</v>
      </c>
      <c r="I1324" s="239"/>
      <c r="J1324" s="234"/>
      <c r="K1324" s="234"/>
      <c r="L1324" s="240"/>
      <c r="M1324" s="241"/>
      <c r="N1324" s="242"/>
      <c r="O1324" s="242"/>
      <c r="P1324" s="242"/>
      <c r="Q1324" s="242"/>
      <c r="R1324" s="242"/>
      <c r="S1324" s="242"/>
      <c r="T1324" s="243"/>
      <c r="AT1324" s="244" t="s">
        <v>371</v>
      </c>
      <c r="AU1324" s="244" t="s">
        <v>87</v>
      </c>
      <c r="AV1324" s="13" t="s">
        <v>79</v>
      </c>
      <c r="AW1324" s="13" t="s">
        <v>33</v>
      </c>
      <c r="AX1324" s="13" t="s">
        <v>77</v>
      </c>
      <c r="AY1324" s="244" t="s">
        <v>361</v>
      </c>
    </row>
    <row r="1325" spans="2:65" s="1" customFormat="1" ht="22.5" customHeight="1">
      <c r="B1325" s="42"/>
      <c r="C1325" s="207" t="s">
        <v>1996</v>
      </c>
      <c r="D1325" s="207" t="s">
        <v>363</v>
      </c>
      <c r="E1325" s="208" t="s">
        <v>1997</v>
      </c>
      <c r="F1325" s="209" t="s">
        <v>1998</v>
      </c>
      <c r="G1325" s="210" t="s">
        <v>614</v>
      </c>
      <c r="H1325" s="211">
        <v>2</v>
      </c>
      <c r="I1325" s="212"/>
      <c r="J1325" s="213">
        <f>ROUND(I1325*H1325,2)</f>
        <v>0</v>
      </c>
      <c r="K1325" s="209" t="s">
        <v>21</v>
      </c>
      <c r="L1325" s="62"/>
      <c r="M1325" s="214" t="s">
        <v>21</v>
      </c>
      <c r="N1325" s="215" t="s">
        <v>41</v>
      </c>
      <c r="O1325" s="43"/>
      <c r="P1325" s="216">
        <f>O1325*H1325</f>
        <v>0</v>
      </c>
      <c r="Q1325" s="216">
        <v>0</v>
      </c>
      <c r="R1325" s="216">
        <f>Q1325*H1325</f>
        <v>0</v>
      </c>
      <c r="S1325" s="216">
        <v>0</v>
      </c>
      <c r="T1325" s="217">
        <f>S1325*H1325</f>
        <v>0</v>
      </c>
      <c r="AR1325" s="25" t="s">
        <v>464</v>
      </c>
      <c r="AT1325" s="25" t="s">
        <v>363</v>
      </c>
      <c r="AU1325" s="25" t="s">
        <v>87</v>
      </c>
      <c r="AY1325" s="25" t="s">
        <v>361</v>
      </c>
      <c r="BE1325" s="218">
        <f>IF(N1325="základní",J1325,0)</f>
        <v>0</v>
      </c>
      <c r="BF1325" s="218">
        <f>IF(N1325="snížená",J1325,0)</f>
        <v>0</v>
      </c>
      <c r="BG1325" s="218">
        <f>IF(N1325="zákl. přenesená",J1325,0)</f>
        <v>0</v>
      </c>
      <c r="BH1325" s="218">
        <f>IF(N1325="sníž. přenesená",J1325,0)</f>
        <v>0</v>
      </c>
      <c r="BI1325" s="218">
        <f>IF(N1325="nulová",J1325,0)</f>
        <v>0</v>
      </c>
      <c r="BJ1325" s="25" t="s">
        <v>77</v>
      </c>
      <c r="BK1325" s="218">
        <f>ROUND(I1325*H1325,2)</f>
        <v>0</v>
      </c>
      <c r="BL1325" s="25" t="s">
        <v>464</v>
      </c>
      <c r="BM1325" s="25" t="s">
        <v>1999</v>
      </c>
    </row>
    <row r="1326" spans="2:65" s="1" customFormat="1" ht="40.5">
      <c r="B1326" s="42"/>
      <c r="C1326" s="64"/>
      <c r="D1326" s="219" t="s">
        <v>369</v>
      </c>
      <c r="E1326" s="64"/>
      <c r="F1326" s="220" t="s">
        <v>2000</v>
      </c>
      <c r="G1326" s="64"/>
      <c r="H1326" s="64"/>
      <c r="I1326" s="175"/>
      <c r="J1326" s="64"/>
      <c r="K1326" s="64"/>
      <c r="L1326" s="62"/>
      <c r="M1326" s="221"/>
      <c r="N1326" s="43"/>
      <c r="O1326" s="43"/>
      <c r="P1326" s="43"/>
      <c r="Q1326" s="43"/>
      <c r="R1326" s="43"/>
      <c r="S1326" s="43"/>
      <c r="T1326" s="79"/>
      <c r="AT1326" s="25" t="s">
        <v>369</v>
      </c>
      <c r="AU1326" s="25" t="s">
        <v>87</v>
      </c>
    </row>
    <row r="1327" spans="2:65" s="12" customFormat="1" ht="13.5">
      <c r="B1327" s="222"/>
      <c r="C1327" s="223"/>
      <c r="D1327" s="219" t="s">
        <v>371</v>
      </c>
      <c r="E1327" s="224" t="s">
        <v>21</v>
      </c>
      <c r="F1327" s="225" t="s">
        <v>1970</v>
      </c>
      <c r="G1327" s="223"/>
      <c r="H1327" s="226" t="s">
        <v>21</v>
      </c>
      <c r="I1327" s="227"/>
      <c r="J1327" s="223"/>
      <c r="K1327" s="223"/>
      <c r="L1327" s="228"/>
      <c r="M1327" s="229"/>
      <c r="N1327" s="230"/>
      <c r="O1327" s="230"/>
      <c r="P1327" s="230"/>
      <c r="Q1327" s="230"/>
      <c r="R1327" s="230"/>
      <c r="S1327" s="230"/>
      <c r="T1327" s="231"/>
      <c r="AT1327" s="232" t="s">
        <v>371</v>
      </c>
      <c r="AU1327" s="232" t="s">
        <v>87</v>
      </c>
      <c r="AV1327" s="12" t="s">
        <v>77</v>
      </c>
      <c r="AW1327" s="12" t="s">
        <v>33</v>
      </c>
      <c r="AX1327" s="12" t="s">
        <v>70</v>
      </c>
      <c r="AY1327" s="232" t="s">
        <v>361</v>
      </c>
    </row>
    <row r="1328" spans="2:65" s="13" customFormat="1" ht="13.5">
      <c r="B1328" s="233"/>
      <c r="C1328" s="234"/>
      <c r="D1328" s="235" t="s">
        <v>371</v>
      </c>
      <c r="E1328" s="236" t="s">
        <v>21</v>
      </c>
      <c r="F1328" s="237" t="s">
        <v>79</v>
      </c>
      <c r="G1328" s="234"/>
      <c r="H1328" s="238">
        <v>2</v>
      </c>
      <c r="I1328" s="239"/>
      <c r="J1328" s="234"/>
      <c r="K1328" s="234"/>
      <c r="L1328" s="240"/>
      <c r="M1328" s="241"/>
      <c r="N1328" s="242"/>
      <c r="O1328" s="242"/>
      <c r="P1328" s="242"/>
      <c r="Q1328" s="242"/>
      <c r="R1328" s="242"/>
      <c r="S1328" s="242"/>
      <c r="T1328" s="243"/>
      <c r="AT1328" s="244" t="s">
        <v>371</v>
      </c>
      <c r="AU1328" s="244" t="s">
        <v>87</v>
      </c>
      <c r="AV1328" s="13" t="s">
        <v>79</v>
      </c>
      <c r="AW1328" s="13" t="s">
        <v>33</v>
      </c>
      <c r="AX1328" s="13" t="s">
        <v>77</v>
      </c>
      <c r="AY1328" s="244" t="s">
        <v>361</v>
      </c>
    </row>
    <row r="1329" spans="2:65" s="1" customFormat="1" ht="22.5" customHeight="1">
      <c r="B1329" s="42"/>
      <c r="C1329" s="207" t="s">
        <v>2001</v>
      </c>
      <c r="D1329" s="207" t="s">
        <v>363</v>
      </c>
      <c r="E1329" s="208" t="s">
        <v>2002</v>
      </c>
      <c r="F1329" s="209" t="s">
        <v>2003</v>
      </c>
      <c r="G1329" s="210" t="s">
        <v>614</v>
      </c>
      <c r="H1329" s="211">
        <v>2</v>
      </c>
      <c r="I1329" s="212"/>
      <c r="J1329" s="213">
        <f>ROUND(I1329*H1329,2)</f>
        <v>0</v>
      </c>
      <c r="K1329" s="209" t="s">
        <v>21</v>
      </c>
      <c r="L1329" s="62"/>
      <c r="M1329" s="214" t="s">
        <v>21</v>
      </c>
      <c r="N1329" s="215" t="s">
        <v>41</v>
      </c>
      <c r="O1329" s="43"/>
      <c r="P1329" s="216">
        <f>O1329*H1329</f>
        <v>0</v>
      </c>
      <c r="Q1329" s="216">
        <v>0</v>
      </c>
      <c r="R1329" s="216">
        <f>Q1329*H1329</f>
        <v>0</v>
      </c>
      <c r="S1329" s="216">
        <v>0</v>
      </c>
      <c r="T1329" s="217">
        <f>S1329*H1329</f>
        <v>0</v>
      </c>
      <c r="AR1329" s="25" t="s">
        <v>464</v>
      </c>
      <c r="AT1329" s="25" t="s">
        <v>363</v>
      </c>
      <c r="AU1329" s="25" t="s">
        <v>87</v>
      </c>
      <c r="AY1329" s="25" t="s">
        <v>361</v>
      </c>
      <c r="BE1329" s="218">
        <f>IF(N1329="základní",J1329,0)</f>
        <v>0</v>
      </c>
      <c r="BF1329" s="218">
        <f>IF(N1329="snížená",J1329,0)</f>
        <v>0</v>
      </c>
      <c r="BG1329" s="218">
        <f>IF(N1329="zákl. přenesená",J1329,0)</f>
        <v>0</v>
      </c>
      <c r="BH1329" s="218">
        <f>IF(N1329="sníž. přenesená",J1329,0)</f>
        <v>0</v>
      </c>
      <c r="BI1329" s="218">
        <f>IF(N1329="nulová",J1329,0)</f>
        <v>0</v>
      </c>
      <c r="BJ1329" s="25" t="s">
        <v>77</v>
      </c>
      <c r="BK1329" s="218">
        <f>ROUND(I1329*H1329,2)</f>
        <v>0</v>
      </c>
      <c r="BL1329" s="25" t="s">
        <v>464</v>
      </c>
      <c r="BM1329" s="25" t="s">
        <v>2004</v>
      </c>
    </row>
    <row r="1330" spans="2:65" s="1" customFormat="1" ht="27">
      <c r="B1330" s="42"/>
      <c r="C1330" s="64"/>
      <c r="D1330" s="219" t="s">
        <v>369</v>
      </c>
      <c r="E1330" s="64"/>
      <c r="F1330" s="220" t="s">
        <v>2005</v>
      </c>
      <c r="G1330" s="64"/>
      <c r="H1330" s="64"/>
      <c r="I1330" s="175"/>
      <c r="J1330" s="64"/>
      <c r="K1330" s="64"/>
      <c r="L1330" s="62"/>
      <c r="M1330" s="221"/>
      <c r="N1330" s="43"/>
      <c r="O1330" s="43"/>
      <c r="P1330" s="43"/>
      <c r="Q1330" s="43"/>
      <c r="R1330" s="43"/>
      <c r="S1330" s="43"/>
      <c r="T1330" s="79"/>
      <c r="AT1330" s="25" t="s">
        <v>369</v>
      </c>
      <c r="AU1330" s="25" t="s">
        <v>87</v>
      </c>
    </row>
    <row r="1331" spans="2:65" s="12" customFormat="1" ht="13.5">
      <c r="B1331" s="222"/>
      <c r="C1331" s="223"/>
      <c r="D1331" s="219" t="s">
        <v>371</v>
      </c>
      <c r="E1331" s="224" t="s">
        <v>21</v>
      </c>
      <c r="F1331" s="225" t="s">
        <v>1970</v>
      </c>
      <c r="G1331" s="223"/>
      <c r="H1331" s="226" t="s">
        <v>21</v>
      </c>
      <c r="I1331" s="227"/>
      <c r="J1331" s="223"/>
      <c r="K1331" s="223"/>
      <c r="L1331" s="228"/>
      <c r="M1331" s="229"/>
      <c r="N1331" s="230"/>
      <c r="O1331" s="230"/>
      <c r="P1331" s="230"/>
      <c r="Q1331" s="230"/>
      <c r="R1331" s="230"/>
      <c r="S1331" s="230"/>
      <c r="T1331" s="231"/>
      <c r="AT1331" s="232" t="s">
        <v>371</v>
      </c>
      <c r="AU1331" s="232" t="s">
        <v>87</v>
      </c>
      <c r="AV1331" s="12" t="s">
        <v>77</v>
      </c>
      <c r="AW1331" s="12" t="s">
        <v>33</v>
      </c>
      <c r="AX1331" s="12" t="s">
        <v>70</v>
      </c>
      <c r="AY1331" s="232" t="s">
        <v>361</v>
      </c>
    </row>
    <row r="1332" spans="2:65" s="13" customFormat="1" ht="13.5">
      <c r="B1332" s="233"/>
      <c r="C1332" s="234"/>
      <c r="D1332" s="235" t="s">
        <v>371</v>
      </c>
      <c r="E1332" s="236" t="s">
        <v>21</v>
      </c>
      <c r="F1332" s="237" t="s">
        <v>79</v>
      </c>
      <c r="G1332" s="234"/>
      <c r="H1332" s="238">
        <v>2</v>
      </c>
      <c r="I1332" s="239"/>
      <c r="J1332" s="234"/>
      <c r="K1332" s="234"/>
      <c r="L1332" s="240"/>
      <c r="M1332" s="241"/>
      <c r="N1332" s="242"/>
      <c r="O1332" s="242"/>
      <c r="P1332" s="242"/>
      <c r="Q1332" s="242"/>
      <c r="R1332" s="242"/>
      <c r="S1332" s="242"/>
      <c r="T1332" s="243"/>
      <c r="AT1332" s="244" t="s">
        <v>371</v>
      </c>
      <c r="AU1332" s="244" t="s">
        <v>87</v>
      </c>
      <c r="AV1332" s="13" t="s">
        <v>79</v>
      </c>
      <c r="AW1332" s="13" t="s">
        <v>33</v>
      </c>
      <c r="AX1332" s="13" t="s">
        <v>77</v>
      </c>
      <c r="AY1332" s="244" t="s">
        <v>361</v>
      </c>
    </row>
    <row r="1333" spans="2:65" s="1" customFormat="1" ht="22.5" customHeight="1">
      <c r="B1333" s="42"/>
      <c r="C1333" s="207" t="s">
        <v>2006</v>
      </c>
      <c r="D1333" s="207" t="s">
        <v>363</v>
      </c>
      <c r="E1333" s="208" t="s">
        <v>2007</v>
      </c>
      <c r="F1333" s="209" t="s">
        <v>2008</v>
      </c>
      <c r="G1333" s="210" t="s">
        <v>614</v>
      </c>
      <c r="H1333" s="211">
        <v>2</v>
      </c>
      <c r="I1333" s="212"/>
      <c r="J1333" s="213">
        <f>ROUND(I1333*H1333,2)</f>
        <v>0</v>
      </c>
      <c r="K1333" s="209" t="s">
        <v>21</v>
      </c>
      <c r="L1333" s="62"/>
      <c r="M1333" s="214" t="s">
        <v>21</v>
      </c>
      <c r="N1333" s="215" t="s">
        <v>41</v>
      </c>
      <c r="O1333" s="43"/>
      <c r="P1333" s="216">
        <f>O1333*H1333</f>
        <v>0</v>
      </c>
      <c r="Q1333" s="216">
        <v>0</v>
      </c>
      <c r="R1333" s="216">
        <f>Q1333*H1333</f>
        <v>0</v>
      </c>
      <c r="S1333" s="216">
        <v>0</v>
      </c>
      <c r="T1333" s="217">
        <f>S1333*H1333</f>
        <v>0</v>
      </c>
      <c r="AR1333" s="25" t="s">
        <v>464</v>
      </c>
      <c r="AT1333" s="25" t="s">
        <v>363</v>
      </c>
      <c r="AU1333" s="25" t="s">
        <v>87</v>
      </c>
      <c r="AY1333" s="25" t="s">
        <v>361</v>
      </c>
      <c r="BE1333" s="218">
        <f>IF(N1333="základní",J1333,0)</f>
        <v>0</v>
      </c>
      <c r="BF1333" s="218">
        <f>IF(N1333="snížená",J1333,0)</f>
        <v>0</v>
      </c>
      <c r="BG1333" s="218">
        <f>IF(N1333="zákl. přenesená",J1333,0)</f>
        <v>0</v>
      </c>
      <c r="BH1333" s="218">
        <f>IF(N1333="sníž. přenesená",J1333,0)</f>
        <v>0</v>
      </c>
      <c r="BI1333" s="218">
        <f>IF(N1333="nulová",J1333,0)</f>
        <v>0</v>
      </c>
      <c r="BJ1333" s="25" t="s">
        <v>77</v>
      </c>
      <c r="BK1333" s="218">
        <f>ROUND(I1333*H1333,2)</f>
        <v>0</v>
      </c>
      <c r="BL1333" s="25" t="s">
        <v>464</v>
      </c>
      <c r="BM1333" s="25" t="s">
        <v>2009</v>
      </c>
    </row>
    <row r="1334" spans="2:65" s="1" customFormat="1" ht="27">
      <c r="B1334" s="42"/>
      <c r="C1334" s="64"/>
      <c r="D1334" s="219" t="s">
        <v>369</v>
      </c>
      <c r="E1334" s="64"/>
      <c r="F1334" s="220" t="s">
        <v>2010</v>
      </c>
      <c r="G1334" s="64"/>
      <c r="H1334" s="64"/>
      <c r="I1334" s="175"/>
      <c r="J1334" s="64"/>
      <c r="K1334" s="64"/>
      <c r="L1334" s="62"/>
      <c r="M1334" s="221"/>
      <c r="N1334" s="43"/>
      <c r="O1334" s="43"/>
      <c r="P1334" s="43"/>
      <c r="Q1334" s="43"/>
      <c r="R1334" s="43"/>
      <c r="S1334" s="43"/>
      <c r="T1334" s="79"/>
      <c r="AT1334" s="25" t="s">
        <v>369</v>
      </c>
      <c r="AU1334" s="25" t="s">
        <v>87</v>
      </c>
    </row>
    <row r="1335" spans="2:65" s="12" customFormat="1" ht="13.5">
      <c r="B1335" s="222"/>
      <c r="C1335" s="223"/>
      <c r="D1335" s="219" t="s">
        <v>371</v>
      </c>
      <c r="E1335" s="224" t="s">
        <v>21</v>
      </c>
      <c r="F1335" s="225" t="s">
        <v>1970</v>
      </c>
      <c r="G1335" s="223"/>
      <c r="H1335" s="226" t="s">
        <v>21</v>
      </c>
      <c r="I1335" s="227"/>
      <c r="J1335" s="223"/>
      <c r="K1335" s="223"/>
      <c r="L1335" s="228"/>
      <c r="M1335" s="229"/>
      <c r="N1335" s="230"/>
      <c r="O1335" s="230"/>
      <c r="P1335" s="230"/>
      <c r="Q1335" s="230"/>
      <c r="R1335" s="230"/>
      <c r="S1335" s="230"/>
      <c r="T1335" s="231"/>
      <c r="AT1335" s="232" t="s">
        <v>371</v>
      </c>
      <c r="AU1335" s="232" t="s">
        <v>87</v>
      </c>
      <c r="AV1335" s="12" t="s">
        <v>77</v>
      </c>
      <c r="AW1335" s="12" t="s">
        <v>33</v>
      </c>
      <c r="AX1335" s="12" t="s">
        <v>70</v>
      </c>
      <c r="AY1335" s="232" t="s">
        <v>361</v>
      </c>
    </row>
    <row r="1336" spans="2:65" s="13" customFormat="1" ht="13.5">
      <c r="B1336" s="233"/>
      <c r="C1336" s="234"/>
      <c r="D1336" s="235" t="s">
        <v>371</v>
      </c>
      <c r="E1336" s="236" t="s">
        <v>21</v>
      </c>
      <c r="F1336" s="237" t="s">
        <v>79</v>
      </c>
      <c r="G1336" s="234"/>
      <c r="H1336" s="238">
        <v>2</v>
      </c>
      <c r="I1336" s="239"/>
      <c r="J1336" s="234"/>
      <c r="K1336" s="234"/>
      <c r="L1336" s="240"/>
      <c r="M1336" s="241"/>
      <c r="N1336" s="242"/>
      <c r="O1336" s="242"/>
      <c r="P1336" s="242"/>
      <c r="Q1336" s="242"/>
      <c r="R1336" s="242"/>
      <c r="S1336" s="242"/>
      <c r="T1336" s="243"/>
      <c r="AT1336" s="244" t="s">
        <v>371</v>
      </c>
      <c r="AU1336" s="244" t="s">
        <v>87</v>
      </c>
      <c r="AV1336" s="13" t="s">
        <v>79</v>
      </c>
      <c r="AW1336" s="13" t="s">
        <v>33</v>
      </c>
      <c r="AX1336" s="13" t="s">
        <v>77</v>
      </c>
      <c r="AY1336" s="244" t="s">
        <v>361</v>
      </c>
    </row>
    <row r="1337" spans="2:65" s="1" customFormat="1" ht="22.5" customHeight="1">
      <c r="B1337" s="42"/>
      <c r="C1337" s="207" t="s">
        <v>2011</v>
      </c>
      <c r="D1337" s="207" t="s">
        <v>363</v>
      </c>
      <c r="E1337" s="208" t="s">
        <v>2012</v>
      </c>
      <c r="F1337" s="209" t="s">
        <v>2013</v>
      </c>
      <c r="G1337" s="210" t="s">
        <v>614</v>
      </c>
      <c r="H1337" s="211">
        <v>1</v>
      </c>
      <c r="I1337" s="212"/>
      <c r="J1337" s="213">
        <f>ROUND(I1337*H1337,2)</f>
        <v>0</v>
      </c>
      <c r="K1337" s="209" t="s">
        <v>21</v>
      </c>
      <c r="L1337" s="62"/>
      <c r="M1337" s="214" t="s">
        <v>21</v>
      </c>
      <c r="N1337" s="215" t="s">
        <v>41</v>
      </c>
      <c r="O1337" s="43"/>
      <c r="P1337" s="216">
        <f>O1337*H1337</f>
        <v>0</v>
      </c>
      <c r="Q1337" s="216">
        <v>0</v>
      </c>
      <c r="R1337" s="216">
        <f>Q1337*H1337</f>
        <v>0</v>
      </c>
      <c r="S1337" s="216">
        <v>0</v>
      </c>
      <c r="T1337" s="217">
        <f>S1337*H1337</f>
        <v>0</v>
      </c>
      <c r="AR1337" s="25" t="s">
        <v>464</v>
      </c>
      <c r="AT1337" s="25" t="s">
        <v>363</v>
      </c>
      <c r="AU1337" s="25" t="s">
        <v>87</v>
      </c>
      <c r="AY1337" s="25" t="s">
        <v>361</v>
      </c>
      <c r="BE1337" s="218">
        <f>IF(N1337="základní",J1337,0)</f>
        <v>0</v>
      </c>
      <c r="BF1337" s="218">
        <f>IF(N1337="snížená",J1337,0)</f>
        <v>0</v>
      </c>
      <c r="BG1337" s="218">
        <f>IF(N1337="zákl. přenesená",J1337,0)</f>
        <v>0</v>
      </c>
      <c r="BH1337" s="218">
        <f>IF(N1337="sníž. přenesená",J1337,0)</f>
        <v>0</v>
      </c>
      <c r="BI1337" s="218">
        <f>IF(N1337="nulová",J1337,0)</f>
        <v>0</v>
      </c>
      <c r="BJ1337" s="25" t="s">
        <v>77</v>
      </c>
      <c r="BK1337" s="218">
        <f>ROUND(I1337*H1337,2)</f>
        <v>0</v>
      </c>
      <c r="BL1337" s="25" t="s">
        <v>464</v>
      </c>
      <c r="BM1337" s="25" t="s">
        <v>2014</v>
      </c>
    </row>
    <row r="1338" spans="2:65" s="1" customFormat="1" ht="27">
      <c r="B1338" s="42"/>
      <c r="C1338" s="64"/>
      <c r="D1338" s="219" t="s">
        <v>369</v>
      </c>
      <c r="E1338" s="64"/>
      <c r="F1338" s="220" t="s">
        <v>2015</v>
      </c>
      <c r="G1338" s="64"/>
      <c r="H1338" s="64"/>
      <c r="I1338" s="175"/>
      <c r="J1338" s="64"/>
      <c r="K1338" s="64"/>
      <c r="L1338" s="62"/>
      <c r="M1338" s="221"/>
      <c r="N1338" s="43"/>
      <c r="O1338" s="43"/>
      <c r="P1338" s="43"/>
      <c r="Q1338" s="43"/>
      <c r="R1338" s="43"/>
      <c r="S1338" s="43"/>
      <c r="T1338" s="79"/>
      <c r="AT1338" s="25" t="s">
        <v>369</v>
      </c>
      <c r="AU1338" s="25" t="s">
        <v>87</v>
      </c>
    </row>
    <row r="1339" spans="2:65" s="11" customFormat="1" ht="22.35" customHeight="1">
      <c r="B1339" s="190"/>
      <c r="C1339" s="191"/>
      <c r="D1339" s="204" t="s">
        <v>69</v>
      </c>
      <c r="E1339" s="205" t="s">
        <v>2016</v>
      </c>
      <c r="F1339" s="205" t="s">
        <v>2017</v>
      </c>
      <c r="G1339" s="191"/>
      <c r="H1339" s="191"/>
      <c r="I1339" s="194"/>
      <c r="J1339" s="206">
        <f>BK1339</f>
        <v>0</v>
      </c>
      <c r="K1339" s="191"/>
      <c r="L1339" s="196"/>
      <c r="M1339" s="197"/>
      <c r="N1339" s="198"/>
      <c r="O1339" s="198"/>
      <c r="P1339" s="199">
        <f>SUM(P1340:P1408)</f>
        <v>0</v>
      </c>
      <c r="Q1339" s="198"/>
      <c r="R1339" s="199">
        <f>SUM(R1340:R1408)</f>
        <v>0</v>
      </c>
      <c r="S1339" s="198"/>
      <c r="T1339" s="200">
        <f>SUM(T1340:T1408)</f>
        <v>0</v>
      </c>
      <c r="AR1339" s="201" t="s">
        <v>79</v>
      </c>
      <c r="AT1339" s="202" t="s">
        <v>69</v>
      </c>
      <c r="AU1339" s="202" t="s">
        <v>79</v>
      </c>
      <c r="AY1339" s="201" t="s">
        <v>361</v>
      </c>
      <c r="BK1339" s="203">
        <f>SUM(BK1340:BK1408)</f>
        <v>0</v>
      </c>
    </row>
    <row r="1340" spans="2:65" s="1" customFormat="1" ht="22.5" customHeight="1">
      <c r="B1340" s="42"/>
      <c r="C1340" s="207" t="s">
        <v>2018</v>
      </c>
      <c r="D1340" s="207" t="s">
        <v>363</v>
      </c>
      <c r="E1340" s="208" t="s">
        <v>2019</v>
      </c>
      <c r="F1340" s="209" t="s">
        <v>2020</v>
      </c>
      <c r="G1340" s="210" t="s">
        <v>614</v>
      </c>
      <c r="H1340" s="211">
        <v>2</v>
      </c>
      <c r="I1340" s="212"/>
      <c r="J1340" s="213">
        <f>ROUND(I1340*H1340,2)</f>
        <v>0</v>
      </c>
      <c r="K1340" s="209" t="s">
        <v>21</v>
      </c>
      <c r="L1340" s="62"/>
      <c r="M1340" s="214" t="s">
        <v>21</v>
      </c>
      <c r="N1340" s="215" t="s">
        <v>41</v>
      </c>
      <c r="O1340" s="43"/>
      <c r="P1340" s="216">
        <f>O1340*H1340</f>
        <v>0</v>
      </c>
      <c r="Q1340" s="216">
        <v>0</v>
      </c>
      <c r="R1340" s="216">
        <f>Q1340*H1340</f>
        <v>0</v>
      </c>
      <c r="S1340" s="216">
        <v>0</v>
      </c>
      <c r="T1340" s="217">
        <f>S1340*H1340</f>
        <v>0</v>
      </c>
      <c r="AR1340" s="25" t="s">
        <v>464</v>
      </c>
      <c r="AT1340" s="25" t="s">
        <v>363</v>
      </c>
      <c r="AU1340" s="25" t="s">
        <v>87</v>
      </c>
      <c r="AY1340" s="25" t="s">
        <v>361</v>
      </c>
      <c r="BE1340" s="218">
        <f>IF(N1340="základní",J1340,0)</f>
        <v>0</v>
      </c>
      <c r="BF1340" s="218">
        <f>IF(N1340="snížená",J1340,0)</f>
        <v>0</v>
      </c>
      <c r="BG1340" s="218">
        <f>IF(N1340="zákl. přenesená",J1340,0)</f>
        <v>0</v>
      </c>
      <c r="BH1340" s="218">
        <f>IF(N1340="sníž. přenesená",J1340,0)</f>
        <v>0</v>
      </c>
      <c r="BI1340" s="218">
        <f>IF(N1340="nulová",J1340,0)</f>
        <v>0</v>
      </c>
      <c r="BJ1340" s="25" t="s">
        <v>77</v>
      </c>
      <c r="BK1340" s="218">
        <f>ROUND(I1340*H1340,2)</f>
        <v>0</v>
      </c>
      <c r="BL1340" s="25" t="s">
        <v>464</v>
      </c>
      <c r="BM1340" s="25" t="s">
        <v>2021</v>
      </c>
    </row>
    <row r="1341" spans="2:65" s="1" customFormat="1" ht="13.5">
      <c r="B1341" s="42"/>
      <c r="C1341" s="64"/>
      <c r="D1341" s="219" t="s">
        <v>369</v>
      </c>
      <c r="E1341" s="64"/>
      <c r="F1341" s="220" t="s">
        <v>2022</v>
      </c>
      <c r="G1341" s="64"/>
      <c r="H1341" s="64"/>
      <c r="I1341" s="175"/>
      <c r="J1341" s="64"/>
      <c r="K1341" s="64"/>
      <c r="L1341" s="62"/>
      <c r="M1341" s="221"/>
      <c r="N1341" s="43"/>
      <c r="O1341" s="43"/>
      <c r="P1341" s="43"/>
      <c r="Q1341" s="43"/>
      <c r="R1341" s="43"/>
      <c r="S1341" s="43"/>
      <c r="T1341" s="79"/>
      <c r="AT1341" s="25" t="s">
        <v>369</v>
      </c>
      <c r="AU1341" s="25" t="s">
        <v>87</v>
      </c>
    </row>
    <row r="1342" spans="2:65" s="12" customFormat="1" ht="13.5">
      <c r="B1342" s="222"/>
      <c r="C1342" s="223"/>
      <c r="D1342" s="219" t="s">
        <v>371</v>
      </c>
      <c r="E1342" s="224" t="s">
        <v>21</v>
      </c>
      <c r="F1342" s="225" t="s">
        <v>2023</v>
      </c>
      <c r="G1342" s="223"/>
      <c r="H1342" s="226" t="s">
        <v>21</v>
      </c>
      <c r="I1342" s="227"/>
      <c r="J1342" s="223"/>
      <c r="K1342" s="223"/>
      <c r="L1342" s="228"/>
      <c r="M1342" s="229"/>
      <c r="N1342" s="230"/>
      <c r="O1342" s="230"/>
      <c r="P1342" s="230"/>
      <c r="Q1342" s="230"/>
      <c r="R1342" s="230"/>
      <c r="S1342" s="230"/>
      <c r="T1342" s="231"/>
      <c r="AT1342" s="232" t="s">
        <v>371</v>
      </c>
      <c r="AU1342" s="232" t="s">
        <v>87</v>
      </c>
      <c r="AV1342" s="12" t="s">
        <v>77</v>
      </c>
      <c r="AW1342" s="12" t="s">
        <v>33</v>
      </c>
      <c r="AX1342" s="12" t="s">
        <v>70</v>
      </c>
      <c r="AY1342" s="232" t="s">
        <v>361</v>
      </c>
    </row>
    <row r="1343" spans="2:65" s="13" customFormat="1" ht="13.5">
      <c r="B1343" s="233"/>
      <c r="C1343" s="234"/>
      <c r="D1343" s="235" t="s">
        <v>371</v>
      </c>
      <c r="E1343" s="236" t="s">
        <v>21</v>
      </c>
      <c r="F1343" s="237" t="s">
        <v>79</v>
      </c>
      <c r="G1343" s="234"/>
      <c r="H1343" s="238">
        <v>2</v>
      </c>
      <c r="I1343" s="239"/>
      <c r="J1343" s="234"/>
      <c r="K1343" s="234"/>
      <c r="L1343" s="240"/>
      <c r="M1343" s="241"/>
      <c r="N1343" s="242"/>
      <c r="O1343" s="242"/>
      <c r="P1343" s="242"/>
      <c r="Q1343" s="242"/>
      <c r="R1343" s="242"/>
      <c r="S1343" s="242"/>
      <c r="T1343" s="243"/>
      <c r="AT1343" s="244" t="s">
        <v>371</v>
      </c>
      <c r="AU1343" s="244" t="s">
        <v>87</v>
      </c>
      <c r="AV1343" s="13" t="s">
        <v>79</v>
      </c>
      <c r="AW1343" s="13" t="s">
        <v>33</v>
      </c>
      <c r="AX1343" s="13" t="s">
        <v>77</v>
      </c>
      <c r="AY1343" s="244" t="s">
        <v>361</v>
      </c>
    </row>
    <row r="1344" spans="2:65" s="1" customFormat="1" ht="22.5" customHeight="1">
      <c r="B1344" s="42"/>
      <c r="C1344" s="207" t="s">
        <v>2024</v>
      </c>
      <c r="D1344" s="207" t="s">
        <v>363</v>
      </c>
      <c r="E1344" s="208" t="s">
        <v>2025</v>
      </c>
      <c r="F1344" s="209" t="s">
        <v>2026</v>
      </c>
      <c r="G1344" s="210" t="s">
        <v>614</v>
      </c>
      <c r="H1344" s="211">
        <v>1</v>
      </c>
      <c r="I1344" s="212"/>
      <c r="J1344" s="213">
        <f>ROUND(I1344*H1344,2)</f>
        <v>0</v>
      </c>
      <c r="K1344" s="209" t="s">
        <v>21</v>
      </c>
      <c r="L1344" s="62"/>
      <c r="M1344" s="214" t="s">
        <v>21</v>
      </c>
      <c r="N1344" s="215" t="s">
        <v>41</v>
      </c>
      <c r="O1344" s="43"/>
      <c r="P1344" s="216">
        <f>O1344*H1344</f>
        <v>0</v>
      </c>
      <c r="Q1344" s="216">
        <v>0</v>
      </c>
      <c r="R1344" s="216">
        <f>Q1344*H1344</f>
        <v>0</v>
      </c>
      <c r="S1344" s="216">
        <v>0</v>
      </c>
      <c r="T1344" s="217">
        <f>S1344*H1344</f>
        <v>0</v>
      </c>
      <c r="AR1344" s="25" t="s">
        <v>464</v>
      </c>
      <c r="AT1344" s="25" t="s">
        <v>363</v>
      </c>
      <c r="AU1344" s="25" t="s">
        <v>87</v>
      </c>
      <c r="AY1344" s="25" t="s">
        <v>361</v>
      </c>
      <c r="BE1344" s="218">
        <f>IF(N1344="základní",J1344,0)</f>
        <v>0</v>
      </c>
      <c r="BF1344" s="218">
        <f>IF(N1344="snížená",J1344,0)</f>
        <v>0</v>
      </c>
      <c r="BG1344" s="218">
        <f>IF(N1344="zákl. přenesená",J1344,0)</f>
        <v>0</v>
      </c>
      <c r="BH1344" s="218">
        <f>IF(N1344="sníž. přenesená",J1344,0)</f>
        <v>0</v>
      </c>
      <c r="BI1344" s="218">
        <f>IF(N1344="nulová",J1344,0)</f>
        <v>0</v>
      </c>
      <c r="BJ1344" s="25" t="s">
        <v>77</v>
      </c>
      <c r="BK1344" s="218">
        <f>ROUND(I1344*H1344,2)</f>
        <v>0</v>
      </c>
      <c r="BL1344" s="25" t="s">
        <v>464</v>
      </c>
      <c r="BM1344" s="25" t="s">
        <v>2027</v>
      </c>
    </row>
    <row r="1345" spans="2:65" s="1" customFormat="1" ht="40.5">
      <c r="B1345" s="42"/>
      <c r="C1345" s="64"/>
      <c r="D1345" s="219" t="s">
        <v>369</v>
      </c>
      <c r="E1345" s="64"/>
      <c r="F1345" s="220" t="s">
        <v>2028</v>
      </c>
      <c r="G1345" s="64"/>
      <c r="H1345" s="64"/>
      <c r="I1345" s="175"/>
      <c r="J1345" s="64"/>
      <c r="K1345" s="64"/>
      <c r="L1345" s="62"/>
      <c r="M1345" s="221"/>
      <c r="N1345" s="43"/>
      <c r="O1345" s="43"/>
      <c r="P1345" s="43"/>
      <c r="Q1345" s="43"/>
      <c r="R1345" s="43"/>
      <c r="S1345" s="43"/>
      <c r="T1345" s="79"/>
      <c r="AT1345" s="25" t="s">
        <v>369</v>
      </c>
      <c r="AU1345" s="25" t="s">
        <v>87</v>
      </c>
    </row>
    <row r="1346" spans="2:65" s="1" customFormat="1" ht="40.5">
      <c r="B1346" s="42"/>
      <c r="C1346" s="64"/>
      <c r="D1346" s="219" t="s">
        <v>974</v>
      </c>
      <c r="E1346" s="64"/>
      <c r="F1346" s="283" t="s">
        <v>1969</v>
      </c>
      <c r="G1346" s="64"/>
      <c r="H1346" s="64"/>
      <c r="I1346" s="175"/>
      <c r="J1346" s="64"/>
      <c r="K1346" s="64"/>
      <c r="L1346" s="62"/>
      <c r="M1346" s="221"/>
      <c r="N1346" s="43"/>
      <c r="O1346" s="43"/>
      <c r="P1346" s="43"/>
      <c r="Q1346" s="43"/>
      <c r="R1346" s="43"/>
      <c r="S1346" s="43"/>
      <c r="T1346" s="79"/>
      <c r="AT1346" s="25" t="s">
        <v>974</v>
      </c>
      <c r="AU1346" s="25" t="s">
        <v>87</v>
      </c>
    </row>
    <row r="1347" spans="2:65" s="12" customFormat="1" ht="13.5">
      <c r="B1347" s="222"/>
      <c r="C1347" s="223"/>
      <c r="D1347" s="219" t="s">
        <v>371</v>
      </c>
      <c r="E1347" s="224" t="s">
        <v>21</v>
      </c>
      <c r="F1347" s="225" t="s">
        <v>2023</v>
      </c>
      <c r="G1347" s="223"/>
      <c r="H1347" s="226" t="s">
        <v>21</v>
      </c>
      <c r="I1347" s="227"/>
      <c r="J1347" s="223"/>
      <c r="K1347" s="223"/>
      <c r="L1347" s="228"/>
      <c r="M1347" s="229"/>
      <c r="N1347" s="230"/>
      <c r="O1347" s="230"/>
      <c r="P1347" s="230"/>
      <c r="Q1347" s="230"/>
      <c r="R1347" s="230"/>
      <c r="S1347" s="230"/>
      <c r="T1347" s="231"/>
      <c r="AT1347" s="232" t="s">
        <v>371</v>
      </c>
      <c r="AU1347" s="232" t="s">
        <v>87</v>
      </c>
      <c r="AV1347" s="12" t="s">
        <v>77</v>
      </c>
      <c r="AW1347" s="12" t="s">
        <v>33</v>
      </c>
      <c r="AX1347" s="12" t="s">
        <v>70</v>
      </c>
      <c r="AY1347" s="232" t="s">
        <v>361</v>
      </c>
    </row>
    <row r="1348" spans="2:65" s="13" customFormat="1" ht="13.5">
      <c r="B1348" s="233"/>
      <c r="C1348" s="234"/>
      <c r="D1348" s="235" t="s">
        <v>371</v>
      </c>
      <c r="E1348" s="236" t="s">
        <v>21</v>
      </c>
      <c r="F1348" s="237" t="s">
        <v>77</v>
      </c>
      <c r="G1348" s="234"/>
      <c r="H1348" s="238">
        <v>1</v>
      </c>
      <c r="I1348" s="239"/>
      <c r="J1348" s="234"/>
      <c r="K1348" s="234"/>
      <c r="L1348" s="240"/>
      <c r="M1348" s="241"/>
      <c r="N1348" s="242"/>
      <c r="O1348" s="242"/>
      <c r="P1348" s="242"/>
      <c r="Q1348" s="242"/>
      <c r="R1348" s="242"/>
      <c r="S1348" s="242"/>
      <c r="T1348" s="243"/>
      <c r="AT1348" s="244" t="s">
        <v>371</v>
      </c>
      <c r="AU1348" s="244" t="s">
        <v>87</v>
      </c>
      <c r="AV1348" s="13" t="s">
        <v>79</v>
      </c>
      <c r="AW1348" s="13" t="s">
        <v>33</v>
      </c>
      <c r="AX1348" s="13" t="s">
        <v>77</v>
      </c>
      <c r="AY1348" s="244" t="s">
        <v>361</v>
      </c>
    </row>
    <row r="1349" spans="2:65" s="1" customFormat="1" ht="22.5" customHeight="1">
      <c r="B1349" s="42"/>
      <c r="C1349" s="207" t="s">
        <v>2029</v>
      </c>
      <c r="D1349" s="207" t="s">
        <v>363</v>
      </c>
      <c r="E1349" s="208" t="s">
        <v>2030</v>
      </c>
      <c r="F1349" s="209" t="s">
        <v>2031</v>
      </c>
      <c r="G1349" s="210" t="s">
        <v>614</v>
      </c>
      <c r="H1349" s="211">
        <v>6</v>
      </c>
      <c r="I1349" s="212"/>
      <c r="J1349" s="213">
        <f>ROUND(I1349*H1349,2)</f>
        <v>0</v>
      </c>
      <c r="K1349" s="209" t="s">
        <v>21</v>
      </c>
      <c r="L1349" s="62"/>
      <c r="M1349" s="214" t="s">
        <v>21</v>
      </c>
      <c r="N1349" s="215" t="s">
        <v>41</v>
      </c>
      <c r="O1349" s="43"/>
      <c r="P1349" s="216">
        <f>O1349*H1349</f>
        <v>0</v>
      </c>
      <c r="Q1349" s="216">
        <v>0</v>
      </c>
      <c r="R1349" s="216">
        <f>Q1349*H1349</f>
        <v>0</v>
      </c>
      <c r="S1349" s="216">
        <v>0</v>
      </c>
      <c r="T1349" s="217">
        <f>S1349*H1349</f>
        <v>0</v>
      </c>
      <c r="AR1349" s="25" t="s">
        <v>464</v>
      </c>
      <c r="AT1349" s="25" t="s">
        <v>363</v>
      </c>
      <c r="AU1349" s="25" t="s">
        <v>87</v>
      </c>
      <c r="AY1349" s="25" t="s">
        <v>361</v>
      </c>
      <c r="BE1349" s="218">
        <f>IF(N1349="základní",J1349,0)</f>
        <v>0</v>
      </c>
      <c r="BF1349" s="218">
        <f>IF(N1349="snížená",J1349,0)</f>
        <v>0</v>
      </c>
      <c r="BG1349" s="218">
        <f>IF(N1349="zákl. přenesená",J1349,0)</f>
        <v>0</v>
      </c>
      <c r="BH1349" s="218">
        <f>IF(N1349="sníž. přenesená",J1349,0)</f>
        <v>0</v>
      </c>
      <c r="BI1349" s="218">
        <f>IF(N1349="nulová",J1349,0)</f>
        <v>0</v>
      </c>
      <c r="BJ1349" s="25" t="s">
        <v>77</v>
      </c>
      <c r="BK1349" s="218">
        <f>ROUND(I1349*H1349,2)</f>
        <v>0</v>
      </c>
      <c r="BL1349" s="25" t="s">
        <v>464</v>
      </c>
      <c r="BM1349" s="25" t="s">
        <v>2032</v>
      </c>
    </row>
    <row r="1350" spans="2:65" s="1" customFormat="1" ht="27">
      <c r="B1350" s="42"/>
      <c r="C1350" s="64"/>
      <c r="D1350" s="219" t="s">
        <v>369</v>
      </c>
      <c r="E1350" s="64"/>
      <c r="F1350" s="220" t="s">
        <v>2033</v>
      </c>
      <c r="G1350" s="64"/>
      <c r="H1350" s="64"/>
      <c r="I1350" s="175"/>
      <c r="J1350" s="64"/>
      <c r="K1350" s="64"/>
      <c r="L1350" s="62"/>
      <c r="M1350" s="221"/>
      <c r="N1350" s="43"/>
      <c r="O1350" s="43"/>
      <c r="P1350" s="43"/>
      <c r="Q1350" s="43"/>
      <c r="R1350" s="43"/>
      <c r="S1350" s="43"/>
      <c r="T1350" s="79"/>
      <c r="AT1350" s="25" t="s">
        <v>369</v>
      </c>
      <c r="AU1350" s="25" t="s">
        <v>87</v>
      </c>
    </row>
    <row r="1351" spans="2:65" s="12" customFormat="1" ht="13.5">
      <c r="B1351" s="222"/>
      <c r="C1351" s="223"/>
      <c r="D1351" s="219" t="s">
        <v>371</v>
      </c>
      <c r="E1351" s="224" t="s">
        <v>21</v>
      </c>
      <c r="F1351" s="225" t="s">
        <v>2023</v>
      </c>
      <c r="G1351" s="223"/>
      <c r="H1351" s="226" t="s">
        <v>21</v>
      </c>
      <c r="I1351" s="227"/>
      <c r="J1351" s="223"/>
      <c r="K1351" s="223"/>
      <c r="L1351" s="228"/>
      <c r="M1351" s="229"/>
      <c r="N1351" s="230"/>
      <c r="O1351" s="230"/>
      <c r="P1351" s="230"/>
      <c r="Q1351" s="230"/>
      <c r="R1351" s="230"/>
      <c r="S1351" s="230"/>
      <c r="T1351" s="231"/>
      <c r="AT1351" s="232" t="s">
        <v>371</v>
      </c>
      <c r="AU1351" s="232" t="s">
        <v>87</v>
      </c>
      <c r="AV1351" s="12" t="s">
        <v>77</v>
      </c>
      <c r="AW1351" s="12" t="s">
        <v>33</v>
      </c>
      <c r="AX1351" s="12" t="s">
        <v>70</v>
      </c>
      <c r="AY1351" s="232" t="s">
        <v>361</v>
      </c>
    </row>
    <row r="1352" spans="2:65" s="13" customFormat="1" ht="13.5">
      <c r="B1352" s="233"/>
      <c r="C1352" s="234"/>
      <c r="D1352" s="235" t="s">
        <v>371</v>
      </c>
      <c r="E1352" s="236" t="s">
        <v>21</v>
      </c>
      <c r="F1352" s="237" t="s">
        <v>398</v>
      </c>
      <c r="G1352" s="234"/>
      <c r="H1352" s="238">
        <v>6</v>
      </c>
      <c r="I1352" s="239"/>
      <c r="J1352" s="234"/>
      <c r="K1352" s="234"/>
      <c r="L1352" s="240"/>
      <c r="M1352" s="241"/>
      <c r="N1352" s="242"/>
      <c r="O1352" s="242"/>
      <c r="P1352" s="242"/>
      <c r="Q1352" s="242"/>
      <c r="R1352" s="242"/>
      <c r="S1352" s="242"/>
      <c r="T1352" s="243"/>
      <c r="AT1352" s="244" t="s">
        <v>371</v>
      </c>
      <c r="AU1352" s="244" t="s">
        <v>87</v>
      </c>
      <c r="AV1352" s="13" t="s">
        <v>79</v>
      </c>
      <c r="AW1352" s="13" t="s">
        <v>33</v>
      </c>
      <c r="AX1352" s="13" t="s">
        <v>77</v>
      </c>
      <c r="AY1352" s="244" t="s">
        <v>361</v>
      </c>
    </row>
    <row r="1353" spans="2:65" s="1" customFormat="1" ht="22.5" customHeight="1">
      <c r="B1353" s="42"/>
      <c r="C1353" s="207" t="s">
        <v>2034</v>
      </c>
      <c r="D1353" s="207" t="s">
        <v>363</v>
      </c>
      <c r="E1353" s="208" t="s">
        <v>2035</v>
      </c>
      <c r="F1353" s="209" t="s">
        <v>2036</v>
      </c>
      <c r="G1353" s="210" t="s">
        <v>614</v>
      </c>
      <c r="H1353" s="211">
        <v>5</v>
      </c>
      <c r="I1353" s="212"/>
      <c r="J1353" s="213">
        <f>ROUND(I1353*H1353,2)</f>
        <v>0</v>
      </c>
      <c r="K1353" s="209" t="s">
        <v>21</v>
      </c>
      <c r="L1353" s="62"/>
      <c r="M1353" s="214" t="s">
        <v>21</v>
      </c>
      <c r="N1353" s="215" t="s">
        <v>41</v>
      </c>
      <c r="O1353" s="43"/>
      <c r="P1353" s="216">
        <f>O1353*H1353</f>
        <v>0</v>
      </c>
      <c r="Q1353" s="216">
        <v>0</v>
      </c>
      <c r="R1353" s="216">
        <f>Q1353*H1353</f>
        <v>0</v>
      </c>
      <c r="S1353" s="216">
        <v>0</v>
      </c>
      <c r="T1353" s="217">
        <f>S1353*H1353</f>
        <v>0</v>
      </c>
      <c r="AR1353" s="25" t="s">
        <v>464</v>
      </c>
      <c r="AT1353" s="25" t="s">
        <v>363</v>
      </c>
      <c r="AU1353" s="25" t="s">
        <v>87</v>
      </c>
      <c r="AY1353" s="25" t="s">
        <v>361</v>
      </c>
      <c r="BE1353" s="218">
        <f>IF(N1353="základní",J1353,0)</f>
        <v>0</v>
      </c>
      <c r="BF1353" s="218">
        <f>IF(N1353="snížená",J1353,0)</f>
        <v>0</v>
      </c>
      <c r="BG1353" s="218">
        <f>IF(N1353="zákl. přenesená",J1353,0)</f>
        <v>0</v>
      </c>
      <c r="BH1353" s="218">
        <f>IF(N1353="sníž. přenesená",J1353,0)</f>
        <v>0</v>
      </c>
      <c r="BI1353" s="218">
        <f>IF(N1353="nulová",J1353,0)</f>
        <v>0</v>
      </c>
      <c r="BJ1353" s="25" t="s">
        <v>77</v>
      </c>
      <c r="BK1353" s="218">
        <f>ROUND(I1353*H1353,2)</f>
        <v>0</v>
      </c>
      <c r="BL1353" s="25" t="s">
        <v>464</v>
      </c>
      <c r="BM1353" s="25" t="s">
        <v>2037</v>
      </c>
    </row>
    <row r="1354" spans="2:65" s="1" customFormat="1" ht="13.5">
      <c r="B1354" s="42"/>
      <c r="C1354" s="64"/>
      <c r="D1354" s="219" t="s">
        <v>369</v>
      </c>
      <c r="E1354" s="64"/>
      <c r="F1354" s="220" t="s">
        <v>2038</v>
      </c>
      <c r="G1354" s="64"/>
      <c r="H1354" s="64"/>
      <c r="I1354" s="175"/>
      <c r="J1354" s="64"/>
      <c r="K1354" s="64"/>
      <c r="L1354" s="62"/>
      <c r="M1354" s="221"/>
      <c r="N1354" s="43"/>
      <c r="O1354" s="43"/>
      <c r="P1354" s="43"/>
      <c r="Q1354" s="43"/>
      <c r="R1354" s="43"/>
      <c r="S1354" s="43"/>
      <c r="T1354" s="79"/>
      <c r="AT1354" s="25" t="s">
        <v>369</v>
      </c>
      <c r="AU1354" s="25" t="s">
        <v>87</v>
      </c>
    </row>
    <row r="1355" spans="2:65" s="12" customFormat="1" ht="13.5">
      <c r="B1355" s="222"/>
      <c r="C1355" s="223"/>
      <c r="D1355" s="219" t="s">
        <v>371</v>
      </c>
      <c r="E1355" s="224" t="s">
        <v>21</v>
      </c>
      <c r="F1355" s="225" t="s">
        <v>2023</v>
      </c>
      <c r="G1355" s="223"/>
      <c r="H1355" s="226" t="s">
        <v>21</v>
      </c>
      <c r="I1355" s="227"/>
      <c r="J1355" s="223"/>
      <c r="K1355" s="223"/>
      <c r="L1355" s="228"/>
      <c r="M1355" s="229"/>
      <c r="N1355" s="230"/>
      <c r="O1355" s="230"/>
      <c r="P1355" s="230"/>
      <c r="Q1355" s="230"/>
      <c r="R1355" s="230"/>
      <c r="S1355" s="230"/>
      <c r="T1355" s="231"/>
      <c r="AT1355" s="232" t="s">
        <v>371</v>
      </c>
      <c r="AU1355" s="232" t="s">
        <v>87</v>
      </c>
      <c r="AV1355" s="12" t="s">
        <v>77</v>
      </c>
      <c r="AW1355" s="12" t="s">
        <v>33</v>
      </c>
      <c r="AX1355" s="12" t="s">
        <v>70</v>
      </c>
      <c r="AY1355" s="232" t="s">
        <v>361</v>
      </c>
    </row>
    <row r="1356" spans="2:65" s="13" customFormat="1" ht="13.5">
      <c r="B1356" s="233"/>
      <c r="C1356" s="234"/>
      <c r="D1356" s="235" t="s">
        <v>371</v>
      </c>
      <c r="E1356" s="236" t="s">
        <v>21</v>
      </c>
      <c r="F1356" s="237" t="s">
        <v>287</v>
      </c>
      <c r="G1356" s="234"/>
      <c r="H1356" s="238">
        <v>5</v>
      </c>
      <c r="I1356" s="239"/>
      <c r="J1356" s="234"/>
      <c r="K1356" s="234"/>
      <c r="L1356" s="240"/>
      <c r="M1356" s="241"/>
      <c r="N1356" s="242"/>
      <c r="O1356" s="242"/>
      <c r="P1356" s="242"/>
      <c r="Q1356" s="242"/>
      <c r="R1356" s="242"/>
      <c r="S1356" s="242"/>
      <c r="T1356" s="243"/>
      <c r="AT1356" s="244" t="s">
        <v>371</v>
      </c>
      <c r="AU1356" s="244" t="s">
        <v>87</v>
      </c>
      <c r="AV1356" s="13" t="s">
        <v>79</v>
      </c>
      <c r="AW1356" s="13" t="s">
        <v>33</v>
      </c>
      <c r="AX1356" s="13" t="s">
        <v>77</v>
      </c>
      <c r="AY1356" s="244" t="s">
        <v>361</v>
      </c>
    </row>
    <row r="1357" spans="2:65" s="1" customFormat="1" ht="22.5" customHeight="1">
      <c r="B1357" s="42"/>
      <c r="C1357" s="207" t="s">
        <v>2039</v>
      </c>
      <c r="D1357" s="207" t="s">
        <v>363</v>
      </c>
      <c r="E1357" s="208" t="s">
        <v>2040</v>
      </c>
      <c r="F1357" s="209" t="s">
        <v>2041</v>
      </c>
      <c r="G1357" s="210" t="s">
        <v>614</v>
      </c>
      <c r="H1357" s="211">
        <v>1</v>
      </c>
      <c r="I1357" s="212"/>
      <c r="J1357" s="213">
        <f>ROUND(I1357*H1357,2)</f>
        <v>0</v>
      </c>
      <c r="K1357" s="209" t="s">
        <v>21</v>
      </c>
      <c r="L1357" s="62"/>
      <c r="M1357" s="214" t="s">
        <v>21</v>
      </c>
      <c r="N1357" s="215" t="s">
        <v>41</v>
      </c>
      <c r="O1357" s="43"/>
      <c r="P1357" s="216">
        <f>O1357*H1357</f>
        <v>0</v>
      </c>
      <c r="Q1357" s="216">
        <v>0</v>
      </c>
      <c r="R1357" s="216">
        <f>Q1357*H1357</f>
        <v>0</v>
      </c>
      <c r="S1357" s="216">
        <v>0</v>
      </c>
      <c r="T1357" s="217">
        <f>S1357*H1357</f>
        <v>0</v>
      </c>
      <c r="AR1357" s="25" t="s">
        <v>464</v>
      </c>
      <c r="AT1357" s="25" t="s">
        <v>363</v>
      </c>
      <c r="AU1357" s="25" t="s">
        <v>87</v>
      </c>
      <c r="AY1357" s="25" t="s">
        <v>361</v>
      </c>
      <c r="BE1357" s="218">
        <f>IF(N1357="základní",J1357,0)</f>
        <v>0</v>
      </c>
      <c r="BF1357" s="218">
        <f>IF(N1357="snížená",J1357,0)</f>
        <v>0</v>
      </c>
      <c r="BG1357" s="218">
        <f>IF(N1357="zákl. přenesená",J1357,0)</f>
        <v>0</v>
      </c>
      <c r="BH1357" s="218">
        <f>IF(N1357="sníž. přenesená",J1357,0)</f>
        <v>0</v>
      </c>
      <c r="BI1357" s="218">
        <f>IF(N1357="nulová",J1357,0)</f>
        <v>0</v>
      </c>
      <c r="BJ1357" s="25" t="s">
        <v>77</v>
      </c>
      <c r="BK1357" s="218">
        <f>ROUND(I1357*H1357,2)</f>
        <v>0</v>
      </c>
      <c r="BL1357" s="25" t="s">
        <v>464</v>
      </c>
      <c r="BM1357" s="25" t="s">
        <v>2042</v>
      </c>
    </row>
    <row r="1358" spans="2:65" s="1" customFormat="1" ht="13.5">
      <c r="B1358" s="42"/>
      <c r="C1358" s="64"/>
      <c r="D1358" s="219" t="s">
        <v>369</v>
      </c>
      <c r="E1358" s="64"/>
      <c r="F1358" s="220" t="s">
        <v>2043</v>
      </c>
      <c r="G1358" s="64"/>
      <c r="H1358" s="64"/>
      <c r="I1358" s="175"/>
      <c r="J1358" s="64"/>
      <c r="K1358" s="64"/>
      <c r="L1358" s="62"/>
      <c r="M1358" s="221"/>
      <c r="N1358" s="43"/>
      <c r="O1358" s="43"/>
      <c r="P1358" s="43"/>
      <c r="Q1358" s="43"/>
      <c r="R1358" s="43"/>
      <c r="S1358" s="43"/>
      <c r="T1358" s="79"/>
      <c r="AT1358" s="25" t="s">
        <v>369</v>
      </c>
      <c r="AU1358" s="25" t="s">
        <v>87</v>
      </c>
    </row>
    <row r="1359" spans="2:65" s="12" customFormat="1" ht="13.5">
      <c r="B1359" s="222"/>
      <c r="C1359" s="223"/>
      <c r="D1359" s="219" t="s">
        <v>371</v>
      </c>
      <c r="E1359" s="224" t="s">
        <v>21</v>
      </c>
      <c r="F1359" s="225" t="s">
        <v>2023</v>
      </c>
      <c r="G1359" s="223"/>
      <c r="H1359" s="226" t="s">
        <v>21</v>
      </c>
      <c r="I1359" s="227"/>
      <c r="J1359" s="223"/>
      <c r="K1359" s="223"/>
      <c r="L1359" s="228"/>
      <c r="M1359" s="229"/>
      <c r="N1359" s="230"/>
      <c r="O1359" s="230"/>
      <c r="P1359" s="230"/>
      <c r="Q1359" s="230"/>
      <c r="R1359" s="230"/>
      <c r="S1359" s="230"/>
      <c r="T1359" s="231"/>
      <c r="AT1359" s="232" t="s">
        <v>371</v>
      </c>
      <c r="AU1359" s="232" t="s">
        <v>87</v>
      </c>
      <c r="AV1359" s="12" t="s">
        <v>77</v>
      </c>
      <c r="AW1359" s="12" t="s">
        <v>33</v>
      </c>
      <c r="AX1359" s="12" t="s">
        <v>70</v>
      </c>
      <c r="AY1359" s="232" t="s">
        <v>361</v>
      </c>
    </row>
    <row r="1360" spans="2:65" s="13" customFormat="1" ht="13.5">
      <c r="B1360" s="233"/>
      <c r="C1360" s="234"/>
      <c r="D1360" s="235" t="s">
        <v>371</v>
      </c>
      <c r="E1360" s="236" t="s">
        <v>21</v>
      </c>
      <c r="F1360" s="237" t="s">
        <v>77</v>
      </c>
      <c r="G1360" s="234"/>
      <c r="H1360" s="238">
        <v>1</v>
      </c>
      <c r="I1360" s="239"/>
      <c r="J1360" s="234"/>
      <c r="K1360" s="234"/>
      <c r="L1360" s="240"/>
      <c r="M1360" s="241"/>
      <c r="N1360" s="242"/>
      <c r="O1360" s="242"/>
      <c r="P1360" s="242"/>
      <c r="Q1360" s="242"/>
      <c r="R1360" s="242"/>
      <c r="S1360" s="242"/>
      <c r="T1360" s="243"/>
      <c r="AT1360" s="244" t="s">
        <v>371</v>
      </c>
      <c r="AU1360" s="244" t="s">
        <v>87</v>
      </c>
      <c r="AV1360" s="13" t="s">
        <v>79</v>
      </c>
      <c r="AW1360" s="13" t="s">
        <v>33</v>
      </c>
      <c r="AX1360" s="13" t="s">
        <v>77</v>
      </c>
      <c r="AY1360" s="244" t="s">
        <v>361</v>
      </c>
    </row>
    <row r="1361" spans="2:65" s="1" customFormat="1" ht="22.5" customHeight="1">
      <c r="B1361" s="42"/>
      <c r="C1361" s="207" t="s">
        <v>2044</v>
      </c>
      <c r="D1361" s="207" t="s">
        <v>363</v>
      </c>
      <c r="E1361" s="208" t="s">
        <v>2045</v>
      </c>
      <c r="F1361" s="209" t="s">
        <v>2046</v>
      </c>
      <c r="G1361" s="210" t="s">
        <v>614</v>
      </c>
      <c r="H1361" s="211">
        <v>4</v>
      </c>
      <c r="I1361" s="212"/>
      <c r="J1361" s="213">
        <f>ROUND(I1361*H1361,2)</f>
        <v>0</v>
      </c>
      <c r="K1361" s="209" t="s">
        <v>21</v>
      </c>
      <c r="L1361" s="62"/>
      <c r="M1361" s="214" t="s">
        <v>21</v>
      </c>
      <c r="N1361" s="215" t="s">
        <v>41</v>
      </c>
      <c r="O1361" s="43"/>
      <c r="P1361" s="216">
        <f>O1361*H1361</f>
        <v>0</v>
      </c>
      <c r="Q1361" s="216">
        <v>0</v>
      </c>
      <c r="R1361" s="216">
        <f>Q1361*H1361</f>
        <v>0</v>
      </c>
      <c r="S1361" s="216">
        <v>0</v>
      </c>
      <c r="T1361" s="217">
        <f>S1361*H1361</f>
        <v>0</v>
      </c>
      <c r="AR1361" s="25" t="s">
        <v>464</v>
      </c>
      <c r="AT1361" s="25" t="s">
        <v>363</v>
      </c>
      <c r="AU1361" s="25" t="s">
        <v>87</v>
      </c>
      <c r="AY1361" s="25" t="s">
        <v>361</v>
      </c>
      <c r="BE1361" s="218">
        <f>IF(N1361="základní",J1361,0)</f>
        <v>0</v>
      </c>
      <c r="BF1361" s="218">
        <f>IF(N1361="snížená",J1361,0)</f>
        <v>0</v>
      </c>
      <c r="BG1361" s="218">
        <f>IF(N1361="zákl. přenesená",J1361,0)</f>
        <v>0</v>
      </c>
      <c r="BH1361" s="218">
        <f>IF(N1361="sníž. přenesená",J1361,0)</f>
        <v>0</v>
      </c>
      <c r="BI1361" s="218">
        <f>IF(N1361="nulová",J1361,0)</f>
        <v>0</v>
      </c>
      <c r="BJ1361" s="25" t="s">
        <v>77</v>
      </c>
      <c r="BK1361" s="218">
        <f>ROUND(I1361*H1361,2)</f>
        <v>0</v>
      </c>
      <c r="BL1361" s="25" t="s">
        <v>464</v>
      </c>
      <c r="BM1361" s="25" t="s">
        <v>2047</v>
      </c>
    </row>
    <row r="1362" spans="2:65" s="1" customFormat="1" ht="27">
      <c r="B1362" s="42"/>
      <c r="C1362" s="64"/>
      <c r="D1362" s="219" t="s">
        <v>369</v>
      </c>
      <c r="E1362" s="64"/>
      <c r="F1362" s="220" t="s">
        <v>2048</v>
      </c>
      <c r="G1362" s="64"/>
      <c r="H1362" s="64"/>
      <c r="I1362" s="175"/>
      <c r="J1362" s="64"/>
      <c r="K1362" s="64"/>
      <c r="L1362" s="62"/>
      <c r="M1362" s="221"/>
      <c r="N1362" s="43"/>
      <c r="O1362" s="43"/>
      <c r="P1362" s="43"/>
      <c r="Q1362" s="43"/>
      <c r="R1362" s="43"/>
      <c r="S1362" s="43"/>
      <c r="T1362" s="79"/>
      <c r="AT1362" s="25" t="s">
        <v>369</v>
      </c>
      <c r="AU1362" s="25" t="s">
        <v>87</v>
      </c>
    </row>
    <row r="1363" spans="2:65" s="12" customFormat="1" ht="13.5">
      <c r="B1363" s="222"/>
      <c r="C1363" s="223"/>
      <c r="D1363" s="219" t="s">
        <v>371</v>
      </c>
      <c r="E1363" s="224" t="s">
        <v>21</v>
      </c>
      <c r="F1363" s="225" t="s">
        <v>2023</v>
      </c>
      <c r="G1363" s="223"/>
      <c r="H1363" s="226" t="s">
        <v>21</v>
      </c>
      <c r="I1363" s="227"/>
      <c r="J1363" s="223"/>
      <c r="K1363" s="223"/>
      <c r="L1363" s="228"/>
      <c r="M1363" s="229"/>
      <c r="N1363" s="230"/>
      <c r="O1363" s="230"/>
      <c r="P1363" s="230"/>
      <c r="Q1363" s="230"/>
      <c r="R1363" s="230"/>
      <c r="S1363" s="230"/>
      <c r="T1363" s="231"/>
      <c r="AT1363" s="232" t="s">
        <v>371</v>
      </c>
      <c r="AU1363" s="232" t="s">
        <v>87</v>
      </c>
      <c r="AV1363" s="12" t="s">
        <v>77</v>
      </c>
      <c r="AW1363" s="12" t="s">
        <v>33</v>
      </c>
      <c r="AX1363" s="12" t="s">
        <v>70</v>
      </c>
      <c r="AY1363" s="232" t="s">
        <v>361</v>
      </c>
    </row>
    <row r="1364" spans="2:65" s="13" customFormat="1" ht="13.5">
      <c r="B1364" s="233"/>
      <c r="C1364" s="234"/>
      <c r="D1364" s="235" t="s">
        <v>371</v>
      </c>
      <c r="E1364" s="236" t="s">
        <v>21</v>
      </c>
      <c r="F1364" s="237" t="s">
        <v>147</v>
      </c>
      <c r="G1364" s="234"/>
      <c r="H1364" s="238">
        <v>4</v>
      </c>
      <c r="I1364" s="239"/>
      <c r="J1364" s="234"/>
      <c r="K1364" s="234"/>
      <c r="L1364" s="240"/>
      <c r="M1364" s="241"/>
      <c r="N1364" s="242"/>
      <c r="O1364" s="242"/>
      <c r="P1364" s="242"/>
      <c r="Q1364" s="242"/>
      <c r="R1364" s="242"/>
      <c r="S1364" s="242"/>
      <c r="T1364" s="243"/>
      <c r="AT1364" s="244" t="s">
        <v>371</v>
      </c>
      <c r="AU1364" s="244" t="s">
        <v>87</v>
      </c>
      <c r="AV1364" s="13" t="s">
        <v>79</v>
      </c>
      <c r="AW1364" s="13" t="s">
        <v>33</v>
      </c>
      <c r="AX1364" s="13" t="s">
        <v>77</v>
      </c>
      <c r="AY1364" s="244" t="s">
        <v>361</v>
      </c>
    </row>
    <row r="1365" spans="2:65" s="1" customFormat="1" ht="22.5" customHeight="1">
      <c r="B1365" s="42"/>
      <c r="C1365" s="207" t="s">
        <v>2049</v>
      </c>
      <c r="D1365" s="207" t="s">
        <v>363</v>
      </c>
      <c r="E1365" s="208" t="s">
        <v>2050</v>
      </c>
      <c r="F1365" s="209" t="s">
        <v>2051</v>
      </c>
      <c r="G1365" s="210" t="s">
        <v>614</v>
      </c>
      <c r="H1365" s="211">
        <v>3</v>
      </c>
      <c r="I1365" s="212"/>
      <c r="J1365" s="213">
        <f>ROUND(I1365*H1365,2)</f>
        <v>0</v>
      </c>
      <c r="K1365" s="209" t="s">
        <v>21</v>
      </c>
      <c r="L1365" s="62"/>
      <c r="M1365" s="214" t="s">
        <v>21</v>
      </c>
      <c r="N1365" s="215" t="s">
        <v>41</v>
      </c>
      <c r="O1365" s="43"/>
      <c r="P1365" s="216">
        <f>O1365*H1365</f>
        <v>0</v>
      </c>
      <c r="Q1365" s="216">
        <v>0</v>
      </c>
      <c r="R1365" s="216">
        <f>Q1365*H1365</f>
        <v>0</v>
      </c>
      <c r="S1365" s="216">
        <v>0</v>
      </c>
      <c r="T1365" s="217">
        <f>S1365*H1365</f>
        <v>0</v>
      </c>
      <c r="AR1365" s="25" t="s">
        <v>464</v>
      </c>
      <c r="AT1365" s="25" t="s">
        <v>363</v>
      </c>
      <c r="AU1365" s="25" t="s">
        <v>87</v>
      </c>
      <c r="AY1365" s="25" t="s">
        <v>361</v>
      </c>
      <c r="BE1365" s="218">
        <f>IF(N1365="základní",J1365,0)</f>
        <v>0</v>
      </c>
      <c r="BF1365" s="218">
        <f>IF(N1365="snížená",J1365,0)</f>
        <v>0</v>
      </c>
      <c r="BG1365" s="218">
        <f>IF(N1365="zákl. přenesená",J1365,0)</f>
        <v>0</v>
      </c>
      <c r="BH1365" s="218">
        <f>IF(N1365="sníž. přenesená",J1365,0)</f>
        <v>0</v>
      </c>
      <c r="BI1365" s="218">
        <f>IF(N1365="nulová",J1365,0)</f>
        <v>0</v>
      </c>
      <c r="BJ1365" s="25" t="s">
        <v>77</v>
      </c>
      <c r="BK1365" s="218">
        <f>ROUND(I1365*H1365,2)</f>
        <v>0</v>
      </c>
      <c r="BL1365" s="25" t="s">
        <v>464</v>
      </c>
      <c r="BM1365" s="25" t="s">
        <v>2052</v>
      </c>
    </row>
    <row r="1366" spans="2:65" s="1" customFormat="1" ht="13.5">
      <c r="B1366" s="42"/>
      <c r="C1366" s="64"/>
      <c r="D1366" s="219" t="s">
        <v>369</v>
      </c>
      <c r="E1366" s="64"/>
      <c r="F1366" s="220" t="s">
        <v>2053</v>
      </c>
      <c r="G1366" s="64"/>
      <c r="H1366" s="64"/>
      <c r="I1366" s="175"/>
      <c r="J1366" s="64"/>
      <c r="K1366" s="64"/>
      <c r="L1366" s="62"/>
      <c r="M1366" s="221"/>
      <c r="N1366" s="43"/>
      <c r="O1366" s="43"/>
      <c r="P1366" s="43"/>
      <c r="Q1366" s="43"/>
      <c r="R1366" s="43"/>
      <c r="S1366" s="43"/>
      <c r="T1366" s="79"/>
      <c r="AT1366" s="25" t="s">
        <v>369</v>
      </c>
      <c r="AU1366" s="25" t="s">
        <v>87</v>
      </c>
    </row>
    <row r="1367" spans="2:65" s="12" customFormat="1" ht="13.5">
      <c r="B1367" s="222"/>
      <c r="C1367" s="223"/>
      <c r="D1367" s="219" t="s">
        <v>371</v>
      </c>
      <c r="E1367" s="224" t="s">
        <v>21</v>
      </c>
      <c r="F1367" s="225" t="s">
        <v>2023</v>
      </c>
      <c r="G1367" s="223"/>
      <c r="H1367" s="226" t="s">
        <v>21</v>
      </c>
      <c r="I1367" s="227"/>
      <c r="J1367" s="223"/>
      <c r="K1367" s="223"/>
      <c r="L1367" s="228"/>
      <c r="M1367" s="229"/>
      <c r="N1367" s="230"/>
      <c r="O1367" s="230"/>
      <c r="P1367" s="230"/>
      <c r="Q1367" s="230"/>
      <c r="R1367" s="230"/>
      <c r="S1367" s="230"/>
      <c r="T1367" s="231"/>
      <c r="AT1367" s="232" t="s">
        <v>371</v>
      </c>
      <c r="AU1367" s="232" t="s">
        <v>87</v>
      </c>
      <c r="AV1367" s="12" t="s">
        <v>77</v>
      </c>
      <c r="AW1367" s="12" t="s">
        <v>33</v>
      </c>
      <c r="AX1367" s="12" t="s">
        <v>70</v>
      </c>
      <c r="AY1367" s="232" t="s">
        <v>361</v>
      </c>
    </row>
    <row r="1368" spans="2:65" s="13" customFormat="1" ht="13.5">
      <c r="B1368" s="233"/>
      <c r="C1368" s="234"/>
      <c r="D1368" s="235" t="s">
        <v>371</v>
      </c>
      <c r="E1368" s="236" t="s">
        <v>21</v>
      </c>
      <c r="F1368" s="237" t="s">
        <v>87</v>
      </c>
      <c r="G1368" s="234"/>
      <c r="H1368" s="238">
        <v>3</v>
      </c>
      <c r="I1368" s="239"/>
      <c r="J1368" s="234"/>
      <c r="K1368" s="234"/>
      <c r="L1368" s="240"/>
      <c r="M1368" s="241"/>
      <c r="N1368" s="242"/>
      <c r="O1368" s="242"/>
      <c r="P1368" s="242"/>
      <c r="Q1368" s="242"/>
      <c r="R1368" s="242"/>
      <c r="S1368" s="242"/>
      <c r="T1368" s="243"/>
      <c r="AT1368" s="244" t="s">
        <v>371</v>
      </c>
      <c r="AU1368" s="244" t="s">
        <v>87</v>
      </c>
      <c r="AV1368" s="13" t="s">
        <v>79</v>
      </c>
      <c r="AW1368" s="13" t="s">
        <v>33</v>
      </c>
      <c r="AX1368" s="13" t="s">
        <v>77</v>
      </c>
      <c r="AY1368" s="244" t="s">
        <v>361</v>
      </c>
    </row>
    <row r="1369" spans="2:65" s="1" customFormat="1" ht="22.5" customHeight="1">
      <c r="B1369" s="42"/>
      <c r="C1369" s="207" t="s">
        <v>2054</v>
      </c>
      <c r="D1369" s="207" t="s">
        <v>363</v>
      </c>
      <c r="E1369" s="208" t="s">
        <v>2055</v>
      </c>
      <c r="F1369" s="209" t="s">
        <v>2056</v>
      </c>
      <c r="G1369" s="210" t="s">
        <v>614</v>
      </c>
      <c r="H1369" s="211">
        <v>2</v>
      </c>
      <c r="I1369" s="212"/>
      <c r="J1369" s="213">
        <f>ROUND(I1369*H1369,2)</f>
        <v>0</v>
      </c>
      <c r="K1369" s="209" t="s">
        <v>21</v>
      </c>
      <c r="L1369" s="62"/>
      <c r="M1369" s="214" t="s">
        <v>21</v>
      </c>
      <c r="N1369" s="215" t="s">
        <v>41</v>
      </c>
      <c r="O1369" s="43"/>
      <c r="P1369" s="216">
        <f>O1369*H1369</f>
        <v>0</v>
      </c>
      <c r="Q1369" s="216">
        <v>0</v>
      </c>
      <c r="R1369" s="216">
        <f>Q1369*H1369</f>
        <v>0</v>
      </c>
      <c r="S1369" s="216">
        <v>0</v>
      </c>
      <c r="T1369" s="217">
        <f>S1369*H1369</f>
        <v>0</v>
      </c>
      <c r="AR1369" s="25" t="s">
        <v>464</v>
      </c>
      <c r="AT1369" s="25" t="s">
        <v>363</v>
      </c>
      <c r="AU1369" s="25" t="s">
        <v>87</v>
      </c>
      <c r="AY1369" s="25" t="s">
        <v>361</v>
      </c>
      <c r="BE1369" s="218">
        <f>IF(N1369="základní",J1369,0)</f>
        <v>0</v>
      </c>
      <c r="BF1369" s="218">
        <f>IF(N1369="snížená",J1369,0)</f>
        <v>0</v>
      </c>
      <c r="BG1369" s="218">
        <f>IF(N1369="zákl. přenesená",J1369,0)</f>
        <v>0</v>
      </c>
      <c r="BH1369" s="218">
        <f>IF(N1369="sníž. přenesená",J1369,0)</f>
        <v>0</v>
      </c>
      <c r="BI1369" s="218">
        <f>IF(N1369="nulová",J1369,0)</f>
        <v>0</v>
      </c>
      <c r="BJ1369" s="25" t="s">
        <v>77</v>
      </c>
      <c r="BK1369" s="218">
        <f>ROUND(I1369*H1369,2)</f>
        <v>0</v>
      </c>
      <c r="BL1369" s="25" t="s">
        <v>464</v>
      </c>
      <c r="BM1369" s="25" t="s">
        <v>2057</v>
      </c>
    </row>
    <row r="1370" spans="2:65" s="1" customFormat="1" ht="40.5">
      <c r="B1370" s="42"/>
      <c r="C1370" s="64"/>
      <c r="D1370" s="219" t="s">
        <v>369</v>
      </c>
      <c r="E1370" s="64"/>
      <c r="F1370" s="220" t="s">
        <v>2058</v>
      </c>
      <c r="G1370" s="64"/>
      <c r="H1370" s="64"/>
      <c r="I1370" s="175"/>
      <c r="J1370" s="64"/>
      <c r="K1370" s="64"/>
      <c r="L1370" s="62"/>
      <c r="M1370" s="221"/>
      <c r="N1370" s="43"/>
      <c r="O1370" s="43"/>
      <c r="P1370" s="43"/>
      <c r="Q1370" s="43"/>
      <c r="R1370" s="43"/>
      <c r="S1370" s="43"/>
      <c r="T1370" s="79"/>
      <c r="AT1370" s="25" t="s">
        <v>369</v>
      </c>
      <c r="AU1370" s="25" t="s">
        <v>87</v>
      </c>
    </row>
    <row r="1371" spans="2:65" s="12" customFormat="1" ht="13.5">
      <c r="B1371" s="222"/>
      <c r="C1371" s="223"/>
      <c r="D1371" s="219" t="s">
        <v>371</v>
      </c>
      <c r="E1371" s="224" t="s">
        <v>21</v>
      </c>
      <c r="F1371" s="225" t="s">
        <v>2023</v>
      </c>
      <c r="G1371" s="223"/>
      <c r="H1371" s="226" t="s">
        <v>21</v>
      </c>
      <c r="I1371" s="227"/>
      <c r="J1371" s="223"/>
      <c r="K1371" s="223"/>
      <c r="L1371" s="228"/>
      <c r="M1371" s="229"/>
      <c r="N1371" s="230"/>
      <c r="O1371" s="230"/>
      <c r="P1371" s="230"/>
      <c r="Q1371" s="230"/>
      <c r="R1371" s="230"/>
      <c r="S1371" s="230"/>
      <c r="T1371" s="231"/>
      <c r="AT1371" s="232" t="s">
        <v>371</v>
      </c>
      <c r="AU1371" s="232" t="s">
        <v>87</v>
      </c>
      <c r="AV1371" s="12" t="s">
        <v>77</v>
      </c>
      <c r="AW1371" s="12" t="s">
        <v>33</v>
      </c>
      <c r="AX1371" s="12" t="s">
        <v>70</v>
      </c>
      <c r="AY1371" s="232" t="s">
        <v>361</v>
      </c>
    </row>
    <row r="1372" spans="2:65" s="13" customFormat="1" ht="13.5">
      <c r="B1372" s="233"/>
      <c r="C1372" s="234"/>
      <c r="D1372" s="235" t="s">
        <v>371</v>
      </c>
      <c r="E1372" s="236" t="s">
        <v>21</v>
      </c>
      <c r="F1372" s="237" t="s">
        <v>79</v>
      </c>
      <c r="G1372" s="234"/>
      <c r="H1372" s="238">
        <v>2</v>
      </c>
      <c r="I1372" s="239"/>
      <c r="J1372" s="234"/>
      <c r="K1372" s="234"/>
      <c r="L1372" s="240"/>
      <c r="M1372" s="241"/>
      <c r="N1372" s="242"/>
      <c r="O1372" s="242"/>
      <c r="P1372" s="242"/>
      <c r="Q1372" s="242"/>
      <c r="R1372" s="242"/>
      <c r="S1372" s="242"/>
      <c r="T1372" s="243"/>
      <c r="AT1372" s="244" t="s">
        <v>371</v>
      </c>
      <c r="AU1372" s="244" t="s">
        <v>87</v>
      </c>
      <c r="AV1372" s="13" t="s">
        <v>79</v>
      </c>
      <c r="AW1372" s="13" t="s">
        <v>33</v>
      </c>
      <c r="AX1372" s="13" t="s">
        <v>77</v>
      </c>
      <c r="AY1372" s="244" t="s">
        <v>361</v>
      </c>
    </row>
    <row r="1373" spans="2:65" s="1" customFormat="1" ht="22.5" customHeight="1">
      <c r="B1373" s="42"/>
      <c r="C1373" s="207" t="s">
        <v>2059</v>
      </c>
      <c r="D1373" s="207" t="s">
        <v>363</v>
      </c>
      <c r="E1373" s="208" t="s">
        <v>2060</v>
      </c>
      <c r="F1373" s="209" t="s">
        <v>2061</v>
      </c>
      <c r="G1373" s="210" t="s">
        <v>614</v>
      </c>
      <c r="H1373" s="211">
        <v>4</v>
      </c>
      <c r="I1373" s="212"/>
      <c r="J1373" s="213">
        <f>ROUND(I1373*H1373,2)</f>
        <v>0</v>
      </c>
      <c r="K1373" s="209" t="s">
        <v>21</v>
      </c>
      <c r="L1373" s="62"/>
      <c r="M1373" s="214" t="s">
        <v>21</v>
      </c>
      <c r="N1373" s="215" t="s">
        <v>41</v>
      </c>
      <c r="O1373" s="43"/>
      <c r="P1373" s="216">
        <f>O1373*H1373</f>
        <v>0</v>
      </c>
      <c r="Q1373" s="216">
        <v>0</v>
      </c>
      <c r="R1373" s="216">
        <f>Q1373*H1373</f>
        <v>0</v>
      </c>
      <c r="S1373" s="216">
        <v>0</v>
      </c>
      <c r="T1373" s="217">
        <f>S1373*H1373</f>
        <v>0</v>
      </c>
      <c r="AR1373" s="25" t="s">
        <v>464</v>
      </c>
      <c r="AT1373" s="25" t="s">
        <v>363</v>
      </c>
      <c r="AU1373" s="25" t="s">
        <v>87</v>
      </c>
      <c r="AY1373" s="25" t="s">
        <v>361</v>
      </c>
      <c r="BE1373" s="218">
        <f>IF(N1373="základní",J1373,0)</f>
        <v>0</v>
      </c>
      <c r="BF1373" s="218">
        <f>IF(N1373="snížená",J1373,0)</f>
        <v>0</v>
      </c>
      <c r="BG1373" s="218">
        <f>IF(N1373="zákl. přenesená",J1373,0)</f>
        <v>0</v>
      </c>
      <c r="BH1373" s="218">
        <f>IF(N1373="sníž. přenesená",J1373,0)</f>
        <v>0</v>
      </c>
      <c r="BI1373" s="218">
        <f>IF(N1373="nulová",J1373,0)</f>
        <v>0</v>
      </c>
      <c r="BJ1373" s="25" t="s">
        <v>77</v>
      </c>
      <c r="BK1373" s="218">
        <f>ROUND(I1373*H1373,2)</f>
        <v>0</v>
      </c>
      <c r="BL1373" s="25" t="s">
        <v>464</v>
      </c>
      <c r="BM1373" s="25" t="s">
        <v>2062</v>
      </c>
    </row>
    <row r="1374" spans="2:65" s="1" customFormat="1" ht="27">
      <c r="B1374" s="42"/>
      <c r="C1374" s="64"/>
      <c r="D1374" s="219" t="s">
        <v>369</v>
      </c>
      <c r="E1374" s="64"/>
      <c r="F1374" s="220" t="s">
        <v>2063</v>
      </c>
      <c r="G1374" s="64"/>
      <c r="H1374" s="64"/>
      <c r="I1374" s="175"/>
      <c r="J1374" s="64"/>
      <c r="K1374" s="64"/>
      <c r="L1374" s="62"/>
      <c r="M1374" s="221"/>
      <c r="N1374" s="43"/>
      <c r="O1374" s="43"/>
      <c r="P1374" s="43"/>
      <c r="Q1374" s="43"/>
      <c r="R1374" s="43"/>
      <c r="S1374" s="43"/>
      <c r="T1374" s="79"/>
      <c r="AT1374" s="25" t="s">
        <v>369</v>
      </c>
      <c r="AU1374" s="25" t="s">
        <v>87</v>
      </c>
    </row>
    <row r="1375" spans="2:65" s="12" customFormat="1" ht="13.5">
      <c r="B1375" s="222"/>
      <c r="C1375" s="223"/>
      <c r="D1375" s="219" t="s">
        <v>371</v>
      </c>
      <c r="E1375" s="224" t="s">
        <v>21</v>
      </c>
      <c r="F1375" s="225" t="s">
        <v>2023</v>
      </c>
      <c r="G1375" s="223"/>
      <c r="H1375" s="226" t="s">
        <v>21</v>
      </c>
      <c r="I1375" s="227"/>
      <c r="J1375" s="223"/>
      <c r="K1375" s="223"/>
      <c r="L1375" s="228"/>
      <c r="M1375" s="229"/>
      <c r="N1375" s="230"/>
      <c r="O1375" s="230"/>
      <c r="P1375" s="230"/>
      <c r="Q1375" s="230"/>
      <c r="R1375" s="230"/>
      <c r="S1375" s="230"/>
      <c r="T1375" s="231"/>
      <c r="AT1375" s="232" t="s">
        <v>371</v>
      </c>
      <c r="AU1375" s="232" t="s">
        <v>87</v>
      </c>
      <c r="AV1375" s="12" t="s">
        <v>77</v>
      </c>
      <c r="AW1375" s="12" t="s">
        <v>33</v>
      </c>
      <c r="AX1375" s="12" t="s">
        <v>70</v>
      </c>
      <c r="AY1375" s="232" t="s">
        <v>361</v>
      </c>
    </row>
    <row r="1376" spans="2:65" s="13" customFormat="1" ht="13.5">
      <c r="B1376" s="233"/>
      <c r="C1376" s="234"/>
      <c r="D1376" s="235" t="s">
        <v>371</v>
      </c>
      <c r="E1376" s="236" t="s">
        <v>21</v>
      </c>
      <c r="F1376" s="237" t="s">
        <v>147</v>
      </c>
      <c r="G1376" s="234"/>
      <c r="H1376" s="238">
        <v>4</v>
      </c>
      <c r="I1376" s="239"/>
      <c r="J1376" s="234"/>
      <c r="K1376" s="234"/>
      <c r="L1376" s="240"/>
      <c r="M1376" s="241"/>
      <c r="N1376" s="242"/>
      <c r="O1376" s="242"/>
      <c r="P1376" s="242"/>
      <c r="Q1376" s="242"/>
      <c r="R1376" s="242"/>
      <c r="S1376" s="242"/>
      <c r="T1376" s="243"/>
      <c r="AT1376" s="244" t="s">
        <v>371</v>
      </c>
      <c r="AU1376" s="244" t="s">
        <v>87</v>
      </c>
      <c r="AV1376" s="13" t="s">
        <v>79</v>
      </c>
      <c r="AW1376" s="13" t="s">
        <v>33</v>
      </c>
      <c r="AX1376" s="13" t="s">
        <v>77</v>
      </c>
      <c r="AY1376" s="244" t="s">
        <v>361</v>
      </c>
    </row>
    <row r="1377" spans="2:65" s="1" customFormat="1" ht="22.5" customHeight="1">
      <c r="B1377" s="42"/>
      <c r="C1377" s="207" t="s">
        <v>2064</v>
      </c>
      <c r="D1377" s="207" t="s">
        <v>363</v>
      </c>
      <c r="E1377" s="208" t="s">
        <v>2065</v>
      </c>
      <c r="F1377" s="209" t="s">
        <v>2066</v>
      </c>
      <c r="G1377" s="210" t="s">
        <v>614</v>
      </c>
      <c r="H1377" s="211">
        <v>7</v>
      </c>
      <c r="I1377" s="212"/>
      <c r="J1377" s="213">
        <f>ROUND(I1377*H1377,2)</f>
        <v>0</v>
      </c>
      <c r="K1377" s="209" t="s">
        <v>21</v>
      </c>
      <c r="L1377" s="62"/>
      <c r="M1377" s="214" t="s">
        <v>21</v>
      </c>
      <c r="N1377" s="215" t="s">
        <v>41</v>
      </c>
      <c r="O1377" s="43"/>
      <c r="P1377" s="216">
        <f>O1377*H1377</f>
        <v>0</v>
      </c>
      <c r="Q1377" s="216">
        <v>0</v>
      </c>
      <c r="R1377" s="216">
        <f>Q1377*H1377</f>
        <v>0</v>
      </c>
      <c r="S1377" s="216">
        <v>0</v>
      </c>
      <c r="T1377" s="217">
        <f>S1377*H1377</f>
        <v>0</v>
      </c>
      <c r="AR1377" s="25" t="s">
        <v>464</v>
      </c>
      <c r="AT1377" s="25" t="s">
        <v>363</v>
      </c>
      <c r="AU1377" s="25" t="s">
        <v>87</v>
      </c>
      <c r="AY1377" s="25" t="s">
        <v>361</v>
      </c>
      <c r="BE1377" s="218">
        <f>IF(N1377="základní",J1377,0)</f>
        <v>0</v>
      </c>
      <c r="BF1377" s="218">
        <f>IF(N1377="snížená",J1377,0)</f>
        <v>0</v>
      </c>
      <c r="BG1377" s="218">
        <f>IF(N1377="zákl. přenesená",J1377,0)</f>
        <v>0</v>
      </c>
      <c r="BH1377" s="218">
        <f>IF(N1377="sníž. přenesená",J1377,0)</f>
        <v>0</v>
      </c>
      <c r="BI1377" s="218">
        <f>IF(N1377="nulová",J1377,0)</f>
        <v>0</v>
      </c>
      <c r="BJ1377" s="25" t="s">
        <v>77</v>
      </c>
      <c r="BK1377" s="218">
        <f>ROUND(I1377*H1377,2)</f>
        <v>0</v>
      </c>
      <c r="BL1377" s="25" t="s">
        <v>464</v>
      </c>
      <c r="BM1377" s="25" t="s">
        <v>2067</v>
      </c>
    </row>
    <row r="1378" spans="2:65" s="1" customFormat="1" ht="13.5">
      <c r="B1378" s="42"/>
      <c r="C1378" s="64"/>
      <c r="D1378" s="219" t="s">
        <v>369</v>
      </c>
      <c r="E1378" s="64"/>
      <c r="F1378" s="220" t="s">
        <v>2068</v>
      </c>
      <c r="G1378" s="64"/>
      <c r="H1378" s="64"/>
      <c r="I1378" s="175"/>
      <c r="J1378" s="64"/>
      <c r="K1378" s="64"/>
      <c r="L1378" s="62"/>
      <c r="M1378" s="221"/>
      <c r="N1378" s="43"/>
      <c r="O1378" s="43"/>
      <c r="P1378" s="43"/>
      <c r="Q1378" s="43"/>
      <c r="R1378" s="43"/>
      <c r="S1378" s="43"/>
      <c r="T1378" s="79"/>
      <c r="AT1378" s="25" t="s">
        <v>369</v>
      </c>
      <c r="AU1378" s="25" t="s">
        <v>87</v>
      </c>
    </row>
    <row r="1379" spans="2:65" s="12" customFormat="1" ht="13.5">
      <c r="B1379" s="222"/>
      <c r="C1379" s="223"/>
      <c r="D1379" s="219" t="s">
        <v>371</v>
      </c>
      <c r="E1379" s="224" t="s">
        <v>21</v>
      </c>
      <c r="F1379" s="225" t="s">
        <v>2023</v>
      </c>
      <c r="G1379" s="223"/>
      <c r="H1379" s="226" t="s">
        <v>21</v>
      </c>
      <c r="I1379" s="227"/>
      <c r="J1379" s="223"/>
      <c r="K1379" s="223"/>
      <c r="L1379" s="228"/>
      <c r="M1379" s="229"/>
      <c r="N1379" s="230"/>
      <c r="O1379" s="230"/>
      <c r="P1379" s="230"/>
      <c r="Q1379" s="230"/>
      <c r="R1379" s="230"/>
      <c r="S1379" s="230"/>
      <c r="T1379" s="231"/>
      <c r="AT1379" s="232" t="s">
        <v>371</v>
      </c>
      <c r="AU1379" s="232" t="s">
        <v>87</v>
      </c>
      <c r="AV1379" s="12" t="s">
        <v>77</v>
      </c>
      <c r="AW1379" s="12" t="s">
        <v>33</v>
      </c>
      <c r="AX1379" s="12" t="s">
        <v>70</v>
      </c>
      <c r="AY1379" s="232" t="s">
        <v>361</v>
      </c>
    </row>
    <row r="1380" spans="2:65" s="13" customFormat="1" ht="13.5">
      <c r="B1380" s="233"/>
      <c r="C1380" s="234"/>
      <c r="D1380" s="235" t="s">
        <v>371</v>
      </c>
      <c r="E1380" s="236" t="s">
        <v>21</v>
      </c>
      <c r="F1380" s="237" t="s">
        <v>411</v>
      </c>
      <c r="G1380" s="234"/>
      <c r="H1380" s="238">
        <v>7</v>
      </c>
      <c r="I1380" s="239"/>
      <c r="J1380" s="234"/>
      <c r="K1380" s="234"/>
      <c r="L1380" s="240"/>
      <c r="M1380" s="241"/>
      <c r="N1380" s="242"/>
      <c r="O1380" s="242"/>
      <c r="P1380" s="242"/>
      <c r="Q1380" s="242"/>
      <c r="R1380" s="242"/>
      <c r="S1380" s="242"/>
      <c r="T1380" s="243"/>
      <c r="AT1380" s="244" t="s">
        <v>371</v>
      </c>
      <c r="AU1380" s="244" t="s">
        <v>87</v>
      </c>
      <c r="AV1380" s="13" t="s">
        <v>79</v>
      </c>
      <c r="AW1380" s="13" t="s">
        <v>33</v>
      </c>
      <c r="AX1380" s="13" t="s">
        <v>77</v>
      </c>
      <c r="AY1380" s="244" t="s">
        <v>361</v>
      </c>
    </row>
    <row r="1381" spans="2:65" s="1" customFormat="1" ht="22.5" customHeight="1">
      <c r="B1381" s="42"/>
      <c r="C1381" s="207" t="s">
        <v>2069</v>
      </c>
      <c r="D1381" s="207" t="s">
        <v>363</v>
      </c>
      <c r="E1381" s="208" t="s">
        <v>2070</v>
      </c>
      <c r="F1381" s="209" t="s">
        <v>2071</v>
      </c>
      <c r="G1381" s="210" t="s">
        <v>614</v>
      </c>
      <c r="H1381" s="211">
        <v>2</v>
      </c>
      <c r="I1381" s="212"/>
      <c r="J1381" s="213">
        <f>ROUND(I1381*H1381,2)</f>
        <v>0</v>
      </c>
      <c r="K1381" s="209" t="s">
        <v>21</v>
      </c>
      <c r="L1381" s="62"/>
      <c r="M1381" s="214" t="s">
        <v>21</v>
      </c>
      <c r="N1381" s="215" t="s">
        <v>41</v>
      </c>
      <c r="O1381" s="43"/>
      <c r="P1381" s="216">
        <f>O1381*H1381</f>
        <v>0</v>
      </c>
      <c r="Q1381" s="216">
        <v>0</v>
      </c>
      <c r="R1381" s="216">
        <f>Q1381*H1381</f>
        <v>0</v>
      </c>
      <c r="S1381" s="216">
        <v>0</v>
      </c>
      <c r="T1381" s="217">
        <f>S1381*H1381</f>
        <v>0</v>
      </c>
      <c r="AR1381" s="25" t="s">
        <v>464</v>
      </c>
      <c r="AT1381" s="25" t="s">
        <v>363</v>
      </c>
      <c r="AU1381" s="25" t="s">
        <v>87</v>
      </c>
      <c r="AY1381" s="25" t="s">
        <v>361</v>
      </c>
      <c r="BE1381" s="218">
        <f>IF(N1381="základní",J1381,0)</f>
        <v>0</v>
      </c>
      <c r="BF1381" s="218">
        <f>IF(N1381="snížená",J1381,0)</f>
        <v>0</v>
      </c>
      <c r="BG1381" s="218">
        <f>IF(N1381="zákl. přenesená",J1381,0)</f>
        <v>0</v>
      </c>
      <c r="BH1381" s="218">
        <f>IF(N1381="sníž. přenesená",J1381,0)</f>
        <v>0</v>
      </c>
      <c r="BI1381" s="218">
        <f>IF(N1381="nulová",J1381,0)</f>
        <v>0</v>
      </c>
      <c r="BJ1381" s="25" t="s">
        <v>77</v>
      </c>
      <c r="BK1381" s="218">
        <f>ROUND(I1381*H1381,2)</f>
        <v>0</v>
      </c>
      <c r="BL1381" s="25" t="s">
        <v>464</v>
      </c>
      <c r="BM1381" s="25" t="s">
        <v>2072</v>
      </c>
    </row>
    <row r="1382" spans="2:65" s="1" customFormat="1" ht="13.5">
      <c r="B1382" s="42"/>
      <c r="C1382" s="64"/>
      <c r="D1382" s="219" t="s">
        <v>369</v>
      </c>
      <c r="E1382" s="64"/>
      <c r="F1382" s="220" t="s">
        <v>2073</v>
      </c>
      <c r="G1382" s="64"/>
      <c r="H1382" s="64"/>
      <c r="I1382" s="175"/>
      <c r="J1382" s="64"/>
      <c r="K1382" s="64"/>
      <c r="L1382" s="62"/>
      <c r="M1382" s="221"/>
      <c r="N1382" s="43"/>
      <c r="O1382" s="43"/>
      <c r="P1382" s="43"/>
      <c r="Q1382" s="43"/>
      <c r="R1382" s="43"/>
      <c r="S1382" s="43"/>
      <c r="T1382" s="79"/>
      <c r="AT1382" s="25" t="s">
        <v>369</v>
      </c>
      <c r="AU1382" s="25" t="s">
        <v>87</v>
      </c>
    </row>
    <row r="1383" spans="2:65" s="12" customFormat="1" ht="13.5">
      <c r="B1383" s="222"/>
      <c r="C1383" s="223"/>
      <c r="D1383" s="219" t="s">
        <v>371</v>
      </c>
      <c r="E1383" s="224" t="s">
        <v>21</v>
      </c>
      <c r="F1383" s="225" t="s">
        <v>2023</v>
      </c>
      <c r="G1383" s="223"/>
      <c r="H1383" s="226" t="s">
        <v>21</v>
      </c>
      <c r="I1383" s="227"/>
      <c r="J1383" s="223"/>
      <c r="K1383" s="223"/>
      <c r="L1383" s="228"/>
      <c r="M1383" s="229"/>
      <c r="N1383" s="230"/>
      <c r="O1383" s="230"/>
      <c r="P1383" s="230"/>
      <c r="Q1383" s="230"/>
      <c r="R1383" s="230"/>
      <c r="S1383" s="230"/>
      <c r="T1383" s="231"/>
      <c r="AT1383" s="232" t="s">
        <v>371</v>
      </c>
      <c r="AU1383" s="232" t="s">
        <v>87</v>
      </c>
      <c r="AV1383" s="12" t="s">
        <v>77</v>
      </c>
      <c r="AW1383" s="12" t="s">
        <v>33</v>
      </c>
      <c r="AX1383" s="12" t="s">
        <v>70</v>
      </c>
      <c r="AY1383" s="232" t="s">
        <v>361</v>
      </c>
    </row>
    <row r="1384" spans="2:65" s="13" customFormat="1" ht="13.5">
      <c r="B1384" s="233"/>
      <c r="C1384" s="234"/>
      <c r="D1384" s="235" t="s">
        <v>371</v>
      </c>
      <c r="E1384" s="236" t="s">
        <v>21</v>
      </c>
      <c r="F1384" s="237" t="s">
        <v>79</v>
      </c>
      <c r="G1384" s="234"/>
      <c r="H1384" s="238">
        <v>2</v>
      </c>
      <c r="I1384" s="239"/>
      <c r="J1384" s="234"/>
      <c r="K1384" s="234"/>
      <c r="L1384" s="240"/>
      <c r="M1384" s="241"/>
      <c r="N1384" s="242"/>
      <c r="O1384" s="242"/>
      <c r="P1384" s="242"/>
      <c r="Q1384" s="242"/>
      <c r="R1384" s="242"/>
      <c r="S1384" s="242"/>
      <c r="T1384" s="243"/>
      <c r="AT1384" s="244" t="s">
        <v>371</v>
      </c>
      <c r="AU1384" s="244" t="s">
        <v>87</v>
      </c>
      <c r="AV1384" s="13" t="s">
        <v>79</v>
      </c>
      <c r="AW1384" s="13" t="s">
        <v>33</v>
      </c>
      <c r="AX1384" s="13" t="s">
        <v>77</v>
      </c>
      <c r="AY1384" s="244" t="s">
        <v>361</v>
      </c>
    </row>
    <row r="1385" spans="2:65" s="1" customFormat="1" ht="22.5" customHeight="1">
      <c r="B1385" s="42"/>
      <c r="C1385" s="207" t="s">
        <v>2074</v>
      </c>
      <c r="D1385" s="207" t="s">
        <v>363</v>
      </c>
      <c r="E1385" s="208" t="s">
        <v>2075</v>
      </c>
      <c r="F1385" s="209" t="s">
        <v>2076</v>
      </c>
      <c r="G1385" s="210" t="s">
        <v>614</v>
      </c>
      <c r="H1385" s="211">
        <v>1</v>
      </c>
      <c r="I1385" s="212"/>
      <c r="J1385" s="213">
        <f>ROUND(I1385*H1385,2)</f>
        <v>0</v>
      </c>
      <c r="K1385" s="209" t="s">
        <v>21</v>
      </c>
      <c r="L1385" s="62"/>
      <c r="M1385" s="214" t="s">
        <v>21</v>
      </c>
      <c r="N1385" s="215" t="s">
        <v>41</v>
      </c>
      <c r="O1385" s="43"/>
      <c r="P1385" s="216">
        <f>O1385*H1385</f>
        <v>0</v>
      </c>
      <c r="Q1385" s="216">
        <v>0</v>
      </c>
      <c r="R1385" s="216">
        <f>Q1385*H1385</f>
        <v>0</v>
      </c>
      <c r="S1385" s="216">
        <v>0</v>
      </c>
      <c r="T1385" s="217">
        <f>S1385*H1385</f>
        <v>0</v>
      </c>
      <c r="AR1385" s="25" t="s">
        <v>464</v>
      </c>
      <c r="AT1385" s="25" t="s">
        <v>363</v>
      </c>
      <c r="AU1385" s="25" t="s">
        <v>87</v>
      </c>
      <c r="AY1385" s="25" t="s">
        <v>361</v>
      </c>
      <c r="BE1385" s="218">
        <f>IF(N1385="základní",J1385,0)</f>
        <v>0</v>
      </c>
      <c r="BF1385" s="218">
        <f>IF(N1385="snížená",J1385,0)</f>
        <v>0</v>
      </c>
      <c r="BG1385" s="218">
        <f>IF(N1385="zákl. přenesená",J1385,0)</f>
        <v>0</v>
      </c>
      <c r="BH1385" s="218">
        <f>IF(N1385="sníž. přenesená",J1385,0)</f>
        <v>0</v>
      </c>
      <c r="BI1385" s="218">
        <f>IF(N1385="nulová",J1385,0)</f>
        <v>0</v>
      </c>
      <c r="BJ1385" s="25" t="s">
        <v>77</v>
      </c>
      <c r="BK1385" s="218">
        <f>ROUND(I1385*H1385,2)</f>
        <v>0</v>
      </c>
      <c r="BL1385" s="25" t="s">
        <v>464</v>
      </c>
      <c r="BM1385" s="25" t="s">
        <v>2077</v>
      </c>
    </row>
    <row r="1386" spans="2:65" s="1" customFormat="1" ht="13.5">
      <c r="B1386" s="42"/>
      <c r="C1386" s="64"/>
      <c r="D1386" s="219" t="s">
        <v>369</v>
      </c>
      <c r="E1386" s="64"/>
      <c r="F1386" s="220" t="s">
        <v>2078</v>
      </c>
      <c r="G1386" s="64"/>
      <c r="H1386" s="64"/>
      <c r="I1386" s="175"/>
      <c r="J1386" s="64"/>
      <c r="K1386" s="64"/>
      <c r="L1386" s="62"/>
      <c r="M1386" s="221"/>
      <c r="N1386" s="43"/>
      <c r="O1386" s="43"/>
      <c r="P1386" s="43"/>
      <c r="Q1386" s="43"/>
      <c r="R1386" s="43"/>
      <c r="S1386" s="43"/>
      <c r="T1386" s="79"/>
      <c r="AT1386" s="25" t="s">
        <v>369</v>
      </c>
      <c r="AU1386" s="25" t="s">
        <v>87</v>
      </c>
    </row>
    <row r="1387" spans="2:65" s="12" customFormat="1" ht="13.5">
      <c r="B1387" s="222"/>
      <c r="C1387" s="223"/>
      <c r="D1387" s="219" t="s">
        <v>371</v>
      </c>
      <c r="E1387" s="224" t="s">
        <v>21</v>
      </c>
      <c r="F1387" s="225" t="s">
        <v>2023</v>
      </c>
      <c r="G1387" s="223"/>
      <c r="H1387" s="226" t="s">
        <v>21</v>
      </c>
      <c r="I1387" s="227"/>
      <c r="J1387" s="223"/>
      <c r="K1387" s="223"/>
      <c r="L1387" s="228"/>
      <c r="M1387" s="229"/>
      <c r="N1387" s="230"/>
      <c r="O1387" s="230"/>
      <c r="P1387" s="230"/>
      <c r="Q1387" s="230"/>
      <c r="R1387" s="230"/>
      <c r="S1387" s="230"/>
      <c r="T1387" s="231"/>
      <c r="AT1387" s="232" t="s">
        <v>371</v>
      </c>
      <c r="AU1387" s="232" t="s">
        <v>87</v>
      </c>
      <c r="AV1387" s="12" t="s">
        <v>77</v>
      </c>
      <c r="AW1387" s="12" t="s">
        <v>33</v>
      </c>
      <c r="AX1387" s="12" t="s">
        <v>70</v>
      </c>
      <c r="AY1387" s="232" t="s">
        <v>361</v>
      </c>
    </row>
    <row r="1388" spans="2:65" s="13" customFormat="1" ht="13.5">
      <c r="B1388" s="233"/>
      <c r="C1388" s="234"/>
      <c r="D1388" s="235" t="s">
        <v>371</v>
      </c>
      <c r="E1388" s="236" t="s">
        <v>21</v>
      </c>
      <c r="F1388" s="237" t="s">
        <v>77</v>
      </c>
      <c r="G1388" s="234"/>
      <c r="H1388" s="238">
        <v>1</v>
      </c>
      <c r="I1388" s="239"/>
      <c r="J1388" s="234"/>
      <c r="K1388" s="234"/>
      <c r="L1388" s="240"/>
      <c r="M1388" s="241"/>
      <c r="N1388" s="242"/>
      <c r="O1388" s="242"/>
      <c r="P1388" s="242"/>
      <c r="Q1388" s="242"/>
      <c r="R1388" s="242"/>
      <c r="S1388" s="242"/>
      <c r="T1388" s="243"/>
      <c r="AT1388" s="244" t="s">
        <v>371</v>
      </c>
      <c r="AU1388" s="244" t="s">
        <v>87</v>
      </c>
      <c r="AV1388" s="13" t="s">
        <v>79</v>
      </c>
      <c r="AW1388" s="13" t="s">
        <v>33</v>
      </c>
      <c r="AX1388" s="13" t="s">
        <v>77</v>
      </c>
      <c r="AY1388" s="244" t="s">
        <v>361</v>
      </c>
    </row>
    <row r="1389" spans="2:65" s="1" customFormat="1" ht="22.5" customHeight="1">
      <c r="B1389" s="42"/>
      <c r="C1389" s="207" t="s">
        <v>2079</v>
      </c>
      <c r="D1389" s="207" t="s">
        <v>363</v>
      </c>
      <c r="E1389" s="208" t="s">
        <v>2080</v>
      </c>
      <c r="F1389" s="209" t="s">
        <v>2081</v>
      </c>
      <c r="G1389" s="210" t="s">
        <v>614</v>
      </c>
      <c r="H1389" s="211">
        <v>5</v>
      </c>
      <c r="I1389" s="212"/>
      <c r="J1389" s="213">
        <f>ROUND(I1389*H1389,2)</f>
        <v>0</v>
      </c>
      <c r="K1389" s="209" t="s">
        <v>21</v>
      </c>
      <c r="L1389" s="62"/>
      <c r="M1389" s="214" t="s">
        <v>21</v>
      </c>
      <c r="N1389" s="215" t="s">
        <v>41</v>
      </c>
      <c r="O1389" s="43"/>
      <c r="P1389" s="216">
        <f>O1389*H1389</f>
        <v>0</v>
      </c>
      <c r="Q1389" s="216">
        <v>0</v>
      </c>
      <c r="R1389" s="216">
        <f>Q1389*H1389</f>
        <v>0</v>
      </c>
      <c r="S1389" s="216">
        <v>0</v>
      </c>
      <c r="T1389" s="217">
        <f>S1389*H1389</f>
        <v>0</v>
      </c>
      <c r="AR1389" s="25" t="s">
        <v>464</v>
      </c>
      <c r="AT1389" s="25" t="s">
        <v>363</v>
      </c>
      <c r="AU1389" s="25" t="s">
        <v>87</v>
      </c>
      <c r="AY1389" s="25" t="s">
        <v>361</v>
      </c>
      <c r="BE1389" s="218">
        <f>IF(N1389="základní",J1389,0)</f>
        <v>0</v>
      </c>
      <c r="BF1389" s="218">
        <f>IF(N1389="snížená",J1389,0)</f>
        <v>0</v>
      </c>
      <c r="BG1389" s="218">
        <f>IF(N1389="zákl. přenesená",J1389,0)</f>
        <v>0</v>
      </c>
      <c r="BH1389" s="218">
        <f>IF(N1389="sníž. přenesená",J1389,0)</f>
        <v>0</v>
      </c>
      <c r="BI1389" s="218">
        <f>IF(N1389="nulová",J1389,0)</f>
        <v>0</v>
      </c>
      <c r="BJ1389" s="25" t="s">
        <v>77</v>
      </c>
      <c r="BK1389" s="218">
        <f>ROUND(I1389*H1389,2)</f>
        <v>0</v>
      </c>
      <c r="BL1389" s="25" t="s">
        <v>464</v>
      </c>
      <c r="BM1389" s="25" t="s">
        <v>2082</v>
      </c>
    </row>
    <row r="1390" spans="2:65" s="1" customFormat="1" ht="13.5">
      <c r="B1390" s="42"/>
      <c r="C1390" s="64"/>
      <c r="D1390" s="219" t="s">
        <v>369</v>
      </c>
      <c r="E1390" s="64"/>
      <c r="F1390" s="220" t="s">
        <v>2083</v>
      </c>
      <c r="G1390" s="64"/>
      <c r="H1390" s="64"/>
      <c r="I1390" s="175"/>
      <c r="J1390" s="64"/>
      <c r="K1390" s="64"/>
      <c r="L1390" s="62"/>
      <c r="M1390" s="221"/>
      <c r="N1390" s="43"/>
      <c r="O1390" s="43"/>
      <c r="P1390" s="43"/>
      <c r="Q1390" s="43"/>
      <c r="R1390" s="43"/>
      <c r="S1390" s="43"/>
      <c r="T1390" s="79"/>
      <c r="AT1390" s="25" t="s">
        <v>369</v>
      </c>
      <c r="AU1390" s="25" t="s">
        <v>87</v>
      </c>
    </row>
    <row r="1391" spans="2:65" s="12" customFormat="1" ht="13.5">
      <c r="B1391" s="222"/>
      <c r="C1391" s="223"/>
      <c r="D1391" s="219" t="s">
        <v>371</v>
      </c>
      <c r="E1391" s="224" t="s">
        <v>21</v>
      </c>
      <c r="F1391" s="225" t="s">
        <v>2023</v>
      </c>
      <c r="G1391" s="223"/>
      <c r="H1391" s="226" t="s">
        <v>21</v>
      </c>
      <c r="I1391" s="227"/>
      <c r="J1391" s="223"/>
      <c r="K1391" s="223"/>
      <c r="L1391" s="228"/>
      <c r="M1391" s="229"/>
      <c r="N1391" s="230"/>
      <c r="O1391" s="230"/>
      <c r="P1391" s="230"/>
      <c r="Q1391" s="230"/>
      <c r="R1391" s="230"/>
      <c r="S1391" s="230"/>
      <c r="T1391" s="231"/>
      <c r="AT1391" s="232" t="s">
        <v>371</v>
      </c>
      <c r="AU1391" s="232" t="s">
        <v>87</v>
      </c>
      <c r="AV1391" s="12" t="s">
        <v>77</v>
      </c>
      <c r="AW1391" s="12" t="s">
        <v>33</v>
      </c>
      <c r="AX1391" s="12" t="s">
        <v>70</v>
      </c>
      <c r="AY1391" s="232" t="s">
        <v>361</v>
      </c>
    </row>
    <row r="1392" spans="2:65" s="13" customFormat="1" ht="13.5">
      <c r="B1392" s="233"/>
      <c r="C1392" s="234"/>
      <c r="D1392" s="235" t="s">
        <v>371</v>
      </c>
      <c r="E1392" s="236" t="s">
        <v>21</v>
      </c>
      <c r="F1392" s="237" t="s">
        <v>287</v>
      </c>
      <c r="G1392" s="234"/>
      <c r="H1392" s="238">
        <v>5</v>
      </c>
      <c r="I1392" s="239"/>
      <c r="J1392" s="234"/>
      <c r="K1392" s="234"/>
      <c r="L1392" s="240"/>
      <c r="M1392" s="241"/>
      <c r="N1392" s="242"/>
      <c r="O1392" s="242"/>
      <c r="P1392" s="242"/>
      <c r="Q1392" s="242"/>
      <c r="R1392" s="242"/>
      <c r="S1392" s="242"/>
      <c r="T1392" s="243"/>
      <c r="AT1392" s="244" t="s">
        <v>371</v>
      </c>
      <c r="AU1392" s="244" t="s">
        <v>87</v>
      </c>
      <c r="AV1392" s="13" t="s">
        <v>79</v>
      </c>
      <c r="AW1392" s="13" t="s">
        <v>33</v>
      </c>
      <c r="AX1392" s="13" t="s">
        <v>77</v>
      </c>
      <c r="AY1392" s="244" t="s">
        <v>361</v>
      </c>
    </row>
    <row r="1393" spans="2:65" s="1" customFormat="1" ht="22.5" customHeight="1">
      <c r="B1393" s="42"/>
      <c r="C1393" s="207" t="s">
        <v>2084</v>
      </c>
      <c r="D1393" s="207" t="s">
        <v>363</v>
      </c>
      <c r="E1393" s="208" t="s">
        <v>2085</v>
      </c>
      <c r="F1393" s="209" t="s">
        <v>2086</v>
      </c>
      <c r="G1393" s="210" t="s">
        <v>614</v>
      </c>
      <c r="H1393" s="211">
        <v>1</v>
      </c>
      <c r="I1393" s="212"/>
      <c r="J1393" s="213">
        <f>ROUND(I1393*H1393,2)</f>
        <v>0</v>
      </c>
      <c r="K1393" s="209" t="s">
        <v>21</v>
      </c>
      <c r="L1393" s="62"/>
      <c r="M1393" s="214" t="s">
        <v>21</v>
      </c>
      <c r="N1393" s="215" t="s">
        <v>41</v>
      </c>
      <c r="O1393" s="43"/>
      <c r="P1393" s="216">
        <f>O1393*H1393</f>
        <v>0</v>
      </c>
      <c r="Q1393" s="216">
        <v>0</v>
      </c>
      <c r="R1393" s="216">
        <f>Q1393*H1393</f>
        <v>0</v>
      </c>
      <c r="S1393" s="216">
        <v>0</v>
      </c>
      <c r="T1393" s="217">
        <f>S1393*H1393</f>
        <v>0</v>
      </c>
      <c r="AR1393" s="25" t="s">
        <v>464</v>
      </c>
      <c r="AT1393" s="25" t="s">
        <v>363</v>
      </c>
      <c r="AU1393" s="25" t="s">
        <v>87</v>
      </c>
      <c r="AY1393" s="25" t="s">
        <v>361</v>
      </c>
      <c r="BE1393" s="218">
        <f>IF(N1393="základní",J1393,0)</f>
        <v>0</v>
      </c>
      <c r="BF1393" s="218">
        <f>IF(N1393="snížená",J1393,0)</f>
        <v>0</v>
      </c>
      <c r="BG1393" s="218">
        <f>IF(N1393="zákl. přenesená",J1393,0)</f>
        <v>0</v>
      </c>
      <c r="BH1393" s="218">
        <f>IF(N1393="sníž. přenesená",J1393,0)</f>
        <v>0</v>
      </c>
      <c r="BI1393" s="218">
        <f>IF(N1393="nulová",J1393,0)</f>
        <v>0</v>
      </c>
      <c r="BJ1393" s="25" t="s">
        <v>77</v>
      </c>
      <c r="BK1393" s="218">
        <f>ROUND(I1393*H1393,2)</f>
        <v>0</v>
      </c>
      <c r="BL1393" s="25" t="s">
        <v>464</v>
      </c>
      <c r="BM1393" s="25" t="s">
        <v>2087</v>
      </c>
    </row>
    <row r="1394" spans="2:65" s="1" customFormat="1" ht="27">
      <c r="B1394" s="42"/>
      <c r="C1394" s="64"/>
      <c r="D1394" s="219" t="s">
        <v>369</v>
      </c>
      <c r="E1394" s="64"/>
      <c r="F1394" s="220" t="s">
        <v>2088</v>
      </c>
      <c r="G1394" s="64"/>
      <c r="H1394" s="64"/>
      <c r="I1394" s="175"/>
      <c r="J1394" s="64"/>
      <c r="K1394" s="64"/>
      <c r="L1394" s="62"/>
      <c r="M1394" s="221"/>
      <c r="N1394" s="43"/>
      <c r="O1394" s="43"/>
      <c r="P1394" s="43"/>
      <c r="Q1394" s="43"/>
      <c r="R1394" s="43"/>
      <c r="S1394" s="43"/>
      <c r="T1394" s="79"/>
      <c r="AT1394" s="25" t="s">
        <v>369</v>
      </c>
      <c r="AU1394" s="25" t="s">
        <v>87</v>
      </c>
    </row>
    <row r="1395" spans="2:65" s="12" customFormat="1" ht="13.5">
      <c r="B1395" s="222"/>
      <c r="C1395" s="223"/>
      <c r="D1395" s="219" t="s">
        <v>371</v>
      </c>
      <c r="E1395" s="224" t="s">
        <v>21</v>
      </c>
      <c r="F1395" s="225" t="s">
        <v>2023</v>
      </c>
      <c r="G1395" s="223"/>
      <c r="H1395" s="226" t="s">
        <v>21</v>
      </c>
      <c r="I1395" s="227"/>
      <c r="J1395" s="223"/>
      <c r="K1395" s="223"/>
      <c r="L1395" s="228"/>
      <c r="M1395" s="229"/>
      <c r="N1395" s="230"/>
      <c r="O1395" s="230"/>
      <c r="P1395" s="230"/>
      <c r="Q1395" s="230"/>
      <c r="R1395" s="230"/>
      <c r="S1395" s="230"/>
      <c r="T1395" s="231"/>
      <c r="AT1395" s="232" t="s">
        <v>371</v>
      </c>
      <c r="AU1395" s="232" t="s">
        <v>87</v>
      </c>
      <c r="AV1395" s="12" t="s">
        <v>77</v>
      </c>
      <c r="AW1395" s="12" t="s">
        <v>33</v>
      </c>
      <c r="AX1395" s="12" t="s">
        <v>70</v>
      </c>
      <c r="AY1395" s="232" t="s">
        <v>361</v>
      </c>
    </row>
    <row r="1396" spans="2:65" s="13" customFormat="1" ht="13.5">
      <c r="B1396" s="233"/>
      <c r="C1396" s="234"/>
      <c r="D1396" s="235" t="s">
        <v>371</v>
      </c>
      <c r="E1396" s="236" t="s">
        <v>21</v>
      </c>
      <c r="F1396" s="237" t="s">
        <v>77</v>
      </c>
      <c r="G1396" s="234"/>
      <c r="H1396" s="238">
        <v>1</v>
      </c>
      <c r="I1396" s="239"/>
      <c r="J1396" s="234"/>
      <c r="K1396" s="234"/>
      <c r="L1396" s="240"/>
      <c r="M1396" s="241"/>
      <c r="N1396" s="242"/>
      <c r="O1396" s="242"/>
      <c r="P1396" s="242"/>
      <c r="Q1396" s="242"/>
      <c r="R1396" s="242"/>
      <c r="S1396" s="242"/>
      <c r="T1396" s="243"/>
      <c r="AT1396" s="244" t="s">
        <v>371</v>
      </c>
      <c r="AU1396" s="244" t="s">
        <v>87</v>
      </c>
      <c r="AV1396" s="13" t="s">
        <v>79</v>
      </c>
      <c r="AW1396" s="13" t="s">
        <v>33</v>
      </c>
      <c r="AX1396" s="13" t="s">
        <v>77</v>
      </c>
      <c r="AY1396" s="244" t="s">
        <v>361</v>
      </c>
    </row>
    <row r="1397" spans="2:65" s="1" customFormat="1" ht="22.5" customHeight="1">
      <c r="B1397" s="42"/>
      <c r="C1397" s="207" t="s">
        <v>2089</v>
      </c>
      <c r="D1397" s="207" t="s">
        <v>363</v>
      </c>
      <c r="E1397" s="208" t="s">
        <v>2090</v>
      </c>
      <c r="F1397" s="209" t="s">
        <v>2091</v>
      </c>
      <c r="G1397" s="210" t="s">
        <v>614</v>
      </c>
      <c r="H1397" s="211">
        <v>2</v>
      </c>
      <c r="I1397" s="212"/>
      <c r="J1397" s="213">
        <f>ROUND(I1397*H1397,2)</f>
        <v>0</v>
      </c>
      <c r="K1397" s="209" t="s">
        <v>21</v>
      </c>
      <c r="L1397" s="62"/>
      <c r="M1397" s="214" t="s">
        <v>21</v>
      </c>
      <c r="N1397" s="215" t="s">
        <v>41</v>
      </c>
      <c r="O1397" s="43"/>
      <c r="P1397" s="216">
        <f>O1397*H1397</f>
        <v>0</v>
      </c>
      <c r="Q1397" s="216">
        <v>0</v>
      </c>
      <c r="R1397" s="216">
        <f>Q1397*H1397</f>
        <v>0</v>
      </c>
      <c r="S1397" s="216">
        <v>0</v>
      </c>
      <c r="T1397" s="217">
        <f>S1397*H1397</f>
        <v>0</v>
      </c>
      <c r="AR1397" s="25" t="s">
        <v>464</v>
      </c>
      <c r="AT1397" s="25" t="s">
        <v>363</v>
      </c>
      <c r="AU1397" s="25" t="s">
        <v>87</v>
      </c>
      <c r="AY1397" s="25" t="s">
        <v>361</v>
      </c>
      <c r="BE1397" s="218">
        <f>IF(N1397="základní",J1397,0)</f>
        <v>0</v>
      </c>
      <c r="BF1397" s="218">
        <f>IF(N1397="snížená",J1397,0)</f>
        <v>0</v>
      </c>
      <c r="BG1397" s="218">
        <f>IF(N1397="zákl. přenesená",J1397,0)</f>
        <v>0</v>
      </c>
      <c r="BH1397" s="218">
        <f>IF(N1397="sníž. přenesená",J1397,0)</f>
        <v>0</v>
      </c>
      <c r="BI1397" s="218">
        <f>IF(N1397="nulová",J1397,0)</f>
        <v>0</v>
      </c>
      <c r="BJ1397" s="25" t="s">
        <v>77</v>
      </c>
      <c r="BK1397" s="218">
        <f>ROUND(I1397*H1397,2)</f>
        <v>0</v>
      </c>
      <c r="BL1397" s="25" t="s">
        <v>464</v>
      </c>
      <c r="BM1397" s="25" t="s">
        <v>2092</v>
      </c>
    </row>
    <row r="1398" spans="2:65" s="1" customFormat="1" ht="27">
      <c r="B1398" s="42"/>
      <c r="C1398" s="64"/>
      <c r="D1398" s="219" t="s">
        <v>369</v>
      </c>
      <c r="E1398" s="64"/>
      <c r="F1398" s="220" t="s">
        <v>2093</v>
      </c>
      <c r="G1398" s="64"/>
      <c r="H1398" s="64"/>
      <c r="I1398" s="175"/>
      <c r="J1398" s="64"/>
      <c r="K1398" s="64"/>
      <c r="L1398" s="62"/>
      <c r="M1398" s="221"/>
      <c r="N1398" s="43"/>
      <c r="O1398" s="43"/>
      <c r="P1398" s="43"/>
      <c r="Q1398" s="43"/>
      <c r="R1398" s="43"/>
      <c r="S1398" s="43"/>
      <c r="T1398" s="79"/>
      <c r="AT1398" s="25" t="s">
        <v>369</v>
      </c>
      <c r="AU1398" s="25" t="s">
        <v>87</v>
      </c>
    </row>
    <row r="1399" spans="2:65" s="12" customFormat="1" ht="13.5">
      <c r="B1399" s="222"/>
      <c r="C1399" s="223"/>
      <c r="D1399" s="219" t="s">
        <v>371</v>
      </c>
      <c r="E1399" s="224" t="s">
        <v>21</v>
      </c>
      <c r="F1399" s="225" t="s">
        <v>2023</v>
      </c>
      <c r="G1399" s="223"/>
      <c r="H1399" s="226" t="s">
        <v>21</v>
      </c>
      <c r="I1399" s="227"/>
      <c r="J1399" s="223"/>
      <c r="K1399" s="223"/>
      <c r="L1399" s="228"/>
      <c r="M1399" s="229"/>
      <c r="N1399" s="230"/>
      <c r="O1399" s="230"/>
      <c r="P1399" s="230"/>
      <c r="Q1399" s="230"/>
      <c r="R1399" s="230"/>
      <c r="S1399" s="230"/>
      <c r="T1399" s="231"/>
      <c r="AT1399" s="232" t="s">
        <v>371</v>
      </c>
      <c r="AU1399" s="232" t="s">
        <v>87</v>
      </c>
      <c r="AV1399" s="12" t="s">
        <v>77</v>
      </c>
      <c r="AW1399" s="12" t="s">
        <v>33</v>
      </c>
      <c r="AX1399" s="12" t="s">
        <v>70</v>
      </c>
      <c r="AY1399" s="232" t="s">
        <v>361</v>
      </c>
    </row>
    <row r="1400" spans="2:65" s="13" customFormat="1" ht="13.5">
      <c r="B1400" s="233"/>
      <c r="C1400" s="234"/>
      <c r="D1400" s="235" t="s">
        <v>371</v>
      </c>
      <c r="E1400" s="236" t="s">
        <v>21</v>
      </c>
      <c r="F1400" s="237" t="s">
        <v>79</v>
      </c>
      <c r="G1400" s="234"/>
      <c r="H1400" s="238">
        <v>2</v>
      </c>
      <c r="I1400" s="239"/>
      <c r="J1400" s="234"/>
      <c r="K1400" s="234"/>
      <c r="L1400" s="240"/>
      <c r="M1400" s="241"/>
      <c r="N1400" s="242"/>
      <c r="O1400" s="242"/>
      <c r="P1400" s="242"/>
      <c r="Q1400" s="242"/>
      <c r="R1400" s="242"/>
      <c r="S1400" s="242"/>
      <c r="T1400" s="243"/>
      <c r="AT1400" s="244" t="s">
        <v>371</v>
      </c>
      <c r="AU1400" s="244" t="s">
        <v>87</v>
      </c>
      <c r="AV1400" s="13" t="s">
        <v>79</v>
      </c>
      <c r="AW1400" s="13" t="s">
        <v>33</v>
      </c>
      <c r="AX1400" s="13" t="s">
        <v>77</v>
      </c>
      <c r="AY1400" s="244" t="s">
        <v>361</v>
      </c>
    </row>
    <row r="1401" spans="2:65" s="1" customFormat="1" ht="22.5" customHeight="1">
      <c r="B1401" s="42"/>
      <c r="C1401" s="207" t="s">
        <v>2094</v>
      </c>
      <c r="D1401" s="207" t="s">
        <v>363</v>
      </c>
      <c r="E1401" s="208" t="s">
        <v>2095</v>
      </c>
      <c r="F1401" s="209" t="s">
        <v>2096</v>
      </c>
      <c r="G1401" s="210" t="s">
        <v>614</v>
      </c>
      <c r="H1401" s="211">
        <v>6</v>
      </c>
      <c r="I1401" s="212"/>
      <c r="J1401" s="213">
        <f>ROUND(I1401*H1401,2)</f>
        <v>0</v>
      </c>
      <c r="K1401" s="209" t="s">
        <v>21</v>
      </c>
      <c r="L1401" s="62"/>
      <c r="M1401" s="214" t="s">
        <v>21</v>
      </c>
      <c r="N1401" s="215" t="s">
        <v>41</v>
      </c>
      <c r="O1401" s="43"/>
      <c r="P1401" s="216">
        <f>O1401*H1401</f>
        <v>0</v>
      </c>
      <c r="Q1401" s="216">
        <v>0</v>
      </c>
      <c r="R1401" s="216">
        <f>Q1401*H1401</f>
        <v>0</v>
      </c>
      <c r="S1401" s="216">
        <v>0</v>
      </c>
      <c r="T1401" s="217">
        <f>S1401*H1401</f>
        <v>0</v>
      </c>
      <c r="AR1401" s="25" t="s">
        <v>464</v>
      </c>
      <c r="AT1401" s="25" t="s">
        <v>363</v>
      </c>
      <c r="AU1401" s="25" t="s">
        <v>87</v>
      </c>
      <c r="AY1401" s="25" t="s">
        <v>361</v>
      </c>
      <c r="BE1401" s="218">
        <f>IF(N1401="základní",J1401,0)</f>
        <v>0</v>
      </c>
      <c r="BF1401" s="218">
        <f>IF(N1401="snížená",J1401,0)</f>
        <v>0</v>
      </c>
      <c r="BG1401" s="218">
        <f>IF(N1401="zákl. přenesená",J1401,0)</f>
        <v>0</v>
      </c>
      <c r="BH1401" s="218">
        <f>IF(N1401="sníž. přenesená",J1401,0)</f>
        <v>0</v>
      </c>
      <c r="BI1401" s="218">
        <f>IF(N1401="nulová",J1401,0)</f>
        <v>0</v>
      </c>
      <c r="BJ1401" s="25" t="s">
        <v>77</v>
      </c>
      <c r="BK1401" s="218">
        <f>ROUND(I1401*H1401,2)</f>
        <v>0</v>
      </c>
      <c r="BL1401" s="25" t="s">
        <v>464</v>
      </c>
      <c r="BM1401" s="25" t="s">
        <v>2097</v>
      </c>
    </row>
    <row r="1402" spans="2:65" s="1" customFormat="1" ht="27">
      <c r="B1402" s="42"/>
      <c r="C1402" s="64"/>
      <c r="D1402" s="219" t="s">
        <v>369</v>
      </c>
      <c r="E1402" s="64"/>
      <c r="F1402" s="220" t="s">
        <v>2098</v>
      </c>
      <c r="G1402" s="64"/>
      <c r="H1402" s="64"/>
      <c r="I1402" s="175"/>
      <c r="J1402" s="64"/>
      <c r="K1402" s="64"/>
      <c r="L1402" s="62"/>
      <c r="M1402" s="221"/>
      <c r="N1402" s="43"/>
      <c r="O1402" s="43"/>
      <c r="P1402" s="43"/>
      <c r="Q1402" s="43"/>
      <c r="R1402" s="43"/>
      <c r="S1402" s="43"/>
      <c r="T1402" s="79"/>
      <c r="AT1402" s="25" t="s">
        <v>369</v>
      </c>
      <c r="AU1402" s="25" t="s">
        <v>87</v>
      </c>
    </row>
    <row r="1403" spans="2:65" s="12" customFormat="1" ht="13.5">
      <c r="B1403" s="222"/>
      <c r="C1403" s="223"/>
      <c r="D1403" s="219" t="s">
        <v>371</v>
      </c>
      <c r="E1403" s="224" t="s">
        <v>21</v>
      </c>
      <c r="F1403" s="225" t="s">
        <v>2023</v>
      </c>
      <c r="G1403" s="223"/>
      <c r="H1403" s="226" t="s">
        <v>21</v>
      </c>
      <c r="I1403" s="227"/>
      <c r="J1403" s="223"/>
      <c r="K1403" s="223"/>
      <c r="L1403" s="228"/>
      <c r="M1403" s="229"/>
      <c r="N1403" s="230"/>
      <c r="O1403" s="230"/>
      <c r="P1403" s="230"/>
      <c r="Q1403" s="230"/>
      <c r="R1403" s="230"/>
      <c r="S1403" s="230"/>
      <c r="T1403" s="231"/>
      <c r="AT1403" s="232" t="s">
        <v>371</v>
      </c>
      <c r="AU1403" s="232" t="s">
        <v>87</v>
      </c>
      <c r="AV1403" s="12" t="s">
        <v>77</v>
      </c>
      <c r="AW1403" s="12" t="s">
        <v>33</v>
      </c>
      <c r="AX1403" s="12" t="s">
        <v>70</v>
      </c>
      <c r="AY1403" s="232" t="s">
        <v>361</v>
      </c>
    </row>
    <row r="1404" spans="2:65" s="13" customFormat="1" ht="13.5">
      <c r="B1404" s="233"/>
      <c r="C1404" s="234"/>
      <c r="D1404" s="235" t="s">
        <v>371</v>
      </c>
      <c r="E1404" s="236" t="s">
        <v>21</v>
      </c>
      <c r="F1404" s="237" t="s">
        <v>398</v>
      </c>
      <c r="G1404" s="234"/>
      <c r="H1404" s="238">
        <v>6</v>
      </c>
      <c r="I1404" s="239"/>
      <c r="J1404" s="234"/>
      <c r="K1404" s="234"/>
      <c r="L1404" s="240"/>
      <c r="M1404" s="241"/>
      <c r="N1404" s="242"/>
      <c r="O1404" s="242"/>
      <c r="P1404" s="242"/>
      <c r="Q1404" s="242"/>
      <c r="R1404" s="242"/>
      <c r="S1404" s="242"/>
      <c r="T1404" s="243"/>
      <c r="AT1404" s="244" t="s">
        <v>371</v>
      </c>
      <c r="AU1404" s="244" t="s">
        <v>87</v>
      </c>
      <c r="AV1404" s="13" t="s">
        <v>79</v>
      </c>
      <c r="AW1404" s="13" t="s">
        <v>33</v>
      </c>
      <c r="AX1404" s="13" t="s">
        <v>77</v>
      </c>
      <c r="AY1404" s="244" t="s">
        <v>361</v>
      </c>
    </row>
    <row r="1405" spans="2:65" s="1" customFormat="1" ht="22.5" customHeight="1">
      <c r="B1405" s="42"/>
      <c r="C1405" s="207" t="s">
        <v>2099</v>
      </c>
      <c r="D1405" s="207" t="s">
        <v>363</v>
      </c>
      <c r="E1405" s="208" t="s">
        <v>2100</v>
      </c>
      <c r="F1405" s="209" t="s">
        <v>2101</v>
      </c>
      <c r="G1405" s="210" t="s">
        <v>614</v>
      </c>
      <c r="H1405" s="211">
        <v>2</v>
      </c>
      <c r="I1405" s="212"/>
      <c r="J1405" s="213">
        <f>ROUND(I1405*H1405,2)</f>
        <v>0</v>
      </c>
      <c r="K1405" s="209" t="s">
        <v>21</v>
      </c>
      <c r="L1405" s="62"/>
      <c r="M1405" s="214" t="s">
        <v>21</v>
      </c>
      <c r="N1405" s="215" t="s">
        <v>41</v>
      </c>
      <c r="O1405" s="43"/>
      <c r="P1405" s="216">
        <f>O1405*H1405</f>
        <v>0</v>
      </c>
      <c r="Q1405" s="216">
        <v>0</v>
      </c>
      <c r="R1405" s="216">
        <f>Q1405*H1405</f>
        <v>0</v>
      </c>
      <c r="S1405" s="216">
        <v>0</v>
      </c>
      <c r="T1405" s="217">
        <f>S1405*H1405</f>
        <v>0</v>
      </c>
      <c r="AR1405" s="25" t="s">
        <v>464</v>
      </c>
      <c r="AT1405" s="25" t="s">
        <v>363</v>
      </c>
      <c r="AU1405" s="25" t="s">
        <v>87</v>
      </c>
      <c r="AY1405" s="25" t="s">
        <v>361</v>
      </c>
      <c r="BE1405" s="218">
        <f>IF(N1405="základní",J1405,0)</f>
        <v>0</v>
      </c>
      <c r="BF1405" s="218">
        <f>IF(N1405="snížená",J1405,0)</f>
        <v>0</v>
      </c>
      <c r="BG1405" s="218">
        <f>IF(N1405="zákl. přenesená",J1405,0)</f>
        <v>0</v>
      </c>
      <c r="BH1405" s="218">
        <f>IF(N1405="sníž. přenesená",J1405,0)</f>
        <v>0</v>
      </c>
      <c r="BI1405" s="218">
        <f>IF(N1405="nulová",J1405,0)</f>
        <v>0</v>
      </c>
      <c r="BJ1405" s="25" t="s">
        <v>77</v>
      </c>
      <c r="BK1405" s="218">
        <f>ROUND(I1405*H1405,2)</f>
        <v>0</v>
      </c>
      <c r="BL1405" s="25" t="s">
        <v>464</v>
      </c>
      <c r="BM1405" s="25" t="s">
        <v>2102</v>
      </c>
    </row>
    <row r="1406" spans="2:65" s="1" customFormat="1" ht="27">
      <c r="B1406" s="42"/>
      <c r="C1406" s="64"/>
      <c r="D1406" s="219" t="s">
        <v>369</v>
      </c>
      <c r="E1406" s="64"/>
      <c r="F1406" s="220" t="s">
        <v>2103</v>
      </c>
      <c r="G1406" s="64"/>
      <c r="H1406" s="64"/>
      <c r="I1406" s="175"/>
      <c r="J1406" s="64"/>
      <c r="K1406" s="64"/>
      <c r="L1406" s="62"/>
      <c r="M1406" s="221"/>
      <c r="N1406" s="43"/>
      <c r="O1406" s="43"/>
      <c r="P1406" s="43"/>
      <c r="Q1406" s="43"/>
      <c r="R1406" s="43"/>
      <c r="S1406" s="43"/>
      <c r="T1406" s="79"/>
      <c r="AT1406" s="25" t="s">
        <v>369</v>
      </c>
      <c r="AU1406" s="25" t="s">
        <v>87</v>
      </c>
    </row>
    <row r="1407" spans="2:65" s="12" customFormat="1" ht="13.5">
      <c r="B1407" s="222"/>
      <c r="C1407" s="223"/>
      <c r="D1407" s="219" t="s">
        <v>371</v>
      </c>
      <c r="E1407" s="224" t="s">
        <v>21</v>
      </c>
      <c r="F1407" s="225" t="s">
        <v>2023</v>
      </c>
      <c r="G1407" s="223"/>
      <c r="H1407" s="226" t="s">
        <v>21</v>
      </c>
      <c r="I1407" s="227"/>
      <c r="J1407" s="223"/>
      <c r="K1407" s="223"/>
      <c r="L1407" s="228"/>
      <c r="M1407" s="229"/>
      <c r="N1407" s="230"/>
      <c r="O1407" s="230"/>
      <c r="P1407" s="230"/>
      <c r="Q1407" s="230"/>
      <c r="R1407" s="230"/>
      <c r="S1407" s="230"/>
      <c r="T1407" s="231"/>
      <c r="AT1407" s="232" t="s">
        <v>371</v>
      </c>
      <c r="AU1407" s="232" t="s">
        <v>87</v>
      </c>
      <c r="AV1407" s="12" t="s">
        <v>77</v>
      </c>
      <c r="AW1407" s="12" t="s">
        <v>33</v>
      </c>
      <c r="AX1407" s="12" t="s">
        <v>70</v>
      </c>
      <c r="AY1407" s="232" t="s">
        <v>361</v>
      </c>
    </row>
    <row r="1408" spans="2:65" s="13" customFormat="1" ht="13.5">
      <c r="B1408" s="233"/>
      <c r="C1408" s="234"/>
      <c r="D1408" s="219" t="s">
        <v>371</v>
      </c>
      <c r="E1408" s="245" t="s">
        <v>21</v>
      </c>
      <c r="F1408" s="246" t="s">
        <v>79</v>
      </c>
      <c r="G1408" s="234"/>
      <c r="H1408" s="247">
        <v>2</v>
      </c>
      <c r="I1408" s="239"/>
      <c r="J1408" s="234"/>
      <c r="K1408" s="234"/>
      <c r="L1408" s="240"/>
      <c r="M1408" s="241"/>
      <c r="N1408" s="242"/>
      <c r="O1408" s="242"/>
      <c r="P1408" s="242"/>
      <c r="Q1408" s="242"/>
      <c r="R1408" s="242"/>
      <c r="S1408" s="242"/>
      <c r="T1408" s="243"/>
      <c r="AT1408" s="244" t="s">
        <v>371</v>
      </c>
      <c r="AU1408" s="244" t="s">
        <v>87</v>
      </c>
      <c r="AV1408" s="13" t="s">
        <v>79</v>
      </c>
      <c r="AW1408" s="13" t="s">
        <v>33</v>
      </c>
      <c r="AX1408" s="13" t="s">
        <v>77</v>
      </c>
      <c r="AY1408" s="244" t="s">
        <v>361</v>
      </c>
    </row>
    <row r="1409" spans="2:65" s="11" customFormat="1" ht="29.85" customHeight="1">
      <c r="B1409" s="190"/>
      <c r="C1409" s="191"/>
      <c r="D1409" s="204" t="s">
        <v>69</v>
      </c>
      <c r="E1409" s="205" t="s">
        <v>2104</v>
      </c>
      <c r="F1409" s="205" t="s">
        <v>2105</v>
      </c>
      <c r="G1409" s="191"/>
      <c r="H1409" s="191"/>
      <c r="I1409" s="194"/>
      <c r="J1409" s="206">
        <f>BK1409</f>
        <v>0</v>
      </c>
      <c r="K1409" s="191"/>
      <c r="L1409" s="196"/>
      <c r="M1409" s="197"/>
      <c r="N1409" s="198"/>
      <c r="O1409" s="198"/>
      <c r="P1409" s="199">
        <f>SUM(P1410:P1461)</f>
        <v>0</v>
      </c>
      <c r="Q1409" s="198"/>
      <c r="R1409" s="199">
        <f>SUM(R1410:R1461)</f>
        <v>0</v>
      </c>
      <c r="S1409" s="198"/>
      <c r="T1409" s="200">
        <f>SUM(T1410:T1461)</f>
        <v>0</v>
      </c>
      <c r="AR1409" s="201" t="s">
        <v>79</v>
      </c>
      <c r="AT1409" s="202" t="s">
        <v>69</v>
      </c>
      <c r="AU1409" s="202" t="s">
        <v>77</v>
      </c>
      <c r="AY1409" s="201" t="s">
        <v>361</v>
      </c>
      <c r="BK1409" s="203">
        <f>SUM(BK1410:BK1461)</f>
        <v>0</v>
      </c>
    </row>
    <row r="1410" spans="2:65" s="1" customFormat="1" ht="22.5" customHeight="1">
      <c r="B1410" s="42"/>
      <c r="C1410" s="207" t="s">
        <v>2106</v>
      </c>
      <c r="D1410" s="207" t="s">
        <v>363</v>
      </c>
      <c r="E1410" s="208" t="s">
        <v>2107</v>
      </c>
      <c r="F1410" s="209" t="s">
        <v>2108</v>
      </c>
      <c r="G1410" s="210" t="s">
        <v>614</v>
      </c>
      <c r="H1410" s="211">
        <v>1</v>
      </c>
      <c r="I1410" s="212"/>
      <c r="J1410" s="213">
        <f>ROUND(I1410*H1410,2)</f>
        <v>0</v>
      </c>
      <c r="K1410" s="209" t="s">
        <v>21</v>
      </c>
      <c r="L1410" s="62"/>
      <c r="M1410" s="214" t="s">
        <v>21</v>
      </c>
      <c r="N1410" s="215" t="s">
        <v>41</v>
      </c>
      <c r="O1410" s="43"/>
      <c r="P1410" s="216">
        <f>O1410*H1410</f>
        <v>0</v>
      </c>
      <c r="Q1410" s="216">
        <v>0</v>
      </c>
      <c r="R1410" s="216">
        <f>Q1410*H1410</f>
        <v>0</v>
      </c>
      <c r="S1410" s="216">
        <v>0</v>
      </c>
      <c r="T1410" s="217">
        <f>S1410*H1410</f>
        <v>0</v>
      </c>
      <c r="AR1410" s="25" t="s">
        <v>464</v>
      </c>
      <c r="AT1410" s="25" t="s">
        <v>363</v>
      </c>
      <c r="AU1410" s="25" t="s">
        <v>79</v>
      </c>
      <c r="AY1410" s="25" t="s">
        <v>361</v>
      </c>
      <c r="BE1410" s="218">
        <f>IF(N1410="základní",J1410,0)</f>
        <v>0</v>
      </c>
      <c r="BF1410" s="218">
        <f>IF(N1410="snížená",J1410,0)</f>
        <v>0</v>
      </c>
      <c r="BG1410" s="218">
        <f>IF(N1410="zákl. přenesená",J1410,0)</f>
        <v>0</v>
      </c>
      <c r="BH1410" s="218">
        <f>IF(N1410="sníž. přenesená",J1410,0)</f>
        <v>0</v>
      </c>
      <c r="BI1410" s="218">
        <f>IF(N1410="nulová",J1410,0)</f>
        <v>0</v>
      </c>
      <c r="BJ1410" s="25" t="s">
        <v>77</v>
      </c>
      <c r="BK1410" s="218">
        <f>ROUND(I1410*H1410,2)</f>
        <v>0</v>
      </c>
      <c r="BL1410" s="25" t="s">
        <v>464</v>
      </c>
      <c r="BM1410" s="25" t="s">
        <v>2109</v>
      </c>
    </row>
    <row r="1411" spans="2:65" s="1" customFormat="1" ht="13.5">
      <c r="B1411" s="42"/>
      <c r="C1411" s="64"/>
      <c r="D1411" s="219" t="s">
        <v>369</v>
      </c>
      <c r="E1411" s="64"/>
      <c r="F1411" s="220" t="s">
        <v>2110</v>
      </c>
      <c r="G1411" s="64"/>
      <c r="H1411" s="64"/>
      <c r="I1411" s="175"/>
      <c r="J1411" s="64"/>
      <c r="K1411" s="64"/>
      <c r="L1411" s="62"/>
      <c r="M1411" s="221"/>
      <c r="N1411" s="43"/>
      <c r="O1411" s="43"/>
      <c r="P1411" s="43"/>
      <c r="Q1411" s="43"/>
      <c r="R1411" s="43"/>
      <c r="S1411" s="43"/>
      <c r="T1411" s="79"/>
      <c r="AT1411" s="25" t="s">
        <v>369</v>
      </c>
      <c r="AU1411" s="25" t="s">
        <v>79</v>
      </c>
    </row>
    <row r="1412" spans="2:65" s="12" customFormat="1" ht="13.5">
      <c r="B1412" s="222"/>
      <c r="C1412" s="223"/>
      <c r="D1412" s="219" t="s">
        <v>371</v>
      </c>
      <c r="E1412" s="224" t="s">
        <v>21</v>
      </c>
      <c r="F1412" s="225" t="s">
        <v>2111</v>
      </c>
      <c r="G1412" s="223"/>
      <c r="H1412" s="226" t="s">
        <v>21</v>
      </c>
      <c r="I1412" s="227"/>
      <c r="J1412" s="223"/>
      <c r="K1412" s="223"/>
      <c r="L1412" s="228"/>
      <c r="M1412" s="229"/>
      <c r="N1412" s="230"/>
      <c r="O1412" s="230"/>
      <c r="P1412" s="230"/>
      <c r="Q1412" s="230"/>
      <c r="R1412" s="230"/>
      <c r="S1412" s="230"/>
      <c r="T1412" s="231"/>
      <c r="AT1412" s="232" t="s">
        <v>371</v>
      </c>
      <c r="AU1412" s="232" t="s">
        <v>79</v>
      </c>
      <c r="AV1412" s="12" t="s">
        <v>77</v>
      </c>
      <c r="AW1412" s="12" t="s">
        <v>33</v>
      </c>
      <c r="AX1412" s="12" t="s">
        <v>70</v>
      </c>
      <c r="AY1412" s="232" t="s">
        <v>361</v>
      </c>
    </row>
    <row r="1413" spans="2:65" s="13" customFormat="1" ht="13.5">
      <c r="B1413" s="233"/>
      <c r="C1413" s="234"/>
      <c r="D1413" s="235" t="s">
        <v>371</v>
      </c>
      <c r="E1413" s="236" t="s">
        <v>21</v>
      </c>
      <c r="F1413" s="237" t="s">
        <v>77</v>
      </c>
      <c r="G1413" s="234"/>
      <c r="H1413" s="238">
        <v>1</v>
      </c>
      <c r="I1413" s="239"/>
      <c r="J1413" s="234"/>
      <c r="K1413" s="234"/>
      <c r="L1413" s="240"/>
      <c r="M1413" s="241"/>
      <c r="N1413" s="242"/>
      <c r="O1413" s="242"/>
      <c r="P1413" s="242"/>
      <c r="Q1413" s="242"/>
      <c r="R1413" s="242"/>
      <c r="S1413" s="242"/>
      <c r="T1413" s="243"/>
      <c r="AT1413" s="244" t="s">
        <v>371</v>
      </c>
      <c r="AU1413" s="244" t="s">
        <v>79</v>
      </c>
      <c r="AV1413" s="13" t="s">
        <v>79</v>
      </c>
      <c r="AW1413" s="13" t="s">
        <v>33</v>
      </c>
      <c r="AX1413" s="13" t="s">
        <v>77</v>
      </c>
      <c r="AY1413" s="244" t="s">
        <v>361</v>
      </c>
    </row>
    <row r="1414" spans="2:65" s="1" customFormat="1" ht="22.5" customHeight="1">
      <c r="B1414" s="42"/>
      <c r="C1414" s="207" t="s">
        <v>2112</v>
      </c>
      <c r="D1414" s="207" t="s">
        <v>363</v>
      </c>
      <c r="E1414" s="208" t="s">
        <v>2113</v>
      </c>
      <c r="F1414" s="209" t="s">
        <v>2114</v>
      </c>
      <c r="G1414" s="210" t="s">
        <v>614</v>
      </c>
      <c r="H1414" s="211">
        <v>24</v>
      </c>
      <c r="I1414" s="212"/>
      <c r="J1414" s="213">
        <f>ROUND(I1414*H1414,2)</f>
        <v>0</v>
      </c>
      <c r="K1414" s="209" t="s">
        <v>21</v>
      </c>
      <c r="L1414" s="62"/>
      <c r="M1414" s="214" t="s">
        <v>21</v>
      </c>
      <c r="N1414" s="215" t="s">
        <v>41</v>
      </c>
      <c r="O1414" s="43"/>
      <c r="P1414" s="216">
        <f>O1414*H1414</f>
        <v>0</v>
      </c>
      <c r="Q1414" s="216">
        <v>0</v>
      </c>
      <c r="R1414" s="216">
        <f>Q1414*H1414</f>
        <v>0</v>
      </c>
      <c r="S1414" s="216">
        <v>0</v>
      </c>
      <c r="T1414" s="217">
        <f>S1414*H1414</f>
        <v>0</v>
      </c>
      <c r="AR1414" s="25" t="s">
        <v>464</v>
      </c>
      <c r="AT1414" s="25" t="s">
        <v>363</v>
      </c>
      <c r="AU1414" s="25" t="s">
        <v>79</v>
      </c>
      <c r="AY1414" s="25" t="s">
        <v>361</v>
      </c>
      <c r="BE1414" s="218">
        <f>IF(N1414="základní",J1414,0)</f>
        <v>0</v>
      </c>
      <c r="BF1414" s="218">
        <f>IF(N1414="snížená",J1414,0)</f>
        <v>0</v>
      </c>
      <c r="BG1414" s="218">
        <f>IF(N1414="zákl. přenesená",J1414,0)</f>
        <v>0</v>
      </c>
      <c r="BH1414" s="218">
        <f>IF(N1414="sníž. přenesená",J1414,0)</f>
        <v>0</v>
      </c>
      <c r="BI1414" s="218">
        <f>IF(N1414="nulová",J1414,0)</f>
        <v>0</v>
      </c>
      <c r="BJ1414" s="25" t="s">
        <v>77</v>
      </c>
      <c r="BK1414" s="218">
        <f>ROUND(I1414*H1414,2)</f>
        <v>0</v>
      </c>
      <c r="BL1414" s="25" t="s">
        <v>464</v>
      </c>
      <c r="BM1414" s="25" t="s">
        <v>2115</v>
      </c>
    </row>
    <row r="1415" spans="2:65" s="1" customFormat="1" ht="13.5">
      <c r="B1415" s="42"/>
      <c r="C1415" s="64"/>
      <c r="D1415" s="219" t="s">
        <v>369</v>
      </c>
      <c r="E1415" s="64"/>
      <c r="F1415" s="220" t="s">
        <v>2116</v>
      </c>
      <c r="G1415" s="64"/>
      <c r="H1415" s="64"/>
      <c r="I1415" s="175"/>
      <c r="J1415" s="64"/>
      <c r="K1415" s="64"/>
      <c r="L1415" s="62"/>
      <c r="M1415" s="221"/>
      <c r="N1415" s="43"/>
      <c r="O1415" s="43"/>
      <c r="P1415" s="43"/>
      <c r="Q1415" s="43"/>
      <c r="R1415" s="43"/>
      <c r="S1415" s="43"/>
      <c r="T1415" s="79"/>
      <c r="AT1415" s="25" t="s">
        <v>369</v>
      </c>
      <c r="AU1415" s="25" t="s">
        <v>79</v>
      </c>
    </row>
    <row r="1416" spans="2:65" s="12" customFormat="1" ht="13.5">
      <c r="B1416" s="222"/>
      <c r="C1416" s="223"/>
      <c r="D1416" s="219" t="s">
        <v>371</v>
      </c>
      <c r="E1416" s="224" t="s">
        <v>21</v>
      </c>
      <c r="F1416" s="225" t="s">
        <v>2111</v>
      </c>
      <c r="G1416" s="223"/>
      <c r="H1416" s="226" t="s">
        <v>21</v>
      </c>
      <c r="I1416" s="227"/>
      <c r="J1416" s="223"/>
      <c r="K1416" s="223"/>
      <c r="L1416" s="228"/>
      <c r="M1416" s="229"/>
      <c r="N1416" s="230"/>
      <c r="O1416" s="230"/>
      <c r="P1416" s="230"/>
      <c r="Q1416" s="230"/>
      <c r="R1416" s="230"/>
      <c r="S1416" s="230"/>
      <c r="T1416" s="231"/>
      <c r="AT1416" s="232" t="s">
        <v>371</v>
      </c>
      <c r="AU1416" s="232" t="s">
        <v>79</v>
      </c>
      <c r="AV1416" s="12" t="s">
        <v>77</v>
      </c>
      <c r="AW1416" s="12" t="s">
        <v>33</v>
      </c>
      <c r="AX1416" s="12" t="s">
        <v>70</v>
      </c>
      <c r="AY1416" s="232" t="s">
        <v>361</v>
      </c>
    </row>
    <row r="1417" spans="2:65" s="13" customFormat="1" ht="13.5">
      <c r="B1417" s="233"/>
      <c r="C1417" s="234"/>
      <c r="D1417" s="235" t="s">
        <v>371</v>
      </c>
      <c r="E1417" s="236" t="s">
        <v>21</v>
      </c>
      <c r="F1417" s="237" t="s">
        <v>512</v>
      </c>
      <c r="G1417" s="234"/>
      <c r="H1417" s="238">
        <v>24</v>
      </c>
      <c r="I1417" s="239"/>
      <c r="J1417" s="234"/>
      <c r="K1417" s="234"/>
      <c r="L1417" s="240"/>
      <c r="M1417" s="241"/>
      <c r="N1417" s="242"/>
      <c r="O1417" s="242"/>
      <c r="P1417" s="242"/>
      <c r="Q1417" s="242"/>
      <c r="R1417" s="242"/>
      <c r="S1417" s="242"/>
      <c r="T1417" s="243"/>
      <c r="AT1417" s="244" t="s">
        <v>371</v>
      </c>
      <c r="AU1417" s="244" t="s">
        <v>79</v>
      </c>
      <c r="AV1417" s="13" t="s">
        <v>79</v>
      </c>
      <c r="AW1417" s="13" t="s">
        <v>33</v>
      </c>
      <c r="AX1417" s="13" t="s">
        <v>77</v>
      </c>
      <c r="AY1417" s="244" t="s">
        <v>361</v>
      </c>
    </row>
    <row r="1418" spans="2:65" s="1" customFormat="1" ht="22.5" customHeight="1">
      <c r="B1418" s="42"/>
      <c r="C1418" s="207" t="s">
        <v>2117</v>
      </c>
      <c r="D1418" s="207" t="s">
        <v>363</v>
      </c>
      <c r="E1418" s="208" t="s">
        <v>2118</v>
      </c>
      <c r="F1418" s="209" t="s">
        <v>2119</v>
      </c>
      <c r="G1418" s="210" t="s">
        <v>614</v>
      </c>
      <c r="H1418" s="211">
        <v>5</v>
      </c>
      <c r="I1418" s="212"/>
      <c r="J1418" s="213">
        <f>ROUND(I1418*H1418,2)</f>
        <v>0</v>
      </c>
      <c r="K1418" s="209" t="s">
        <v>21</v>
      </c>
      <c r="L1418" s="62"/>
      <c r="M1418" s="214" t="s">
        <v>21</v>
      </c>
      <c r="N1418" s="215" t="s">
        <v>41</v>
      </c>
      <c r="O1418" s="43"/>
      <c r="P1418" s="216">
        <f>O1418*H1418</f>
        <v>0</v>
      </c>
      <c r="Q1418" s="216">
        <v>0</v>
      </c>
      <c r="R1418" s="216">
        <f>Q1418*H1418</f>
        <v>0</v>
      </c>
      <c r="S1418" s="216">
        <v>0</v>
      </c>
      <c r="T1418" s="217">
        <f>S1418*H1418</f>
        <v>0</v>
      </c>
      <c r="AR1418" s="25" t="s">
        <v>464</v>
      </c>
      <c r="AT1418" s="25" t="s">
        <v>363</v>
      </c>
      <c r="AU1418" s="25" t="s">
        <v>79</v>
      </c>
      <c r="AY1418" s="25" t="s">
        <v>361</v>
      </c>
      <c r="BE1418" s="218">
        <f>IF(N1418="základní",J1418,0)</f>
        <v>0</v>
      </c>
      <c r="BF1418" s="218">
        <f>IF(N1418="snížená",J1418,0)</f>
        <v>0</v>
      </c>
      <c r="BG1418" s="218">
        <f>IF(N1418="zákl. přenesená",J1418,0)</f>
        <v>0</v>
      </c>
      <c r="BH1418" s="218">
        <f>IF(N1418="sníž. přenesená",J1418,0)</f>
        <v>0</v>
      </c>
      <c r="BI1418" s="218">
        <f>IF(N1418="nulová",J1418,0)</f>
        <v>0</v>
      </c>
      <c r="BJ1418" s="25" t="s">
        <v>77</v>
      </c>
      <c r="BK1418" s="218">
        <f>ROUND(I1418*H1418,2)</f>
        <v>0</v>
      </c>
      <c r="BL1418" s="25" t="s">
        <v>464</v>
      </c>
      <c r="BM1418" s="25" t="s">
        <v>2120</v>
      </c>
    </row>
    <row r="1419" spans="2:65" s="1" customFormat="1" ht="13.5">
      <c r="B1419" s="42"/>
      <c r="C1419" s="64"/>
      <c r="D1419" s="219" t="s">
        <v>369</v>
      </c>
      <c r="E1419" s="64"/>
      <c r="F1419" s="220" t="s">
        <v>2121</v>
      </c>
      <c r="G1419" s="64"/>
      <c r="H1419" s="64"/>
      <c r="I1419" s="175"/>
      <c r="J1419" s="64"/>
      <c r="K1419" s="64"/>
      <c r="L1419" s="62"/>
      <c r="M1419" s="221"/>
      <c r="N1419" s="43"/>
      <c r="O1419" s="43"/>
      <c r="P1419" s="43"/>
      <c r="Q1419" s="43"/>
      <c r="R1419" s="43"/>
      <c r="S1419" s="43"/>
      <c r="T1419" s="79"/>
      <c r="AT1419" s="25" t="s">
        <v>369</v>
      </c>
      <c r="AU1419" s="25" t="s">
        <v>79</v>
      </c>
    </row>
    <row r="1420" spans="2:65" s="12" customFormat="1" ht="13.5">
      <c r="B1420" s="222"/>
      <c r="C1420" s="223"/>
      <c r="D1420" s="219" t="s">
        <v>371</v>
      </c>
      <c r="E1420" s="224" t="s">
        <v>21</v>
      </c>
      <c r="F1420" s="225" t="s">
        <v>2111</v>
      </c>
      <c r="G1420" s="223"/>
      <c r="H1420" s="226" t="s">
        <v>21</v>
      </c>
      <c r="I1420" s="227"/>
      <c r="J1420" s="223"/>
      <c r="K1420" s="223"/>
      <c r="L1420" s="228"/>
      <c r="M1420" s="229"/>
      <c r="N1420" s="230"/>
      <c r="O1420" s="230"/>
      <c r="P1420" s="230"/>
      <c r="Q1420" s="230"/>
      <c r="R1420" s="230"/>
      <c r="S1420" s="230"/>
      <c r="T1420" s="231"/>
      <c r="AT1420" s="232" t="s">
        <v>371</v>
      </c>
      <c r="AU1420" s="232" t="s">
        <v>79</v>
      </c>
      <c r="AV1420" s="12" t="s">
        <v>77</v>
      </c>
      <c r="AW1420" s="12" t="s">
        <v>33</v>
      </c>
      <c r="AX1420" s="12" t="s">
        <v>70</v>
      </c>
      <c r="AY1420" s="232" t="s">
        <v>361</v>
      </c>
    </row>
    <row r="1421" spans="2:65" s="13" customFormat="1" ht="13.5">
      <c r="B1421" s="233"/>
      <c r="C1421" s="234"/>
      <c r="D1421" s="235" t="s">
        <v>371</v>
      </c>
      <c r="E1421" s="236" t="s">
        <v>21</v>
      </c>
      <c r="F1421" s="237" t="s">
        <v>287</v>
      </c>
      <c r="G1421" s="234"/>
      <c r="H1421" s="238">
        <v>5</v>
      </c>
      <c r="I1421" s="239"/>
      <c r="J1421" s="234"/>
      <c r="K1421" s="234"/>
      <c r="L1421" s="240"/>
      <c r="M1421" s="241"/>
      <c r="N1421" s="242"/>
      <c r="O1421" s="242"/>
      <c r="P1421" s="242"/>
      <c r="Q1421" s="242"/>
      <c r="R1421" s="242"/>
      <c r="S1421" s="242"/>
      <c r="T1421" s="243"/>
      <c r="AT1421" s="244" t="s">
        <v>371</v>
      </c>
      <c r="AU1421" s="244" t="s">
        <v>79</v>
      </c>
      <c r="AV1421" s="13" t="s">
        <v>79</v>
      </c>
      <c r="AW1421" s="13" t="s">
        <v>33</v>
      </c>
      <c r="AX1421" s="13" t="s">
        <v>77</v>
      </c>
      <c r="AY1421" s="244" t="s">
        <v>361</v>
      </c>
    </row>
    <row r="1422" spans="2:65" s="1" customFormat="1" ht="22.5" customHeight="1">
      <c r="B1422" s="42"/>
      <c r="C1422" s="207" t="s">
        <v>2122</v>
      </c>
      <c r="D1422" s="207" t="s">
        <v>363</v>
      </c>
      <c r="E1422" s="208" t="s">
        <v>2123</v>
      </c>
      <c r="F1422" s="209" t="s">
        <v>2124</v>
      </c>
      <c r="G1422" s="210" t="s">
        <v>614</v>
      </c>
      <c r="H1422" s="211">
        <v>2</v>
      </c>
      <c r="I1422" s="212"/>
      <c r="J1422" s="213">
        <f>ROUND(I1422*H1422,2)</f>
        <v>0</v>
      </c>
      <c r="K1422" s="209" t="s">
        <v>21</v>
      </c>
      <c r="L1422" s="62"/>
      <c r="M1422" s="214" t="s">
        <v>21</v>
      </c>
      <c r="N1422" s="215" t="s">
        <v>41</v>
      </c>
      <c r="O1422" s="43"/>
      <c r="P1422" s="216">
        <f>O1422*H1422</f>
        <v>0</v>
      </c>
      <c r="Q1422" s="216">
        <v>0</v>
      </c>
      <c r="R1422" s="216">
        <f>Q1422*H1422</f>
        <v>0</v>
      </c>
      <c r="S1422" s="216">
        <v>0</v>
      </c>
      <c r="T1422" s="217">
        <f>S1422*H1422</f>
        <v>0</v>
      </c>
      <c r="AR1422" s="25" t="s">
        <v>464</v>
      </c>
      <c r="AT1422" s="25" t="s">
        <v>363</v>
      </c>
      <c r="AU1422" s="25" t="s">
        <v>79</v>
      </c>
      <c r="AY1422" s="25" t="s">
        <v>361</v>
      </c>
      <c r="BE1422" s="218">
        <f>IF(N1422="základní",J1422,0)</f>
        <v>0</v>
      </c>
      <c r="BF1422" s="218">
        <f>IF(N1422="snížená",J1422,0)</f>
        <v>0</v>
      </c>
      <c r="BG1422" s="218">
        <f>IF(N1422="zákl. přenesená",J1422,0)</f>
        <v>0</v>
      </c>
      <c r="BH1422" s="218">
        <f>IF(N1422="sníž. přenesená",J1422,0)</f>
        <v>0</v>
      </c>
      <c r="BI1422" s="218">
        <f>IF(N1422="nulová",J1422,0)</f>
        <v>0</v>
      </c>
      <c r="BJ1422" s="25" t="s">
        <v>77</v>
      </c>
      <c r="BK1422" s="218">
        <f>ROUND(I1422*H1422,2)</f>
        <v>0</v>
      </c>
      <c r="BL1422" s="25" t="s">
        <v>464</v>
      </c>
      <c r="BM1422" s="25" t="s">
        <v>2125</v>
      </c>
    </row>
    <row r="1423" spans="2:65" s="1" customFormat="1" ht="13.5">
      <c r="B1423" s="42"/>
      <c r="C1423" s="64"/>
      <c r="D1423" s="219" t="s">
        <v>369</v>
      </c>
      <c r="E1423" s="64"/>
      <c r="F1423" s="220" t="s">
        <v>2126</v>
      </c>
      <c r="G1423" s="64"/>
      <c r="H1423" s="64"/>
      <c r="I1423" s="175"/>
      <c r="J1423" s="64"/>
      <c r="K1423" s="64"/>
      <c r="L1423" s="62"/>
      <c r="M1423" s="221"/>
      <c r="N1423" s="43"/>
      <c r="O1423" s="43"/>
      <c r="P1423" s="43"/>
      <c r="Q1423" s="43"/>
      <c r="R1423" s="43"/>
      <c r="S1423" s="43"/>
      <c r="T1423" s="79"/>
      <c r="AT1423" s="25" t="s">
        <v>369</v>
      </c>
      <c r="AU1423" s="25" t="s">
        <v>79</v>
      </c>
    </row>
    <row r="1424" spans="2:65" s="12" customFormat="1" ht="13.5">
      <c r="B1424" s="222"/>
      <c r="C1424" s="223"/>
      <c r="D1424" s="219" t="s">
        <v>371</v>
      </c>
      <c r="E1424" s="224" t="s">
        <v>21</v>
      </c>
      <c r="F1424" s="225" t="s">
        <v>2111</v>
      </c>
      <c r="G1424" s="223"/>
      <c r="H1424" s="226" t="s">
        <v>21</v>
      </c>
      <c r="I1424" s="227"/>
      <c r="J1424" s="223"/>
      <c r="K1424" s="223"/>
      <c r="L1424" s="228"/>
      <c r="M1424" s="229"/>
      <c r="N1424" s="230"/>
      <c r="O1424" s="230"/>
      <c r="P1424" s="230"/>
      <c r="Q1424" s="230"/>
      <c r="R1424" s="230"/>
      <c r="S1424" s="230"/>
      <c r="T1424" s="231"/>
      <c r="AT1424" s="232" t="s">
        <v>371</v>
      </c>
      <c r="AU1424" s="232" t="s">
        <v>79</v>
      </c>
      <c r="AV1424" s="12" t="s">
        <v>77</v>
      </c>
      <c r="AW1424" s="12" t="s">
        <v>33</v>
      </c>
      <c r="AX1424" s="12" t="s">
        <v>70</v>
      </c>
      <c r="AY1424" s="232" t="s">
        <v>361</v>
      </c>
    </row>
    <row r="1425" spans="2:65" s="13" customFormat="1" ht="13.5">
      <c r="B1425" s="233"/>
      <c r="C1425" s="234"/>
      <c r="D1425" s="235" t="s">
        <v>371</v>
      </c>
      <c r="E1425" s="236" t="s">
        <v>21</v>
      </c>
      <c r="F1425" s="237" t="s">
        <v>79</v>
      </c>
      <c r="G1425" s="234"/>
      <c r="H1425" s="238">
        <v>2</v>
      </c>
      <c r="I1425" s="239"/>
      <c r="J1425" s="234"/>
      <c r="K1425" s="234"/>
      <c r="L1425" s="240"/>
      <c r="M1425" s="241"/>
      <c r="N1425" s="242"/>
      <c r="O1425" s="242"/>
      <c r="P1425" s="242"/>
      <c r="Q1425" s="242"/>
      <c r="R1425" s="242"/>
      <c r="S1425" s="242"/>
      <c r="T1425" s="243"/>
      <c r="AT1425" s="244" t="s">
        <v>371</v>
      </c>
      <c r="AU1425" s="244" t="s">
        <v>79</v>
      </c>
      <c r="AV1425" s="13" t="s">
        <v>79</v>
      </c>
      <c r="AW1425" s="13" t="s">
        <v>33</v>
      </c>
      <c r="AX1425" s="13" t="s">
        <v>77</v>
      </c>
      <c r="AY1425" s="244" t="s">
        <v>361</v>
      </c>
    </row>
    <row r="1426" spans="2:65" s="1" customFormat="1" ht="31.5" customHeight="1">
      <c r="B1426" s="42"/>
      <c r="C1426" s="207" t="s">
        <v>2127</v>
      </c>
      <c r="D1426" s="207" t="s">
        <v>363</v>
      </c>
      <c r="E1426" s="208" t="s">
        <v>2128</v>
      </c>
      <c r="F1426" s="209" t="s">
        <v>2129</v>
      </c>
      <c r="G1426" s="210" t="s">
        <v>614</v>
      </c>
      <c r="H1426" s="211">
        <v>1</v>
      </c>
      <c r="I1426" s="212"/>
      <c r="J1426" s="213">
        <f>ROUND(I1426*H1426,2)</f>
        <v>0</v>
      </c>
      <c r="K1426" s="209" t="s">
        <v>21</v>
      </c>
      <c r="L1426" s="62"/>
      <c r="M1426" s="214" t="s">
        <v>21</v>
      </c>
      <c r="N1426" s="215" t="s">
        <v>41</v>
      </c>
      <c r="O1426" s="43"/>
      <c r="P1426" s="216">
        <f>O1426*H1426</f>
        <v>0</v>
      </c>
      <c r="Q1426" s="216">
        <v>0</v>
      </c>
      <c r="R1426" s="216">
        <f>Q1426*H1426</f>
        <v>0</v>
      </c>
      <c r="S1426" s="216">
        <v>0</v>
      </c>
      <c r="T1426" s="217">
        <f>S1426*H1426</f>
        <v>0</v>
      </c>
      <c r="AR1426" s="25" t="s">
        <v>464</v>
      </c>
      <c r="AT1426" s="25" t="s">
        <v>363</v>
      </c>
      <c r="AU1426" s="25" t="s">
        <v>79</v>
      </c>
      <c r="AY1426" s="25" t="s">
        <v>361</v>
      </c>
      <c r="BE1426" s="218">
        <f>IF(N1426="základní",J1426,0)</f>
        <v>0</v>
      </c>
      <c r="BF1426" s="218">
        <f>IF(N1426="snížená",J1426,0)</f>
        <v>0</v>
      </c>
      <c r="BG1426" s="218">
        <f>IF(N1426="zákl. přenesená",J1426,0)</f>
        <v>0</v>
      </c>
      <c r="BH1426" s="218">
        <f>IF(N1426="sníž. přenesená",J1426,0)</f>
        <v>0</v>
      </c>
      <c r="BI1426" s="218">
        <f>IF(N1426="nulová",J1426,0)</f>
        <v>0</v>
      </c>
      <c r="BJ1426" s="25" t="s">
        <v>77</v>
      </c>
      <c r="BK1426" s="218">
        <f>ROUND(I1426*H1426,2)</f>
        <v>0</v>
      </c>
      <c r="BL1426" s="25" t="s">
        <v>464</v>
      </c>
      <c r="BM1426" s="25" t="s">
        <v>2130</v>
      </c>
    </row>
    <row r="1427" spans="2:65" s="1" customFormat="1" ht="27">
      <c r="B1427" s="42"/>
      <c r="C1427" s="64"/>
      <c r="D1427" s="235" t="s">
        <v>369</v>
      </c>
      <c r="E1427" s="64"/>
      <c r="F1427" s="285" t="s">
        <v>2129</v>
      </c>
      <c r="G1427" s="64"/>
      <c r="H1427" s="64"/>
      <c r="I1427" s="175"/>
      <c r="J1427" s="64"/>
      <c r="K1427" s="64"/>
      <c r="L1427" s="62"/>
      <c r="M1427" s="221"/>
      <c r="N1427" s="43"/>
      <c r="O1427" s="43"/>
      <c r="P1427" s="43"/>
      <c r="Q1427" s="43"/>
      <c r="R1427" s="43"/>
      <c r="S1427" s="43"/>
      <c r="T1427" s="79"/>
      <c r="AT1427" s="25" t="s">
        <v>369</v>
      </c>
      <c r="AU1427" s="25" t="s">
        <v>79</v>
      </c>
    </row>
    <row r="1428" spans="2:65" s="1" customFormat="1" ht="22.5" customHeight="1">
      <c r="B1428" s="42"/>
      <c r="C1428" s="207" t="s">
        <v>2131</v>
      </c>
      <c r="D1428" s="207" t="s">
        <v>363</v>
      </c>
      <c r="E1428" s="208" t="s">
        <v>2132</v>
      </c>
      <c r="F1428" s="209" t="s">
        <v>2133</v>
      </c>
      <c r="G1428" s="210" t="s">
        <v>685</v>
      </c>
      <c r="H1428" s="211">
        <v>24</v>
      </c>
      <c r="I1428" s="212"/>
      <c r="J1428" s="213">
        <f>ROUND(I1428*H1428,2)</f>
        <v>0</v>
      </c>
      <c r="K1428" s="209" t="s">
        <v>21</v>
      </c>
      <c r="L1428" s="62"/>
      <c r="M1428" s="214" t="s">
        <v>21</v>
      </c>
      <c r="N1428" s="215" t="s">
        <v>41</v>
      </c>
      <c r="O1428" s="43"/>
      <c r="P1428" s="216">
        <f>O1428*H1428</f>
        <v>0</v>
      </c>
      <c r="Q1428" s="216">
        <v>0</v>
      </c>
      <c r="R1428" s="216">
        <f>Q1428*H1428</f>
        <v>0</v>
      </c>
      <c r="S1428" s="216">
        <v>0</v>
      </c>
      <c r="T1428" s="217">
        <f>S1428*H1428</f>
        <v>0</v>
      </c>
      <c r="AR1428" s="25" t="s">
        <v>464</v>
      </c>
      <c r="AT1428" s="25" t="s">
        <v>363</v>
      </c>
      <c r="AU1428" s="25" t="s">
        <v>79</v>
      </c>
      <c r="AY1428" s="25" t="s">
        <v>361</v>
      </c>
      <c r="BE1428" s="218">
        <f>IF(N1428="základní",J1428,0)</f>
        <v>0</v>
      </c>
      <c r="BF1428" s="218">
        <f>IF(N1428="snížená",J1428,0)</f>
        <v>0</v>
      </c>
      <c r="BG1428" s="218">
        <f>IF(N1428="zákl. přenesená",J1428,0)</f>
        <v>0</v>
      </c>
      <c r="BH1428" s="218">
        <f>IF(N1428="sníž. přenesená",J1428,0)</f>
        <v>0</v>
      </c>
      <c r="BI1428" s="218">
        <f>IF(N1428="nulová",J1428,0)</f>
        <v>0</v>
      </c>
      <c r="BJ1428" s="25" t="s">
        <v>77</v>
      </c>
      <c r="BK1428" s="218">
        <f>ROUND(I1428*H1428,2)</f>
        <v>0</v>
      </c>
      <c r="BL1428" s="25" t="s">
        <v>464</v>
      </c>
      <c r="BM1428" s="25" t="s">
        <v>2134</v>
      </c>
    </row>
    <row r="1429" spans="2:65" s="1" customFormat="1" ht="13.5">
      <c r="B1429" s="42"/>
      <c r="C1429" s="64"/>
      <c r="D1429" s="219" t="s">
        <v>369</v>
      </c>
      <c r="E1429" s="64"/>
      <c r="F1429" s="220" t="s">
        <v>2133</v>
      </c>
      <c r="G1429" s="64"/>
      <c r="H1429" s="64"/>
      <c r="I1429" s="175"/>
      <c r="J1429" s="64"/>
      <c r="K1429" s="64"/>
      <c r="L1429" s="62"/>
      <c r="M1429" s="221"/>
      <c r="N1429" s="43"/>
      <c r="O1429" s="43"/>
      <c r="P1429" s="43"/>
      <c r="Q1429" s="43"/>
      <c r="R1429" s="43"/>
      <c r="S1429" s="43"/>
      <c r="T1429" s="79"/>
      <c r="AT1429" s="25" t="s">
        <v>369</v>
      </c>
      <c r="AU1429" s="25" t="s">
        <v>79</v>
      </c>
    </row>
    <row r="1430" spans="2:65" s="12" customFormat="1" ht="13.5">
      <c r="B1430" s="222"/>
      <c r="C1430" s="223"/>
      <c r="D1430" s="219" t="s">
        <v>371</v>
      </c>
      <c r="E1430" s="224" t="s">
        <v>21</v>
      </c>
      <c r="F1430" s="225" t="s">
        <v>1309</v>
      </c>
      <c r="G1430" s="223"/>
      <c r="H1430" s="226" t="s">
        <v>21</v>
      </c>
      <c r="I1430" s="227"/>
      <c r="J1430" s="223"/>
      <c r="K1430" s="223"/>
      <c r="L1430" s="228"/>
      <c r="M1430" s="229"/>
      <c r="N1430" s="230"/>
      <c r="O1430" s="230"/>
      <c r="P1430" s="230"/>
      <c r="Q1430" s="230"/>
      <c r="R1430" s="230"/>
      <c r="S1430" s="230"/>
      <c r="T1430" s="231"/>
      <c r="AT1430" s="232" t="s">
        <v>371</v>
      </c>
      <c r="AU1430" s="232" t="s">
        <v>79</v>
      </c>
      <c r="AV1430" s="12" t="s">
        <v>77</v>
      </c>
      <c r="AW1430" s="12" t="s">
        <v>33</v>
      </c>
      <c r="AX1430" s="12" t="s">
        <v>70</v>
      </c>
      <c r="AY1430" s="232" t="s">
        <v>361</v>
      </c>
    </row>
    <row r="1431" spans="2:65" s="13" customFormat="1" ht="13.5">
      <c r="B1431" s="233"/>
      <c r="C1431" s="234"/>
      <c r="D1431" s="235" t="s">
        <v>371</v>
      </c>
      <c r="E1431" s="236" t="s">
        <v>21</v>
      </c>
      <c r="F1431" s="237" t="s">
        <v>2135</v>
      </c>
      <c r="G1431" s="234"/>
      <c r="H1431" s="238">
        <v>24</v>
      </c>
      <c r="I1431" s="239"/>
      <c r="J1431" s="234"/>
      <c r="K1431" s="234"/>
      <c r="L1431" s="240"/>
      <c r="M1431" s="241"/>
      <c r="N1431" s="242"/>
      <c r="O1431" s="242"/>
      <c r="P1431" s="242"/>
      <c r="Q1431" s="242"/>
      <c r="R1431" s="242"/>
      <c r="S1431" s="242"/>
      <c r="T1431" s="243"/>
      <c r="AT1431" s="244" t="s">
        <v>371</v>
      </c>
      <c r="AU1431" s="244" t="s">
        <v>79</v>
      </c>
      <c r="AV1431" s="13" t="s">
        <v>79</v>
      </c>
      <c r="AW1431" s="13" t="s">
        <v>33</v>
      </c>
      <c r="AX1431" s="13" t="s">
        <v>77</v>
      </c>
      <c r="AY1431" s="244" t="s">
        <v>361</v>
      </c>
    </row>
    <row r="1432" spans="2:65" s="1" customFormat="1" ht="22.5" customHeight="1">
      <c r="B1432" s="42"/>
      <c r="C1432" s="207" t="s">
        <v>2136</v>
      </c>
      <c r="D1432" s="207" t="s">
        <v>363</v>
      </c>
      <c r="E1432" s="208" t="s">
        <v>2137</v>
      </c>
      <c r="F1432" s="209" t="s">
        <v>2138</v>
      </c>
      <c r="G1432" s="210" t="s">
        <v>1913</v>
      </c>
      <c r="H1432" s="211">
        <v>1</v>
      </c>
      <c r="I1432" s="212"/>
      <c r="J1432" s="213">
        <f>ROUND(I1432*H1432,2)</f>
        <v>0</v>
      </c>
      <c r="K1432" s="209" t="s">
        <v>21</v>
      </c>
      <c r="L1432" s="62"/>
      <c r="M1432" s="214" t="s">
        <v>21</v>
      </c>
      <c r="N1432" s="215" t="s">
        <v>41</v>
      </c>
      <c r="O1432" s="43"/>
      <c r="P1432" s="216">
        <f>O1432*H1432</f>
        <v>0</v>
      </c>
      <c r="Q1432" s="216">
        <v>0</v>
      </c>
      <c r="R1432" s="216">
        <f>Q1432*H1432</f>
        <v>0</v>
      </c>
      <c r="S1432" s="216">
        <v>0</v>
      </c>
      <c r="T1432" s="217">
        <f>S1432*H1432</f>
        <v>0</v>
      </c>
      <c r="AR1432" s="25" t="s">
        <v>464</v>
      </c>
      <c r="AT1432" s="25" t="s">
        <v>363</v>
      </c>
      <c r="AU1432" s="25" t="s">
        <v>79</v>
      </c>
      <c r="AY1432" s="25" t="s">
        <v>361</v>
      </c>
      <c r="BE1432" s="218">
        <f>IF(N1432="základní",J1432,0)</f>
        <v>0</v>
      </c>
      <c r="BF1432" s="218">
        <f>IF(N1432="snížená",J1432,0)</f>
        <v>0</v>
      </c>
      <c r="BG1432" s="218">
        <f>IF(N1432="zákl. přenesená",J1432,0)</f>
        <v>0</v>
      </c>
      <c r="BH1432" s="218">
        <f>IF(N1432="sníž. přenesená",J1432,0)</f>
        <v>0</v>
      </c>
      <c r="BI1432" s="218">
        <f>IF(N1432="nulová",J1432,0)</f>
        <v>0</v>
      </c>
      <c r="BJ1432" s="25" t="s">
        <v>77</v>
      </c>
      <c r="BK1432" s="218">
        <f>ROUND(I1432*H1432,2)</f>
        <v>0</v>
      </c>
      <c r="BL1432" s="25" t="s">
        <v>464</v>
      </c>
      <c r="BM1432" s="25" t="s">
        <v>2139</v>
      </c>
    </row>
    <row r="1433" spans="2:65" s="1" customFormat="1" ht="27">
      <c r="B1433" s="42"/>
      <c r="C1433" s="64"/>
      <c r="D1433" s="235" t="s">
        <v>369</v>
      </c>
      <c r="E1433" s="64"/>
      <c r="F1433" s="285" t="s">
        <v>2140</v>
      </c>
      <c r="G1433" s="64"/>
      <c r="H1433" s="64"/>
      <c r="I1433" s="175"/>
      <c r="J1433" s="64"/>
      <c r="K1433" s="64"/>
      <c r="L1433" s="62"/>
      <c r="M1433" s="221"/>
      <c r="N1433" s="43"/>
      <c r="O1433" s="43"/>
      <c r="P1433" s="43"/>
      <c r="Q1433" s="43"/>
      <c r="R1433" s="43"/>
      <c r="S1433" s="43"/>
      <c r="T1433" s="79"/>
      <c r="AT1433" s="25" t="s">
        <v>369</v>
      </c>
      <c r="AU1433" s="25" t="s">
        <v>79</v>
      </c>
    </row>
    <row r="1434" spans="2:65" s="1" customFormat="1" ht="22.5" customHeight="1">
      <c r="B1434" s="42"/>
      <c r="C1434" s="207" t="s">
        <v>2141</v>
      </c>
      <c r="D1434" s="207" t="s">
        <v>363</v>
      </c>
      <c r="E1434" s="208" t="s">
        <v>2142</v>
      </c>
      <c r="F1434" s="209" t="s">
        <v>2143</v>
      </c>
      <c r="G1434" s="210" t="s">
        <v>1913</v>
      </c>
      <c r="H1434" s="211">
        <v>1</v>
      </c>
      <c r="I1434" s="212"/>
      <c r="J1434" s="213">
        <f>ROUND(I1434*H1434,2)</f>
        <v>0</v>
      </c>
      <c r="K1434" s="209" t="s">
        <v>21</v>
      </c>
      <c r="L1434" s="62"/>
      <c r="M1434" s="214" t="s">
        <v>21</v>
      </c>
      <c r="N1434" s="215" t="s">
        <v>41</v>
      </c>
      <c r="O1434" s="43"/>
      <c r="P1434" s="216">
        <f>O1434*H1434</f>
        <v>0</v>
      </c>
      <c r="Q1434" s="216">
        <v>0</v>
      </c>
      <c r="R1434" s="216">
        <f>Q1434*H1434</f>
        <v>0</v>
      </c>
      <c r="S1434" s="216">
        <v>0</v>
      </c>
      <c r="T1434" s="217">
        <f>S1434*H1434</f>
        <v>0</v>
      </c>
      <c r="AR1434" s="25" t="s">
        <v>464</v>
      </c>
      <c r="AT1434" s="25" t="s">
        <v>363</v>
      </c>
      <c r="AU1434" s="25" t="s">
        <v>79</v>
      </c>
      <c r="AY1434" s="25" t="s">
        <v>361</v>
      </c>
      <c r="BE1434" s="218">
        <f>IF(N1434="základní",J1434,0)</f>
        <v>0</v>
      </c>
      <c r="BF1434" s="218">
        <f>IF(N1434="snížená",J1434,0)</f>
        <v>0</v>
      </c>
      <c r="BG1434" s="218">
        <f>IF(N1434="zákl. přenesená",J1434,0)</f>
        <v>0</v>
      </c>
      <c r="BH1434" s="218">
        <f>IF(N1434="sníž. přenesená",J1434,0)</f>
        <v>0</v>
      </c>
      <c r="BI1434" s="218">
        <f>IF(N1434="nulová",J1434,0)</f>
        <v>0</v>
      </c>
      <c r="BJ1434" s="25" t="s">
        <v>77</v>
      </c>
      <c r="BK1434" s="218">
        <f>ROUND(I1434*H1434,2)</f>
        <v>0</v>
      </c>
      <c r="BL1434" s="25" t="s">
        <v>464</v>
      </c>
      <c r="BM1434" s="25" t="s">
        <v>2144</v>
      </c>
    </row>
    <row r="1435" spans="2:65" s="1" customFormat="1" ht="13.5">
      <c r="B1435" s="42"/>
      <c r="C1435" s="64"/>
      <c r="D1435" s="235" t="s">
        <v>369</v>
      </c>
      <c r="E1435" s="64"/>
      <c r="F1435" s="285" t="s">
        <v>2145</v>
      </c>
      <c r="G1435" s="64"/>
      <c r="H1435" s="64"/>
      <c r="I1435" s="175"/>
      <c r="J1435" s="64"/>
      <c r="K1435" s="64"/>
      <c r="L1435" s="62"/>
      <c r="M1435" s="221"/>
      <c r="N1435" s="43"/>
      <c r="O1435" s="43"/>
      <c r="P1435" s="43"/>
      <c r="Q1435" s="43"/>
      <c r="R1435" s="43"/>
      <c r="S1435" s="43"/>
      <c r="T1435" s="79"/>
      <c r="AT1435" s="25" t="s">
        <v>369</v>
      </c>
      <c r="AU1435" s="25" t="s">
        <v>79</v>
      </c>
    </row>
    <row r="1436" spans="2:65" s="1" customFormat="1" ht="22.5" customHeight="1">
      <c r="B1436" s="42"/>
      <c r="C1436" s="207" t="s">
        <v>2146</v>
      </c>
      <c r="D1436" s="207" t="s">
        <v>363</v>
      </c>
      <c r="E1436" s="208" t="s">
        <v>2147</v>
      </c>
      <c r="F1436" s="209" t="s">
        <v>2148</v>
      </c>
      <c r="G1436" s="210" t="s">
        <v>614</v>
      </c>
      <c r="H1436" s="211">
        <v>8</v>
      </c>
      <c r="I1436" s="212"/>
      <c r="J1436" s="213">
        <f>ROUND(I1436*H1436,2)</f>
        <v>0</v>
      </c>
      <c r="K1436" s="209" t="s">
        <v>21</v>
      </c>
      <c r="L1436" s="62"/>
      <c r="M1436" s="214" t="s">
        <v>21</v>
      </c>
      <c r="N1436" s="215" t="s">
        <v>41</v>
      </c>
      <c r="O1436" s="43"/>
      <c r="P1436" s="216">
        <f>O1436*H1436</f>
        <v>0</v>
      </c>
      <c r="Q1436" s="216">
        <v>0</v>
      </c>
      <c r="R1436" s="216">
        <f>Q1436*H1436</f>
        <v>0</v>
      </c>
      <c r="S1436" s="216">
        <v>0</v>
      </c>
      <c r="T1436" s="217">
        <f>S1436*H1436</f>
        <v>0</v>
      </c>
      <c r="AR1436" s="25" t="s">
        <v>464</v>
      </c>
      <c r="AT1436" s="25" t="s">
        <v>363</v>
      </c>
      <c r="AU1436" s="25" t="s">
        <v>79</v>
      </c>
      <c r="AY1436" s="25" t="s">
        <v>361</v>
      </c>
      <c r="BE1436" s="218">
        <f>IF(N1436="základní",J1436,0)</f>
        <v>0</v>
      </c>
      <c r="BF1436" s="218">
        <f>IF(N1436="snížená",J1436,0)</f>
        <v>0</v>
      </c>
      <c r="BG1436" s="218">
        <f>IF(N1436="zákl. přenesená",J1436,0)</f>
        <v>0</v>
      </c>
      <c r="BH1436" s="218">
        <f>IF(N1436="sníž. přenesená",J1436,0)</f>
        <v>0</v>
      </c>
      <c r="BI1436" s="218">
        <f>IF(N1436="nulová",J1436,0)</f>
        <v>0</v>
      </c>
      <c r="BJ1436" s="25" t="s">
        <v>77</v>
      </c>
      <c r="BK1436" s="218">
        <f>ROUND(I1436*H1436,2)</f>
        <v>0</v>
      </c>
      <c r="BL1436" s="25" t="s">
        <v>464</v>
      </c>
      <c r="BM1436" s="25" t="s">
        <v>2149</v>
      </c>
    </row>
    <row r="1437" spans="2:65" s="1" customFormat="1" ht="13.5">
      <c r="B1437" s="42"/>
      <c r="C1437" s="64"/>
      <c r="D1437" s="219" t="s">
        <v>369</v>
      </c>
      <c r="E1437" s="64"/>
      <c r="F1437" s="220" t="s">
        <v>2150</v>
      </c>
      <c r="G1437" s="64"/>
      <c r="H1437" s="64"/>
      <c r="I1437" s="175"/>
      <c r="J1437" s="64"/>
      <c r="K1437" s="64"/>
      <c r="L1437" s="62"/>
      <c r="M1437" s="221"/>
      <c r="N1437" s="43"/>
      <c r="O1437" s="43"/>
      <c r="P1437" s="43"/>
      <c r="Q1437" s="43"/>
      <c r="R1437" s="43"/>
      <c r="S1437" s="43"/>
      <c r="T1437" s="79"/>
      <c r="AT1437" s="25" t="s">
        <v>369</v>
      </c>
      <c r="AU1437" s="25" t="s">
        <v>79</v>
      </c>
    </row>
    <row r="1438" spans="2:65" s="12" customFormat="1" ht="13.5">
      <c r="B1438" s="222"/>
      <c r="C1438" s="223"/>
      <c r="D1438" s="219" t="s">
        <v>371</v>
      </c>
      <c r="E1438" s="224" t="s">
        <v>21</v>
      </c>
      <c r="F1438" s="225" t="s">
        <v>2151</v>
      </c>
      <c r="G1438" s="223"/>
      <c r="H1438" s="226" t="s">
        <v>21</v>
      </c>
      <c r="I1438" s="227"/>
      <c r="J1438" s="223"/>
      <c r="K1438" s="223"/>
      <c r="L1438" s="228"/>
      <c r="M1438" s="229"/>
      <c r="N1438" s="230"/>
      <c r="O1438" s="230"/>
      <c r="P1438" s="230"/>
      <c r="Q1438" s="230"/>
      <c r="R1438" s="230"/>
      <c r="S1438" s="230"/>
      <c r="T1438" s="231"/>
      <c r="AT1438" s="232" t="s">
        <v>371</v>
      </c>
      <c r="AU1438" s="232" t="s">
        <v>79</v>
      </c>
      <c r="AV1438" s="12" t="s">
        <v>77</v>
      </c>
      <c r="AW1438" s="12" t="s">
        <v>33</v>
      </c>
      <c r="AX1438" s="12" t="s">
        <v>70</v>
      </c>
      <c r="AY1438" s="232" t="s">
        <v>361</v>
      </c>
    </row>
    <row r="1439" spans="2:65" s="13" customFormat="1" ht="13.5">
      <c r="B1439" s="233"/>
      <c r="C1439" s="234"/>
      <c r="D1439" s="235" t="s">
        <v>371</v>
      </c>
      <c r="E1439" s="236" t="s">
        <v>21</v>
      </c>
      <c r="F1439" s="237" t="s">
        <v>2152</v>
      </c>
      <c r="G1439" s="234"/>
      <c r="H1439" s="238">
        <v>8</v>
      </c>
      <c r="I1439" s="239"/>
      <c r="J1439" s="234"/>
      <c r="K1439" s="234"/>
      <c r="L1439" s="240"/>
      <c r="M1439" s="241"/>
      <c r="N1439" s="242"/>
      <c r="O1439" s="242"/>
      <c r="P1439" s="242"/>
      <c r="Q1439" s="242"/>
      <c r="R1439" s="242"/>
      <c r="S1439" s="242"/>
      <c r="T1439" s="243"/>
      <c r="AT1439" s="244" t="s">
        <v>371</v>
      </c>
      <c r="AU1439" s="244" t="s">
        <v>79</v>
      </c>
      <c r="AV1439" s="13" t="s">
        <v>79</v>
      </c>
      <c r="AW1439" s="13" t="s">
        <v>33</v>
      </c>
      <c r="AX1439" s="13" t="s">
        <v>77</v>
      </c>
      <c r="AY1439" s="244" t="s">
        <v>361</v>
      </c>
    </row>
    <row r="1440" spans="2:65" s="1" customFormat="1" ht="22.5" customHeight="1">
      <c r="B1440" s="42"/>
      <c r="C1440" s="207" t="s">
        <v>2153</v>
      </c>
      <c r="D1440" s="207" t="s">
        <v>363</v>
      </c>
      <c r="E1440" s="208" t="s">
        <v>2154</v>
      </c>
      <c r="F1440" s="209" t="s">
        <v>2155</v>
      </c>
      <c r="G1440" s="210" t="s">
        <v>614</v>
      </c>
      <c r="H1440" s="211">
        <v>4</v>
      </c>
      <c r="I1440" s="212"/>
      <c r="J1440" s="213">
        <f>ROUND(I1440*H1440,2)</f>
        <v>0</v>
      </c>
      <c r="K1440" s="209" t="s">
        <v>21</v>
      </c>
      <c r="L1440" s="62"/>
      <c r="M1440" s="214" t="s">
        <v>21</v>
      </c>
      <c r="N1440" s="215" t="s">
        <v>41</v>
      </c>
      <c r="O1440" s="43"/>
      <c r="P1440" s="216">
        <f>O1440*H1440</f>
        <v>0</v>
      </c>
      <c r="Q1440" s="216">
        <v>0</v>
      </c>
      <c r="R1440" s="216">
        <f>Q1440*H1440</f>
        <v>0</v>
      </c>
      <c r="S1440" s="216">
        <v>0</v>
      </c>
      <c r="T1440" s="217">
        <f>S1440*H1440</f>
        <v>0</v>
      </c>
      <c r="AR1440" s="25" t="s">
        <v>464</v>
      </c>
      <c r="AT1440" s="25" t="s">
        <v>363</v>
      </c>
      <c r="AU1440" s="25" t="s">
        <v>79</v>
      </c>
      <c r="AY1440" s="25" t="s">
        <v>361</v>
      </c>
      <c r="BE1440" s="218">
        <f>IF(N1440="základní",J1440,0)</f>
        <v>0</v>
      </c>
      <c r="BF1440" s="218">
        <f>IF(N1440="snížená",J1440,0)</f>
        <v>0</v>
      </c>
      <c r="BG1440" s="218">
        <f>IF(N1440="zákl. přenesená",J1440,0)</f>
        <v>0</v>
      </c>
      <c r="BH1440" s="218">
        <f>IF(N1440="sníž. přenesená",J1440,0)</f>
        <v>0</v>
      </c>
      <c r="BI1440" s="218">
        <f>IF(N1440="nulová",J1440,0)</f>
        <v>0</v>
      </c>
      <c r="BJ1440" s="25" t="s">
        <v>77</v>
      </c>
      <c r="BK1440" s="218">
        <f>ROUND(I1440*H1440,2)</f>
        <v>0</v>
      </c>
      <c r="BL1440" s="25" t="s">
        <v>464</v>
      </c>
      <c r="BM1440" s="25" t="s">
        <v>2156</v>
      </c>
    </row>
    <row r="1441" spans="2:65" s="1" customFormat="1" ht="13.5">
      <c r="B1441" s="42"/>
      <c r="C1441" s="64"/>
      <c r="D1441" s="219" t="s">
        <v>369</v>
      </c>
      <c r="E1441" s="64"/>
      <c r="F1441" s="220" t="s">
        <v>2157</v>
      </c>
      <c r="G1441" s="64"/>
      <c r="H1441" s="64"/>
      <c r="I1441" s="175"/>
      <c r="J1441" s="64"/>
      <c r="K1441" s="64"/>
      <c r="L1441" s="62"/>
      <c r="M1441" s="221"/>
      <c r="N1441" s="43"/>
      <c r="O1441" s="43"/>
      <c r="P1441" s="43"/>
      <c r="Q1441" s="43"/>
      <c r="R1441" s="43"/>
      <c r="S1441" s="43"/>
      <c r="T1441" s="79"/>
      <c r="AT1441" s="25" t="s">
        <v>369</v>
      </c>
      <c r="AU1441" s="25" t="s">
        <v>79</v>
      </c>
    </row>
    <row r="1442" spans="2:65" s="12" customFormat="1" ht="13.5">
      <c r="B1442" s="222"/>
      <c r="C1442" s="223"/>
      <c r="D1442" s="219" t="s">
        <v>371</v>
      </c>
      <c r="E1442" s="224" t="s">
        <v>21</v>
      </c>
      <c r="F1442" s="225" t="s">
        <v>2151</v>
      </c>
      <c r="G1442" s="223"/>
      <c r="H1442" s="226" t="s">
        <v>21</v>
      </c>
      <c r="I1442" s="227"/>
      <c r="J1442" s="223"/>
      <c r="K1442" s="223"/>
      <c r="L1442" s="228"/>
      <c r="M1442" s="229"/>
      <c r="N1442" s="230"/>
      <c r="O1442" s="230"/>
      <c r="P1442" s="230"/>
      <c r="Q1442" s="230"/>
      <c r="R1442" s="230"/>
      <c r="S1442" s="230"/>
      <c r="T1442" s="231"/>
      <c r="AT1442" s="232" t="s">
        <v>371</v>
      </c>
      <c r="AU1442" s="232" t="s">
        <v>79</v>
      </c>
      <c r="AV1442" s="12" t="s">
        <v>77</v>
      </c>
      <c r="AW1442" s="12" t="s">
        <v>33</v>
      </c>
      <c r="AX1442" s="12" t="s">
        <v>70</v>
      </c>
      <c r="AY1442" s="232" t="s">
        <v>361</v>
      </c>
    </row>
    <row r="1443" spans="2:65" s="13" customFormat="1" ht="13.5">
      <c r="B1443" s="233"/>
      <c r="C1443" s="234"/>
      <c r="D1443" s="235" t="s">
        <v>371</v>
      </c>
      <c r="E1443" s="236" t="s">
        <v>21</v>
      </c>
      <c r="F1443" s="237" t="s">
        <v>2158</v>
      </c>
      <c r="G1443" s="234"/>
      <c r="H1443" s="238">
        <v>4</v>
      </c>
      <c r="I1443" s="239"/>
      <c r="J1443" s="234"/>
      <c r="K1443" s="234"/>
      <c r="L1443" s="240"/>
      <c r="M1443" s="241"/>
      <c r="N1443" s="242"/>
      <c r="O1443" s="242"/>
      <c r="P1443" s="242"/>
      <c r="Q1443" s="242"/>
      <c r="R1443" s="242"/>
      <c r="S1443" s="242"/>
      <c r="T1443" s="243"/>
      <c r="AT1443" s="244" t="s">
        <v>371</v>
      </c>
      <c r="AU1443" s="244" t="s">
        <v>79</v>
      </c>
      <c r="AV1443" s="13" t="s">
        <v>79</v>
      </c>
      <c r="AW1443" s="13" t="s">
        <v>33</v>
      </c>
      <c r="AX1443" s="13" t="s">
        <v>77</v>
      </c>
      <c r="AY1443" s="244" t="s">
        <v>361</v>
      </c>
    </row>
    <row r="1444" spans="2:65" s="1" customFormat="1" ht="22.5" customHeight="1">
      <c r="B1444" s="42"/>
      <c r="C1444" s="207" t="s">
        <v>2159</v>
      </c>
      <c r="D1444" s="207" t="s">
        <v>363</v>
      </c>
      <c r="E1444" s="208" t="s">
        <v>2160</v>
      </c>
      <c r="F1444" s="209" t="s">
        <v>2161</v>
      </c>
      <c r="G1444" s="210" t="s">
        <v>614</v>
      </c>
      <c r="H1444" s="211">
        <v>1</v>
      </c>
      <c r="I1444" s="212"/>
      <c r="J1444" s="213">
        <f>ROUND(I1444*H1444,2)</f>
        <v>0</v>
      </c>
      <c r="K1444" s="209" t="s">
        <v>21</v>
      </c>
      <c r="L1444" s="62"/>
      <c r="M1444" s="214" t="s">
        <v>21</v>
      </c>
      <c r="N1444" s="215" t="s">
        <v>41</v>
      </c>
      <c r="O1444" s="43"/>
      <c r="P1444" s="216">
        <f>O1444*H1444</f>
        <v>0</v>
      </c>
      <c r="Q1444" s="216">
        <v>0</v>
      </c>
      <c r="R1444" s="216">
        <f>Q1444*H1444</f>
        <v>0</v>
      </c>
      <c r="S1444" s="216">
        <v>0</v>
      </c>
      <c r="T1444" s="217">
        <f>S1444*H1444</f>
        <v>0</v>
      </c>
      <c r="AR1444" s="25" t="s">
        <v>464</v>
      </c>
      <c r="AT1444" s="25" t="s">
        <v>363</v>
      </c>
      <c r="AU1444" s="25" t="s">
        <v>79</v>
      </c>
      <c r="AY1444" s="25" t="s">
        <v>361</v>
      </c>
      <c r="BE1444" s="218">
        <f>IF(N1444="základní",J1444,0)</f>
        <v>0</v>
      </c>
      <c r="BF1444" s="218">
        <f>IF(N1444="snížená",J1444,0)</f>
        <v>0</v>
      </c>
      <c r="BG1444" s="218">
        <f>IF(N1444="zákl. přenesená",J1444,0)</f>
        <v>0</v>
      </c>
      <c r="BH1444" s="218">
        <f>IF(N1444="sníž. přenesená",J1444,0)</f>
        <v>0</v>
      </c>
      <c r="BI1444" s="218">
        <f>IF(N1444="nulová",J1444,0)</f>
        <v>0</v>
      </c>
      <c r="BJ1444" s="25" t="s">
        <v>77</v>
      </c>
      <c r="BK1444" s="218">
        <f>ROUND(I1444*H1444,2)</f>
        <v>0</v>
      </c>
      <c r="BL1444" s="25" t="s">
        <v>464</v>
      </c>
      <c r="BM1444" s="25" t="s">
        <v>2162</v>
      </c>
    </row>
    <row r="1445" spans="2:65" s="1" customFormat="1" ht="13.5">
      <c r="B1445" s="42"/>
      <c r="C1445" s="64"/>
      <c r="D1445" s="219" t="s">
        <v>369</v>
      </c>
      <c r="E1445" s="64"/>
      <c r="F1445" s="220" t="s">
        <v>2163</v>
      </c>
      <c r="G1445" s="64"/>
      <c r="H1445" s="64"/>
      <c r="I1445" s="175"/>
      <c r="J1445" s="64"/>
      <c r="K1445" s="64"/>
      <c r="L1445" s="62"/>
      <c r="M1445" s="221"/>
      <c r="N1445" s="43"/>
      <c r="O1445" s="43"/>
      <c r="P1445" s="43"/>
      <c r="Q1445" s="43"/>
      <c r="R1445" s="43"/>
      <c r="S1445" s="43"/>
      <c r="T1445" s="79"/>
      <c r="AT1445" s="25" t="s">
        <v>369</v>
      </c>
      <c r="AU1445" s="25" t="s">
        <v>79</v>
      </c>
    </row>
    <row r="1446" spans="2:65" s="12" customFormat="1" ht="13.5">
      <c r="B1446" s="222"/>
      <c r="C1446" s="223"/>
      <c r="D1446" s="219" t="s">
        <v>371</v>
      </c>
      <c r="E1446" s="224" t="s">
        <v>21</v>
      </c>
      <c r="F1446" s="225" t="s">
        <v>2151</v>
      </c>
      <c r="G1446" s="223"/>
      <c r="H1446" s="226" t="s">
        <v>21</v>
      </c>
      <c r="I1446" s="227"/>
      <c r="J1446" s="223"/>
      <c r="K1446" s="223"/>
      <c r="L1446" s="228"/>
      <c r="M1446" s="229"/>
      <c r="N1446" s="230"/>
      <c r="O1446" s="230"/>
      <c r="P1446" s="230"/>
      <c r="Q1446" s="230"/>
      <c r="R1446" s="230"/>
      <c r="S1446" s="230"/>
      <c r="T1446" s="231"/>
      <c r="AT1446" s="232" t="s">
        <v>371</v>
      </c>
      <c r="AU1446" s="232" t="s">
        <v>79</v>
      </c>
      <c r="AV1446" s="12" t="s">
        <v>77</v>
      </c>
      <c r="AW1446" s="12" t="s">
        <v>33</v>
      </c>
      <c r="AX1446" s="12" t="s">
        <v>70</v>
      </c>
      <c r="AY1446" s="232" t="s">
        <v>361</v>
      </c>
    </row>
    <row r="1447" spans="2:65" s="13" customFormat="1" ht="13.5">
      <c r="B1447" s="233"/>
      <c r="C1447" s="234"/>
      <c r="D1447" s="235" t="s">
        <v>371</v>
      </c>
      <c r="E1447" s="236" t="s">
        <v>21</v>
      </c>
      <c r="F1447" s="237" t="s">
        <v>2164</v>
      </c>
      <c r="G1447" s="234"/>
      <c r="H1447" s="238">
        <v>1</v>
      </c>
      <c r="I1447" s="239"/>
      <c r="J1447" s="234"/>
      <c r="K1447" s="234"/>
      <c r="L1447" s="240"/>
      <c r="M1447" s="241"/>
      <c r="N1447" s="242"/>
      <c r="O1447" s="242"/>
      <c r="P1447" s="242"/>
      <c r="Q1447" s="242"/>
      <c r="R1447" s="242"/>
      <c r="S1447" s="242"/>
      <c r="T1447" s="243"/>
      <c r="AT1447" s="244" t="s">
        <v>371</v>
      </c>
      <c r="AU1447" s="244" t="s">
        <v>79</v>
      </c>
      <c r="AV1447" s="13" t="s">
        <v>79</v>
      </c>
      <c r="AW1447" s="13" t="s">
        <v>33</v>
      </c>
      <c r="AX1447" s="13" t="s">
        <v>77</v>
      </c>
      <c r="AY1447" s="244" t="s">
        <v>361</v>
      </c>
    </row>
    <row r="1448" spans="2:65" s="1" customFormat="1" ht="22.5" customHeight="1">
      <c r="B1448" s="42"/>
      <c r="C1448" s="207" t="s">
        <v>2165</v>
      </c>
      <c r="D1448" s="207" t="s">
        <v>363</v>
      </c>
      <c r="E1448" s="208" t="s">
        <v>2166</v>
      </c>
      <c r="F1448" s="209" t="s">
        <v>2167</v>
      </c>
      <c r="G1448" s="210" t="s">
        <v>614</v>
      </c>
      <c r="H1448" s="211">
        <v>8</v>
      </c>
      <c r="I1448" s="212"/>
      <c r="J1448" s="213">
        <f>ROUND(I1448*H1448,2)</f>
        <v>0</v>
      </c>
      <c r="K1448" s="209" t="s">
        <v>21</v>
      </c>
      <c r="L1448" s="62"/>
      <c r="M1448" s="214" t="s">
        <v>21</v>
      </c>
      <c r="N1448" s="215" t="s">
        <v>41</v>
      </c>
      <c r="O1448" s="43"/>
      <c r="P1448" s="216">
        <f>O1448*H1448</f>
        <v>0</v>
      </c>
      <c r="Q1448" s="216">
        <v>0</v>
      </c>
      <c r="R1448" s="216">
        <f>Q1448*H1448</f>
        <v>0</v>
      </c>
      <c r="S1448" s="216">
        <v>0</v>
      </c>
      <c r="T1448" s="217">
        <f>S1448*H1448</f>
        <v>0</v>
      </c>
      <c r="AR1448" s="25" t="s">
        <v>464</v>
      </c>
      <c r="AT1448" s="25" t="s">
        <v>363</v>
      </c>
      <c r="AU1448" s="25" t="s">
        <v>79</v>
      </c>
      <c r="AY1448" s="25" t="s">
        <v>361</v>
      </c>
      <c r="BE1448" s="218">
        <f>IF(N1448="základní",J1448,0)</f>
        <v>0</v>
      </c>
      <c r="BF1448" s="218">
        <f>IF(N1448="snížená",J1448,0)</f>
        <v>0</v>
      </c>
      <c r="BG1448" s="218">
        <f>IF(N1448="zákl. přenesená",J1448,0)</f>
        <v>0</v>
      </c>
      <c r="BH1448" s="218">
        <f>IF(N1448="sníž. přenesená",J1448,0)</f>
        <v>0</v>
      </c>
      <c r="BI1448" s="218">
        <f>IF(N1448="nulová",J1448,0)</f>
        <v>0</v>
      </c>
      <c r="BJ1448" s="25" t="s">
        <v>77</v>
      </c>
      <c r="BK1448" s="218">
        <f>ROUND(I1448*H1448,2)</f>
        <v>0</v>
      </c>
      <c r="BL1448" s="25" t="s">
        <v>464</v>
      </c>
      <c r="BM1448" s="25" t="s">
        <v>2168</v>
      </c>
    </row>
    <row r="1449" spans="2:65" s="1" customFormat="1" ht="13.5">
      <c r="B1449" s="42"/>
      <c r="C1449" s="64"/>
      <c r="D1449" s="219" t="s">
        <v>369</v>
      </c>
      <c r="E1449" s="64"/>
      <c r="F1449" s="220" t="s">
        <v>2167</v>
      </c>
      <c r="G1449" s="64"/>
      <c r="H1449" s="64"/>
      <c r="I1449" s="175"/>
      <c r="J1449" s="64"/>
      <c r="K1449" s="64"/>
      <c r="L1449" s="62"/>
      <c r="M1449" s="221"/>
      <c r="N1449" s="43"/>
      <c r="O1449" s="43"/>
      <c r="P1449" s="43"/>
      <c r="Q1449" s="43"/>
      <c r="R1449" s="43"/>
      <c r="S1449" s="43"/>
      <c r="T1449" s="79"/>
      <c r="AT1449" s="25" t="s">
        <v>369</v>
      </c>
      <c r="AU1449" s="25" t="s">
        <v>79</v>
      </c>
    </row>
    <row r="1450" spans="2:65" s="12" customFormat="1" ht="13.5">
      <c r="B1450" s="222"/>
      <c r="C1450" s="223"/>
      <c r="D1450" s="219" t="s">
        <v>371</v>
      </c>
      <c r="E1450" s="224" t="s">
        <v>21</v>
      </c>
      <c r="F1450" s="225" t="s">
        <v>2151</v>
      </c>
      <c r="G1450" s="223"/>
      <c r="H1450" s="226" t="s">
        <v>21</v>
      </c>
      <c r="I1450" s="227"/>
      <c r="J1450" s="223"/>
      <c r="K1450" s="223"/>
      <c r="L1450" s="228"/>
      <c r="M1450" s="229"/>
      <c r="N1450" s="230"/>
      <c r="O1450" s="230"/>
      <c r="P1450" s="230"/>
      <c r="Q1450" s="230"/>
      <c r="R1450" s="230"/>
      <c r="S1450" s="230"/>
      <c r="T1450" s="231"/>
      <c r="AT1450" s="232" t="s">
        <v>371</v>
      </c>
      <c r="AU1450" s="232" t="s">
        <v>79</v>
      </c>
      <c r="AV1450" s="12" t="s">
        <v>77</v>
      </c>
      <c r="AW1450" s="12" t="s">
        <v>33</v>
      </c>
      <c r="AX1450" s="12" t="s">
        <v>70</v>
      </c>
      <c r="AY1450" s="232" t="s">
        <v>361</v>
      </c>
    </row>
    <row r="1451" spans="2:65" s="13" customFormat="1" ht="13.5">
      <c r="B1451" s="233"/>
      <c r="C1451" s="234"/>
      <c r="D1451" s="235" t="s">
        <v>371</v>
      </c>
      <c r="E1451" s="236" t="s">
        <v>21</v>
      </c>
      <c r="F1451" s="237" t="s">
        <v>2169</v>
      </c>
      <c r="G1451" s="234"/>
      <c r="H1451" s="238">
        <v>8</v>
      </c>
      <c r="I1451" s="239"/>
      <c r="J1451" s="234"/>
      <c r="K1451" s="234"/>
      <c r="L1451" s="240"/>
      <c r="M1451" s="241"/>
      <c r="N1451" s="242"/>
      <c r="O1451" s="242"/>
      <c r="P1451" s="242"/>
      <c r="Q1451" s="242"/>
      <c r="R1451" s="242"/>
      <c r="S1451" s="242"/>
      <c r="T1451" s="243"/>
      <c r="AT1451" s="244" t="s">
        <v>371</v>
      </c>
      <c r="AU1451" s="244" t="s">
        <v>79</v>
      </c>
      <c r="AV1451" s="13" t="s">
        <v>79</v>
      </c>
      <c r="AW1451" s="13" t="s">
        <v>33</v>
      </c>
      <c r="AX1451" s="13" t="s">
        <v>77</v>
      </c>
      <c r="AY1451" s="244" t="s">
        <v>361</v>
      </c>
    </row>
    <row r="1452" spans="2:65" s="1" customFormat="1" ht="22.5" customHeight="1">
      <c r="B1452" s="42"/>
      <c r="C1452" s="207" t="s">
        <v>2170</v>
      </c>
      <c r="D1452" s="207" t="s">
        <v>363</v>
      </c>
      <c r="E1452" s="208" t="s">
        <v>2171</v>
      </c>
      <c r="F1452" s="209" t="s">
        <v>2172</v>
      </c>
      <c r="G1452" s="210" t="s">
        <v>614</v>
      </c>
      <c r="H1452" s="211">
        <v>4</v>
      </c>
      <c r="I1452" s="212"/>
      <c r="J1452" s="213">
        <f>ROUND(I1452*H1452,2)</f>
        <v>0</v>
      </c>
      <c r="K1452" s="209" t="s">
        <v>21</v>
      </c>
      <c r="L1452" s="62"/>
      <c r="M1452" s="214" t="s">
        <v>21</v>
      </c>
      <c r="N1452" s="215" t="s">
        <v>41</v>
      </c>
      <c r="O1452" s="43"/>
      <c r="P1452" s="216">
        <f>O1452*H1452</f>
        <v>0</v>
      </c>
      <c r="Q1452" s="216">
        <v>0</v>
      </c>
      <c r="R1452" s="216">
        <f>Q1452*H1452</f>
        <v>0</v>
      </c>
      <c r="S1452" s="216">
        <v>0</v>
      </c>
      <c r="T1452" s="217">
        <f>S1452*H1452</f>
        <v>0</v>
      </c>
      <c r="AR1452" s="25" t="s">
        <v>464</v>
      </c>
      <c r="AT1452" s="25" t="s">
        <v>363</v>
      </c>
      <c r="AU1452" s="25" t="s">
        <v>79</v>
      </c>
      <c r="AY1452" s="25" t="s">
        <v>361</v>
      </c>
      <c r="BE1452" s="218">
        <f>IF(N1452="základní",J1452,0)</f>
        <v>0</v>
      </c>
      <c r="BF1452" s="218">
        <f>IF(N1452="snížená",J1452,0)</f>
        <v>0</v>
      </c>
      <c r="BG1452" s="218">
        <f>IF(N1452="zákl. přenesená",J1452,0)</f>
        <v>0</v>
      </c>
      <c r="BH1452" s="218">
        <f>IF(N1452="sníž. přenesená",J1452,0)</f>
        <v>0</v>
      </c>
      <c r="BI1452" s="218">
        <f>IF(N1452="nulová",J1452,0)</f>
        <v>0</v>
      </c>
      <c r="BJ1452" s="25" t="s">
        <v>77</v>
      </c>
      <c r="BK1452" s="218">
        <f>ROUND(I1452*H1452,2)</f>
        <v>0</v>
      </c>
      <c r="BL1452" s="25" t="s">
        <v>464</v>
      </c>
      <c r="BM1452" s="25" t="s">
        <v>2173</v>
      </c>
    </row>
    <row r="1453" spans="2:65" s="1" customFormat="1" ht="13.5">
      <c r="B1453" s="42"/>
      <c r="C1453" s="64"/>
      <c r="D1453" s="219" t="s">
        <v>369</v>
      </c>
      <c r="E1453" s="64"/>
      <c r="F1453" s="220" t="s">
        <v>2172</v>
      </c>
      <c r="G1453" s="64"/>
      <c r="H1453" s="64"/>
      <c r="I1453" s="175"/>
      <c r="J1453" s="64"/>
      <c r="K1453" s="64"/>
      <c r="L1453" s="62"/>
      <c r="M1453" s="221"/>
      <c r="N1453" s="43"/>
      <c r="O1453" s="43"/>
      <c r="P1453" s="43"/>
      <c r="Q1453" s="43"/>
      <c r="R1453" s="43"/>
      <c r="S1453" s="43"/>
      <c r="T1453" s="79"/>
      <c r="AT1453" s="25" t="s">
        <v>369</v>
      </c>
      <c r="AU1453" s="25" t="s">
        <v>79</v>
      </c>
    </row>
    <row r="1454" spans="2:65" s="12" customFormat="1" ht="13.5">
      <c r="B1454" s="222"/>
      <c r="C1454" s="223"/>
      <c r="D1454" s="219" t="s">
        <v>371</v>
      </c>
      <c r="E1454" s="224" t="s">
        <v>21</v>
      </c>
      <c r="F1454" s="225" t="s">
        <v>2151</v>
      </c>
      <c r="G1454" s="223"/>
      <c r="H1454" s="226" t="s">
        <v>21</v>
      </c>
      <c r="I1454" s="227"/>
      <c r="J1454" s="223"/>
      <c r="K1454" s="223"/>
      <c r="L1454" s="228"/>
      <c r="M1454" s="229"/>
      <c r="N1454" s="230"/>
      <c r="O1454" s="230"/>
      <c r="P1454" s="230"/>
      <c r="Q1454" s="230"/>
      <c r="R1454" s="230"/>
      <c r="S1454" s="230"/>
      <c r="T1454" s="231"/>
      <c r="AT1454" s="232" t="s">
        <v>371</v>
      </c>
      <c r="AU1454" s="232" t="s">
        <v>79</v>
      </c>
      <c r="AV1454" s="12" t="s">
        <v>77</v>
      </c>
      <c r="AW1454" s="12" t="s">
        <v>33</v>
      </c>
      <c r="AX1454" s="12" t="s">
        <v>70</v>
      </c>
      <c r="AY1454" s="232" t="s">
        <v>361</v>
      </c>
    </row>
    <row r="1455" spans="2:65" s="13" customFormat="1" ht="13.5">
      <c r="B1455" s="233"/>
      <c r="C1455" s="234"/>
      <c r="D1455" s="235" t="s">
        <v>371</v>
      </c>
      <c r="E1455" s="236" t="s">
        <v>21</v>
      </c>
      <c r="F1455" s="237" t="s">
        <v>2174</v>
      </c>
      <c r="G1455" s="234"/>
      <c r="H1455" s="238">
        <v>4</v>
      </c>
      <c r="I1455" s="239"/>
      <c r="J1455" s="234"/>
      <c r="K1455" s="234"/>
      <c r="L1455" s="240"/>
      <c r="M1455" s="241"/>
      <c r="N1455" s="242"/>
      <c r="O1455" s="242"/>
      <c r="P1455" s="242"/>
      <c r="Q1455" s="242"/>
      <c r="R1455" s="242"/>
      <c r="S1455" s="242"/>
      <c r="T1455" s="243"/>
      <c r="AT1455" s="244" t="s">
        <v>371</v>
      </c>
      <c r="AU1455" s="244" t="s">
        <v>79</v>
      </c>
      <c r="AV1455" s="13" t="s">
        <v>79</v>
      </c>
      <c r="AW1455" s="13" t="s">
        <v>33</v>
      </c>
      <c r="AX1455" s="13" t="s">
        <v>77</v>
      </c>
      <c r="AY1455" s="244" t="s">
        <v>361</v>
      </c>
    </row>
    <row r="1456" spans="2:65" s="1" customFormat="1" ht="22.5" customHeight="1">
      <c r="B1456" s="42"/>
      <c r="C1456" s="207" t="s">
        <v>2175</v>
      </c>
      <c r="D1456" s="207" t="s">
        <v>363</v>
      </c>
      <c r="E1456" s="208" t="s">
        <v>2176</v>
      </c>
      <c r="F1456" s="209" t="s">
        <v>2177</v>
      </c>
      <c r="G1456" s="210" t="s">
        <v>614</v>
      </c>
      <c r="H1456" s="211">
        <v>1</v>
      </c>
      <c r="I1456" s="212"/>
      <c r="J1456" s="213">
        <f>ROUND(I1456*H1456,2)</f>
        <v>0</v>
      </c>
      <c r="K1456" s="209" t="s">
        <v>21</v>
      </c>
      <c r="L1456" s="62"/>
      <c r="M1456" s="214" t="s">
        <v>21</v>
      </c>
      <c r="N1456" s="215" t="s">
        <v>41</v>
      </c>
      <c r="O1456" s="43"/>
      <c r="P1456" s="216">
        <f>O1456*H1456</f>
        <v>0</v>
      </c>
      <c r="Q1456" s="216">
        <v>0</v>
      </c>
      <c r="R1456" s="216">
        <f>Q1456*H1456</f>
        <v>0</v>
      </c>
      <c r="S1456" s="216">
        <v>0</v>
      </c>
      <c r="T1456" s="217">
        <f>S1456*H1456</f>
        <v>0</v>
      </c>
      <c r="AR1456" s="25" t="s">
        <v>464</v>
      </c>
      <c r="AT1456" s="25" t="s">
        <v>363</v>
      </c>
      <c r="AU1456" s="25" t="s">
        <v>79</v>
      </c>
      <c r="AY1456" s="25" t="s">
        <v>361</v>
      </c>
      <c r="BE1456" s="218">
        <f>IF(N1456="základní",J1456,0)</f>
        <v>0</v>
      </c>
      <c r="BF1456" s="218">
        <f>IF(N1456="snížená",J1456,0)</f>
        <v>0</v>
      </c>
      <c r="BG1456" s="218">
        <f>IF(N1456="zákl. přenesená",J1456,0)</f>
        <v>0</v>
      </c>
      <c r="BH1456" s="218">
        <f>IF(N1456="sníž. přenesená",J1456,0)</f>
        <v>0</v>
      </c>
      <c r="BI1456" s="218">
        <f>IF(N1456="nulová",J1456,0)</f>
        <v>0</v>
      </c>
      <c r="BJ1456" s="25" t="s">
        <v>77</v>
      </c>
      <c r="BK1456" s="218">
        <f>ROUND(I1456*H1456,2)</f>
        <v>0</v>
      </c>
      <c r="BL1456" s="25" t="s">
        <v>464</v>
      </c>
      <c r="BM1456" s="25" t="s">
        <v>2178</v>
      </c>
    </row>
    <row r="1457" spans="2:65" s="1" customFormat="1" ht="13.5">
      <c r="B1457" s="42"/>
      <c r="C1457" s="64"/>
      <c r="D1457" s="219" t="s">
        <v>369</v>
      </c>
      <c r="E1457" s="64"/>
      <c r="F1457" s="220" t="s">
        <v>2177</v>
      </c>
      <c r="G1457" s="64"/>
      <c r="H1457" s="64"/>
      <c r="I1457" s="175"/>
      <c r="J1457" s="64"/>
      <c r="K1457" s="64"/>
      <c r="L1457" s="62"/>
      <c r="M1457" s="221"/>
      <c r="N1457" s="43"/>
      <c r="O1457" s="43"/>
      <c r="P1457" s="43"/>
      <c r="Q1457" s="43"/>
      <c r="R1457" s="43"/>
      <c r="S1457" s="43"/>
      <c r="T1457" s="79"/>
      <c r="AT1457" s="25" t="s">
        <v>369</v>
      </c>
      <c r="AU1457" s="25" t="s">
        <v>79</v>
      </c>
    </row>
    <row r="1458" spans="2:65" s="12" customFormat="1" ht="13.5">
      <c r="B1458" s="222"/>
      <c r="C1458" s="223"/>
      <c r="D1458" s="219" t="s">
        <v>371</v>
      </c>
      <c r="E1458" s="224" t="s">
        <v>21</v>
      </c>
      <c r="F1458" s="225" t="s">
        <v>2151</v>
      </c>
      <c r="G1458" s="223"/>
      <c r="H1458" s="226" t="s">
        <v>21</v>
      </c>
      <c r="I1458" s="227"/>
      <c r="J1458" s="223"/>
      <c r="K1458" s="223"/>
      <c r="L1458" s="228"/>
      <c r="M1458" s="229"/>
      <c r="N1458" s="230"/>
      <c r="O1458" s="230"/>
      <c r="P1458" s="230"/>
      <c r="Q1458" s="230"/>
      <c r="R1458" s="230"/>
      <c r="S1458" s="230"/>
      <c r="T1458" s="231"/>
      <c r="AT1458" s="232" t="s">
        <v>371</v>
      </c>
      <c r="AU1458" s="232" t="s">
        <v>79</v>
      </c>
      <c r="AV1458" s="12" t="s">
        <v>77</v>
      </c>
      <c r="AW1458" s="12" t="s">
        <v>33</v>
      </c>
      <c r="AX1458" s="12" t="s">
        <v>70</v>
      </c>
      <c r="AY1458" s="232" t="s">
        <v>361</v>
      </c>
    </row>
    <row r="1459" spans="2:65" s="13" customFormat="1" ht="13.5">
      <c r="B1459" s="233"/>
      <c r="C1459" s="234"/>
      <c r="D1459" s="235" t="s">
        <v>371</v>
      </c>
      <c r="E1459" s="236" t="s">
        <v>21</v>
      </c>
      <c r="F1459" s="237" t="s">
        <v>2179</v>
      </c>
      <c r="G1459" s="234"/>
      <c r="H1459" s="238">
        <v>1</v>
      </c>
      <c r="I1459" s="239"/>
      <c r="J1459" s="234"/>
      <c r="K1459" s="234"/>
      <c r="L1459" s="240"/>
      <c r="M1459" s="241"/>
      <c r="N1459" s="242"/>
      <c r="O1459" s="242"/>
      <c r="P1459" s="242"/>
      <c r="Q1459" s="242"/>
      <c r="R1459" s="242"/>
      <c r="S1459" s="242"/>
      <c r="T1459" s="243"/>
      <c r="AT1459" s="244" t="s">
        <v>371</v>
      </c>
      <c r="AU1459" s="244" t="s">
        <v>79</v>
      </c>
      <c r="AV1459" s="13" t="s">
        <v>79</v>
      </c>
      <c r="AW1459" s="13" t="s">
        <v>33</v>
      </c>
      <c r="AX1459" s="13" t="s">
        <v>77</v>
      </c>
      <c r="AY1459" s="244" t="s">
        <v>361</v>
      </c>
    </row>
    <row r="1460" spans="2:65" s="1" customFormat="1" ht="22.5" customHeight="1">
      <c r="B1460" s="42"/>
      <c r="C1460" s="207" t="s">
        <v>2180</v>
      </c>
      <c r="D1460" s="207" t="s">
        <v>363</v>
      </c>
      <c r="E1460" s="208" t="s">
        <v>2181</v>
      </c>
      <c r="F1460" s="209" t="s">
        <v>2182</v>
      </c>
      <c r="G1460" s="210" t="s">
        <v>1227</v>
      </c>
      <c r="H1460" s="284"/>
      <c r="I1460" s="212"/>
      <c r="J1460" s="213">
        <f>ROUND(I1460*H1460,2)</f>
        <v>0</v>
      </c>
      <c r="K1460" s="209" t="s">
        <v>367</v>
      </c>
      <c r="L1460" s="62"/>
      <c r="M1460" s="214" t="s">
        <v>21</v>
      </c>
      <c r="N1460" s="215" t="s">
        <v>41</v>
      </c>
      <c r="O1460" s="43"/>
      <c r="P1460" s="216">
        <f>O1460*H1460</f>
        <v>0</v>
      </c>
      <c r="Q1460" s="216">
        <v>0</v>
      </c>
      <c r="R1460" s="216">
        <f>Q1460*H1460</f>
        <v>0</v>
      </c>
      <c r="S1460" s="216">
        <v>0</v>
      </c>
      <c r="T1460" s="217">
        <f>S1460*H1460</f>
        <v>0</v>
      </c>
      <c r="AR1460" s="25" t="s">
        <v>464</v>
      </c>
      <c r="AT1460" s="25" t="s">
        <v>363</v>
      </c>
      <c r="AU1460" s="25" t="s">
        <v>79</v>
      </c>
      <c r="AY1460" s="25" t="s">
        <v>361</v>
      </c>
      <c r="BE1460" s="218">
        <f>IF(N1460="základní",J1460,0)</f>
        <v>0</v>
      </c>
      <c r="BF1460" s="218">
        <f>IF(N1460="snížená",J1460,0)</f>
        <v>0</v>
      </c>
      <c r="BG1460" s="218">
        <f>IF(N1460="zákl. přenesená",J1460,0)</f>
        <v>0</v>
      </c>
      <c r="BH1460" s="218">
        <f>IF(N1460="sníž. přenesená",J1460,0)</f>
        <v>0</v>
      </c>
      <c r="BI1460" s="218">
        <f>IF(N1460="nulová",J1460,0)</f>
        <v>0</v>
      </c>
      <c r="BJ1460" s="25" t="s">
        <v>77</v>
      </c>
      <c r="BK1460" s="218">
        <f>ROUND(I1460*H1460,2)</f>
        <v>0</v>
      </c>
      <c r="BL1460" s="25" t="s">
        <v>464</v>
      </c>
      <c r="BM1460" s="25" t="s">
        <v>2183</v>
      </c>
    </row>
    <row r="1461" spans="2:65" s="1" customFormat="1" ht="27">
      <c r="B1461" s="42"/>
      <c r="C1461" s="64"/>
      <c r="D1461" s="219" t="s">
        <v>369</v>
      </c>
      <c r="E1461" s="64"/>
      <c r="F1461" s="220" t="s">
        <v>2184</v>
      </c>
      <c r="G1461" s="64"/>
      <c r="H1461" s="64"/>
      <c r="I1461" s="175"/>
      <c r="J1461" s="64"/>
      <c r="K1461" s="64"/>
      <c r="L1461" s="62"/>
      <c r="M1461" s="221"/>
      <c r="N1461" s="43"/>
      <c r="O1461" s="43"/>
      <c r="P1461" s="43"/>
      <c r="Q1461" s="43"/>
      <c r="R1461" s="43"/>
      <c r="S1461" s="43"/>
      <c r="T1461" s="79"/>
      <c r="AT1461" s="25" t="s">
        <v>369</v>
      </c>
      <c r="AU1461" s="25" t="s">
        <v>79</v>
      </c>
    </row>
    <row r="1462" spans="2:65" s="11" customFormat="1" ht="29.85" customHeight="1">
      <c r="B1462" s="190"/>
      <c r="C1462" s="191"/>
      <c r="D1462" s="204" t="s">
        <v>69</v>
      </c>
      <c r="E1462" s="205" t="s">
        <v>2185</v>
      </c>
      <c r="F1462" s="205" t="s">
        <v>2186</v>
      </c>
      <c r="G1462" s="191"/>
      <c r="H1462" s="191"/>
      <c r="I1462" s="194"/>
      <c r="J1462" s="206">
        <f>BK1462</f>
        <v>0</v>
      </c>
      <c r="K1462" s="191"/>
      <c r="L1462" s="196"/>
      <c r="M1462" s="197"/>
      <c r="N1462" s="198"/>
      <c r="O1462" s="198"/>
      <c r="P1462" s="199">
        <f>SUM(P1463:P1506)</f>
        <v>0</v>
      </c>
      <c r="Q1462" s="198"/>
      <c r="R1462" s="199">
        <f>SUM(R1463:R1506)</f>
        <v>0.31510731000000003</v>
      </c>
      <c r="S1462" s="198"/>
      <c r="T1462" s="200">
        <f>SUM(T1463:T1506)</f>
        <v>0</v>
      </c>
      <c r="AR1462" s="201" t="s">
        <v>79</v>
      </c>
      <c r="AT1462" s="202" t="s">
        <v>69</v>
      </c>
      <c r="AU1462" s="202" t="s">
        <v>77</v>
      </c>
      <c r="AY1462" s="201" t="s">
        <v>361</v>
      </c>
      <c r="BK1462" s="203">
        <f>SUM(BK1463:BK1506)</f>
        <v>0</v>
      </c>
    </row>
    <row r="1463" spans="2:65" s="1" customFormat="1" ht="22.5" customHeight="1">
      <c r="B1463" s="42"/>
      <c r="C1463" s="207" t="s">
        <v>2187</v>
      </c>
      <c r="D1463" s="207" t="s">
        <v>363</v>
      </c>
      <c r="E1463" s="208" t="s">
        <v>2188</v>
      </c>
      <c r="F1463" s="209" t="s">
        <v>2189</v>
      </c>
      <c r="G1463" s="210" t="s">
        <v>685</v>
      </c>
      <c r="H1463" s="211">
        <v>47.66</v>
      </c>
      <c r="I1463" s="212"/>
      <c r="J1463" s="213">
        <f>ROUND(I1463*H1463,2)</f>
        <v>0</v>
      </c>
      <c r="K1463" s="209" t="s">
        <v>367</v>
      </c>
      <c r="L1463" s="62"/>
      <c r="M1463" s="214" t="s">
        <v>21</v>
      </c>
      <c r="N1463" s="215" t="s">
        <v>41</v>
      </c>
      <c r="O1463" s="43"/>
      <c r="P1463" s="216">
        <f>O1463*H1463</f>
        <v>0</v>
      </c>
      <c r="Q1463" s="216">
        <v>6.2E-4</v>
      </c>
      <c r="R1463" s="216">
        <f>Q1463*H1463</f>
        <v>2.9549199999999998E-2</v>
      </c>
      <c r="S1463" s="216">
        <v>0</v>
      </c>
      <c r="T1463" s="217">
        <f>S1463*H1463</f>
        <v>0</v>
      </c>
      <c r="AR1463" s="25" t="s">
        <v>464</v>
      </c>
      <c r="AT1463" s="25" t="s">
        <v>363</v>
      </c>
      <c r="AU1463" s="25" t="s">
        <v>79</v>
      </c>
      <c r="AY1463" s="25" t="s">
        <v>361</v>
      </c>
      <c r="BE1463" s="218">
        <f>IF(N1463="základní",J1463,0)</f>
        <v>0</v>
      </c>
      <c r="BF1463" s="218">
        <f>IF(N1463="snížená",J1463,0)</f>
        <v>0</v>
      </c>
      <c r="BG1463" s="218">
        <f>IF(N1463="zákl. přenesená",J1463,0)</f>
        <v>0</v>
      </c>
      <c r="BH1463" s="218">
        <f>IF(N1463="sníž. přenesená",J1463,0)</f>
        <v>0</v>
      </c>
      <c r="BI1463" s="218">
        <f>IF(N1463="nulová",J1463,0)</f>
        <v>0</v>
      </c>
      <c r="BJ1463" s="25" t="s">
        <v>77</v>
      </c>
      <c r="BK1463" s="218">
        <f>ROUND(I1463*H1463,2)</f>
        <v>0</v>
      </c>
      <c r="BL1463" s="25" t="s">
        <v>464</v>
      </c>
      <c r="BM1463" s="25" t="s">
        <v>2190</v>
      </c>
    </row>
    <row r="1464" spans="2:65" s="1" customFormat="1" ht="27">
      <c r="B1464" s="42"/>
      <c r="C1464" s="64"/>
      <c r="D1464" s="219" t="s">
        <v>369</v>
      </c>
      <c r="E1464" s="64"/>
      <c r="F1464" s="220" t="s">
        <v>2191</v>
      </c>
      <c r="G1464" s="64"/>
      <c r="H1464" s="64"/>
      <c r="I1464" s="175"/>
      <c r="J1464" s="64"/>
      <c r="K1464" s="64"/>
      <c r="L1464" s="62"/>
      <c r="M1464" s="221"/>
      <c r="N1464" s="43"/>
      <c r="O1464" s="43"/>
      <c r="P1464" s="43"/>
      <c r="Q1464" s="43"/>
      <c r="R1464" s="43"/>
      <c r="S1464" s="43"/>
      <c r="T1464" s="79"/>
      <c r="AT1464" s="25" t="s">
        <v>369</v>
      </c>
      <c r="AU1464" s="25" t="s">
        <v>79</v>
      </c>
    </row>
    <row r="1465" spans="2:65" s="12" customFormat="1" ht="13.5">
      <c r="B1465" s="222"/>
      <c r="C1465" s="223"/>
      <c r="D1465" s="219" t="s">
        <v>371</v>
      </c>
      <c r="E1465" s="224" t="s">
        <v>21</v>
      </c>
      <c r="F1465" s="225" t="s">
        <v>695</v>
      </c>
      <c r="G1465" s="223"/>
      <c r="H1465" s="226" t="s">
        <v>21</v>
      </c>
      <c r="I1465" s="227"/>
      <c r="J1465" s="223"/>
      <c r="K1465" s="223"/>
      <c r="L1465" s="228"/>
      <c r="M1465" s="229"/>
      <c r="N1465" s="230"/>
      <c r="O1465" s="230"/>
      <c r="P1465" s="230"/>
      <c r="Q1465" s="230"/>
      <c r="R1465" s="230"/>
      <c r="S1465" s="230"/>
      <c r="T1465" s="231"/>
      <c r="AT1465" s="232" t="s">
        <v>371</v>
      </c>
      <c r="AU1465" s="232" t="s">
        <v>79</v>
      </c>
      <c r="AV1465" s="12" t="s">
        <v>77</v>
      </c>
      <c r="AW1465" s="12" t="s">
        <v>33</v>
      </c>
      <c r="AX1465" s="12" t="s">
        <v>70</v>
      </c>
      <c r="AY1465" s="232" t="s">
        <v>361</v>
      </c>
    </row>
    <row r="1466" spans="2:65" s="13" customFormat="1" ht="13.5">
      <c r="B1466" s="233"/>
      <c r="C1466" s="234"/>
      <c r="D1466" s="219" t="s">
        <v>371</v>
      </c>
      <c r="E1466" s="245" t="s">
        <v>21</v>
      </c>
      <c r="F1466" s="246" t="s">
        <v>2192</v>
      </c>
      <c r="G1466" s="234"/>
      <c r="H1466" s="247">
        <v>11.63</v>
      </c>
      <c r="I1466" s="239"/>
      <c r="J1466" s="234"/>
      <c r="K1466" s="234"/>
      <c r="L1466" s="240"/>
      <c r="M1466" s="241"/>
      <c r="N1466" s="242"/>
      <c r="O1466" s="242"/>
      <c r="P1466" s="242"/>
      <c r="Q1466" s="242"/>
      <c r="R1466" s="242"/>
      <c r="S1466" s="242"/>
      <c r="T1466" s="243"/>
      <c r="AT1466" s="244" t="s">
        <v>371</v>
      </c>
      <c r="AU1466" s="244" t="s">
        <v>79</v>
      </c>
      <c r="AV1466" s="13" t="s">
        <v>79</v>
      </c>
      <c r="AW1466" s="13" t="s">
        <v>33</v>
      </c>
      <c r="AX1466" s="13" t="s">
        <v>70</v>
      </c>
      <c r="AY1466" s="244" t="s">
        <v>361</v>
      </c>
    </row>
    <row r="1467" spans="2:65" s="13" customFormat="1" ht="13.5">
      <c r="B1467" s="233"/>
      <c r="C1467" s="234"/>
      <c r="D1467" s="219" t="s">
        <v>371</v>
      </c>
      <c r="E1467" s="245" t="s">
        <v>21</v>
      </c>
      <c r="F1467" s="246" t="s">
        <v>2193</v>
      </c>
      <c r="G1467" s="234"/>
      <c r="H1467" s="247">
        <v>9.8000000000000007</v>
      </c>
      <c r="I1467" s="239"/>
      <c r="J1467" s="234"/>
      <c r="K1467" s="234"/>
      <c r="L1467" s="240"/>
      <c r="M1467" s="241"/>
      <c r="N1467" s="242"/>
      <c r="O1467" s="242"/>
      <c r="P1467" s="242"/>
      <c r="Q1467" s="242"/>
      <c r="R1467" s="242"/>
      <c r="S1467" s="242"/>
      <c r="T1467" s="243"/>
      <c r="AT1467" s="244" t="s">
        <v>371</v>
      </c>
      <c r="AU1467" s="244" t="s">
        <v>79</v>
      </c>
      <c r="AV1467" s="13" t="s">
        <v>79</v>
      </c>
      <c r="AW1467" s="13" t="s">
        <v>33</v>
      </c>
      <c r="AX1467" s="13" t="s">
        <v>70</v>
      </c>
      <c r="AY1467" s="244" t="s">
        <v>361</v>
      </c>
    </row>
    <row r="1468" spans="2:65" s="13" customFormat="1" ht="13.5">
      <c r="B1468" s="233"/>
      <c r="C1468" s="234"/>
      <c r="D1468" s="219" t="s">
        <v>371</v>
      </c>
      <c r="E1468" s="245" t="s">
        <v>21</v>
      </c>
      <c r="F1468" s="246" t="s">
        <v>2194</v>
      </c>
      <c r="G1468" s="234"/>
      <c r="H1468" s="247">
        <v>7.42</v>
      </c>
      <c r="I1468" s="239"/>
      <c r="J1468" s="234"/>
      <c r="K1468" s="234"/>
      <c r="L1468" s="240"/>
      <c r="M1468" s="241"/>
      <c r="N1468" s="242"/>
      <c r="O1468" s="242"/>
      <c r="P1468" s="242"/>
      <c r="Q1468" s="242"/>
      <c r="R1468" s="242"/>
      <c r="S1468" s="242"/>
      <c r="T1468" s="243"/>
      <c r="AT1468" s="244" t="s">
        <v>371</v>
      </c>
      <c r="AU1468" s="244" t="s">
        <v>79</v>
      </c>
      <c r="AV1468" s="13" t="s">
        <v>79</v>
      </c>
      <c r="AW1468" s="13" t="s">
        <v>33</v>
      </c>
      <c r="AX1468" s="13" t="s">
        <v>70</v>
      </c>
      <c r="AY1468" s="244" t="s">
        <v>361</v>
      </c>
    </row>
    <row r="1469" spans="2:65" s="13" customFormat="1" ht="13.5">
      <c r="B1469" s="233"/>
      <c r="C1469" s="234"/>
      <c r="D1469" s="219" t="s">
        <v>371</v>
      </c>
      <c r="E1469" s="245" t="s">
        <v>21</v>
      </c>
      <c r="F1469" s="246" t="s">
        <v>2195</v>
      </c>
      <c r="G1469" s="234"/>
      <c r="H1469" s="247">
        <v>9.82</v>
      </c>
      <c r="I1469" s="239"/>
      <c r="J1469" s="234"/>
      <c r="K1469" s="234"/>
      <c r="L1469" s="240"/>
      <c r="M1469" s="241"/>
      <c r="N1469" s="242"/>
      <c r="O1469" s="242"/>
      <c r="P1469" s="242"/>
      <c r="Q1469" s="242"/>
      <c r="R1469" s="242"/>
      <c r="S1469" s="242"/>
      <c r="T1469" s="243"/>
      <c r="AT1469" s="244" t="s">
        <v>371</v>
      </c>
      <c r="AU1469" s="244" t="s">
        <v>79</v>
      </c>
      <c r="AV1469" s="13" t="s">
        <v>79</v>
      </c>
      <c r="AW1469" s="13" t="s">
        <v>33</v>
      </c>
      <c r="AX1469" s="13" t="s">
        <v>70</v>
      </c>
      <c r="AY1469" s="244" t="s">
        <v>361</v>
      </c>
    </row>
    <row r="1470" spans="2:65" s="13" customFormat="1" ht="13.5">
      <c r="B1470" s="233"/>
      <c r="C1470" s="234"/>
      <c r="D1470" s="219" t="s">
        <v>371</v>
      </c>
      <c r="E1470" s="245" t="s">
        <v>21</v>
      </c>
      <c r="F1470" s="246" t="s">
        <v>2196</v>
      </c>
      <c r="G1470" s="234"/>
      <c r="H1470" s="247">
        <v>8.99</v>
      </c>
      <c r="I1470" s="239"/>
      <c r="J1470" s="234"/>
      <c r="K1470" s="234"/>
      <c r="L1470" s="240"/>
      <c r="M1470" s="241"/>
      <c r="N1470" s="242"/>
      <c r="O1470" s="242"/>
      <c r="P1470" s="242"/>
      <c r="Q1470" s="242"/>
      <c r="R1470" s="242"/>
      <c r="S1470" s="242"/>
      <c r="T1470" s="243"/>
      <c r="AT1470" s="244" t="s">
        <v>371</v>
      </c>
      <c r="AU1470" s="244" t="s">
        <v>79</v>
      </c>
      <c r="AV1470" s="13" t="s">
        <v>79</v>
      </c>
      <c r="AW1470" s="13" t="s">
        <v>33</v>
      </c>
      <c r="AX1470" s="13" t="s">
        <v>70</v>
      </c>
      <c r="AY1470" s="244" t="s">
        <v>361</v>
      </c>
    </row>
    <row r="1471" spans="2:65" s="14" customFormat="1" ht="13.5">
      <c r="B1471" s="248"/>
      <c r="C1471" s="249"/>
      <c r="D1471" s="235" t="s">
        <v>371</v>
      </c>
      <c r="E1471" s="250" t="s">
        <v>231</v>
      </c>
      <c r="F1471" s="251" t="s">
        <v>392</v>
      </c>
      <c r="G1471" s="249"/>
      <c r="H1471" s="252">
        <v>47.66</v>
      </c>
      <c r="I1471" s="253"/>
      <c r="J1471" s="249"/>
      <c r="K1471" s="249"/>
      <c r="L1471" s="254"/>
      <c r="M1471" s="255"/>
      <c r="N1471" s="256"/>
      <c r="O1471" s="256"/>
      <c r="P1471" s="256"/>
      <c r="Q1471" s="256"/>
      <c r="R1471" s="256"/>
      <c r="S1471" s="256"/>
      <c r="T1471" s="257"/>
      <c r="AT1471" s="258" t="s">
        <v>371</v>
      </c>
      <c r="AU1471" s="258" t="s">
        <v>79</v>
      </c>
      <c r="AV1471" s="14" t="s">
        <v>147</v>
      </c>
      <c r="AW1471" s="14" t="s">
        <v>33</v>
      </c>
      <c r="AX1471" s="14" t="s">
        <v>77</v>
      </c>
      <c r="AY1471" s="258" t="s">
        <v>361</v>
      </c>
    </row>
    <row r="1472" spans="2:65" s="1" customFormat="1" ht="22.5" customHeight="1">
      <c r="B1472" s="42"/>
      <c r="C1472" s="273" t="s">
        <v>2197</v>
      </c>
      <c r="D1472" s="273" t="s">
        <v>952</v>
      </c>
      <c r="E1472" s="274" t="s">
        <v>2198</v>
      </c>
      <c r="F1472" s="275" t="s">
        <v>2199</v>
      </c>
      <c r="G1472" s="276" t="s">
        <v>685</v>
      </c>
      <c r="H1472" s="277">
        <v>52.426000000000002</v>
      </c>
      <c r="I1472" s="278"/>
      <c r="J1472" s="279">
        <f>ROUND(I1472*H1472,2)</f>
        <v>0</v>
      </c>
      <c r="K1472" s="275" t="s">
        <v>21</v>
      </c>
      <c r="L1472" s="280"/>
      <c r="M1472" s="281" t="s">
        <v>21</v>
      </c>
      <c r="N1472" s="282" t="s">
        <v>41</v>
      </c>
      <c r="O1472" s="43"/>
      <c r="P1472" s="216">
        <f>O1472*H1472</f>
        <v>0</v>
      </c>
      <c r="Q1472" s="216">
        <v>3.6000000000000002E-4</v>
      </c>
      <c r="R1472" s="216">
        <f>Q1472*H1472</f>
        <v>1.8873360000000002E-2</v>
      </c>
      <c r="S1472" s="216">
        <v>0</v>
      </c>
      <c r="T1472" s="217">
        <f>S1472*H1472</f>
        <v>0</v>
      </c>
      <c r="AR1472" s="25" t="s">
        <v>580</v>
      </c>
      <c r="AT1472" s="25" t="s">
        <v>952</v>
      </c>
      <c r="AU1472" s="25" t="s">
        <v>79</v>
      </c>
      <c r="AY1472" s="25" t="s">
        <v>361</v>
      </c>
      <c r="BE1472" s="218">
        <f>IF(N1472="základní",J1472,0)</f>
        <v>0</v>
      </c>
      <c r="BF1472" s="218">
        <f>IF(N1472="snížená",J1472,0)</f>
        <v>0</v>
      </c>
      <c r="BG1472" s="218">
        <f>IF(N1472="zákl. přenesená",J1472,0)</f>
        <v>0</v>
      </c>
      <c r="BH1472" s="218">
        <f>IF(N1472="sníž. přenesená",J1472,0)</f>
        <v>0</v>
      </c>
      <c r="BI1472" s="218">
        <f>IF(N1472="nulová",J1472,0)</f>
        <v>0</v>
      </c>
      <c r="BJ1472" s="25" t="s">
        <v>77</v>
      </c>
      <c r="BK1472" s="218">
        <f>ROUND(I1472*H1472,2)</f>
        <v>0</v>
      </c>
      <c r="BL1472" s="25" t="s">
        <v>464</v>
      </c>
      <c r="BM1472" s="25" t="s">
        <v>2200</v>
      </c>
    </row>
    <row r="1473" spans="2:65" s="1" customFormat="1" ht="13.5">
      <c r="B1473" s="42"/>
      <c r="C1473" s="64"/>
      <c r="D1473" s="219" t="s">
        <v>369</v>
      </c>
      <c r="E1473" s="64"/>
      <c r="F1473" s="220" t="s">
        <v>2201</v>
      </c>
      <c r="G1473" s="64"/>
      <c r="H1473" s="64"/>
      <c r="I1473" s="175"/>
      <c r="J1473" s="64"/>
      <c r="K1473" s="64"/>
      <c r="L1473" s="62"/>
      <c r="M1473" s="221"/>
      <c r="N1473" s="43"/>
      <c r="O1473" s="43"/>
      <c r="P1473" s="43"/>
      <c r="Q1473" s="43"/>
      <c r="R1473" s="43"/>
      <c r="S1473" s="43"/>
      <c r="T1473" s="79"/>
      <c r="AT1473" s="25" t="s">
        <v>369</v>
      </c>
      <c r="AU1473" s="25" t="s">
        <v>79</v>
      </c>
    </row>
    <row r="1474" spans="2:65" s="13" customFormat="1" ht="13.5">
      <c r="B1474" s="233"/>
      <c r="C1474" s="234"/>
      <c r="D1474" s="235" t="s">
        <v>371</v>
      </c>
      <c r="E1474" s="234"/>
      <c r="F1474" s="237" t="s">
        <v>2202</v>
      </c>
      <c r="G1474" s="234"/>
      <c r="H1474" s="238">
        <v>52.426000000000002</v>
      </c>
      <c r="I1474" s="239"/>
      <c r="J1474" s="234"/>
      <c r="K1474" s="234"/>
      <c r="L1474" s="240"/>
      <c r="M1474" s="241"/>
      <c r="N1474" s="242"/>
      <c r="O1474" s="242"/>
      <c r="P1474" s="242"/>
      <c r="Q1474" s="242"/>
      <c r="R1474" s="242"/>
      <c r="S1474" s="242"/>
      <c r="T1474" s="243"/>
      <c r="AT1474" s="244" t="s">
        <v>371</v>
      </c>
      <c r="AU1474" s="244" t="s">
        <v>79</v>
      </c>
      <c r="AV1474" s="13" t="s">
        <v>79</v>
      </c>
      <c r="AW1474" s="13" t="s">
        <v>6</v>
      </c>
      <c r="AX1474" s="13" t="s">
        <v>77</v>
      </c>
      <c r="AY1474" s="244" t="s">
        <v>361</v>
      </c>
    </row>
    <row r="1475" spans="2:65" s="1" customFormat="1" ht="22.5" customHeight="1">
      <c r="B1475" s="42"/>
      <c r="C1475" s="207" t="s">
        <v>2203</v>
      </c>
      <c r="D1475" s="207" t="s">
        <v>363</v>
      </c>
      <c r="E1475" s="208" t="s">
        <v>2204</v>
      </c>
      <c r="F1475" s="209" t="s">
        <v>2205</v>
      </c>
      <c r="G1475" s="210" t="s">
        <v>459</v>
      </c>
      <c r="H1475" s="211">
        <v>67.174999999999997</v>
      </c>
      <c r="I1475" s="212"/>
      <c r="J1475" s="213">
        <f>ROUND(I1475*H1475,2)</f>
        <v>0</v>
      </c>
      <c r="K1475" s="209" t="s">
        <v>367</v>
      </c>
      <c r="L1475" s="62"/>
      <c r="M1475" s="214" t="s">
        <v>21</v>
      </c>
      <c r="N1475" s="215" t="s">
        <v>41</v>
      </c>
      <c r="O1475" s="43"/>
      <c r="P1475" s="216">
        <f>O1475*H1475</f>
        <v>0</v>
      </c>
      <c r="Q1475" s="216">
        <v>3.6700000000000001E-3</v>
      </c>
      <c r="R1475" s="216">
        <f>Q1475*H1475</f>
        <v>0.24653225000000001</v>
      </c>
      <c r="S1475" s="216">
        <v>0</v>
      </c>
      <c r="T1475" s="217">
        <f>S1475*H1475</f>
        <v>0</v>
      </c>
      <c r="AR1475" s="25" t="s">
        <v>464</v>
      </c>
      <c r="AT1475" s="25" t="s">
        <v>363</v>
      </c>
      <c r="AU1475" s="25" t="s">
        <v>79</v>
      </c>
      <c r="AY1475" s="25" t="s">
        <v>361</v>
      </c>
      <c r="BE1475" s="218">
        <f>IF(N1475="základní",J1475,0)</f>
        <v>0</v>
      </c>
      <c r="BF1475" s="218">
        <f>IF(N1475="snížená",J1475,0)</f>
        <v>0</v>
      </c>
      <c r="BG1475" s="218">
        <f>IF(N1475="zákl. přenesená",J1475,0)</f>
        <v>0</v>
      </c>
      <c r="BH1475" s="218">
        <f>IF(N1475="sníž. přenesená",J1475,0)</f>
        <v>0</v>
      </c>
      <c r="BI1475" s="218">
        <f>IF(N1475="nulová",J1475,0)</f>
        <v>0</v>
      </c>
      <c r="BJ1475" s="25" t="s">
        <v>77</v>
      </c>
      <c r="BK1475" s="218">
        <f>ROUND(I1475*H1475,2)</f>
        <v>0</v>
      </c>
      <c r="BL1475" s="25" t="s">
        <v>464</v>
      </c>
      <c r="BM1475" s="25" t="s">
        <v>2206</v>
      </c>
    </row>
    <row r="1476" spans="2:65" s="1" customFormat="1" ht="27">
      <c r="B1476" s="42"/>
      <c r="C1476" s="64"/>
      <c r="D1476" s="219" t="s">
        <v>369</v>
      </c>
      <c r="E1476" s="64"/>
      <c r="F1476" s="220" t="s">
        <v>2207</v>
      </c>
      <c r="G1476" s="64"/>
      <c r="H1476" s="64"/>
      <c r="I1476" s="175"/>
      <c r="J1476" s="64"/>
      <c r="K1476" s="64"/>
      <c r="L1476" s="62"/>
      <c r="M1476" s="221"/>
      <c r="N1476" s="43"/>
      <c r="O1476" s="43"/>
      <c r="P1476" s="43"/>
      <c r="Q1476" s="43"/>
      <c r="R1476" s="43"/>
      <c r="S1476" s="43"/>
      <c r="T1476" s="79"/>
      <c r="AT1476" s="25" t="s">
        <v>369</v>
      </c>
      <c r="AU1476" s="25" t="s">
        <v>79</v>
      </c>
    </row>
    <row r="1477" spans="2:65" s="1" customFormat="1" ht="27">
      <c r="B1477" s="42"/>
      <c r="C1477" s="64"/>
      <c r="D1477" s="219" t="s">
        <v>974</v>
      </c>
      <c r="E1477" s="64"/>
      <c r="F1477" s="283" t="s">
        <v>2208</v>
      </c>
      <c r="G1477" s="64"/>
      <c r="H1477" s="64"/>
      <c r="I1477" s="175"/>
      <c r="J1477" s="64"/>
      <c r="K1477" s="64"/>
      <c r="L1477" s="62"/>
      <c r="M1477" s="221"/>
      <c r="N1477" s="43"/>
      <c r="O1477" s="43"/>
      <c r="P1477" s="43"/>
      <c r="Q1477" s="43"/>
      <c r="R1477" s="43"/>
      <c r="S1477" s="43"/>
      <c r="T1477" s="79"/>
      <c r="AT1477" s="25" t="s">
        <v>974</v>
      </c>
      <c r="AU1477" s="25" t="s">
        <v>79</v>
      </c>
    </row>
    <row r="1478" spans="2:65" s="12" customFormat="1" ht="13.5">
      <c r="B1478" s="222"/>
      <c r="C1478" s="223"/>
      <c r="D1478" s="219" t="s">
        <v>371</v>
      </c>
      <c r="E1478" s="224" t="s">
        <v>21</v>
      </c>
      <c r="F1478" s="225" t="s">
        <v>695</v>
      </c>
      <c r="G1478" s="223"/>
      <c r="H1478" s="226" t="s">
        <v>21</v>
      </c>
      <c r="I1478" s="227"/>
      <c r="J1478" s="223"/>
      <c r="K1478" s="223"/>
      <c r="L1478" s="228"/>
      <c r="M1478" s="229"/>
      <c r="N1478" s="230"/>
      <c r="O1478" s="230"/>
      <c r="P1478" s="230"/>
      <c r="Q1478" s="230"/>
      <c r="R1478" s="230"/>
      <c r="S1478" s="230"/>
      <c r="T1478" s="231"/>
      <c r="AT1478" s="232" t="s">
        <v>371</v>
      </c>
      <c r="AU1478" s="232" t="s">
        <v>79</v>
      </c>
      <c r="AV1478" s="12" t="s">
        <v>77</v>
      </c>
      <c r="AW1478" s="12" t="s">
        <v>33</v>
      </c>
      <c r="AX1478" s="12" t="s">
        <v>70</v>
      </c>
      <c r="AY1478" s="232" t="s">
        <v>361</v>
      </c>
    </row>
    <row r="1479" spans="2:65" s="13" customFormat="1" ht="13.5">
      <c r="B1479" s="233"/>
      <c r="C1479" s="234"/>
      <c r="D1479" s="219" t="s">
        <v>371</v>
      </c>
      <c r="E1479" s="245" t="s">
        <v>21</v>
      </c>
      <c r="F1479" s="246" t="s">
        <v>2209</v>
      </c>
      <c r="G1479" s="234"/>
      <c r="H1479" s="247">
        <v>15.946999999999999</v>
      </c>
      <c r="I1479" s="239"/>
      <c r="J1479" s="234"/>
      <c r="K1479" s="234"/>
      <c r="L1479" s="240"/>
      <c r="M1479" s="241"/>
      <c r="N1479" s="242"/>
      <c r="O1479" s="242"/>
      <c r="P1479" s="242"/>
      <c r="Q1479" s="242"/>
      <c r="R1479" s="242"/>
      <c r="S1479" s="242"/>
      <c r="T1479" s="243"/>
      <c r="AT1479" s="244" t="s">
        <v>371</v>
      </c>
      <c r="AU1479" s="244" t="s">
        <v>79</v>
      </c>
      <c r="AV1479" s="13" t="s">
        <v>79</v>
      </c>
      <c r="AW1479" s="13" t="s">
        <v>33</v>
      </c>
      <c r="AX1479" s="13" t="s">
        <v>70</v>
      </c>
      <c r="AY1479" s="244" t="s">
        <v>361</v>
      </c>
    </row>
    <row r="1480" spans="2:65" s="13" customFormat="1" ht="13.5">
      <c r="B1480" s="233"/>
      <c r="C1480" s="234"/>
      <c r="D1480" s="219" t="s">
        <v>371</v>
      </c>
      <c r="E1480" s="245" t="s">
        <v>21</v>
      </c>
      <c r="F1480" s="246" t="s">
        <v>2210</v>
      </c>
      <c r="G1480" s="234"/>
      <c r="H1480" s="247">
        <v>6.992</v>
      </c>
      <c r="I1480" s="239"/>
      <c r="J1480" s="234"/>
      <c r="K1480" s="234"/>
      <c r="L1480" s="240"/>
      <c r="M1480" s="241"/>
      <c r="N1480" s="242"/>
      <c r="O1480" s="242"/>
      <c r="P1480" s="242"/>
      <c r="Q1480" s="242"/>
      <c r="R1480" s="242"/>
      <c r="S1480" s="242"/>
      <c r="T1480" s="243"/>
      <c r="AT1480" s="244" t="s">
        <v>371</v>
      </c>
      <c r="AU1480" s="244" t="s">
        <v>79</v>
      </c>
      <c r="AV1480" s="13" t="s">
        <v>79</v>
      </c>
      <c r="AW1480" s="13" t="s">
        <v>33</v>
      </c>
      <c r="AX1480" s="13" t="s">
        <v>70</v>
      </c>
      <c r="AY1480" s="244" t="s">
        <v>361</v>
      </c>
    </row>
    <row r="1481" spans="2:65" s="13" customFormat="1" ht="13.5">
      <c r="B1481" s="233"/>
      <c r="C1481" s="234"/>
      <c r="D1481" s="219" t="s">
        <v>371</v>
      </c>
      <c r="E1481" s="245" t="s">
        <v>21</v>
      </c>
      <c r="F1481" s="246" t="s">
        <v>2211</v>
      </c>
      <c r="G1481" s="234"/>
      <c r="H1481" s="247">
        <v>4.6639999999999997</v>
      </c>
      <c r="I1481" s="239"/>
      <c r="J1481" s="234"/>
      <c r="K1481" s="234"/>
      <c r="L1481" s="240"/>
      <c r="M1481" s="241"/>
      <c r="N1481" s="242"/>
      <c r="O1481" s="242"/>
      <c r="P1481" s="242"/>
      <c r="Q1481" s="242"/>
      <c r="R1481" s="242"/>
      <c r="S1481" s="242"/>
      <c r="T1481" s="243"/>
      <c r="AT1481" s="244" t="s">
        <v>371</v>
      </c>
      <c r="AU1481" s="244" t="s">
        <v>79</v>
      </c>
      <c r="AV1481" s="13" t="s">
        <v>79</v>
      </c>
      <c r="AW1481" s="13" t="s">
        <v>33</v>
      </c>
      <c r="AX1481" s="13" t="s">
        <v>70</v>
      </c>
      <c r="AY1481" s="244" t="s">
        <v>361</v>
      </c>
    </row>
    <row r="1482" spans="2:65" s="13" customFormat="1" ht="13.5">
      <c r="B1482" s="233"/>
      <c r="C1482" s="234"/>
      <c r="D1482" s="219" t="s">
        <v>371</v>
      </c>
      <c r="E1482" s="245" t="s">
        <v>21</v>
      </c>
      <c r="F1482" s="246" t="s">
        <v>2212</v>
      </c>
      <c r="G1482" s="234"/>
      <c r="H1482" s="247">
        <v>4.2539999999999996</v>
      </c>
      <c r="I1482" s="239"/>
      <c r="J1482" s="234"/>
      <c r="K1482" s="234"/>
      <c r="L1482" s="240"/>
      <c r="M1482" s="241"/>
      <c r="N1482" s="242"/>
      <c r="O1482" s="242"/>
      <c r="P1482" s="242"/>
      <c r="Q1482" s="242"/>
      <c r="R1482" s="242"/>
      <c r="S1482" s="242"/>
      <c r="T1482" s="243"/>
      <c r="AT1482" s="244" t="s">
        <v>371</v>
      </c>
      <c r="AU1482" s="244" t="s">
        <v>79</v>
      </c>
      <c r="AV1482" s="13" t="s">
        <v>79</v>
      </c>
      <c r="AW1482" s="13" t="s">
        <v>33</v>
      </c>
      <c r="AX1482" s="13" t="s">
        <v>70</v>
      </c>
      <c r="AY1482" s="244" t="s">
        <v>361</v>
      </c>
    </row>
    <row r="1483" spans="2:65" s="13" customFormat="1" ht="13.5">
      <c r="B1483" s="233"/>
      <c r="C1483" s="234"/>
      <c r="D1483" s="219" t="s">
        <v>371</v>
      </c>
      <c r="E1483" s="245" t="s">
        <v>21</v>
      </c>
      <c r="F1483" s="246" t="s">
        <v>2213</v>
      </c>
      <c r="G1483" s="234"/>
      <c r="H1483" s="247">
        <v>11.384</v>
      </c>
      <c r="I1483" s="239"/>
      <c r="J1483" s="234"/>
      <c r="K1483" s="234"/>
      <c r="L1483" s="240"/>
      <c r="M1483" s="241"/>
      <c r="N1483" s="242"/>
      <c r="O1483" s="242"/>
      <c r="P1483" s="242"/>
      <c r="Q1483" s="242"/>
      <c r="R1483" s="242"/>
      <c r="S1483" s="242"/>
      <c r="T1483" s="243"/>
      <c r="AT1483" s="244" t="s">
        <v>371</v>
      </c>
      <c r="AU1483" s="244" t="s">
        <v>79</v>
      </c>
      <c r="AV1483" s="13" t="s">
        <v>79</v>
      </c>
      <c r="AW1483" s="13" t="s">
        <v>33</v>
      </c>
      <c r="AX1483" s="13" t="s">
        <v>70</v>
      </c>
      <c r="AY1483" s="244" t="s">
        <v>361</v>
      </c>
    </row>
    <row r="1484" spans="2:65" s="13" customFormat="1" ht="13.5">
      <c r="B1484" s="233"/>
      <c r="C1484" s="234"/>
      <c r="D1484" s="219" t="s">
        <v>371</v>
      </c>
      <c r="E1484" s="245" t="s">
        <v>21</v>
      </c>
      <c r="F1484" s="246" t="s">
        <v>2214</v>
      </c>
      <c r="G1484" s="234"/>
      <c r="H1484" s="247">
        <v>7.2220000000000004</v>
      </c>
      <c r="I1484" s="239"/>
      <c r="J1484" s="234"/>
      <c r="K1484" s="234"/>
      <c r="L1484" s="240"/>
      <c r="M1484" s="241"/>
      <c r="N1484" s="242"/>
      <c r="O1484" s="242"/>
      <c r="P1484" s="242"/>
      <c r="Q1484" s="242"/>
      <c r="R1484" s="242"/>
      <c r="S1484" s="242"/>
      <c r="T1484" s="243"/>
      <c r="AT1484" s="244" t="s">
        <v>371</v>
      </c>
      <c r="AU1484" s="244" t="s">
        <v>79</v>
      </c>
      <c r="AV1484" s="13" t="s">
        <v>79</v>
      </c>
      <c r="AW1484" s="13" t="s">
        <v>33</v>
      </c>
      <c r="AX1484" s="13" t="s">
        <v>70</v>
      </c>
      <c r="AY1484" s="244" t="s">
        <v>361</v>
      </c>
    </row>
    <row r="1485" spans="2:65" s="13" customFormat="1" ht="13.5">
      <c r="B1485" s="233"/>
      <c r="C1485" s="234"/>
      <c r="D1485" s="219" t="s">
        <v>371</v>
      </c>
      <c r="E1485" s="245" t="s">
        <v>21</v>
      </c>
      <c r="F1485" s="246" t="s">
        <v>2215</v>
      </c>
      <c r="G1485" s="234"/>
      <c r="H1485" s="247">
        <v>2.8109999999999999</v>
      </c>
      <c r="I1485" s="239"/>
      <c r="J1485" s="234"/>
      <c r="K1485" s="234"/>
      <c r="L1485" s="240"/>
      <c r="M1485" s="241"/>
      <c r="N1485" s="242"/>
      <c r="O1485" s="242"/>
      <c r="P1485" s="242"/>
      <c r="Q1485" s="242"/>
      <c r="R1485" s="242"/>
      <c r="S1485" s="242"/>
      <c r="T1485" s="243"/>
      <c r="AT1485" s="244" t="s">
        <v>371</v>
      </c>
      <c r="AU1485" s="244" t="s">
        <v>79</v>
      </c>
      <c r="AV1485" s="13" t="s">
        <v>79</v>
      </c>
      <c r="AW1485" s="13" t="s">
        <v>33</v>
      </c>
      <c r="AX1485" s="13" t="s">
        <v>70</v>
      </c>
      <c r="AY1485" s="244" t="s">
        <v>361</v>
      </c>
    </row>
    <row r="1486" spans="2:65" s="13" customFormat="1" ht="13.5">
      <c r="B1486" s="233"/>
      <c r="C1486" s="234"/>
      <c r="D1486" s="219" t="s">
        <v>371</v>
      </c>
      <c r="E1486" s="245" t="s">
        <v>21</v>
      </c>
      <c r="F1486" s="246" t="s">
        <v>2216</v>
      </c>
      <c r="G1486" s="234"/>
      <c r="H1486" s="247">
        <v>6.2110000000000003</v>
      </c>
      <c r="I1486" s="239"/>
      <c r="J1486" s="234"/>
      <c r="K1486" s="234"/>
      <c r="L1486" s="240"/>
      <c r="M1486" s="241"/>
      <c r="N1486" s="242"/>
      <c r="O1486" s="242"/>
      <c r="P1486" s="242"/>
      <c r="Q1486" s="242"/>
      <c r="R1486" s="242"/>
      <c r="S1486" s="242"/>
      <c r="T1486" s="243"/>
      <c r="AT1486" s="244" t="s">
        <v>371</v>
      </c>
      <c r="AU1486" s="244" t="s">
        <v>79</v>
      </c>
      <c r="AV1486" s="13" t="s">
        <v>79</v>
      </c>
      <c r="AW1486" s="13" t="s">
        <v>33</v>
      </c>
      <c r="AX1486" s="13" t="s">
        <v>70</v>
      </c>
      <c r="AY1486" s="244" t="s">
        <v>361</v>
      </c>
    </row>
    <row r="1487" spans="2:65" s="13" customFormat="1" ht="13.5">
      <c r="B1487" s="233"/>
      <c r="C1487" s="234"/>
      <c r="D1487" s="219" t="s">
        <v>371</v>
      </c>
      <c r="E1487" s="245" t="s">
        <v>21</v>
      </c>
      <c r="F1487" s="246" t="s">
        <v>2217</v>
      </c>
      <c r="G1487" s="234"/>
      <c r="H1487" s="247">
        <v>7.69</v>
      </c>
      <c r="I1487" s="239"/>
      <c r="J1487" s="234"/>
      <c r="K1487" s="234"/>
      <c r="L1487" s="240"/>
      <c r="M1487" s="241"/>
      <c r="N1487" s="242"/>
      <c r="O1487" s="242"/>
      <c r="P1487" s="242"/>
      <c r="Q1487" s="242"/>
      <c r="R1487" s="242"/>
      <c r="S1487" s="242"/>
      <c r="T1487" s="243"/>
      <c r="AT1487" s="244" t="s">
        <v>371</v>
      </c>
      <c r="AU1487" s="244" t="s">
        <v>79</v>
      </c>
      <c r="AV1487" s="13" t="s">
        <v>79</v>
      </c>
      <c r="AW1487" s="13" t="s">
        <v>33</v>
      </c>
      <c r="AX1487" s="13" t="s">
        <v>70</v>
      </c>
      <c r="AY1487" s="244" t="s">
        <v>361</v>
      </c>
    </row>
    <row r="1488" spans="2:65" s="14" customFormat="1" ht="13.5">
      <c r="B1488" s="248"/>
      <c r="C1488" s="249"/>
      <c r="D1488" s="235" t="s">
        <v>371</v>
      </c>
      <c r="E1488" s="250" t="s">
        <v>313</v>
      </c>
      <c r="F1488" s="251" t="s">
        <v>392</v>
      </c>
      <c r="G1488" s="249"/>
      <c r="H1488" s="252">
        <v>67.174999999999997</v>
      </c>
      <c r="I1488" s="253"/>
      <c r="J1488" s="249"/>
      <c r="K1488" s="249"/>
      <c r="L1488" s="254"/>
      <c r="M1488" s="255"/>
      <c r="N1488" s="256"/>
      <c r="O1488" s="256"/>
      <c r="P1488" s="256"/>
      <c r="Q1488" s="256"/>
      <c r="R1488" s="256"/>
      <c r="S1488" s="256"/>
      <c r="T1488" s="257"/>
      <c r="AT1488" s="258" t="s">
        <v>371</v>
      </c>
      <c r="AU1488" s="258" t="s">
        <v>79</v>
      </c>
      <c r="AV1488" s="14" t="s">
        <v>147</v>
      </c>
      <c r="AW1488" s="14" t="s">
        <v>33</v>
      </c>
      <c r="AX1488" s="14" t="s">
        <v>77</v>
      </c>
      <c r="AY1488" s="258" t="s">
        <v>361</v>
      </c>
    </row>
    <row r="1489" spans="2:65" s="1" customFormat="1" ht="22.5" customHeight="1">
      <c r="B1489" s="42"/>
      <c r="C1489" s="273" t="s">
        <v>2218</v>
      </c>
      <c r="D1489" s="273" t="s">
        <v>952</v>
      </c>
      <c r="E1489" s="274" t="s">
        <v>2219</v>
      </c>
      <c r="F1489" s="275" t="s">
        <v>2220</v>
      </c>
      <c r="G1489" s="276" t="s">
        <v>459</v>
      </c>
      <c r="H1489" s="277">
        <v>73.893000000000001</v>
      </c>
      <c r="I1489" s="278"/>
      <c r="J1489" s="279">
        <f>ROUND(I1489*H1489,2)</f>
        <v>0</v>
      </c>
      <c r="K1489" s="275" t="s">
        <v>21</v>
      </c>
      <c r="L1489" s="280"/>
      <c r="M1489" s="281" t="s">
        <v>21</v>
      </c>
      <c r="N1489" s="282" t="s">
        <v>41</v>
      </c>
      <c r="O1489" s="43"/>
      <c r="P1489" s="216">
        <f>O1489*H1489</f>
        <v>0</v>
      </c>
      <c r="Q1489" s="216">
        <v>0</v>
      </c>
      <c r="R1489" s="216">
        <f>Q1489*H1489</f>
        <v>0</v>
      </c>
      <c r="S1489" s="216">
        <v>0</v>
      </c>
      <c r="T1489" s="217">
        <f>S1489*H1489</f>
        <v>0</v>
      </c>
      <c r="AR1489" s="25" t="s">
        <v>580</v>
      </c>
      <c r="AT1489" s="25" t="s">
        <v>952</v>
      </c>
      <c r="AU1489" s="25" t="s">
        <v>79</v>
      </c>
      <c r="AY1489" s="25" t="s">
        <v>361</v>
      </c>
      <c r="BE1489" s="218">
        <f>IF(N1489="základní",J1489,0)</f>
        <v>0</v>
      </c>
      <c r="BF1489" s="218">
        <f>IF(N1489="snížená",J1489,0)</f>
        <v>0</v>
      </c>
      <c r="BG1489" s="218">
        <f>IF(N1489="zákl. přenesená",J1489,0)</f>
        <v>0</v>
      </c>
      <c r="BH1489" s="218">
        <f>IF(N1489="sníž. přenesená",J1489,0)</f>
        <v>0</v>
      </c>
      <c r="BI1489" s="218">
        <f>IF(N1489="nulová",J1489,0)</f>
        <v>0</v>
      </c>
      <c r="BJ1489" s="25" t="s">
        <v>77</v>
      </c>
      <c r="BK1489" s="218">
        <f>ROUND(I1489*H1489,2)</f>
        <v>0</v>
      </c>
      <c r="BL1489" s="25" t="s">
        <v>464</v>
      </c>
      <c r="BM1489" s="25" t="s">
        <v>2221</v>
      </c>
    </row>
    <row r="1490" spans="2:65" s="1" customFormat="1" ht="13.5">
      <c r="B1490" s="42"/>
      <c r="C1490" s="64"/>
      <c r="D1490" s="219" t="s">
        <v>369</v>
      </c>
      <c r="E1490" s="64"/>
      <c r="F1490" s="220" t="s">
        <v>2222</v>
      </c>
      <c r="G1490" s="64"/>
      <c r="H1490" s="64"/>
      <c r="I1490" s="175"/>
      <c r="J1490" s="64"/>
      <c r="K1490" s="64"/>
      <c r="L1490" s="62"/>
      <c r="M1490" s="221"/>
      <c r="N1490" s="43"/>
      <c r="O1490" s="43"/>
      <c r="P1490" s="43"/>
      <c r="Q1490" s="43"/>
      <c r="R1490" s="43"/>
      <c r="S1490" s="43"/>
      <c r="T1490" s="79"/>
      <c r="AT1490" s="25" t="s">
        <v>369</v>
      </c>
      <c r="AU1490" s="25" t="s">
        <v>79</v>
      </c>
    </row>
    <row r="1491" spans="2:65" s="13" customFormat="1" ht="13.5">
      <c r="B1491" s="233"/>
      <c r="C1491" s="234"/>
      <c r="D1491" s="235" t="s">
        <v>371</v>
      </c>
      <c r="E1491" s="234"/>
      <c r="F1491" s="237" t="s">
        <v>2223</v>
      </c>
      <c r="G1491" s="234"/>
      <c r="H1491" s="238">
        <v>73.893000000000001</v>
      </c>
      <c r="I1491" s="239"/>
      <c r="J1491" s="234"/>
      <c r="K1491" s="234"/>
      <c r="L1491" s="240"/>
      <c r="M1491" s="241"/>
      <c r="N1491" s="242"/>
      <c r="O1491" s="242"/>
      <c r="P1491" s="242"/>
      <c r="Q1491" s="242"/>
      <c r="R1491" s="242"/>
      <c r="S1491" s="242"/>
      <c r="T1491" s="243"/>
      <c r="AT1491" s="244" t="s">
        <v>371</v>
      </c>
      <c r="AU1491" s="244" t="s">
        <v>79</v>
      </c>
      <c r="AV1491" s="13" t="s">
        <v>79</v>
      </c>
      <c r="AW1491" s="13" t="s">
        <v>6</v>
      </c>
      <c r="AX1491" s="13" t="s">
        <v>77</v>
      </c>
      <c r="AY1491" s="244" t="s">
        <v>361</v>
      </c>
    </row>
    <row r="1492" spans="2:65" s="1" customFormat="1" ht="22.5" customHeight="1">
      <c r="B1492" s="42"/>
      <c r="C1492" s="207" t="s">
        <v>2224</v>
      </c>
      <c r="D1492" s="207" t="s">
        <v>363</v>
      </c>
      <c r="E1492" s="208" t="s">
        <v>2225</v>
      </c>
      <c r="F1492" s="209" t="s">
        <v>2226</v>
      </c>
      <c r="G1492" s="210" t="s">
        <v>459</v>
      </c>
      <c r="H1492" s="211">
        <v>67.174999999999997</v>
      </c>
      <c r="I1492" s="212"/>
      <c r="J1492" s="213">
        <f>ROUND(I1492*H1492,2)</f>
        <v>0</v>
      </c>
      <c r="K1492" s="209" t="s">
        <v>367</v>
      </c>
      <c r="L1492" s="62"/>
      <c r="M1492" s="214" t="s">
        <v>21</v>
      </c>
      <c r="N1492" s="215" t="s">
        <v>41</v>
      </c>
      <c r="O1492" s="43"/>
      <c r="P1492" s="216">
        <f>O1492*H1492</f>
        <v>0</v>
      </c>
      <c r="Q1492" s="216">
        <v>2.9999999999999997E-4</v>
      </c>
      <c r="R1492" s="216">
        <f>Q1492*H1492</f>
        <v>2.0152499999999997E-2</v>
      </c>
      <c r="S1492" s="216">
        <v>0</v>
      </c>
      <c r="T1492" s="217">
        <f>S1492*H1492</f>
        <v>0</v>
      </c>
      <c r="AR1492" s="25" t="s">
        <v>464</v>
      </c>
      <c r="AT1492" s="25" t="s">
        <v>363</v>
      </c>
      <c r="AU1492" s="25" t="s">
        <v>79</v>
      </c>
      <c r="AY1492" s="25" t="s">
        <v>361</v>
      </c>
      <c r="BE1492" s="218">
        <f>IF(N1492="základní",J1492,0)</f>
        <v>0</v>
      </c>
      <c r="BF1492" s="218">
        <f>IF(N1492="snížená",J1492,0)</f>
        <v>0</v>
      </c>
      <c r="BG1492" s="218">
        <f>IF(N1492="zákl. přenesená",J1492,0)</f>
        <v>0</v>
      </c>
      <c r="BH1492" s="218">
        <f>IF(N1492="sníž. přenesená",J1492,0)</f>
        <v>0</v>
      </c>
      <c r="BI1492" s="218">
        <f>IF(N1492="nulová",J1492,0)</f>
        <v>0</v>
      </c>
      <c r="BJ1492" s="25" t="s">
        <v>77</v>
      </c>
      <c r="BK1492" s="218">
        <f>ROUND(I1492*H1492,2)</f>
        <v>0</v>
      </c>
      <c r="BL1492" s="25" t="s">
        <v>464</v>
      </c>
      <c r="BM1492" s="25" t="s">
        <v>2227</v>
      </c>
    </row>
    <row r="1493" spans="2:65" s="1" customFormat="1" ht="13.5">
      <c r="B1493" s="42"/>
      <c r="C1493" s="64"/>
      <c r="D1493" s="219" t="s">
        <v>369</v>
      </c>
      <c r="E1493" s="64"/>
      <c r="F1493" s="220" t="s">
        <v>2228</v>
      </c>
      <c r="G1493" s="64"/>
      <c r="H1493" s="64"/>
      <c r="I1493" s="175"/>
      <c r="J1493" s="64"/>
      <c r="K1493" s="64"/>
      <c r="L1493" s="62"/>
      <c r="M1493" s="221"/>
      <c r="N1493" s="43"/>
      <c r="O1493" s="43"/>
      <c r="P1493" s="43"/>
      <c r="Q1493" s="43"/>
      <c r="R1493" s="43"/>
      <c r="S1493" s="43"/>
      <c r="T1493" s="79"/>
      <c r="AT1493" s="25" t="s">
        <v>369</v>
      </c>
      <c r="AU1493" s="25" t="s">
        <v>79</v>
      </c>
    </row>
    <row r="1494" spans="2:65" s="13" customFormat="1" ht="13.5">
      <c r="B1494" s="233"/>
      <c r="C1494" s="234"/>
      <c r="D1494" s="235" t="s">
        <v>371</v>
      </c>
      <c r="E1494" s="236" t="s">
        <v>21</v>
      </c>
      <c r="F1494" s="237" t="s">
        <v>313</v>
      </c>
      <c r="G1494" s="234"/>
      <c r="H1494" s="238">
        <v>67.174999999999997</v>
      </c>
      <c r="I1494" s="239"/>
      <c r="J1494" s="234"/>
      <c r="K1494" s="234"/>
      <c r="L1494" s="240"/>
      <c r="M1494" s="241"/>
      <c r="N1494" s="242"/>
      <c r="O1494" s="242"/>
      <c r="P1494" s="242"/>
      <c r="Q1494" s="242"/>
      <c r="R1494" s="242"/>
      <c r="S1494" s="242"/>
      <c r="T1494" s="243"/>
      <c r="AT1494" s="244" t="s">
        <v>371</v>
      </c>
      <c r="AU1494" s="244" t="s">
        <v>79</v>
      </c>
      <c r="AV1494" s="13" t="s">
        <v>79</v>
      </c>
      <c r="AW1494" s="13" t="s">
        <v>33</v>
      </c>
      <c r="AX1494" s="13" t="s">
        <v>77</v>
      </c>
      <c r="AY1494" s="244" t="s">
        <v>361</v>
      </c>
    </row>
    <row r="1495" spans="2:65" s="1" customFormat="1" ht="22.5" customHeight="1">
      <c r="B1495" s="42"/>
      <c r="C1495" s="207" t="s">
        <v>2229</v>
      </c>
      <c r="D1495" s="207" t="s">
        <v>363</v>
      </c>
      <c r="E1495" s="208" t="s">
        <v>2230</v>
      </c>
      <c r="F1495" s="209" t="s">
        <v>2231</v>
      </c>
      <c r="G1495" s="210" t="s">
        <v>459</v>
      </c>
      <c r="H1495" s="211">
        <v>26.138999999999999</v>
      </c>
      <c r="I1495" s="212"/>
      <c r="J1495" s="213">
        <f>ROUND(I1495*H1495,2)</f>
        <v>0</v>
      </c>
      <c r="K1495" s="209" t="s">
        <v>21</v>
      </c>
      <c r="L1495" s="62"/>
      <c r="M1495" s="214" t="s">
        <v>21</v>
      </c>
      <c r="N1495" s="215" t="s">
        <v>41</v>
      </c>
      <c r="O1495" s="43"/>
      <c r="P1495" s="216">
        <f>O1495*H1495</f>
        <v>0</v>
      </c>
      <c r="Q1495" s="216">
        <v>0</v>
      </c>
      <c r="R1495" s="216">
        <f>Q1495*H1495</f>
        <v>0</v>
      </c>
      <c r="S1495" s="216">
        <v>0</v>
      </c>
      <c r="T1495" s="217">
        <f>S1495*H1495</f>
        <v>0</v>
      </c>
      <c r="AR1495" s="25" t="s">
        <v>464</v>
      </c>
      <c r="AT1495" s="25" t="s">
        <v>363</v>
      </c>
      <c r="AU1495" s="25" t="s">
        <v>79</v>
      </c>
      <c r="AY1495" s="25" t="s">
        <v>361</v>
      </c>
      <c r="BE1495" s="218">
        <f>IF(N1495="základní",J1495,0)</f>
        <v>0</v>
      </c>
      <c r="BF1495" s="218">
        <f>IF(N1495="snížená",J1495,0)</f>
        <v>0</v>
      </c>
      <c r="BG1495" s="218">
        <f>IF(N1495="zákl. přenesená",J1495,0)</f>
        <v>0</v>
      </c>
      <c r="BH1495" s="218">
        <f>IF(N1495="sníž. přenesená",J1495,0)</f>
        <v>0</v>
      </c>
      <c r="BI1495" s="218">
        <f>IF(N1495="nulová",J1495,0)</f>
        <v>0</v>
      </c>
      <c r="BJ1495" s="25" t="s">
        <v>77</v>
      </c>
      <c r="BK1495" s="218">
        <f>ROUND(I1495*H1495,2)</f>
        <v>0</v>
      </c>
      <c r="BL1495" s="25" t="s">
        <v>464</v>
      </c>
      <c r="BM1495" s="25" t="s">
        <v>2232</v>
      </c>
    </row>
    <row r="1496" spans="2:65" s="1" customFormat="1" ht="54">
      <c r="B1496" s="42"/>
      <c r="C1496" s="64"/>
      <c r="D1496" s="219" t="s">
        <v>369</v>
      </c>
      <c r="E1496" s="64"/>
      <c r="F1496" s="220" t="s">
        <v>2233</v>
      </c>
      <c r="G1496" s="64"/>
      <c r="H1496" s="64"/>
      <c r="I1496" s="175"/>
      <c r="J1496" s="64"/>
      <c r="K1496" s="64"/>
      <c r="L1496" s="62"/>
      <c r="M1496" s="221"/>
      <c r="N1496" s="43"/>
      <c r="O1496" s="43"/>
      <c r="P1496" s="43"/>
      <c r="Q1496" s="43"/>
      <c r="R1496" s="43"/>
      <c r="S1496" s="43"/>
      <c r="T1496" s="79"/>
      <c r="AT1496" s="25" t="s">
        <v>369</v>
      </c>
      <c r="AU1496" s="25" t="s">
        <v>79</v>
      </c>
    </row>
    <row r="1497" spans="2:65" s="13" customFormat="1" ht="13.5">
      <c r="B1497" s="233"/>
      <c r="C1497" s="234"/>
      <c r="D1497" s="219" t="s">
        <v>371</v>
      </c>
      <c r="E1497" s="245" t="s">
        <v>21</v>
      </c>
      <c r="F1497" s="246" t="s">
        <v>2212</v>
      </c>
      <c r="G1497" s="234"/>
      <c r="H1497" s="247">
        <v>4.2539999999999996</v>
      </c>
      <c r="I1497" s="239"/>
      <c r="J1497" s="234"/>
      <c r="K1497" s="234"/>
      <c r="L1497" s="240"/>
      <c r="M1497" s="241"/>
      <c r="N1497" s="242"/>
      <c r="O1497" s="242"/>
      <c r="P1497" s="242"/>
      <c r="Q1497" s="242"/>
      <c r="R1497" s="242"/>
      <c r="S1497" s="242"/>
      <c r="T1497" s="243"/>
      <c r="AT1497" s="244" t="s">
        <v>371</v>
      </c>
      <c r="AU1497" s="244" t="s">
        <v>79</v>
      </c>
      <c r="AV1497" s="13" t="s">
        <v>79</v>
      </c>
      <c r="AW1497" s="13" t="s">
        <v>33</v>
      </c>
      <c r="AX1497" s="13" t="s">
        <v>70</v>
      </c>
      <c r="AY1497" s="244" t="s">
        <v>361</v>
      </c>
    </row>
    <row r="1498" spans="2:65" s="13" customFormat="1" ht="13.5">
      <c r="B1498" s="233"/>
      <c r="C1498" s="234"/>
      <c r="D1498" s="219" t="s">
        <v>371</v>
      </c>
      <c r="E1498" s="245" t="s">
        <v>21</v>
      </c>
      <c r="F1498" s="246" t="s">
        <v>2213</v>
      </c>
      <c r="G1498" s="234"/>
      <c r="H1498" s="247">
        <v>11.384</v>
      </c>
      <c r="I1498" s="239"/>
      <c r="J1498" s="234"/>
      <c r="K1498" s="234"/>
      <c r="L1498" s="240"/>
      <c r="M1498" s="241"/>
      <c r="N1498" s="242"/>
      <c r="O1498" s="242"/>
      <c r="P1498" s="242"/>
      <c r="Q1498" s="242"/>
      <c r="R1498" s="242"/>
      <c r="S1498" s="242"/>
      <c r="T1498" s="243"/>
      <c r="AT1498" s="244" t="s">
        <v>371</v>
      </c>
      <c r="AU1498" s="244" t="s">
        <v>79</v>
      </c>
      <c r="AV1498" s="13" t="s">
        <v>79</v>
      </c>
      <c r="AW1498" s="13" t="s">
        <v>33</v>
      </c>
      <c r="AX1498" s="13" t="s">
        <v>70</v>
      </c>
      <c r="AY1498" s="244" t="s">
        <v>361</v>
      </c>
    </row>
    <row r="1499" spans="2:65" s="13" customFormat="1" ht="13.5">
      <c r="B1499" s="233"/>
      <c r="C1499" s="234"/>
      <c r="D1499" s="219" t="s">
        <v>371</v>
      </c>
      <c r="E1499" s="245" t="s">
        <v>21</v>
      </c>
      <c r="F1499" s="246" t="s">
        <v>2215</v>
      </c>
      <c r="G1499" s="234"/>
      <c r="H1499" s="247">
        <v>2.8109999999999999</v>
      </c>
      <c r="I1499" s="239"/>
      <c r="J1499" s="234"/>
      <c r="K1499" s="234"/>
      <c r="L1499" s="240"/>
      <c r="M1499" s="241"/>
      <c r="N1499" s="242"/>
      <c r="O1499" s="242"/>
      <c r="P1499" s="242"/>
      <c r="Q1499" s="242"/>
      <c r="R1499" s="242"/>
      <c r="S1499" s="242"/>
      <c r="T1499" s="243"/>
      <c r="AT1499" s="244" t="s">
        <v>371</v>
      </c>
      <c r="AU1499" s="244" t="s">
        <v>79</v>
      </c>
      <c r="AV1499" s="13" t="s">
        <v>79</v>
      </c>
      <c r="AW1499" s="13" t="s">
        <v>33</v>
      </c>
      <c r="AX1499" s="13" t="s">
        <v>70</v>
      </c>
      <c r="AY1499" s="244" t="s">
        <v>361</v>
      </c>
    </row>
    <row r="1500" spans="2:65" s="13" customFormat="1" ht="13.5">
      <c r="B1500" s="233"/>
      <c r="C1500" s="234"/>
      <c r="D1500" s="219" t="s">
        <v>371</v>
      </c>
      <c r="E1500" s="245" t="s">
        <v>21</v>
      </c>
      <c r="F1500" s="246" t="s">
        <v>2217</v>
      </c>
      <c r="G1500" s="234"/>
      <c r="H1500" s="247">
        <v>7.69</v>
      </c>
      <c r="I1500" s="239"/>
      <c r="J1500" s="234"/>
      <c r="K1500" s="234"/>
      <c r="L1500" s="240"/>
      <c r="M1500" s="241"/>
      <c r="N1500" s="242"/>
      <c r="O1500" s="242"/>
      <c r="P1500" s="242"/>
      <c r="Q1500" s="242"/>
      <c r="R1500" s="242"/>
      <c r="S1500" s="242"/>
      <c r="T1500" s="243"/>
      <c r="AT1500" s="244" t="s">
        <v>371</v>
      </c>
      <c r="AU1500" s="244" t="s">
        <v>79</v>
      </c>
      <c r="AV1500" s="13" t="s">
        <v>79</v>
      </c>
      <c r="AW1500" s="13" t="s">
        <v>33</v>
      </c>
      <c r="AX1500" s="13" t="s">
        <v>70</v>
      </c>
      <c r="AY1500" s="244" t="s">
        <v>361</v>
      </c>
    </row>
    <row r="1501" spans="2:65" s="14" customFormat="1" ht="13.5">
      <c r="B1501" s="248"/>
      <c r="C1501" s="249"/>
      <c r="D1501" s="235" t="s">
        <v>371</v>
      </c>
      <c r="E1501" s="250" t="s">
        <v>21</v>
      </c>
      <c r="F1501" s="251" t="s">
        <v>392</v>
      </c>
      <c r="G1501" s="249"/>
      <c r="H1501" s="252">
        <v>26.138999999999999</v>
      </c>
      <c r="I1501" s="253"/>
      <c r="J1501" s="249"/>
      <c r="K1501" s="249"/>
      <c r="L1501" s="254"/>
      <c r="M1501" s="255"/>
      <c r="N1501" s="256"/>
      <c r="O1501" s="256"/>
      <c r="P1501" s="256"/>
      <c r="Q1501" s="256"/>
      <c r="R1501" s="256"/>
      <c r="S1501" s="256"/>
      <c r="T1501" s="257"/>
      <c r="AT1501" s="258" t="s">
        <v>371</v>
      </c>
      <c r="AU1501" s="258" t="s">
        <v>79</v>
      </c>
      <c r="AV1501" s="14" t="s">
        <v>147</v>
      </c>
      <c r="AW1501" s="14" t="s">
        <v>33</v>
      </c>
      <c r="AX1501" s="14" t="s">
        <v>77</v>
      </c>
      <c r="AY1501" s="258" t="s">
        <v>361</v>
      </c>
    </row>
    <row r="1502" spans="2:65" s="1" customFormat="1" ht="22.5" customHeight="1">
      <c r="B1502" s="42"/>
      <c r="C1502" s="207" t="s">
        <v>2234</v>
      </c>
      <c r="D1502" s="207" t="s">
        <v>363</v>
      </c>
      <c r="E1502" s="208" t="s">
        <v>2235</v>
      </c>
      <c r="F1502" s="209" t="s">
        <v>2236</v>
      </c>
      <c r="G1502" s="210" t="s">
        <v>685</v>
      </c>
      <c r="H1502" s="211">
        <v>47.66</v>
      </c>
      <c r="I1502" s="212"/>
      <c r="J1502" s="213">
        <f>ROUND(I1502*H1502,2)</f>
        <v>0</v>
      </c>
      <c r="K1502" s="209" t="s">
        <v>21</v>
      </c>
      <c r="L1502" s="62"/>
      <c r="M1502" s="214" t="s">
        <v>21</v>
      </c>
      <c r="N1502" s="215" t="s">
        <v>41</v>
      </c>
      <c r="O1502" s="43"/>
      <c r="P1502" s="216">
        <f>O1502*H1502</f>
        <v>0</v>
      </c>
      <c r="Q1502" s="216">
        <v>0</v>
      </c>
      <c r="R1502" s="216">
        <f>Q1502*H1502</f>
        <v>0</v>
      </c>
      <c r="S1502" s="216">
        <v>0</v>
      </c>
      <c r="T1502" s="217">
        <f>S1502*H1502</f>
        <v>0</v>
      </c>
      <c r="AR1502" s="25" t="s">
        <v>464</v>
      </c>
      <c r="AT1502" s="25" t="s">
        <v>363</v>
      </c>
      <c r="AU1502" s="25" t="s">
        <v>79</v>
      </c>
      <c r="AY1502" s="25" t="s">
        <v>361</v>
      </c>
      <c r="BE1502" s="218">
        <f>IF(N1502="základní",J1502,0)</f>
        <v>0</v>
      </c>
      <c r="BF1502" s="218">
        <f>IF(N1502="snížená",J1502,0)</f>
        <v>0</v>
      </c>
      <c r="BG1502" s="218">
        <f>IF(N1502="zákl. přenesená",J1502,0)</f>
        <v>0</v>
      </c>
      <c r="BH1502" s="218">
        <f>IF(N1502="sníž. přenesená",J1502,0)</f>
        <v>0</v>
      </c>
      <c r="BI1502" s="218">
        <f>IF(N1502="nulová",J1502,0)</f>
        <v>0</v>
      </c>
      <c r="BJ1502" s="25" t="s">
        <v>77</v>
      </c>
      <c r="BK1502" s="218">
        <f>ROUND(I1502*H1502,2)</f>
        <v>0</v>
      </c>
      <c r="BL1502" s="25" t="s">
        <v>464</v>
      </c>
      <c r="BM1502" s="25" t="s">
        <v>2237</v>
      </c>
    </row>
    <row r="1503" spans="2:65" s="1" customFormat="1" ht="13.5">
      <c r="B1503" s="42"/>
      <c r="C1503" s="64"/>
      <c r="D1503" s="219" t="s">
        <v>369</v>
      </c>
      <c r="E1503" s="64"/>
      <c r="F1503" s="220" t="s">
        <v>2238</v>
      </c>
      <c r="G1503" s="64"/>
      <c r="H1503" s="64"/>
      <c r="I1503" s="175"/>
      <c r="J1503" s="64"/>
      <c r="K1503" s="64"/>
      <c r="L1503" s="62"/>
      <c r="M1503" s="221"/>
      <c r="N1503" s="43"/>
      <c r="O1503" s="43"/>
      <c r="P1503" s="43"/>
      <c r="Q1503" s="43"/>
      <c r="R1503" s="43"/>
      <c r="S1503" s="43"/>
      <c r="T1503" s="79"/>
      <c r="AT1503" s="25" t="s">
        <v>369</v>
      </c>
      <c r="AU1503" s="25" t="s">
        <v>79</v>
      </c>
    </row>
    <row r="1504" spans="2:65" s="13" customFormat="1" ht="13.5">
      <c r="B1504" s="233"/>
      <c r="C1504" s="234"/>
      <c r="D1504" s="235" t="s">
        <v>371</v>
      </c>
      <c r="E1504" s="236" t="s">
        <v>21</v>
      </c>
      <c r="F1504" s="237" t="s">
        <v>231</v>
      </c>
      <c r="G1504" s="234"/>
      <c r="H1504" s="238">
        <v>47.66</v>
      </c>
      <c r="I1504" s="239"/>
      <c r="J1504" s="234"/>
      <c r="K1504" s="234"/>
      <c r="L1504" s="240"/>
      <c r="M1504" s="241"/>
      <c r="N1504" s="242"/>
      <c r="O1504" s="242"/>
      <c r="P1504" s="242"/>
      <c r="Q1504" s="242"/>
      <c r="R1504" s="242"/>
      <c r="S1504" s="242"/>
      <c r="T1504" s="243"/>
      <c r="AT1504" s="244" t="s">
        <v>371</v>
      </c>
      <c r="AU1504" s="244" t="s">
        <v>79</v>
      </c>
      <c r="AV1504" s="13" t="s">
        <v>79</v>
      </c>
      <c r="AW1504" s="13" t="s">
        <v>33</v>
      </c>
      <c r="AX1504" s="13" t="s">
        <v>77</v>
      </c>
      <c r="AY1504" s="244" t="s">
        <v>361</v>
      </c>
    </row>
    <row r="1505" spans="2:65" s="1" customFormat="1" ht="22.5" customHeight="1">
      <c r="B1505" s="42"/>
      <c r="C1505" s="207" t="s">
        <v>2239</v>
      </c>
      <c r="D1505" s="207" t="s">
        <v>363</v>
      </c>
      <c r="E1505" s="208" t="s">
        <v>2240</v>
      </c>
      <c r="F1505" s="209" t="s">
        <v>2241</v>
      </c>
      <c r="G1505" s="210" t="s">
        <v>1227</v>
      </c>
      <c r="H1505" s="284"/>
      <c r="I1505" s="212"/>
      <c r="J1505" s="213">
        <f>ROUND(I1505*H1505,2)</f>
        <v>0</v>
      </c>
      <c r="K1505" s="209" t="s">
        <v>367</v>
      </c>
      <c r="L1505" s="62"/>
      <c r="M1505" s="214" t="s">
        <v>21</v>
      </c>
      <c r="N1505" s="215" t="s">
        <v>41</v>
      </c>
      <c r="O1505" s="43"/>
      <c r="P1505" s="216">
        <f>O1505*H1505</f>
        <v>0</v>
      </c>
      <c r="Q1505" s="216">
        <v>0</v>
      </c>
      <c r="R1505" s="216">
        <f>Q1505*H1505</f>
        <v>0</v>
      </c>
      <c r="S1505" s="216">
        <v>0</v>
      </c>
      <c r="T1505" s="217">
        <f>S1505*H1505</f>
        <v>0</v>
      </c>
      <c r="AR1505" s="25" t="s">
        <v>464</v>
      </c>
      <c r="AT1505" s="25" t="s">
        <v>363</v>
      </c>
      <c r="AU1505" s="25" t="s">
        <v>79</v>
      </c>
      <c r="AY1505" s="25" t="s">
        <v>361</v>
      </c>
      <c r="BE1505" s="218">
        <f>IF(N1505="základní",J1505,0)</f>
        <v>0</v>
      </c>
      <c r="BF1505" s="218">
        <f>IF(N1505="snížená",J1505,0)</f>
        <v>0</v>
      </c>
      <c r="BG1505" s="218">
        <f>IF(N1505="zákl. přenesená",J1505,0)</f>
        <v>0</v>
      </c>
      <c r="BH1505" s="218">
        <f>IF(N1505="sníž. přenesená",J1505,0)</f>
        <v>0</v>
      </c>
      <c r="BI1505" s="218">
        <f>IF(N1505="nulová",J1505,0)</f>
        <v>0</v>
      </c>
      <c r="BJ1505" s="25" t="s">
        <v>77</v>
      </c>
      <c r="BK1505" s="218">
        <f>ROUND(I1505*H1505,2)</f>
        <v>0</v>
      </c>
      <c r="BL1505" s="25" t="s">
        <v>464</v>
      </c>
      <c r="BM1505" s="25" t="s">
        <v>2242</v>
      </c>
    </row>
    <row r="1506" spans="2:65" s="1" customFormat="1" ht="27">
      <c r="B1506" s="42"/>
      <c r="C1506" s="64"/>
      <c r="D1506" s="219" t="s">
        <v>369</v>
      </c>
      <c r="E1506" s="64"/>
      <c r="F1506" s="220" t="s">
        <v>2243</v>
      </c>
      <c r="G1506" s="64"/>
      <c r="H1506" s="64"/>
      <c r="I1506" s="175"/>
      <c r="J1506" s="64"/>
      <c r="K1506" s="64"/>
      <c r="L1506" s="62"/>
      <c r="M1506" s="221"/>
      <c r="N1506" s="43"/>
      <c r="O1506" s="43"/>
      <c r="P1506" s="43"/>
      <c r="Q1506" s="43"/>
      <c r="R1506" s="43"/>
      <c r="S1506" s="43"/>
      <c r="T1506" s="79"/>
      <c r="AT1506" s="25" t="s">
        <v>369</v>
      </c>
      <c r="AU1506" s="25" t="s">
        <v>79</v>
      </c>
    </row>
    <row r="1507" spans="2:65" s="11" customFormat="1" ht="29.85" customHeight="1">
      <c r="B1507" s="190"/>
      <c r="C1507" s="191"/>
      <c r="D1507" s="204" t="s">
        <v>69</v>
      </c>
      <c r="E1507" s="205" t="s">
        <v>2244</v>
      </c>
      <c r="F1507" s="205" t="s">
        <v>2245</v>
      </c>
      <c r="G1507" s="191"/>
      <c r="H1507" s="191"/>
      <c r="I1507" s="194"/>
      <c r="J1507" s="206">
        <f>BK1507</f>
        <v>0</v>
      </c>
      <c r="K1507" s="191"/>
      <c r="L1507" s="196"/>
      <c r="M1507" s="197"/>
      <c r="N1507" s="198"/>
      <c r="O1507" s="198"/>
      <c r="P1507" s="199">
        <f>SUM(P1508:P1563)</f>
        <v>0</v>
      </c>
      <c r="Q1507" s="198"/>
      <c r="R1507" s="199">
        <f>SUM(R1508:R1563)</f>
        <v>2.6337693100000004</v>
      </c>
      <c r="S1507" s="198"/>
      <c r="T1507" s="200">
        <f>SUM(T1508:T1563)</f>
        <v>0</v>
      </c>
      <c r="AR1507" s="201" t="s">
        <v>79</v>
      </c>
      <c r="AT1507" s="202" t="s">
        <v>69</v>
      </c>
      <c r="AU1507" s="202" t="s">
        <v>77</v>
      </c>
      <c r="AY1507" s="201" t="s">
        <v>361</v>
      </c>
      <c r="BK1507" s="203">
        <f>SUM(BK1508:BK1563)</f>
        <v>0</v>
      </c>
    </row>
    <row r="1508" spans="2:65" s="1" customFormat="1" ht="22.5" customHeight="1">
      <c r="B1508" s="42"/>
      <c r="C1508" s="207" t="s">
        <v>2246</v>
      </c>
      <c r="D1508" s="207" t="s">
        <v>363</v>
      </c>
      <c r="E1508" s="208" t="s">
        <v>2247</v>
      </c>
      <c r="F1508" s="209" t="s">
        <v>2248</v>
      </c>
      <c r="G1508" s="210" t="s">
        <v>459</v>
      </c>
      <c r="H1508" s="211">
        <v>208.23099999999999</v>
      </c>
      <c r="I1508" s="212"/>
      <c r="J1508" s="213">
        <f>ROUND(I1508*H1508,2)</f>
        <v>0</v>
      </c>
      <c r="K1508" s="209" t="s">
        <v>367</v>
      </c>
      <c r="L1508" s="62"/>
      <c r="M1508" s="214" t="s">
        <v>21</v>
      </c>
      <c r="N1508" s="215" t="s">
        <v>41</v>
      </c>
      <c r="O1508" s="43"/>
      <c r="P1508" s="216">
        <f>O1508*H1508</f>
        <v>0</v>
      </c>
      <c r="Q1508" s="216">
        <v>0</v>
      </c>
      <c r="R1508" s="216">
        <f>Q1508*H1508</f>
        <v>0</v>
      </c>
      <c r="S1508" s="216">
        <v>0</v>
      </c>
      <c r="T1508" s="217">
        <f>S1508*H1508</f>
        <v>0</v>
      </c>
      <c r="AR1508" s="25" t="s">
        <v>464</v>
      </c>
      <c r="AT1508" s="25" t="s">
        <v>363</v>
      </c>
      <c r="AU1508" s="25" t="s">
        <v>79</v>
      </c>
      <c r="AY1508" s="25" t="s">
        <v>361</v>
      </c>
      <c r="BE1508" s="218">
        <f>IF(N1508="základní",J1508,0)</f>
        <v>0</v>
      </c>
      <c r="BF1508" s="218">
        <f>IF(N1508="snížená",J1508,0)</f>
        <v>0</v>
      </c>
      <c r="BG1508" s="218">
        <f>IF(N1508="zákl. přenesená",J1508,0)</f>
        <v>0</v>
      </c>
      <c r="BH1508" s="218">
        <f>IF(N1508="sníž. přenesená",J1508,0)</f>
        <v>0</v>
      </c>
      <c r="BI1508" s="218">
        <f>IF(N1508="nulová",J1508,0)</f>
        <v>0</v>
      </c>
      <c r="BJ1508" s="25" t="s">
        <v>77</v>
      </c>
      <c r="BK1508" s="218">
        <f>ROUND(I1508*H1508,2)</f>
        <v>0</v>
      </c>
      <c r="BL1508" s="25" t="s">
        <v>464</v>
      </c>
      <c r="BM1508" s="25" t="s">
        <v>2249</v>
      </c>
    </row>
    <row r="1509" spans="2:65" s="1" customFormat="1" ht="13.5">
      <c r="B1509" s="42"/>
      <c r="C1509" s="64"/>
      <c r="D1509" s="219" t="s">
        <v>369</v>
      </c>
      <c r="E1509" s="64"/>
      <c r="F1509" s="220" t="s">
        <v>2250</v>
      </c>
      <c r="G1509" s="64"/>
      <c r="H1509" s="64"/>
      <c r="I1509" s="175"/>
      <c r="J1509" s="64"/>
      <c r="K1509" s="64"/>
      <c r="L1509" s="62"/>
      <c r="M1509" s="221"/>
      <c r="N1509" s="43"/>
      <c r="O1509" s="43"/>
      <c r="P1509" s="43"/>
      <c r="Q1509" s="43"/>
      <c r="R1509" s="43"/>
      <c r="S1509" s="43"/>
      <c r="T1509" s="79"/>
      <c r="AT1509" s="25" t="s">
        <v>369</v>
      </c>
      <c r="AU1509" s="25" t="s">
        <v>79</v>
      </c>
    </row>
    <row r="1510" spans="2:65" s="13" customFormat="1" ht="13.5">
      <c r="B1510" s="233"/>
      <c r="C1510" s="234"/>
      <c r="D1510" s="235" t="s">
        <v>371</v>
      </c>
      <c r="E1510" s="236" t="s">
        <v>21</v>
      </c>
      <c r="F1510" s="237" t="s">
        <v>233</v>
      </c>
      <c r="G1510" s="234"/>
      <c r="H1510" s="238">
        <v>208.23099999999999</v>
      </c>
      <c r="I1510" s="239"/>
      <c r="J1510" s="234"/>
      <c r="K1510" s="234"/>
      <c r="L1510" s="240"/>
      <c r="M1510" s="241"/>
      <c r="N1510" s="242"/>
      <c r="O1510" s="242"/>
      <c r="P1510" s="242"/>
      <c r="Q1510" s="242"/>
      <c r="R1510" s="242"/>
      <c r="S1510" s="242"/>
      <c r="T1510" s="243"/>
      <c r="AT1510" s="244" t="s">
        <v>371</v>
      </c>
      <c r="AU1510" s="244" t="s">
        <v>79</v>
      </c>
      <c r="AV1510" s="13" t="s">
        <v>79</v>
      </c>
      <c r="AW1510" s="13" t="s">
        <v>33</v>
      </c>
      <c r="AX1510" s="13" t="s">
        <v>77</v>
      </c>
      <c r="AY1510" s="244" t="s">
        <v>361</v>
      </c>
    </row>
    <row r="1511" spans="2:65" s="1" customFormat="1" ht="22.5" customHeight="1">
      <c r="B1511" s="42"/>
      <c r="C1511" s="207" t="s">
        <v>2251</v>
      </c>
      <c r="D1511" s="207" t="s">
        <v>363</v>
      </c>
      <c r="E1511" s="208" t="s">
        <v>2252</v>
      </c>
      <c r="F1511" s="209" t="s">
        <v>2253</v>
      </c>
      <c r="G1511" s="210" t="s">
        <v>459</v>
      </c>
      <c r="H1511" s="211">
        <v>208.23099999999999</v>
      </c>
      <c r="I1511" s="212"/>
      <c r="J1511" s="213">
        <f>ROUND(I1511*H1511,2)</f>
        <v>0</v>
      </c>
      <c r="K1511" s="209" t="s">
        <v>367</v>
      </c>
      <c r="L1511" s="62"/>
      <c r="M1511" s="214" t="s">
        <v>21</v>
      </c>
      <c r="N1511" s="215" t="s">
        <v>41</v>
      </c>
      <c r="O1511" s="43"/>
      <c r="P1511" s="216">
        <f>O1511*H1511</f>
        <v>0</v>
      </c>
      <c r="Q1511" s="216">
        <v>0</v>
      </c>
      <c r="R1511" s="216">
        <f>Q1511*H1511</f>
        <v>0</v>
      </c>
      <c r="S1511" s="216">
        <v>0</v>
      </c>
      <c r="T1511" s="217">
        <f>S1511*H1511</f>
        <v>0</v>
      </c>
      <c r="AR1511" s="25" t="s">
        <v>464</v>
      </c>
      <c r="AT1511" s="25" t="s">
        <v>363</v>
      </c>
      <c r="AU1511" s="25" t="s">
        <v>79</v>
      </c>
      <c r="AY1511" s="25" t="s">
        <v>361</v>
      </c>
      <c r="BE1511" s="218">
        <f>IF(N1511="základní",J1511,0)</f>
        <v>0</v>
      </c>
      <c r="BF1511" s="218">
        <f>IF(N1511="snížená",J1511,0)</f>
        <v>0</v>
      </c>
      <c r="BG1511" s="218">
        <f>IF(N1511="zákl. přenesená",J1511,0)</f>
        <v>0</v>
      </c>
      <c r="BH1511" s="218">
        <f>IF(N1511="sníž. přenesená",J1511,0)</f>
        <v>0</v>
      </c>
      <c r="BI1511" s="218">
        <f>IF(N1511="nulová",J1511,0)</f>
        <v>0</v>
      </c>
      <c r="BJ1511" s="25" t="s">
        <v>77</v>
      </c>
      <c r="BK1511" s="218">
        <f>ROUND(I1511*H1511,2)</f>
        <v>0</v>
      </c>
      <c r="BL1511" s="25" t="s">
        <v>464</v>
      </c>
      <c r="BM1511" s="25" t="s">
        <v>2254</v>
      </c>
    </row>
    <row r="1512" spans="2:65" s="1" customFormat="1" ht="13.5">
      <c r="B1512" s="42"/>
      <c r="C1512" s="64"/>
      <c r="D1512" s="219" t="s">
        <v>369</v>
      </c>
      <c r="E1512" s="64"/>
      <c r="F1512" s="220" t="s">
        <v>2255</v>
      </c>
      <c r="G1512" s="64"/>
      <c r="H1512" s="64"/>
      <c r="I1512" s="175"/>
      <c r="J1512" s="64"/>
      <c r="K1512" s="64"/>
      <c r="L1512" s="62"/>
      <c r="M1512" s="221"/>
      <c r="N1512" s="43"/>
      <c r="O1512" s="43"/>
      <c r="P1512" s="43"/>
      <c r="Q1512" s="43"/>
      <c r="R1512" s="43"/>
      <c r="S1512" s="43"/>
      <c r="T1512" s="79"/>
      <c r="AT1512" s="25" t="s">
        <v>369</v>
      </c>
      <c r="AU1512" s="25" t="s">
        <v>79</v>
      </c>
    </row>
    <row r="1513" spans="2:65" s="13" customFormat="1" ht="13.5">
      <c r="B1513" s="233"/>
      <c r="C1513" s="234"/>
      <c r="D1513" s="235" t="s">
        <v>371</v>
      </c>
      <c r="E1513" s="236" t="s">
        <v>21</v>
      </c>
      <c r="F1513" s="237" t="s">
        <v>233</v>
      </c>
      <c r="G1513" s="234"/>
      <c r="H1513" s="238">
        <v>208.23099999999999</v>
      </c>
      <c r="I1513" s="239"/>
      <c r="J1513" s="234"/>
      <c r="K1513" s="234"/>
      <c r="L1513" s="240"/>
      <c r="M1513" s="241"/>
      <c r="N1513" s="242"/>
      <c r="O1513" s="242"/>
      <c r="P1513" s="242"/>
      <c r="Q1513" s="242"/>
      <c r="R1513" s="242"/>
      <c r="S1513" s="242"/>
      <c r="T1513" s="243"/>
      <c r="AT1513" s="244" t="s">
        <v>371</v>
      </c>
      <c r="AU1513" s="244" t="s">
        <v>79</v>
      </c>
      <c r="AV1513" s="13" t="s">
        <v>79</v>
      </c>
      <c r="AW1513" s="13" t="s">
        <v>33</v>
      </c>
      <c r="AX1513" s="13" t="s">
        <v>77</v>
      </c>
      <c r="AY1513" s="244" t="s">
        <v>361</v>
      </c>
    </row>
    <row r="1514" spans="2:65" s="1" customFormat="1" ht="22.5" customHeight="1">
      <c r="B1514" s="42"/>
      <c r="C1514" s="207" t="s">
        <v>2256</v>
      </c>
      <c r="D1514" s="207" t="s">
        <v>363</v>
      </c>
      <c r="E1514" s="208" t="s">
        <v>2257</v>
      </c>
      <c r="F1514" s="209" t="s">
        <v>2258</v>
      </c>
      <c r="G1514" s="210" t="s">
        <v>459</v>
      </c>
      <c r="H1514" s="211">
        <v>208.23099999999999</v>
      </c>
      <c r="I1514" s="212"/>
      <c r="J1514" s="213">
        <f>ROUND(I1514*H1514,2)</f>
        <v>0</v>
      </c>
      <c r="K1514" s="209" t="s">
        <v>367</v>
      </c>
      <c r="L1514" s="62"/>
      <c r="M1514" s="214" t="s">
        <v>21</v>
      </c>
      <c r="N1514" s="215" t="s">
        <v>41</v>
      </c>
      <c r="O1514" s="43"/>
      <c r="P1514" s="216">
        <f>O1514*H1514</f>
        <v>0</v>
      </c>
      <c r="Q1514" s="216">
        <v>3.0000000000000001E-5</v>
      </c>
      <c r="R1514" s="216">
        <f>Q1514*H1514</f>
        <v>6.2469300000000004E-3</v>
      </c>
      <c r="S1514" s="216">
        <v>0</v>
      </c>
      <c r="T1514" s="217">
        <f>S1514*H1514</f>
        <v>0</v>
      </c>
      <c r="AR1514" s="25" t="s">
        <v>464</v>
      </c>
      <c r="AT1514" s="25" t="s">
        <v>363</v>
      </c>
      <c r="AU1514" s="25" t="s">
        <v>79</v>
      </c>
      <c r="AY1514" s="25" t="s">
        <v>361</v>
      </c>
      <c r="BE1514" s="218">
        <f>IF(N1514="základní",J1514,0)</f>
        <v>0</v>
      </c>
      <c r="BF1514" s="218">
        <f>IF(N1514="snížená",J1514,0)</f>
        <v>0</v>
      </c>
      <c r="BG1514" s="218">
        <f>IF(N1514="zákl. přenesená",J1514,0)</f>
        <v>0</v>
      </c>
      <c r="BH1514" s="218">
        <f>IF(N1514="sníž. přenesená",J1514,0)</f>
        <v>0</v>
      </c>
      <c r="BI1514" s="218">
        <f>IF(N1514="nulová",J1514,0)</f>
        <v>0</v>
      </c>
      <c r="BJ1514" s="25" t="s">
        <v>77</v>
      </c>
      <c r="BK1514" s="218">
        <f>ROUND(I1514*H1514,2)</f>
        <v>0</v>
      </c>
      <c r="BL1514" s="25" t="s">
        <v>464</v>
      </c>
      <c r="BM1514" s="25" t="s">
        <v>2259</v>
      </c>
    </row>
    <row r="1515" spans="2:65" s="1" customFormat="1" ht="27">
      <c r="B1515" s="42"/>
      <c r="C1515" s="64"/>
      <c r="D1515" s="219" t="s">
        <v>369</v>
      </c>
      <c r="E1515" s="64"/>
      <c r="F1515" s="220" t="s">
        <v>2260</v>
      </c>
      <c r="G1515" s="64"/>
      <c r="H1515" s="64"/>
      <c r="I1515" s="175"/>
      <c r="J1515" s="64"/>
      <c r="K1515" s="64"/>
      <c r="L1515" s="62"/>
      <c r="M1515" s="221"/>
      <c r="N1515" s="43"/>
      <c r="O1515" s="43"/>
      <c r="P1515" s="43"/>
      <c r="Q1515" s="43"/>
      <c r="R1515" s="43"/>
      <c r="S1515" s="43"/>
      <c r="T1515" s="79"/>
      <c r="AT1515" s="25" t="s">
        <v>369</v>
      </c>
      <c r="AU1515" s="25" t="s">
        <v>79</v>
      </c>
    </row>
    <row r="1516" spans="2:65" s="13" customFormat="1" ht="13.5">
      <c r="B1516" s="233"/>
      <c r="C1516" s="234"/>
      <c r="D1516" s="235" t="s">
        <v>371</v>
      </c>
      <c r="E1516" s="236" t="s">
        <v>21</v>
      </c>
      <c r="F1516" s="237" t="s">
        <v>233</v>
      </c>
      <c r="G1516" s="234"/>
      <c r="H1516" s="238">
        <v>208.23099999999999</v>
      </c>
      <c r="I1516" s="239"/>
      <c r="J1516" s="234"/>
      <c r="K1516" s="234"/>
      <c r="L1516" s="240"/>
      <c r="M1516" s="241"/>
      <c r="N1516" s="242"/>
      <c r="O1516" s="242"/>
      <c r="P1516" s="242"/>
      <c r="Q1516" s="242"/>
      <c r="R1516" s="242"/>
      <c r="S1516" s="242"/>
      <c r="T1516" s="243"/>
      <c r="AT1516" s="244" t="s">
        <v>371</v>
      </c>
      <c r="AU1516" s="244" t="s">
        <v>79</v>
      </c>
      <c r="AV1516" s="13" t="s">
        <v>79</v>
      </c>
      <c r="AW1516" s="13" t="s">
        <v>33</v>
      </c>
      <c r="AX1516" s="13" t="s">
        <v>77</v>
      </c>
      <c r="AY1516" s="244" t="s">
        <v>361</v>
      </c>
    </row>
    <row r="1517" spans="2:65" s="1" customFormat="1" ht="22.5" customHeight="1">
      <c r="B1517" s="42"/>
      <c r="C1517" s="207" t="s">
        <v>2261</v>
      </c>
      <c r="D1517" s="207" t="s">
        <v>363</v>
      </c>
      <c r="E1517" s="208" t="s">
        <v>2262</v>
      </c>
      <c r="F1517" s="209" t="s">
        <v>2263</v>
      </c>
      <c r="G1517" s="210" t="s">
        <v>459</v>
      </c>
      <c r="H1517" s="211">
        <v>208.23099999999999</v>
      </c>
      <c r="I1517" s="212"/>
      <c r="J1517" s="213">
        <f>ROUND(I1517*H1517,2)</f>
        <v>0</v>
      </c>
      <c r="K1517" s="209" t="s">
        <v>367</v>
      </c>
      <c r="L1517" s="62"/>
      <c r="M1517" s="214" t="s">
        <v>21</v>
      </c>
      <c r="N1517" s="215" t="s">
        <v>41</v>
      </c>
      <c r="O1517" s="43"/>
      <c r="P1517" s="216">
        <f>O1517*H1517</f>
        <v>0</v>
      </c>
      <c r="Q1517" s="216">
        <v>7.5799999999999999E-3</v>
      </c>
      <c r="R1517" s="216">
        <f>Q1517*H1517</f>
        <v>1.57839098</v>
      </c>
      <c r="S1517" s="216">
        <v>0</v>
      </c>
      <c r="T1517" s="217">
        <f>S1517*H1517</f>
        <v>0</v>
      </c>
      <c r="AR1517" s="25" t="s">
        <v>464</v>
      </c>
      <c r="AT1517" s="25" t="s">
        <v>363</v>
      </c>
      <c r="AU1517" s="25" t="s">
        <v>79</v>
      </c>
      <c r="AY1517" s="25" t="s">
        <v>361</v>
      </c>
      <c r="BE1517" s="218">
        <f>IF(N1517="základní",J1517,0)</f>
        <v>0</v>
      </c>
      <c r="BF1517" s="218">
        <f>IF(N1517="snížená",J1517,0)</f>
        <v>0</v>
      </c>
      <c r="BG1517" s="218">
        <f>IF(N1517="zákl. přenesená",J1517,0)</f>
        <v>0</v>
      </c>
      <c r="BH1517" s="218">
        <f>IF(N1517="sníž. přenesená",J1517,0)</f>
        <v>0</v>
      </c>
      <c r="BI1517" s="218">
        <f>IF(N1517="nulová",J1517,0)</f>
        <v>0</v>
      </c>
      <c r="BJ1517" s="25" t="s">
        <v>77</v>
      </c>
      <c r="BK1517" s="218">
        <f>ROUND(I1517*H1517,2)</f>
        <v>0</v>
      </c>
      <c r="BL1517" s="25" t="s">
        <v>464</v>
      </c>
      <c r="BM1517" s="25" t="s">
        <v>2264</v>
      </c>
    </row>
    <row r="1518" spans="2:65" s="1" customFormat="1" ht="27">
      <c r="B1518" s="42"/>
      <c r="C1518" s="64"/>
      <c r="D1518" s="219" t="s">
        <v>369</v>
      </c>
      <c r="E1518" s="64"/>
      <c r="F1518" s="220" t="s">
        <v>2265</v>
      </c>
      <c r="G1518" s="64"/>
      <c r="H1518" s="64"/>
      <c r="I1518" s="175"/>
      <c r="J1518" s="64"/>
      <c r="K1518" s="64"/>
      <c r="L1518" s="62"/>
      <c r="M1518" s="221"/>
      <c r="N1518" s="43"/>
      <c r="O1518" s="43"/>
      <c r="P1518" s="43"/>
      <c r="Q1518" s="43"/>
      <c r="R1518" s="43"/>
      <c r="S1518" s="43"/>
      <c r="T1518" s="79"/>
      <c r="AT1518" s="25" t="s">
        <v>369</v>
      </c>
      <c r="AU1518" s="25" t="s">
        <v>79</v>
      </c>
    </row>
    <row r="1519" spans="2:65" s="13" customFormat="1" ht="13.5">
      <c r="B1519" s="233"/>
      <c r="C1519" s="234"/>
      <c r="D1519" s="235" t="s">
        <v>371</v>
      </c>
      <c r="E1519" s="236" t="s">
        <v>21</v>
      </c>
      <c r="F1519" s="237" t="s">
        <v>233</v>
      </c>
      <c r="G1519" s="234"/>
      <c r="H1519" s="238">
        <v>208.23099999999999</v>
      </c>
      <c r="I1519" s="239"/>
      <c r="J1519" s="234"/>
      <c r="K1519" s="234"/>
      <c r="L1519" s="240"/>
      <c r="M1519" s="241"/>
      <c r="N1519" s="242"/>
      <c r="O1519" s="242"/>
      <c r="P1519" s="242"/>
      <c r="Q1519" s="242"/>
      <c r="R1519" s="242"/>
      <c r="S1519" s="242"/>
      <c r="T1519" s="243"/>
      <c r="AT1519" s="244" t="s">
        <v>371</v>
      </c>
      <c r="AU1519" s="244" t="s">
        <v>79</v>
      </c>
      <c r="AV1519" s="13" t="s">
        <v>79</v>
      </c>
      <c r="AW1519" s="13" t="s">
        <v>33</v>
      </c>
      <c r="AX1519" s="13" t="s">
        <v>77</v>
      </c>
      <c r="AY1519" s="244" t="s">
        <v>361</v>
      </c>
    </row>
    <row r="1520" spans="2:65" s="1" customFormat="1" ht="22.5" customHeight="1">
      <c r="B1520" s="42"/>
      <c r="C1520" s="207" t="s">
        <v>2266</v>
      </c>
      <c r="D1520" s="207" t="s">
        <v>363</v>
      </c>
      <c r="E1520" s="208" t="s">
        <v>2267</v>
      </c>
      <c r="F1520" s="209" t="s">
        <v>2268</v>
      </c>
      <c r="G1520" s="210" t="s">
        <v>459</v>
      </c>
      <c r="H1520" s="211">
        <v>208.23099999999999</v>
      </c>
      <c r="I1520" s="212"/>
      <c r="J1520" s="213">
        <f>ROUND(I1520*H1520,2)</f>
        <v>0</v>
      </c>
      <c r="K1520" s="209" t="s">
        <v>367</v>
      </c>
      <c r="L1520" s="62"/>
      <c r="M1520" s="214" t="s">
        <v>21</v>
      </c>
      <c r="N1520" s="215" t="s">
        <v>41</v>
      </c>
      <c r="O1520" s="43"/>
      <c r="P1520" s="216">
        <f>O1520*H1520</f>
        <v>0</v>
      </c>
      <c r="Q1520" s="216">
        <v>2.9999999999999997E-4</v>
      </c>
      <c r="R1520" s="216">
        <f>Q1520*H1520</f>
        <v>6.2469299999999992E-2</v>
      </c>
      <c r="S1520" s="216">
        <v>0</v>
      </c>
      <c r="T1520" s="217">
        <f>S1520*H1520</f>
        <v>0</v>
      </c>
      <c r="AR1520" s="25" t="s">
        <v>464</v>
      </c>
      <c r="AT1520" s="25" t="s">
        <v>363</v>
      </c>
      <c r="AU1520" s="25" t="s">
        <v>79</v>
      </c>
      <c r="AY1520" s="25" t="s">
        <v>361</v>
      </c>
      <c r="BE1520" s="218">
        <f>IF(N1520="základní",J1520,0)</f>
        <v>0</v>
      </c>
      <c r="BF1520" s="218">
        <f>IF(N1520="snížená",J1520,0)</f>
        <v>0</v>
      </c>
      <c r="BG1520" s="218">
        <f>IF(N1520="zákl. přenesená",J1520,0)</f>
        <v>0</v>
      </c>
      <c r="BH1520" s="218">
        <f>IF(N1520="sníž. přenesená",J1520,0)</f>
        <v>0</v>
      </c>
      <c r="BI1520" s="218">
        <f>IF(N1520="nulová",J1520,0)</f>
        <v>0</v>
      </c>
      <c r="BJ1520" s="25" t="s">
        <v>77</v>
      </c>
      <c r="BK1520" s="218">
        <f>ROUND(I1520*H1520,2)</f>
        <v>0</v>
      </c>
      <c r="BL1520" s="25" t="s">
        <v>464</v>
      </c>
      <c r="BM1520" s="25" t="s">
        <v>2269</v>
      </c>
    </row>
    <row r="1521" spans="2:65" s="1" customFormat="1" ht="13.5">
      <c r="B1521" s="42"/>
      <c r="C1521" s="64"/>
      <c r="D1521" s="219" t="s">
        <v>369</v>
      </c>
      <c r="E1521" s="64"/>
      <c r="F1521" s="220" t="s">
        <v>2270</v>
      </c>
      <c r="G1521" s="64"/>
      <c r="H1521" s="64"/>
      <c r="I1521" s="175"/>
      <c r="J1521" s="64"/>
      <c r="K1521" s="64"/>
      <c r="L1521" s="62"/>
      <c r="M1521" s="221"/>
      <c r="N1521" s="43"/>
      <c r="O1521" s="43"/>
      <c r="P1521" s="43"/>
      <c r="Q1521" s="43"/>
      <c r="R1521" s="43"/>
      <c r="S1521" s="43"/>
      <c r="T1521" s="79"/>
      <c r="AT1521" s="25" t="s">
        <v>369</v>
      </c>
      <c r="AU1521" s="25" t="s">
        <v>79</v>
      </c>
    </row>
    <row r="1522" spans="2:65" s="12" customFormat="1" ht="13.5">
      <c r="B1522" s="222"/>
      <c r="C1522" s="223"/>
      <c r="D1522" s="219" t="s">
        <v>371</v>
      </c>
      <c r="E1522" s="224" t="s">
        <v>21</v>
      </c>
      <c r="F1522" s="225" t="s">
        <v>695</v>
      </c>
      <c r="G1522" s="223"/>
      <c r="H1522" s="226" t="s">
        <v>21</v>
      </c>
      <c r="I1522" s="227"/>
      <c r="J1522" s="223"/>
      <c r="K1522" s="223"/>
      <c r="L1522" s="228"/>
      <c r="M1522" s="229"/>
      <c r="N1522" s="230"/>
      <c r="O1522" s="230"/>
      <c r="P1522" s="230"/>
      <c r="Q1522" s="230"/>
      <c r="R1522" s="230"/>
      <c r="S1522" s="230"/>
      <c r="T1522" s="231"/>
      <c r="AT1522" s="232" t="s">
        <v>371</v>
      </c>
      <c r="AU1522" s="232" t="s">
        <v>79</v>
      </c>
      <c r="AV1522" s="12" t="s">
        <v>77</v>
      </c>
      <c r="AW1522" s="12" t="s">
        <v>33</v>
      </c>
      <c r="AX1522" s="12" t="s">
        <v>70</v>
      </c>
      <c r="AY1522" s="232" t="s">
        <v>361</v>
      </c>
    </row>
    <row r="1523" spans="2:65" s="13" customFormat="1" ht="13.5">
      <c r="B1523" s="233"/>
      <c r="C1523" s="234"/>
      <c r="D1523" s="219" t="s">
        <v>371</v>
      </c>
      <c r="E1523" s="245" t="s">
        <v>21</v>
      </c>
      <c r="F1523" s="246" t="s">
        <v>2271</v>
      </c>
      <c r="G1523" s="234"/>
      <c r="H1523" s="247">
        <v>18.652000000000001</v>
      </c>
      <c r="I1523" s="239"/>
      <c r="J1523" s="234"/>
      <c r="K1523" s="234"/>
      <c r="L1523" s="240"/>
      <c r="M1523" s="241"/>
      <c r="N1523" s="242"/>
      <c r="O1523" s="242"/>
      <c r="P1523" s="242"/>
      <c r="Q1523" s="242"/>
      <c r="R1523" s="242"/>
      <c r="S1523" s="242"/>
      <c r="T1523" s="243"/>
      <c r="AT1523" s="244" t="s">
        <v>371</v>
      </c>
      <c r="AU1523" s="244" t="s">
        <v>79</v>
      </c>
      <c r="AV1523" s="13" t="s">
        <v>79</v>
      </c>
      <c r="AW1523" s="13" t="s">
        <v>33</v>
      </c>
      <c r="AX1523" s="13" t="s">
        <v>70</v>
      </c>
      <c r="AY1523" s="244" t="s">
        <v>361</v>
      </c>
    </row>
    <row r="1524" spans="2:65" s="13" customFormat="1" ht="13.5">
      <c r="B1524" s="233"/>
      <c r="C1524" s="234"/>
      <c r="D1524" s="219" t="s">
        <v>371</v>
      </c>
      <c r="E1524" s="245" t="s">
        <v>21</v>
      </c>
      <c r="F1524" s="246" t="s">
        <v>2272</v>
      </c>
      <c r="G1524" s="234"/>
      <c r="H1524" s="247">
        <v>16.440000000000001</v>
      </c>
      <c r="I1524" s="239"/>
      <c r="J1524" s="234"/>
      <c r="K1524" s="234"/>
      <c r="L1524" s="240"/>
      <c r="M1524" s="241"/>
      <c r="N1524" s="242"/>
      <c r="O1524" s="242"/>
      <c r="P1524" s="242"/>
      <c r="Q1524" s="242"/>
      <c r="R1524" s="242"/>
      <c r="S1524" s="242"/>
      <c r="T1524" s="243"/>
      <c r="AT1524" s="244" t="s">
        <v>371</v>
      </c>
      <c r="AU1524" s="244" t="s">
        <v>79</v>
      </c>
      <c r="AV1524" s="13" t="s">
        <v>79</v>
      </c>
      <c r="AW1524" s="13" t="s">
        <v>33</v>
      </c>
      <c r="AX1524" s="13" t="s">
        <v>70</v>
      </c>
      <c r="AY1524" s="244" t="s">
        <v>361</v>
      </c>
    </row>
    <row r="1525" spans="2:65" s="13" customFormat="1" ht="13.5">
      <c r="B1525" s="233"/>
      <c r="C1525" s="234"/>
      <c r="D1525" s="219" t="s">
        <v>371</v>
      </c>
      <c r="E1525" s="245" t="s">
        <v>21</v>
      </c>
      <c r="F1525" s="246" t="s">
        <v>2273</v>
      </c>
      <c r="G1525" s="234"/>
      <c r="H1525" s="247">
        <v>16.48</v>
      </c>
      <c r="I1525" s="239"/>
      <c r="J1525" s="234"/>
      <c r="K1525" s="234"/>
      <c r="L1525" s="240"/>
      <c r="M1525" s="241"/>
      <c r="N1525" s="242"/>
      <c r="O1525" s="242"/>
      <c r="P1525" s="242"/>
      <c r="Q1525" s="242"/>
      <c r="R1525" s="242"/>
      <c r="S1525" s="242"/>
      <c r="T1525" s="243"/>
      <c r="AT1525" s="244" t="s">
        <v>371</v>
      </c>
      <c r="AU1525" s="244" t="s">
        <v>79</v>
      </c>
      <c r="AV1525" s="13" t="s">
        <v>79</v>
      </c>
      <c r="AW1525" s="13" t="s">
        <v>33</v>
      </c>
      <c r="AX1525" s="13" t="s">
        <v>70</v>
      </c>
      <c r="AY1525" s="244" t="s">
        <v>361</v>
      </c>
    </row>
    <row r="1526" spans="2:65" s="13" customFormat="1" ht="13.5">
      <c r="B1526" s="233"/>
      <c r="C1526" s="234"/>
      <c r="D1526" s="219" t="s">
        <v>371</v>
      </c>
      <c r="E1526" s="245" t="s">
        <v>21</v>
      </c>
      <c r="F1526" s="246" t="s">
        <v>2274</v>
      </c>
      <c r="G1526" s="234"/>
      <c r="H1526" s="247">
        <v>43.35</v>
      </c>
      <c r="I1526" s="239"/>
      <c r="J1526" s="234"/>
      <c r="K1526" s="234"/>
      <c r="L1526" s="240"/>
      <c r="M1526" s="241"/>
      <c r="N1526" s="242"/>
      <c r="O1526" s="242"/>
      <c r="P1526" s="242"/>
      <c r="Q1526" s="242"/>
      <c r="R1526" s="242"/>
      <c r="S1526" s="242"/>
      <c r="T1526" s="243"/>
      <c r="AT1526" s="244" t="s">
        <v>371</v>
      </c>
      <c r="AU1526" s="244" t="s">
        <v>79</v>
      </c>
      <c r="AV1526" s="13" t="s">
        <v>79</v>
      </c>
      <c r="AW1526" s="13" t="s">
        <v>33</v>
      </c>
      <c r="AX1526" s="13" t="s">
        <v>70</v>
      </c>
      <c r="AY1526" s="244" t="s">
        <v>361</v>
      </c>
    </row>
    <row r="1527" spans="2:65" s="13" customFormat="1" ht="13.5">
      <c r="B1527" s="233"/>
      <c r="C1527" s="234"/>
      <c r="D1527" s="219" t="s">
        <v>371</v>
      </c>
      <c r="E1527" s="245" t="s">
        <v>21</v>
      </c>
      <c r="F1527" s="246" t="s">
        <v>2275</v>
      </c>
      <c r="G1527" s="234"/>
      <c r="H1527" s="247">
        <v>18.86</v>
      </c>
      <c r="I1527" s="239"/>
      <c r="J1527" s="234"/>
      <c r="K1527" s="234"/>
      <c r="L1527" s="240"/>
      <c r="M1527" s="241"/>
      <c r="N1527" s="242"/>
      <c r="O1527" s="242"/>
      <c r="P1527" s="242"/>
      <c r="Q1527" s="242"/>
      <c r="R1527" s="242"/>
      <c r="S1527" s="242"/>
      <c r="T1527" s="243"/>
      <c r="AT1527" s="244" t="s">
        <v>371</v>
      </c>
      <c r="AU1527" s="244" t="s">
        <v>79</v>
      </c>
      <c r="AV1527" s="13" t="s">
        <v>79</v>
      </c>
      <c r="AW1527" s="13" t="s">
        <v>33</v>
      </c>
      <c r="AX1527" s="13" t="s">
        <v>70</v>
      </c>
      <c r="AY1527" s="244" t="s">
        <v>361</v>
      </c>
    </row>
    <row r="1528" spans="2:65" s="13" customFormat="1" ht="13.5">
      <c r="B1528" s="233"/>
      <c r="C1528" s="234"/>
      <c r="D1528" s="219" t="s">
        <v>371</v>
      </c>
      <c r="E1528" s="245" t="s">
        <v>21</v>
      </c>
      <c r="F1528" s="246" t="s">
        <v>2276</v>
      </c>
      <c r="G1528" s="234"/>
      <c r="H1528" s="247">
        <v>16.800999999999998</v>
      </c>
      <c r="I1528" s="239"/>
      <c r="J1528" s="234"/>
      <c r="K1528" s="234"/>
      <c r="L1528" s="240"/>
      <c r="M1528" s="241"/>
      <c r="N1528" s="242"/>
      <c r="O1528" s="242"/>
      <c r="P1528" s="242"/>
      <c r="Q1528" s="242"/>
      <c r="R1528" s="242"/>
      <c r="S1528" s="242"/>
      <c r="T1528" s="243"/>
      <c r="AT1528" s="244" t="s">
        <v>371</v>
      </c>
      <c r="AU1528" s="244" t="s">
        <v>79</v>
      </c>
      <c r="AV1528" s="13" t="s">
        <v>79</v>
      </c>
      <c r="AW1528" s="13" t="s">
        <v>33</v>
      </c>
      <c r="AX1528" s="13" t="s">
        <v>70</v>
      </c>
      <c r="AY1528" s="244" t="s">
        <v>361</v>
      </c>
    </row>
    <row r="1529" spans="2:65" s="13" customFormat="1" ht="13.5">
      <c r="B1529" s="233"/>
      <c r="C1529" s="234"/>
      <c r="D1529" s="219" t="s">
        <v>371</v>
      </c>
      <c r="E1529" s="245" t="s">
        <v>21</v>
      </c>
      <c r="F1529" s="246" t="s">
        <v>2277</v>
      </c>
      <c r="G1529" s="234"/>
      <c r="H1529" s="247">
        <v>28.154</v>
      </c>
      <c r="I1529" s="239"/>
      <c r="J1529" s="234"/>
      <c r="K1529" s="234"/>
      <c r="L1529" s="240"/>
      <c r="M1529" s="241"/>
      <c r="N1529" s="242"/>
      <c r="O1529" s="242"/>
      <c r="P1529" s="242"/>
      <c r="Q1529" s="242"/>
      <c r="R1529" s="242"/>
      <c r="S1529" s="242"/>
      <c r="T1529" s="243"/>
      <c r="AT1529" s="244" t="s">
        <v>371</v>
      </c>
      <c r="AU1529" s="244" t="s">
        <v>79</v>
      </c>
      <c r="AV1529" s="13" t="s">
        <v>79</v>
      </c>
      <c r="AW1529" s="13" t="s">
        <v>33</v>
      </c>
      <c r="AX1529" s="13" t="s">
        <v>70</v>
      </c>
      <c r="AY1529" s="244" t="s">
        <v>361</v>
      </c>
    </row>
    <row r="1530" spans="2:65" s="13" customFormat="1" ht="13.5">
      <c r="B1530" s="233"/>
      <c r="C1530" s="234"/>
      <c r="D1530" s="219" t="s">
        <v>371</v>
      </c>
      <c r="E1530" s="245" t="s">
        <v>21</v>
      </c>
      <c r="F1530" s="246" t="s">
        <v>2278</v>
      </c>
      <c r="G1530" s="234"/>
      <c r="H1530" s="247">
        <v>14.44</v>
      </c>
      <c r="I1530" s="239"/>
      <c r="J1530" s="234"/>
      <c r="K1530" s="234"/>
      <c r="L1530" s="240"/>
      <c r="M1530" s="241"/>
      <c r="N1530" s="242"/>
      <c r="O1530" s="242"/>
      <c r="P1530" s="242"/>
      <c r="Q1530" s="242"/>
      <c r="R1530" s="242"/>
      <c r="S1530" s="242"/>
      <c r="T1530" s="243"/>
      <c r="AT1530" s="244" t="s">
        <v>371</v>
      </c>
      <c r="AU1530" s="244" t="s">
        <v>79</v>
      </c>
      <c r="AV1530" s="13" t="s">
        <v>79</v>
      </c>
      <c r="AW1530" s="13" t="s">
        <v>33</v>
      </c>
      <c r="AX1530" s="13" t="s">
        <v>70</v>
      </c>
      <c r="AY1530" s="244" t="s">
        <v>361</v>
      </c>
    </row>
    <row r="1531" spans="2:65" s="13" customFormat="1" ht="13.5">
      <c r="B1531" s="233"/>
      <c r="C1531" s="234"/>
      <c r="D1531" s="219" t="s">
        <v>371</v>
      </c>
      <c r="E1531" s="245" t="s">
        <v>21</v>
      </c>
      <c r="F1531" s="246" t="s">
        <v>2279</v>
      </c>
      <c r="G1531" s="234"/>
      <c r="H1531" s="247">
        <v>14.475</v>
      </c>
      <c r="I1531" s="239"/>
      <c r="J1531" s="234"/>
      <c r="K1531" s="234"/>
      <c r="L1531" s="240"/>
      <c r="M1531" s="241"/>
      <c r="N1531" s="242"/>
      <c r="O1531" s="242"/>
      <c r="P1531" s="242"/>
      <c r="Q1531" s="242"/>
      <c r="R1531" s="242"/>
      <c r="S1531" s="242"/>
      <c r="T1531" s="243"/>
      <c r="AT1531" s="244" t="s">
        <v>371</v>
      </c>
      <c r="AU1531" s="244" t="s">
        <v>79</v>
      </c>
      <c r="AV1531" s="13" t="s">
        <v>79</v>
      </c>
      <c r="AW1531" s="13" t="s">
        <v>33</v>
      </c>
      <c r="AX1531" s="13" t="s">
        <v>70</v>
      </c>
      <c r="AY1531" s="244" t="s">
        <v>361</v>
      </c>
    </row>
    <row r="1532" spans="2:65" s="13" customFormat="1" ht="13.5">
      <c r="B1532" s="233"/>
      <c r="C1532" s="234"/>
      <c r="D1532" s="219" t="s">
        <v>371</v>
      </c>
      <c r="E1532" s="245" t="s">
        <v>21</v>
      </c>
      <c r="F1532" s="246" t="s">
        <v>2280</v>
      </c>
      <c r="G1532" s="234"/>
      <c r="H1532" s="247">
        <v>20.579000000000001</v>
      </c>
      <c r="I1532" s="239"/>
      <c r="J1532" s="234"/>
      <c r="K1532" s="234"/>
      <c r="L1532" s="240"/>
      <c r="M1532" s="241"/>
      <c r="N1532" s="242"/>
      <c r="O1532" s="242"/>
      <c r="P1532" s="242"/>
      <c r="Q1532" s="242"/>
      <c r="R1532" s="242"/>
      <c r="S1532" s="242"/>
      <c r="T1532" s="243"/>
      <c r="AT1532" s="244" t="s">
        <v>371</v>
      </c>
      <c r="AU1532" s="244" t="s">
        <v>79</v>
      </c>
      <c r="AV1532" s="13" t="s">
        <v>79</v>
      </c>
      <c r="AW1532" s="13" t="s">
        <v>33</v>
      </c>
      <c r="AX1532" s="13" t="s">
        <v>70</v>
      </c>
      <c r="AY1532" s="244" t="s">
        <v>361</v>
      </c>
    </row>
    <row r="1533" spans="2:65" s="14" customFormat="1" ht="13.5">
      <c r="B1533" s="248"/>
      <c r="C1533" s="249"/>
      <c r="D1533" s="235" t="s">
        <v>371</v>
      </c>
      <c r="E1533" s="250" t="s">
        <v>233</v>
      </c>
      <c r="F1533" s="251" t="s">
        <v>392</v>
      </c>
      <c r="G1533" s="249"/>
      <c r="H1533" s="252">
        <v>208.23099999999999</v>
      </c>
      <c r="I1533" s="253"/>
      <c r="J1533" s="249"/>
      <c r="K1533" s="249"/>
      <c r="L1533" s="254"/>
      <c r="M1533" s="255"/>
      <c r="N1533" s="256"/>
      <c r="O1533" s="256"/>
      <c r="P1533" s="256"/>
      <c r="Q1533" s="256"/>
      <c r="R1533" s="256"/>
      <c r="S1533" s="256"/>
      <c r="T1533" s="257"/>
      <c r="AT1533" s="258" t="s">
        <v>371</v>
      </c>
      <c r="AU1533" s="258" t="s">
        <v>79</v>
      </c>
      <c r="AV1533" s="14" t="s">
        <v>147</v>
      </c>
      <c r="AW1533" s="14" t="s">
        <v>33</v>
      </c>
      <c r="AX1533" s="14" t="s">
        <v>77</v>
      </c>
      <c r="AY1533" s="258" t="s">
        <v>361</v>
      </c>
    </row>
    <row r="1534" spans="2:65" s="1" customFormat="1" ht="31.5" customHeight="1">
      <c r="B1534" s="42"/>
      <c r="C1534" s="273" t="s">
        <v>2281</v>
      </c>
      <c r="D1534" s="273" t="s">
        <v>952</v>
      </c>
      <c r="E1534" s="274" t="s">
        <v>2282</v>
      </c>
      <c r="F1534" s="275" t="s">
        <v>2283</v>
      </c>
      <c r="G1534" s="276" t="s">
        <v>459</v>
      </c>
      <c r="H1534" s="277">
        <v>229.054</v>
      </c>
      <c r="I1534" s="278"/>
      <c r="J1534" s="279">
        <f>ROUND(I1534*H1534,2)</f>
        <v>0</v>
      </c>
      <c r="K1534" s="275" t="s">
        <v>367</v>
      </c>
      <c r="L1534" s="280"/>
      <c r="M1534" s="281" t="s">
        <v>21</v>
      </c>
      <c r="N1534" s="282" t="s">
        <v>41</v>
      </c>
      <c r="O1534" s="43"/>
      <c r="P1534" s="216">
        <f>O1534*H1534</f>
        <v>0</v>
      </c>
      <c r="Q1534" s="216">
        <v>4.2900000000000004E-3</v>
      </c>
      <c r="R1534" s="216">
        <f>Q1534*H1534</f>
        <v>0.98264166000000008</v>
      </c>
      <c r="S1534" s="216">
        <v>0</v>
      </c>
      <c r="T1534" s="217">
        <f>S1534*H1534</f>
        <v>0</v>
      </c>
      <c r="AR1534" s="25" t="s">
        <v>580</v>
      </c>
      <c r="AT1534" s="25" t="s">
        <v>952</v>
      </c>
      <c r="AU1534" s="25" t="s">
        <v>79</v>
      </c>
      <c r="AY1534" s="25" t="s">
        <v>361</v>
      </c>
      <c r="BE1534" s="218">
        <f>IF(N1534="základní",J1534,0)</f>
        <v>0</v>
      </c>
      <c r="BF1534" s="218">
        <f>IF(N1534="snížená",J1534,0)</f>
        <v>0</v>
      </c>
      <c r="BG1534" s="218">
        <f>IF(N1534="zákl. přenesená",J1534,0)</f>
        <v>0</v>
      </c>
      <c r="BH1534" s="218">
        <f>IF(N1534="sníž. přenesená",J1534,0)</f>
        <v>0</v>
      </c>
      <c r="BI1534" s="218">
        <f>IF(N1534="nulová",J1534,0)</f>
        <v>0</v>
      </c>
      <c r="BJ1534" s="25" t="s">
        <v>77</v>
      </c>
      <c r="BK1534" s="218">
        <f>ROUND(I1534*H1534,2)</f>
        <v>0</v>
      </c>
      <c r="BL1534" s="25" t="s">
        <v>464</v>
      </c>
      <c r="BM1534" s="25" t="s">
        <v>2284</v>
      </c>
    </row>
    <row r="1535" spans="2:65" s="1" customFormat="1" ht="27">
      <c r="B1535" s="42"/>
      <c r="C1535" s="64"/>
      <c r="D1535" s="219" t="s">
        <v>369</v>
      </c>
      <c r="E1535" s="64"/>
      <c r="F1535" s="220" t="s">
        <v>2285</v>
      </c>
      <c r="G1535" s="64"/>
      <c r="H1535" s="64"/>
      <c r="I1535" s="175"/>
      <c r="J1535" s="64"/>
      <c r="K1535" s="64"/>
      <c r="L1535" s="62"/>
      <c r="M1535" s="221"/>
      <c r="N1535" s="43"/>
      <c r="O1535" s="43"/>
      <c r="P1535" s="43"/>
      <c r="Q1535" s="43"/>
      <c r="R1535" s="43"/>
      <c r="S1535" s="43"/>
      <c r="T1535" s="79"/>
      <c r="AT1535" s="25" t="s">
        <v>369</v>
      </c>
      <c r="AU1535" s="25" t="s">
        <v>79</v>
      </c>
    </row>
    <row r="1536" spans="2:65" s="13" customFormat="1" ht="13.5">
      <c r="B1536" s="233"/>
      <c r="C1536" s="234"/>
      <c r="D1536" s="235" t="s">
        <v>371</v>
      </c>
      <c r="E1536" s="234"/>
      <c r="F1536" s="237" t="s">
        <v>2286</v>
      </c>
      <c r="G1536" s="234"/>
      <c r="H1536" s="238">
        <v>229.054</v>
      </c>
      <c r="I1536" s="239"/>
      <c r="J1536" s="234"/>
      <c r="K1536" s="234"/>
      <c r="L1536" s="240"/>
      <c r="M1536" s="241"/>
      <c r="N1536" s="242"/>
      <c r="O1536" s="242"/>
      <c r="P1536" s="242"/>
      <c r="Q1536" s="242"/>
      <c r="R1536" s="242"/>
      <c r="S1536" s="242"/>
      <c r="T1536" s="243"/>
      <c r="AT1536" s="244" t="s">
        <v>371</v>
      </c>
      <c r="AU1536" s="244" t="s">
        <v>79</v>
      </c>
      <c r="AV1536" s="13" t="s">
        <v>79</v>
      </c>
      <c r="AW1536" s="13" t="s">
        <v>6</v>
      </c>
      <c r="AX1536" s="13" t="s">
        <v>77</v>
      </c>
      <c r="AY1536" s="244" t="s">
        <v>361</v>
      </c>
    </row>
    <row r="1537" spans="2:65" s="1" customFormat="1" ht="22.5" customHeight="1">
      <c r="B1537" s="42"/>
      <c r="C1537" s="207" t="s">
        <v>2287</v>
      </c>
      <c r="D1537" s="207" t="s">
        <v>363</v>
      </c>
      <c r="E1537" s="208" t="s">
        <v>2288</v>
      </c>
      <c r="F1537" s="209" t="s">
        <v>2289</v>
      </c>
      <c r="G1537" s="210" t="s">
        <v>685</v>
      </c>
      <c r="H1537" s="211">
        <v>177.46</v>
      </c>
      <c r="I1537" s="212"/>
      <c r="J1537" s="213">
        <f>ROUND(I1537*H1537,2)</f>
        <v>0</v>
      </c>
      <c r="K1537" s="209" t="s">
        <v>367</v>
      </c>
      <c r="L1537" s="62"/>
      <c r="M1537" s="214" t="s">
        <v>21</v>
      </c>
      <c r="N1537" s="215" t="s">
        <v>41</v>
      </c>
      <c r="O1537" s="43"/>
      <c r="P1537" s="216">
        <f>O1537*H1537</f>
        <v>0</v>
      </c>
      <c r="Q1537" s="216">
        <v>2.0000000000000002E-5</v>
      </c>
      <c r="R1537" s="216">
        <f>Q1537*H1537</f>
        <v>3.5492000000000006E-3</v>
      </c>
      <c r="S1537" s="216">
        <v>0</v>
      </c>
      <c r="T1537" s="217">
        <f>S1537*H1537</f>
        <v>0</v>
      </c>
      <c r="AR1537" s="25" t="s">
        <v>464</v>
      </c>
      <c r="AT1537" s="25" t="s">
        <v>363</v>
      </c>
      <c r="AU1537" s="25" t="s">
        <v>79</v>
      </c>
      <c r="AY1537" s="25" t="s">
        <v>361</v>
      </c>
      <c r="BE1537" s="218">
        <f>IF(N1537="základní",J1537,0)</f>
        <v>0</v>
      </c>
      <c r="BF1537" s="218">
        <f>IF(N1537="snížená",J1537,0)</f>
        <v>0</v>
      </c>
      <c r="BG1537" s="218">
        <f>IF(N1537="zákl. přenesená",J1537,0)</f>
        <v>0</v>
      </c>
      <c r="BH1537" s="218">
        <f>IF(N1537="sníž. přenesená",J1537,0)</f>
        <v>0</v>
      </c>
      <c r="BI1537" s="218">
        <f>IF(N1537="nulová",J1537,0)</f>
        <v>0</v>
      </c>
      <c r="BJ1537" s="25" t="s">
        <v>77</v>
      </c>
      <c r="BK1537" s="218">
        <f>ROUND(I1537*H1537,2)</f>
        <v>0</v>
      </c>
      <c r="BL1537" s="25" t="s">
        <v>464</v>
      </c>
      <c r="BM1537" s="25" t="s">
        <v>2290</v>
      </c>
    </row>
    <row r="1538" spans="2:65" s="1" customFormat="1" ht="13.5">
      <c r="B1538" s="42"/>
      <c r="C1538" s="64"/>
      <c r="D1538" s="219" t="s">
        <v>369</v>
      </c>
      <c r="E1538" s="64"/>
      <c r="F1538" s="220" t="s">
        <v>2291</v>
      </c>
      <c r="G1538" s="64"/>
      <c r="H1538" s="64"/>
      <c r="I1538" s="175"/>
      <c r="J1538" s="64"/>
      <c r="K1538" s="64"/>
      <c r="L1538" s="62"/>
      <c r="M1538" s="221"/>
      <c r="N1538" s="43"/>
      <c r="O1538" s="43"/>
      <c r="P1538" s="43"/>
      <c r="Q1538" s="43"/>
      <c r="R1538" s="43"/>
      <c r="S1538" s="43"/>
      <c r="T1538" s="79"/>
      <c r="AT1538" s="25" t="s">
        <v>369</v>
      </c>
      <c r="AU1538" s="25" t="s">
        <v>79</v>
      </c>
    </row>
    <row r="1539" spans="2:65" s="12" customFormat="1" ht="13.5">
      <c r="B1539" s="222"/>
      <c r="C1539" s="223"/>
      <c r="D1539" s="219" t="s">
        <v>371</v>
      </c>
      <c r="E1539" s="224" t="s">
        <v>21</v>
      </c>
      <c r="F1539" s="225" t="s">
        <v>695</v>
      </c>
      <c r="G1539" s="223"/>
      <c r="H1539" s="226" t="s">
        <v>21</v>
      </c>
      <c r="I1539" s="227"/>
      <c r="J1539" s="223"/>
      <c r="K1539" s="223"/>
      <c r="L1539" s="228"/>
      <c r="M1539" s="229"/>
      <c r="N1539" s="230"/>
      <c r="O1539" s="230"/>
      <c r="P1539" s="230"/>
      <c r="Q1539" s="230"/>
      <c r="R1539" s="230"/>
      <c r="S1539" s="230"/>
      <c r="T1539" s="231"/>
      <c r="AT1539" s="232" t="s">
        <v>371</v>
      </c>
      <c r="AU1539" s="232" t="s">
        <v>79</v>
      </c>
      <c r="AV1539" s="12" t="s">
        <v>77</v>
      </c>
      <c r="AW1539" s="12" t="s">
        <v>33</v>
      </c>
      <c r="AX1539" s="12" t="s">
        <v>70</v>
      </c>
      <c r="AY1539" s="232" t="s">
        <v>361</v>
      </c>
    </row>
    <row r="1540" spans="2:65" s="13" customFormat="1" ht="13.5">
      <c r="B1540" s="233"/>
      <c r="C1540" s="234"/>
      <c r="D1540" s="219" t="s">
        <v>371</v>
      </c>
      <c r="E1540" s="245" t="s">
        <v>21</v>
      </c>
      <c r="F1540" s="246" t="s">
        <v>2292</v>
      </c>
      <c r="G1540" s="234"/>
      <c r="H1540" s="247">
        <v>16.440000000000001</v>
      </c>
      <c r="I1540" s="239"/>
      <c r="J1540" s="234"/>
      <c r="K1540" s="234"/>
      <c r="L1540" s="240"/>
      <c r="M1540" s="241"/>
      <c r="N1540" s="242"/>
      <c r="O1540" s="242"/>
      <c r="P1540" s="242"/>
      <c r="Q1540" s="242"/>
      <c r="R1540" s="242"/>
      <c r="S1540" s="242"/>
      <c r="T1540" s="243"/>
      <c r="AT1540" s="244" t="s">
        <v>371</v>
      </c>
      <c r="AU1540" s="244" t="s">
        <v>79</v>
      </c>
      <c r="AV1540" s="13" t="s">
        <v>79</v>
      </c>
      <c r="AW1540" s="13" t="s">
        <v>33</v>
      </c>
      <c r="AX1540" s="13" t="s">
        <v>70</v>
      </c>
      <c r="AY1540" s="244" t="s">
        <v>361</v>
      </c>
    </row>
    <row r="1541" spans="2:65" s="13" customFormat="1" ht="13.5">
      <c r="B1541" s="233"/>
      <c r="C1541" s="234"/>
      <c r="D1541" s="219" t="s">
        <v>371</v>
      </c>
      <c r="E1541" s="245" t="s">
        <v>21</v>
      </c>
      <c r="F1541" s="246" t="s">
        <v>2293</v>
      </c>
      <c r="G1541" s="234"/>
      <c r="H1541" s="247">
        <v>15.04</v>
      </c>
      <c r="I1541" s="239"/>
      <c r="J1541" s="234"/>
      <c r="K1541" s="234"/>
      <c r="L1541" s="240"/>
      <c r="M1541" s="241"/>
      <c r="N1541" s="242"/>
      <c r="O1541" s="242"/>
      <c r="P1541" s="242"/>
      <c r="Q1541" s="242"/>
      <c r="R1541" s="242"/>
      <c r="S1541" s="242"/>
      <c r="T1541" s="243"/>
      <c r="AT1541" s="244" t="s">
        <v>371</v>
      </c>
      <c r="AU1541" s="244" t="s">
        <v>79</v>
      </c>
      <c r="AV1541" s="13" t="s">
        <v>79</v>
      </c>
      <c r="AW1541" s="13" t="s">
        <v>33</v>
      </c>
      <c r="AX1541" s="13" t="s">
        <v>70</v>
      </c>
      <c r="AY1541" s="244" t="s">
        <v>361</v>
      </c>
    </row>
    <row r="1542" spans="2:65" s="13" customFormat="1" ht="13.5">
      <c r="B1542" s="233"/>
      <c r="C1542" s="234"/>
      <c r="D1542" s="219" t="s">
        <v>371</v>
      </c>
      <c r="E1542" s="245" t="s">
        <v>21</v>
      </c>
      <c r="F1542" s="246" t="s">
        <v>2294</v>
      </c>
      <c r="G1542" s="234"/>
      <c r="H1542" s="247">
        <v>15.06</v>
      </c>
      <c r="I1542" s="239"/>
      <c r="J1542" s="234"/>
      <c r="K1542" s="234"/>
      <c r="L1542" s="240"/>
      <c r="M1542" s="241"/>
      <c r="N1542" s="242"/>
      <c r="O1542" s="242"/>
      <c r="P1542" s="242"/>
      <c r="Q1542" s="242"/>
      <c r="R1542" s="242"/>
      <c r="S1542" s="242"/>
      <c r="T1542" s="243"/>
      <c r="AT1542" s="244" t="s">
        <v>371</v>
      </c>
      <c r="AU1542" s="244" t="s">
        <v>79</v>
      </c>
      <c r="AV1542" s="13" t="s">
        <v>79</v>
      </c>
      <c r="AW1542" s="13" t="s">
        <v>33</v>
      </c>
      <c r="AX1542" s="13" t="s">
        <v>70</v>
      </c>
      <c r="AY1542" s="244" t="s">
        <v>361</v>
      </c>
    </row>
    <row r="1543" spans="2:65" s="13" customFormat="1" ht="13.5">
      <c r="B1543" s="233"/>
      <c r="C1543" s="234"/>
      <c r="D1543" s="219" t="s">
        <v>371</v>
      </c>
      <c r="E1543" s="245" t="s">
        <v>21</v>
      </c>
      <c r="F1543" s="246" t="s">
        <v>2295</v>
      </c>
      <c r="G1543" s="234"/>
      <c r="H1543" s="247">
        <v>25.22</v>
      </c>
      <c r="I1543" s="239"/>
      <c r="J1543" s="234"/>
      <c r="K1543" s="234"/>
      <c r="L1543" s="240"/>
      <c r="M1543" s="241"/>
      <c r="N1543" s="242"/>
      <c r="O1543" s="242"/>
      <c r="P1543" s="242"/>
      <c r="Q1543" s="242"/>
      <c r="R1543" s="242"/>
      <c r="S1543" s="242"/>
      <c r="T1543" s="243"/>
      <c r="AT1543" s="244" t="s">
        <v>371</v>
      </c>
      <c r="AU1543" s="244" t="s">
        <v>79</v>
      </c>
      <c r="AV1543" s="13" t="s">
        <v>79</v>
      </c>
      <c r="AW1543" s="13" t="s">
        <v>33</v>
      </c>
      <c r="AX1543" s="13" t="s">
        <v>70</v>
      </c>
      <c r="AY1543" s="244" t="s">
        <v>361</v>
      </c>
    </row>
    <row r="1544" spans="2:65" s="13" customFormat="1" ht="13.5">
      <c r="B1544" s="233"/>
      <c r="C1544" s="234"/>
      <c r="D1544" s="219" t="s">
        <v>371</v>
      </c>
      <c r="E1544" s="245" t="s">
        <v>21</v>
      </c>
      <c r="F1544" s="246" t="s">
        <v>2296</v>
      </c>
      <c r="G1544" s="234"/>
      <c r="H1544" s="247">
        <v>18.66</v>
      </c>
      <c r="I1544" s="239"/>
      <c r="J1544" s="234"/>
      <c r="K1544" s="234"/>
      <c r="L1544" s="240"/>
      <c r="M1544" s="241"/>
      <c r="N1544" s="242"/>
      <c r="O1544" s="242"/>
      <c r="P1544" s="242"/>
      <c r="Q1544" s="242"/>
      <c r="R1544" s="242"/>
      <c r="S1544" s="242"/>
      <c r="T1544" s="243"/>
      <c r="AT1544" s="244" t="s">
        <v>371</v>
      </c>
      <c r="AU1544" s="244" t="s">
        <v>79</v>
      </c>
      <c r="AV1544" s="13" t="s">
        <v>79</v>
      </c>
      <c r="AW1544" s="13" t="s">
        <v>33</v>
      </c>
      <c r="AX1544" s="13" t="s">
        <v>70</v>
      </c>
      <c r="AY1544" s="244" t="s">
        <v>361</v>
      </c>
    </row>
    <row r="1545" spans="2:65" s="13" customFormat="1" ht="13.5">
      <c r="B1545" s="233"/>
      <c r="C1545" s="234"/>
      <c r="D1545" s="219" t="s">
        <v>371</v>
      </c>
      <c r="E1545" s="245" t="s">
        <v>21</v>
      </c>
      <c r="F1545" s="246" t="s">
        <v>2297</v>
      </c>
      <c r="G1545" s="234"/>
      <c r="H1545" s="247">
        <v>15.32</v>
      </c>
      <c r="I1545" s="239"/>
      <c r="J1545" s="234"/>
      <c r="K1545" s="234"/>
      <c r="L1545" s="240"/>
      <c r="M1545" s="241"/>
      <c r="N1545" s="242"/>
      <c r="O1545" s="242"/>
      <c r="P1545" s="242"/>
      <c r="Q1545" s="242"/>
      <c r="R1545" s="242"/>
      <c r="S1545" s="242"/>
      <c r="T1545" s="243"/>
      <c r="AT1545" s="244" t="s">
        <v>371</v>
      </c>
      <c r="AU1545" s="244" t="s">
        <v>79</v>
      </c>
      <c r="AV1545" s="13" t="s">
        <v>79</v>
      </c>
      <c r="AW1545" s="13" t="s">
        <v>33</v>
      </c>
      <c r="AX1545" s="13" t="s">
        <v>70</v>
      </c>
      <c r="AY1545" s="244" t="s">
        <v>361</v>
      </c>
    </row>
    <row r="1546" spans="2:65" s="13" customFormat="1" ht="13.5">
      <c r="B1546" s="233"/>
      <c r="C1546" s="234"/>
      <c r="D1546" s="219" t="s">
        <v>371</v>
      </c>
      <c r="E1546" s="245" t="s">
        <v>21</v>
      </c>
      <c r="F1546" s="246" t="s">
        <v>2298</v>
      </c>
      <c r="G1546" s="234"/>
      <c r="H1546" s="247">
        <v>19.440000000000001</v>
      </c>
      <c r="I1546" s="239"/>
      <c r="J1546" s="234"/>
      <c r="K1546" s="234"/>
      <c r="L1546" s="240"/>
      <c r="M1546" s="241"/>
      <c r="N1546" s="242"/>
      <c r="O1546" s="242"/>
      <c r="P1546" s="242"/>
      <c r="Q1546" s="242"/>
      <c r="R1546" s="242"/>
      <c r="S1546" s="242"/>
      <c r="T1546" s="243"/>
      <c r="AT1546" s="244" t="s">
        <v>371</v>
      </c>
      <c r="AU1546" s="244" t="s">
        <v>79</v>
      </c>
      <c r="AV1546" s="13" t="s">
        <v>79</v>
      </c>
      <c r="AW1546" s="13" t="s">
        <v>33</v>
      </c>
      <c r="AX1546" s="13" t="s">
        <v>70</v>
      </c>
      <c r="AY1546" s="244" t="s">
        <v>361</v>
      </c>
    </row>
    <row r="1547" spans="2:65" s="13" customFormat="1" ht="13.5">
      <c r="B1547" s="233"/>
      <c r="C1547" s="234"/>
      <c r="D1547" s="219" t="s">
        <v>371</v>
      </c>
      <c r="E1547" s="245" t="s">
        <v>21</v>
      </c>
      <c r="F1547" s="246" t="s">
        <v>2299</v>
      </c>
      <c r="G1547" s="234"/>
      <c r="H1547" s="247">
        <v>14.14</v>
      </c>
      <c r="I1547" s="239"/>
      <c r="J1547" s="234"/>
      <c r="K1547" s="234"/>
      <c r="L1547" s="240"/>
      <c r="M1547" s="241"/>
      <c r="N1547" s="242"/>
      <c r="O1547" s="242"/>
      <c r="P1547" s="242"/>
      <c r="Q1547" s="242"/>
      <c r="R1547" s="242"/>
      <c r="S1547" s="242"/>
      <c r="T1547" s="243"/>
      <c r="AT1547" s="244" t="s">
        <v>371</v>
      </c>
      <c r="AU1547" s="244" t="s">
        <v>79</v>
      </c>
      <c r="AV1547" s="13" t="s">
        <v>79</v>
      </c>
      <c r="AW1547" s="13" t="s">
        <v>33</v>
      </c>
      <c r="AX1547" s="13" t="s">
        <v>70</v>
      </c>
      <c r="AY1547" s="244" t="s">
        <v>361</v>
      </c>
    </row>
    <row r="1548" spans="2:65" s="13" customFormat="1" ht="13.5">
      <c r="B1548" s="233"/>
      <c r="C1548" s="234"/>
      <c r="D1548" s="219" t="s">
        <v>371</v>
      </c>
      <c r="E1548" s="245" t="s">
        <v>21</v>
      </c>
      <c r="F1548" s="246" t="s">
        <v>2300</v>
      </c>
      <c r="G1548" s="234"/>
      <c r="H1548" s="247">
        <v>14.16</v>
      </c>
      <c r="I1548" s="239"/>
      <c r="J1548" s="234"/>
      <c r="K1548" s="234"/>
      <c r="L1548" s="240"/>
      <c r="M1548" s="241"/>
      <c r="N1548" s="242"/>
      <c r="O1548" s="242"/>
      <c r="P1548" s="242"/>
      <c r="Q1548" s="242"/>
      <c r="R1548" s="242"/>
      <c r="S1548" s="242"/>
      <c r="T1548" s="243"/>
      <c r="AT1548" s="244" t="s">
        <v>371</v>
      </c>
      <c r="AU1548" s="244" t="s">
        <v>79</v>
      </c>
      <c r="AV1548" s="13" t="s">
        <v>79</v>
      </c>
      <c r="AW1548" s="13" t="s">
        <v>33</v>
      </c>
      <c r="AX1548" s="13" t="s">
        <v>70</v>
      </c>
      <c r="AY1548" s="244" t="s">
        <v>361</v>
      </c>
    </row>
    <row r="1549" spans="2:65" s="13" customFormat="1" ht="13.5">
      <c r="B1549" s="233"/>
      <c r="C1549" s="234"/>
      <c r="D1549" s="219" t="s">
        <v>371</v>
      </c>
      <c r="E1549" s="245" t="s">
        <v>21</v>
      </c>
      <c r="F1549" s="246" t="s">
        <v>2301</v>
      </c>
      <c r="G1549" s="234"/>
      <c r="H1549" s="247">
        <v>23.98</v>
      </c>
      <c r="I1549" s="239"/>
      <c r="J1549" s="234"/>
      <c r="K1549" s="234"/>
      <c r="L1549" s="240"/>
      <c r="M1549" s="241"/>
      <c r="N1549" s="242"/>
      <c r="O1549" s="242"/>
      <c r="P1549" s="242"/>
      <c r="Q1549" s="242"/>
      <c r="R1549" s="242"/>
      <c r="S1549" s="242"/>
      <c r="T1549" s="243"/>
      <c r="AT1549" s="244" t="s">
        <v>371</v>
      </c>
      <c r="AU1549" s="244" t="s">
        <v>79</v>
      </c>
      <c r="AV1549" s="13" t="s">
        <v>79</v>
      </c>
      <c r="AW1549" s="13" t="s">
        <v>33</v>
      </c>
      <c r="AX1549" s="13" t="s">
        <v>70</v>
      </c>
      <c r="AY1549" s="244" t="s">
        <v>361</v>
      </c>
    </row>
    <row r="1550" spans="2:65" s="14" customFormat="1" ht="13.5">
      <c r="B1550" s="248"/>
      <c r="C1550" s="249"/>
      <c r="D1550" s="235" t="s">
        <v>371</v>
      </c>
      <c r="E1550" s="250" t="s">
        <v>21</v>
      </c>
      <c r="F1550" s="251" t="s">
        <v>392</v>
      </c>
      <c r="G1550" s="249"/>
      <c r="H1550" s="252">
        <v>177.46</v>
      </c>
      <c r="I1550" s="253"/>
      <c r="J1550" s="249"/>
      <c r="K1550" s="249"/>
      <c r="L1550" s="254"/>
      <c r="M1550" s="255"/>
      <c r="N1550" s="256"/>
      <c r="O1550" s="256"/>
      <c r="P1550" s="256"/>
      <c r="Q1550" s="256"/>
      <c r="R1550" s="256"/>
      <c r="S1550" s="256"/>
      <c r="T1550" s="257"/>
      <c r="AT1550" s="258" t="s">
        <v>371</v>
      </c>
      <c r="AU1550" s="258" t="s">
        <v>79</v>
      </c>
      <c r="AV1550" s="14" t="s">
        <v>147</v>
      </c>
      <c r="AW1550" s="14" t="s">
        <v>33</v>
      </c>
      <c r="AX1550" s="14" t="s">
        <v>77</v>
      </c>
      <c r="AY1550" s="258" t="s">
        <v>361</v>
      </c>
    </row>
    <row r="1551" spans="2:65" s="1" customFormat="1" ht="22.5" customHeight="1">
      <c r="B1551" s="42"/>
      <c r="C1551" s="273" t="s">
        <v>2302</v>
      </c>
      <c r="D1551" s="273" t="s">
        <v>952</v>
      </c>
      <c r="E1551" s="274" t="s">
        <v>2303</v>
      </c>
      <c r="F1551" s="275" t="s">
        <v>2304</v>
      </c>
      <c r="G1551" s="276" t="s">
        <v>685</v>
      </c>
      <c r="H1551" s="277">
        <v>181.00899999999999</v>
      </c>
      <c r="I1551" s="278"/>
      <c r="J1551" s="279">
        <f>ROUND(I1551*H1551,2)</f>
        <v>0</v>
      </c>
      <c r="K1551" s="275" t="s">
        <v>21</v>
      </c>
      <c r="L1551" s="280"/>
      <c r="M1551" s="281" t="s">
        <v>21</v>
      </c>
      <c r="N1551" s="282" t="s">
        <v>41</v>
      </c>
      <c r="O1551" s="43"/>
      <c r="P1551" s="216">
        <f>O1551*H1551</f>
        <v>0</v>
      </c>
      <c r="Q1551" s="216">
        <v>0</v>
      </c>
      <c r="R1551" s="216">
        <f>Q1551*H1551</f>
        <v>0</v>
      </c>
      <c r="S1551" s="216">
        <v>0</v>
      </c>
      <c r="T1551" s="217">
        <f>S1551*H1551</f>
        <v>0</v>
      </c>
      <c r="AR1551" s="25" t="s">
        <v>580</v>
      </c>
      <c r="AT1551" s="25" t="s">
        <v>952</v>
      </c>
      <c r="AU1551" s="25" t="s">
        <v>79</v>
      </c>
      <c r="AY1551" s="25" t="s">
        <v>361</v>
      </c>
      <c r="BE1551" s="218">
        <f>IF(N1551="základní",J1551,0)</f>
        <v>0</v>
      </c>
      <c r="BF1551" s="218">
        <f>IF(N1551="snížená",J1551,0)</f>
        <v>0</v>
      </c>
      <c r="BG1551" s="218">
        <f>IF(N1551="zákl. přenesená",J1551,0)</f>
        <v>0</v>
      </c>
      <c r="BH1551" s="218">
        <f>IF(N1551="sníž. přenesená",J1551,0)</f>
        <v>0</v>
      </c>
      <c r="BI1551" s="218">
        <f>IF(N1551="nulová",J1551,0)</f>
        <v>0</v>
      </c>
      <c r="BJ1551" s="25" t="s">
        <v>77</v>
      </c>
      <c r="BK1551" s="218">
        <f>ROUND(I1551*H1551,2)</f>
        <v>0</v>
      </c>
      <c r="BL1551" s="25" t="s">
        <v>464</v>
      </c>
      <c r="BM1551" s="25" t="s">
        <v>2305</v>
      </c>
    </row>
    <row r="1552" spans="2:65" s="1" customFormat="1" ht="13.5">
      <c r="B1552" s="42"/>
      <c r="C1552" s="64"/>
      <c r="D1552" s="219" t="s">
        <v>369</v>
      </c>
      <c r="E1552" s="64"/>
      <c r="F1552" s="220" t="s">
        <v>2306</v>
      </c>
      <c r="G1552" s="64"/>
      <c r="H1552" s="64"/>
      <c r="I1552" s="175"/>
      <c r="J1552" s="64"/>
      <c r="K1552" s="64"/>
      <c r="L1552" s="62"/>
      <c r="M1552" s="221"/>
      <c r="N1552" s="43"/>
      <c r="O1552" s="43"/>
      <c r="P1552" s="43"/>
      <c r="Q1552" s="43"/>
      <c r="R1552" s="43"/>
      <c r="S1552" s="43"/>
      <c r="T1552" s="79"/>
      <c r="AT1552" s="25" t="s">
        <v>369</v>
      </c>
      <c r="AU1552" s="25" t="s">
        <v>79</v>
      </c>
    </row>
    <row r="1553" spans="2:65" s="13" customFormat="1" ht="13.5">
      <c r="B1553" s="233"/>
      <c r="C1553" s="234"/>
      <c r="D1553" s="235" t="s">
        <v>371</v>
      </c>
      <c r="E1553" s="234"/>
      <c r="F1553" s="237" t="s">
        <v>2307</v>
      </c>
      <c r="G1553" s="234"/>
      <c r="H1553" s="238">
        <v>181.00899999999999</v>
      </c>
      <c r="I1553" s="239"/>
      <c r="J1553" s="234"/>
      <c r="K1553" s="234"/>
      <c r="L1553" s="240"/>
      <c r="M1553" s="241"/>
      <c r="N1553" s="242"/>
      <c r="O1553" s="242"/>
      <c r="P1553" s="242"/>
      <c r="Q1553" s="242"/>
      <c r="R1553" s="242"/>
      <c r="S1553" s="242"/>
      <c r="T1553" s="243"/>
      <c r="AT1553" s="244" t="s">
        <v>371</v>
      </c>
      <c r="AU1553" s="244" t="s">
        <v>79</v>
      </c>
      <c r="AV1553" s="13" t="s">
        <v>79</v>
      </c>
      <c r="AW1553" s="13" t="s">
        <v>6</v>
      </c>
      <c r="AX1553" s="13" t="s">
        <v>77</v>
      </c>
      <c r="AY1553" s="244" t="s">
        <v>361</v>
      </c>
    </row>
    <row r="1554" spans="2:65" s="1" customFormat="1" ht="22.5" customHeight="1">
      <c r="B1554" s="42"/>
      <c r="C1554" s="207" t="s">
        <v>2308</v>
      </c>
      <c r="D1554" s="207" t="s">
        <v>363</v>
      </c>
      <c r="E1554" s="208" t="s">
        <v>2309</v>
      </c>
      <c r="F1554" s="209" t="s">
        <v>2310</v>
      </c>
      <c r="G1554" s="210" t="s">
        <v>685</v>
      </c>
      <c r="H1554" s="211">
        <v>7.7</v>
      </c>
      <c r="I1554" s="212"/>
      <c r="J1554" s="213">
        <f>ROUND(I1554*H1554,2)</f>
        <v>0</v>
      </c>
      <c r="K1554" s="209" t="s">
        <v>367</v>
      </c>
      <c r="L1554" s="62"/>
      <c r="M1554" s="214" t="s">
        <v>21</v>
      </c>
      <c r="N1554" s="215" t="s">
        <v>41</v>
      </c>
      <c r="O1554" s="43"/>
      <c r="P1554" s="216">
        <f>O1554*H1554</f>
        <v>0</v>
      </c>
      <c r="Q1554" s="216">
        <v>0</v>
      </c>
      <c r="R1554" s="216">
        <f>Q1554*H1554</f>
        <v>0</v>
      </c>
      <c r="S1554" s="216">
        <v>0</v>
      </c>
      <c r="T1554" s="217">
        <f>S1554*H1554</f>
        <v>0</v>
      </c>
      <c r="AR1554" s="25" t="s">
        <v>464</v>
      </c>
      <c r="AT1554" s="25" t="s">
        <v>363</v>
      </c>
      <c r="AU1554" s="25" t="s">
        <v>79</v>
      </c>
      <c r="AY1554" s="25" t="s">
        <v>361</v>
      </c>
      <c r="BE1554" s="218">
        <f>IF(N1554="základní",J1554,0)</f>
        <v>0</v>
      </c>
      <c r="BF1554" s="218">
        <f>IF(N1554="snížená",J1554,0)</f>
        <v>0</v>
      </c>
      <c r="BG1554" s="218">
        <f>IF(N1554="zákl. přenesená",J1554,0)</f>
        <v>0</v>
      </c>
      <c r="BH1554" s="218">
        <f>IF(N1554="sníž. přenesená",J1554,0)</f>
        <v>0</v>
      </c>
      <c r="BI1554" s="218">
        <f>IF(N1554="nulová",J1554,0)</f>
        <v>0</v>
      </c>
      <c r="BJ1554" s="25" t="s">
        <v>77</v>
      </c>
      <c r="BK1554" s="218">
        <f>ROUND(I1554*H1554,2)</f>
        <v>0</v>
      </c>
      <c r="BL1554" s="25" t="s">
        <v>464</v>
      </c>
      <c r="BM1554" s="25" t="s">
        <v>2311</v>
      </c>
    </row>
    <row r="1555" spans="2:65" s="1" customFormat="1" ht="13.5">
      <c r="B1555" s="42"/>
      <c r="C1555" s="64"/>
      <c r="D1555" s="219" t="s">
        <v>369</v>
      </c>
      <c r="E1555" s="64"/>
      <c r="F1555" s="220" t="s">
        <v>2312</v>
      </c>
      <c r="G1555" s="64"/>
      <c r="H1555" s="64"/>
      <c r="I1555" s="175"/>
      <c r="J1555" s="64"/>
      <c r="K1555" s="64"/>
      <c r="L1555" s="62"/>
      <c r="M1555" s="221"/>
      <c r="N1555" s="43"/>
      <c r="O1555" s="43"/>
      <c r="P1555" s="43"/>
      <c r="Q1555" s="43"/>
      <c r="R1555" s="43"/>
      <c r="S1555" s="43"/>
      <c r="T1555" s="79"/>
      <c r="AT1555" s="25" t="s">
        <v>369</v>
      </c>
      <c r="AU1555" s="25" t="s">
        <v>79</v>
      </c>
    </row>
    <row r="1556" spans="2:65" s="13" customFormat="1" ht="13.5">
      <c r="B1556" s="233"/>
      <c r="C1556" s="234"/>
      <c r="D1556" s="219" t="s">
        <v>371</v>
      </c>
      <c r="E1556" s="245" t="s">
        <v>21</v>
      </c>
      <c r="F1556" s="246" t="s">
        <v>2313</v>
      </c>
      <c r="G1556" s="234"/>
      <c r="H1556" s="247">
        <v>3.6</v>
      </c>
      <c r="I1556" s="239"/>
      <c r="J1556" s="234"/>
      <c r="K1556" s="234"/>
      <c r="L1556" s="240"/>
      <c r="M1556" s="241"/>
      <c r="N1556" s="242"/>
      <c r="O1556" s="242"/>
      <c r="P1556" s="242"/>
      <c r="Q1556" s="242"/>
      <c r="R1556" s="242"/>
      <c r="S1556" s="242"/>
      <c r="T1556" s="243"/>
      <c r="AT1556" s="244" t="s">
        <v>371</v>
      </c>
      <c r="AU1556" s="244" t="s">
        <v>79</v>
      </c>
      <c r="AV1556" s="13" t="s">
        <v>79</v>
      </c>
      <c r="AW1556" s="13" t="s">
        <v>33</v>
      </c>
      <c r="AX1556" s="13" t="s">
        <v>70</v>
      </c>
      <c r="AY1556" s="244" t="s">
        <v>361</v>
      </c>
    </row>
    <row r="1557" spans="2:65" s="13" customFormat="1" ht="13.5">
      <c r="B1557" s="233"/>
      <c r="C1557" s="234"/>
      <c r="D1557" s="219" t="s">
        <v>371</v>
      </c>
      <c r="E1557" s="245" t="s">
        <v>21</v>
      </c>
      <c r="F1557" s="246" t="s">
        <v>2314</v>
      </c>
      <c r="G1557" s="234"/>
      <c r="H1557" s="247">
        <v>4.0999999999999996</v>
      </c>
      <c r="I1557" s="239"/>
      <c r="J1557" s="234"/>
      <c r="K1557" s="234"/>
      <c r="L1557" s="240"/>
      <c r="M1557" s="241"/>
      <c r="N1557" s="242"/>
      <c r="O1557" s="242"/>
      <c r="P1557" s="242"/>
      <c r="Q1557" s="242"/>
      <c r="R1557" s="242"/>
      <c r="S1557" s="242"/>
      <c r="T1557" s="243"/>
      <c r="AT1557" s="244" t="s">
        <v>371</v>
      </c>
      <c r="AU1557" s="244" t="s">
        <v>79</v>
      </c>
      <c r="AV1557" s="13" t="s">
        <v>79</v>
      </c>
      <c r="AW1557" s="13" t="s">
        <v>33</v>
      </c>
      <c r="AX1557" s="13" t="s">
        <v>70</v>
      </c>
      <c r="AY1557" s="244" t="s">
        <v>361</v>
      </c>
    </row>
    <row r="1558" spans="2:65" s="14" customFormat="1" ht="13.5">
      <c r="B1558" s="248"/>
      <c r="C1558" s="249"/>
      <c r="D1558" s="235" t="s">
        <v>371</v>
      </c>
      <c r="E1558" s="250" t="s">
        <v>21</v>
      </c>
      <c r="F1558" s="251" t="s">
        <v>392</v>
      </c>
      <c r="G1558" s="249"/>
      <c r="H1558" s="252">
        <v>7.7</v>
      </c>
      <c r="I1558" s="253"/>
      <c r="J1558" s="249"/>
      <c r="K1558" s="249"/>
      <c r="L1558" s="254"/>
      <c r="M1558" s="255"/>
      <c r="N1558" s="256"/>
      <c r="O1558" s="256"/>
      <c r="P1558" s="256"/>
      <c r="Q1558" s="256"/>
      <c r="R1558" s="256"/>
      <c r="S1558" s="256"/>
      <c r="T1558" s="257"/>
      <c r="AT1558" s="258" t="s">
        <v>371</v>
      </c>
      <c r="AU1558" s="258" t="s">
        <v>79</v>
      </c>
      <c r="AV1558" s="14" t="s">
        <v>147</v>
      </c>
      <c r="AW1558" s="14" t="s">
        <v>33</v>
      </c>
      <c r="AX1558" s="14" t="s">
        <v>77</v>
      </c>
      <c r="AY1558" s="258" t="s">
        <v>361</v>
      </c>
    </row>
    <row r="1559" spans="2:65" s="1" customFormat="1" ht="22.5" customHeight="1">
      <c r="B1559" s="42"/>
      <c r="C1559" s="273" t="s">
        <v>2315</v>
      </c>
      <c r="D1559" s="273" t="s">
        <v>952</v>
      </c>
      <c r="E1559" s="274" t="s">
        <v>2316</v>
      </c>
      <c r="F1559" s="275" t="s">
        <v>2317</v>
      </c>
      <c r="G1559" s="276" t="s">
        <v>685</v>
      </c>
      <c r="H1559" s="277">
        <v>7.8540000000000001</v>
      </c>
      <c r="I1559" s="278"/>
      <c r="J1559" s="279">
        <f>ROUND(I1559*H1559,2)</f>
        <v>0</v>
      </c>
      <c r="K1559" s="275" t="s">
        <v>367</v>
      </c>
      <c r="L1559" s="280"/>
      <c r="M1559" s="281" t="s">
        <v>21</v>
      </c>
      <c r="N1559" s="282" t="s">
        <v>41</v>
      </c>
      <c r="O1559" s="43"/>
      <c r="P1559" s="216">
        <f>O1559*H1559</f>
        <v>0</v>
      </c>
      <c r="Q1559" s="216">
        <v>6.0000000000000002E-5</v>
      </c>
      <c r="R1559" s="216">
        <f>Q1559*H1559</f>
        <v>4.7123999999999999E-4</v>
      </c>
      <c r="S1559" s="216">
        <v>0</v>
      </c>
      <c r="T1559" s="217">
        <f>S1559*H1559</f>
        <v>0</v>
      </c>
      <c r="AR1559" s="25" t="s">
        <v>580</v>
      </c>
      <c r="AT1559" s="25" t="s">
        <v>952</v>
      </c>
      <c r="AU1559" s="25" t="s">
        <v>79</v>
      </c>
      <c r="AY1559" s="25" t="s">
        <v>361</v>
      </c>
      <c r="BE1559" s="218">
        <f>IF(N1559="základní",J1559,0)</f>
        <v>0</v>
      </c>
      <c r="BF1559" s="218">
        <f>IF(N1559="snížená",J1559,0)</f>
        <v>0</v>
      </c>
      <c r="BG1559" s="218">
        <f>IF(N1559="zákl. přenesená",J1559,0)</f>
        <v>0</v>
      </c>
      <c r="BH1559" s="218">
        <f>IF(N1559="sníž. přenesená",J1559,0)</f>
        <v>0</v>
      </c>
      <c r="BI1559" s="218">
        <f>IF(N1559="nulová",J1559,0)</f>
        <v>0</v>
      </c>
      <c r="BJ1559" s="25" t="s">
        <v>77</v>
      </c>
      <c r="BK1559" s="218">
        <f>ROUND(I1559*H1559,2)</f>
        <v>0</v>
      </c>
      <c r="BL1559" s="25" t="s">
        <v>464</v>
      </c>
      <c r="BM1559" s="25" t="s">
        <v>2318</v>
      </c>
    </row>
    <row r="1560" spans="2:65" s="1" customFormat="1" ht="13.5">
      <c r="B1560" s="42"/>
      <c r="C1560" s="64"/>
      <c r="D1560" s="219" t="s">
        <v>369</v>
      </c>
      <c r="E1560" s="64"/>
      <c r="F1560" s="220" t="s">
        <v>2319</v>
      </c>
      <c r="G1560" s="64"/>
      <c r="H1560" s="64"/>
      <c r="I1560" s="175"/>
      <c r="J1560" s="64"/>
      <c r="K1560" s="64"/>
      <c r="L1560" s="62"/>
      <c r="M1560" s="221"/>
      <c r="N1560" s="43"/>
      <c r="O1560" s="43"/>
      <c r="P1560" s="43"/>
      <c r="Q1560" s="43"/>
      <c r="R1560" s="43"/>
      <c r="S1560" s="43"/>
      <c r="T1560" s="79"/>
      <c r="AT1560" s="25" t="s">
        <v>369</v>
      </c>
      <c r="AU1560" s="25" t="s">
        <v>79</v>
      </c>
    </row>
    <row r="1561" spans="2:65" s="13" customFormat="1" ht="13.5">
      <c r="B1561" s="233"/>
      <c r="C1561" s="234"/>
      <c r="D1561" s="235" t="s">
        <v>371</v>
      </c>
      <c r="E1561" s="234"/>
      <c r="F1561" s="237" t="s">
        <v>2320</v>
      </c>
      <c r="G1561" s="234"/>
      <c r="H1561" s="238">
        <v>7.8540000000000001</v>
      </c>
      <c r="I1561" s="239"/>
      <c r="J1561" s="234"/>
      <c r="K1561" s="234"/>
      <c r="L1561" s="240"/>
      <c r="M1561" s="241"/>
      <c r="N1561" s="242"/>
      <c r="O1561" s="242"/>
      <c r="P1561" s="242"/>
      <c r="Q1561" s="242"/>
      <c r="R1561" s="242"/>
      <c r="S1561" s="242"/>
      <c r="T1561" s="243"/>
      <c r="AT1561" s="244" t="s">
        <v>371</v>
      </c>
      <c r="AU1561" s="244" t="s">
        <v>79</v>
      </c>
      <c r="AV1561" s="13" t="s">
        <v>79</v>
      </c>
      <c r="AW1561" s="13" t="s">
        <v>6</v>
      </c>
      <c r="AX1561" s="13" t="s">
        <v>77</v>
      </c>
      <c r="AY1561" s="244" t="s">
        <v>361</v>
      </c>
    </row>
    <row r="1562" spans="2:65" s="1" customFormat="1" ht="22.5" customHeight="1">
      <c r="B1562" s="42"/>
      <c r="C1562" s="207" t="s">
        <v>2321</v>
      </c>
      <c r="D1562" s="207" t="s">
        <v>363</v>
      </c>
      <c r="E1562" s="208" t="s">
        <v>2322</v>
      </c>
      <c r="F1562" s="209" t="s">
        <v>2323</v>
      </c>
      <c r="G1562" s="210" t="s">
        <v>1227</v>
      </c>
      <c r="H1562" s="284"/>
      <c r="I1562" s="212"/>
      <c r="J1562" s="213">
        <f>ROUND(I1562*H1562,2)</f>
        <v>0</v>
      </c>
      <c r="K1562" s="209" t="s">
        <v>367</v>
      </c>
      <c r="L1562" s="62"/>
      <c r="M1562" s="214" t="s">
        <v>21</v>
      </c>
      <c r="N1562" s="215" t="s">
        <v>41</v>
      </c>
      <c r="O1562" s="43"/>
      <c r="P1562" s="216">
        <f>O1562*H1562</f>
        <v>0</v>
      </c>
      <c r="Q1562" s="216">
        <v>0</v>
      </c>
      <c r="R1562" s="216">
        <f>Q1562*H1562</f>
        <v>0</v>
      </c>
      <c r="S1562" s="216">
        <v>0</v>
      </c>
      <c r="T1562" s="217">
        <f>S1562*H1562</f>
        <v>0</v>
      </c>
      <c r="AR1562" s="25" t="s">
        <v>464</v>
      </c>
      <c r="AT1562" s="25" t="s">
        <v>363</v>
      </c>
      <c r="AU1562" s="25" t="s">
        <v>79</v>
      </c>
      <c r="AY1562" s="25" t="s">
        <v>361</v>
      </c>
      <c r="BE1562" s="218">
        <f>IF(N1562="základní",J1562,0)</f>
        <v>0</v>
      </c>
      <c r="BF1562" s="218">
        <f>IF(N1562="snížená",J1562,0)</f>
        <v>0</v>
      </c>
      <c r="BG1562" s="218">
        <f>IF(N1562="zákl. přenesená",J1562,0)</f>
        <v>0</v>
      </c>
      <c r="BH1562" s="218">
        <f>IF(N1562="sníž. přenesená",J1562,0)</f>
        <v>0</v>
      </c>
      <c r="BI1562" s="218">
        <f>IF(N1562="nulová",J1562,0)</f>
        <v>0</v>
      </c>
      <c r="BJ1562" s="25" t="s">
        <v>77</v>
      </c>
      <c r="BK1562" s="218">
        <f>ROUND(I1562*H1562,2)</f>
        <v>0</v>
      </c>
      <c r="BL1562" s="25" t="s">
        <v>464</v>
      </c>
      <c r="BM1562" s="25" t="s">
        <v>2324</v>
      </c>
    </row>
    <row r="1563" spans="2:65" s="1" customFormat="1" ht="27">
      <c r="B1563" s="42"/>
      <c r="C1563" s="64"/>
      <c r="D1563" s="219" t="s">
        <v>369</v>
      </c>
      <c r="E1563" s="64"/>
      <c r="F1563" s="220" t="s">
        <v>2325</v>
      </c>
      <c r="G1563" s="64"/>
      <c r="H1563" s="64"/>
      <c r="I1563" s="175"/>
      <c r="J1563" s="64"/>
      <c r="K1563" s="64"/>
      <c r="L1563" s="62"/>
      <c r="M1563" s="221"/>
      <c r="N1563" s="43"/>
      <c r="O1563" s="43"/>
      <c r="P1563" s="43"/>
      <c r="Q1563" s="43"/>
      <c r="R1563" s="43"/>
      <c r="S1563" s="43"/>
      <c r="T1563" s="79"/>
      <c r="AT1563" s="25" t="s">
        <v>369</v>
      </c>
      <c r="AU1563" s="25" t="s">
        <v>79</v>
      </c>
    </row>
    <row r="1564" spans="2:65" s="11" customFormat="1" ht="29.85" customHeight="1">
      <c r="B1564" s="190"/>
      <c r="C1564" s="191"/>
      <c r="D1564" s="204" t="s">
        <v>69</v>
      </c>
      <c r="E1564" s="205" t="s">
        <v>2326</v>
      </c>
      <c r="F1564" s="205" t="s">
        <v>2327</v>
      </c>
      <c r="G1564" s="191"/>
      <c r="H1564" s="191"/>
      <c r="I1564" s="194"/>
      <c r="J1564" s="206">
        <f>BK1564</f>
        <v>0</v>
      </c>
      <c r="K1564" s="191"/>
      <c r="L1564" s="196"/>
      <c r="M1564" s="197"/>
      <c r="N1564" s="198"/>
      <c r="O1564" s="198"/>
      <c r="P1564" s="199">
        <f>SUM(P1565:P1620)</f>
        <v>0</v>
      </c>
      <c r="Q1564" s="198"/>
      <c r="R1564" s="199">
        <f>SUM(R1565:R1620)</f>
        <v>0.2711964</v>
      </c>
      <c r="S1564" s="198"/>
      <c r="T1564" s="200">
        <f>SUM(T1565:T1620)</f>
        <v>0</v>
      </c>
      <c r="AR1564" s="201" t="s">
        <v>79</v>
      </c>
      <c r="AT1564" s="202" t="s">
        <v>69</v>
      </c>
      <c r="AU1564" s="202" t="s">
        <v>77</v>
      </c>
      <c r="AY1564" s="201" t="s">
        <v>361</v>
      </c>
      <c r="BK1564" s="203">
        <f>SUM(BK1565:BK1620)</f>
        <v>0</v>
      </c>
    </row>
    <row r="1565" spans="2:65" s="1" customFormat="1" ht="31.5" customHeight="1">
      <c r="B1565" s="42"/>
      <c r="C1565" s="207" t="s">
        <v>2328</v>
      </c>
      <c r="D1565" s="207" t="s">
        <v>363</v>
      </c>
      <c r="E1565" s="208" t="s">
        <v>2329</v>
      </c>
      <c r="F1565" s="209" t="s">
        <v>2330</v>
      </c>
      <c r="G1565" s="210" t="s">
        <v>459</v>
      </c>
      <c r="H1565" s="211">
        <v>93.516000000000005</v>
      </c>
      <c r="I1565" s="212"/>
      <c r="J1565" s="213">
        <f>ROUND(I1565*H1565,2)</f>
        <v>0</v>
      </c>
      <c r="K1565" s="209" t="s">
        <v>367</v>
      </c>
      <c r="L1565" s="62"/>
      <c r="M1565" s="214" t="s">
        <v>21</v>
      </c>
      <c r="N1565" s="215" t="s">
        <v>41</v>
      </c>
      <c r="O1565" s="43"/>
      <c r="P1565" s="216">
        <f>O1565*H1565</f>
        <v>0</v>
      </c>
      <c r="Q1565" s="216">
        <v>2.8999999999999998E-3</v>
      </c>
      <c r="R1565" s="216">
        <f>Q1565*H1565</f>
        <v>0.2711964</v>
      </c>
      <c r="S1565" s="216">
        <v>0</v>
      </c>
      <c r="T1565" s="217">
        <f>S1565*H1565</f>
        <v>0</v>
      </c>
      <c r="AR1565" s="25" t="s">
        <v>464</v>
      </c>
      <c r="AT1565" s="25" t="s">
        <v>363</v>
      </c>
      <c r="AU1565" s="25" t="s">
        <v>79</v>
      </c>
      <c r="AY1565" s="25" t="s">
        <v>361</v>
      </c>
      <c r="BE1565" s="218">
        <f>IF(N1565="základní",J1565,0)</f>
        <v>0</v>
      </c>
      <c r="BF1565" s="218">
        <f>IF(N1565="snížená",J1565,0)</f>
        <v>0</v>
      </c>
      <c r="BG1565" s="218">
        <f>IF(N1565="zákl. přenesená",J1565,0)</f>
        <v>0</v>
      </c>
      <c r="BH1565" s="218">
        <f>IF(N1565="sníž. přenesená",J1565,0)</f>
        <v>0</v>
      </c>
      <c r="BI1565" s="218">
        <f>IF(N1565="nulová",J1565,0)</f>
        <v>0</v>
      </c>
      <c r="BJ1565" s="25" t="s">
        <v>77</v>
      </c>
      <c r="BK1565" s="218">
        <f>ROUND(I1565*H1565,2)</f>
        <v>0</v>
      </c>
      <c r="BL1565" s="25" t="s">
        <v>464</v>
      </c>
      <c r="BM1565" s="25" t="s">
        <v>2331</v>
      </c>
    </row>
    <row r="1566" spans="2:65" s="1" customFormat="1" ht="27">
      <c r="B1566" s="42"/>
      <c r="C1566" s="64"/>
      <c r="D1566" s="219" t="s">
        <v>369</v>
      </c>
      <c r="E1566" s="64"/>
      <c r="F1566" s="220" t="s">
        <v>2332</v>
      </c>
      <c r="G1566" s="64"/>
      <c r="H1566" s="64"/>
      <c r="I1566" s="175"/>
      <c r="J1566" s="64"/>
      <c r="K1566" s="64"/>
      <c r="L1566" s="62"/>
      <c r="M1566" s="221"/>
      <c r="N1566" s="43"/>
      <c r="O1566" s="43"/>
      <c r="P1566" s="43"/>
      <c r="Q1566" s="43"/>
      <c r="R1566" s="43"/>
      <c r="S1566" s="43"/>
      <c r="T1566" s="79"/>
      <c r="AT1566" s="25" t="s">
        <v>369</v>
      </c>
      <c r="AU1566" s="25" t="s">
        <v>79</v>
      </c>
    </row>
    <row r="1567" spans="2:65" s="1" customFormat="1" ht="27">
      <c r="B1567" s="42"/>
      <c r="C1567" s="64"/>
      <c r="D1567" s="219" t="s">
        <v>974</v>
      </c>
      <c r="E1567" s="64"/>
      <c r="F1567" s="283" t="s">
        <v>2333</v>
      </c>
      <c r="G1567" s="64"/>
      <c r="H1567" s="64"/>
      <c r="I1567" s="175"/>
      <c r="J1567" s="64"/>
      <c r="K1567" s="64"/>
      <c r="L1567" s="62"/>
      <c r="M1567" s="221"/>
      <c r="N1567" s="43"/>
      <c r="O1567" s="43"/>
      <c r="P1567" s="43"/>
      <c r="Q1567" s="43"/>
      <c r="R1567" s="43"/>
      <c r="S1567" s="43"/>
      <c r="T1567" s="79"/>
      <c r="AT1567" s="25" t="s">
        <v>974</v>
      </c>
      <c r="AU1567" s="25" t="s">
        <v>79</v>
      </c>
    </row>
    <row r="1568" spans="2:65" s="12" customFormat="1" ht="13.5">
      <c r="B1568" s="222"/>
      <c r="C1568" s="223"/>
      <c r="D1568" s="219" t="s">
        <v>371</v>
      </c>
      <c r="E1568" s="224" t="s">
        <v>21</v>
      </c>
      <c r="F1568" s="225" t="s">
        <v>695</v>
      </c>
      <c r="G1568" s="223"/>
      <c r="H1568" s="226" t="s">
        <v>21</v>
      </c>
      <c r="I1568" s="227"/>
      <c r="J1568" s="223"/>
      <c r="K1568" s="223"/>
      <c r="L1568" s="228"/>
      <c r="M1568" s="229"/>
      <c r="N1568" s="230"/>
      <c r="O1568" s="230"/>
      <c r="P1568" s="230"/>
      <c r="Q1568" s="230"/>
      <c r="R1568" s="230"/>
      <c r="S1568" s="230"/>
      <c r="T1568" s="231"/>
      <c r="AT1568" s="232" t="s">
        <v>371</v>
      </c>
      <c r="AU1568" s="232" t="s">
        <v>79</v>
      </c>
      <c r="AV1568" s="12" t="s">
        <v>77</v>
      </c>
      <c r="AW1568" s="12" t="s">
        <v>33</v>
      </c>
      <c r="AX1568" s="12" t="s">
        <v>70</v>
      </c>
      <c r="AY1568" s="232" t="s">
        <v>361</v>
      </c>
    </row>
    <row r="1569" spans="2:65" s="13" customFormat="1" ht="13.5">
      <c r="B1569" s="233"/>
      <c r="C1569" s="234"/>
      <c r="D1569" s="219" t="s">
        <v>371</v>
      </c>
      <c r="E1569" s="245" t="s">
        <v>21</v>
      </c>
      <c r="F1569" s="246" t="s">
        <v>2334</v>
      </c>
      <c r="G1569" s="234"/>
      <c r="H1569" s="247">
        <v>15.073</v>
      </c>
      <c r="I1569" s="239"/>
      <c r="J1569" s="234"/>
      <c r="K1569" s="234"/>
      <c r="L1569" s="240"/>
      <c r="M1569" s="241"/>
      <c r="N1569" s="242"/>
      <c r="O1569" s="242"/>
      <c r="P1569" s="242"/>
      <c r="Q1569" s="242"/>
      <c r="R1569" s="242"/>
      <c r="S1569" s="242"/>
      <c r="T1569" s="243"/>
      <c r="AT1569" s="244" t="s">
        <v>371</v>
      </c>
      <c r="AU1569" s="244" t="s">
        <v>79</v>
      </c>
      <c r="AV1569" s="13" t="s">
        <v>79</v>
      </c>
      <c r="AW1569" s="13" t="s">
        <v>33</v>
      </c>
      <c r="AX1569" s="13" t="s">
        <v>70</v>
      </c>
      <c r="AY1569" s="244" t="s">
        <v>361</v>
      </c>
    </row>
    <row r="1570" spans="2:65" s="13" customFormat="1" ht="27">
      <c r="B1570" s="233"/>
      <c r="C1570" s="234"/>
      <c r="D1570" s="219" t="s">
        <v>371</v>
      </c>
      <c r="E1570" s="245" t="s">
        <v>21</v>
      </c>
      <c r="F1570" s="246" t="s">
        <v>2335</v>
      </c>
      <c r="G1570" s="234"/>
      <c r="H1570" s="247">
        <v>28.273</v>
      </c>
      <c r="I1570" s="239"/>
      <c r="J1570" s="234"/>
      <c r="K1570" s="234"/>
      <c r="L1570" s="240"/>
      <c r="M1570" s="241"/>
      <c r="N1570" s="242"/>
      <c r="O1570" s="242"/>
      <c r="P1570" s="242"/>
      <c r="Q1570" s="242"/>
      <c r="R1570" s="242"/>
      <c r="S1570" s="242"/>
      <c r="T1570" s="243"/>
      <c r="AT1570" s="244" t="s">
        <v>371</v>
      </c>
      <c r="AU1570" s="244" t="s">
        <v>79</v>
      </c>
      <c r="AV1570" s="13" t="s">
        <v>79</v>
      </c>
      <c r="AW1570" s="13" t="s">
        <v>33</v>
      </c>
      <c r="AX1570" s="13" t="s">
        <v>70</v>
      </c>
      <c r="AY1570" s="244" t="s">
        <v>361</v>
      </c>
    </row>
    <row r="1571" spans="2:65" s="13" customFormat="1" ht="13.5">
      <c r="B1571" s="233"/>
      <c r="C1571" s="234"/>
      <c r="D1571" s="219" t="s">
        <v>371</v>
      </c>
      <c r="E1571" s="245" t="s">
        <v>21</v>
      </c>
      <c r="F1571" s="246" t="s">
        <v>2336</v>
      </c>
      <c r="G1571" s="234"/>
      <c r="H1571" s="247">
        <v>2.9750000000000001</v>
      </c>
      <c r="I1571" s="239"/>
      <c r="J1571" s="234"/>
      <c r="K1571" s="234"/>
      <c r="L1571" s="240"/>
      <c r="M1571" s="241"/>
      <c r="N1571" s="242"/>
      <c r="O1571" s="242"/>
      <c r="P1571" s="242"/>
      <c r="Q1571" s="242"/>
      <c r="R1571" s="242"/>
      <c r="S1571" s="242"/>
      <c r="T1571" s="243"/>
      <c r="AT1571" s="244" t="s">
        <v>371</v>
      </c>
      <c r="AU1571" s="244" t="s">
        <v>79</v>
      </c>
      <c r="AV1571" s="13" t="s">
        <v>79</v>
      </c>
      <c r="AW1571" s="13" t="s">
        <v>33</v>
      </c>
      <c r="AX1571" s="13" t="s">
        <v>70</v>
      </c>
      <c r="AY1571" s="244" t="s">
        <v>361</v>
      </c>
    </row>
    <row r="1572" spans="2:65" s="13" customFormat="1" ht="13.5">
      <c r="B1572" s="233"/>
      <c r="C1572" s="234"/>
      <c r="D1572" s="219" t="s">
        <v>371</v>
      </c>
      <c r="E1572" s="245" t="s">
        <v>21</v>
      </c>
      <c r="F1572" s="246" t="s">
        <v>2337</v>
      </c>
      <c r="G1572" s="234"/>
      <c r="H1572" s="247">
        <v>12.589</v>
      </c>
      <c r="I1572" s="239"/>
      <c r="J1572" s="234"/>
      <c r="K1572" s="234"/>
      <c r="L1572" s="240"/>
      <c r="M1572" s="241"/>
      <c r="N1572" s="242"/>
      <c r="O1572" s="242"/>
      <c r="P1572" s="242"/>
      <c r="Q1572" s="242"/>
      <c r="R1572" s="242"/>
      <c r="S1572" s="242"/>
      <c r="T1572" s="243"/>
      <c r="AT1572" s="244" t="s">
        <v>371</v>
      </c>
      <c r="AU1572" s="244" t="s">
        <v>79</v>
      </c>
      <c r="AV1572" s="13" t="s">
        <v>79</v>
      </c>
      <c r="AW1572" s="13" t="s">
        <v>33</v>
      </c>
      <c r="AX1572" s="13" t="s">
        <v>70</v>
      </c>
      <c r="AY1572" s="244" t="s">
        <v>361</v>
      </c>
    </row>
    <row r="1573" spans="2:65" s="13" customFormat="1" ht="13.5">
      <c r="B1573" s="233"/>
      <c r="C1573" s="234"/>
      <c r="D1573" s="219" t="s">
        <v>371</v>
      </c>
      <c r="E1573" s="245" t="s">
        <v>21</v>
      </c>
      <c r="F1573" s="246" t="s">
        <v>2338</v>
      </c>
      <c r="G1573" s="234"/>
      <c r="H1573" s="247">
        <v>21.106000000000002</v>
      </c>
      <c r="I1573" s="239"/>
      <c r="J1573" s="234"/>
      <c r="K1573" s="234"/>
      <c r="L1573" s="240"/>
      <c r="M1573" s="241"/>
      <c r="N1573" s="242"/>
      <c r="O1573" s="242"/>
      <c r="P1573" s="242"/>
      <c r="Q1573" s="242"/>
      <c r="R1573" s="242"/>
      <c r="S1573" s="242"/>
      <c r="T1573" s="243"/>
      <c r="AT1573" s="244" t="s">
        <v>371</v>
      </c>
      <c r="AU1573" s="244" t="s">
        <v>79</v>
      </c>
      <c r="AV1573" s="13" t="s">
        <v>79</v>
      </c>
      <c r="AW1573" s="13" t="s">
        <v>33</v>
      </c>
      <c r="AX1573" s="13" t="s">
        <v>70</v>
      </c>
      <c r="AY1573" s="244" t="s">
        <v>361</v>
      </c>
    </row>
    <row r="1574" spans="2:65" s="13" customFormat="1" ht="13.5">
      <c r="B1574" s="233"/>
      <c r="C1574" s="234"/>
      <c r="D1574" s="219" t="s">
        <v>371</v>
      </c>
      <c r="E1574" s="245" t="s">
        <v>21</v>
      </c>
      <c r="F1574" s="246" t="s">
        <v>2339</v>
      </c>
      <c r="G1574" s="234"/>
      <c r="H1574" s="247">
        <v>13.5</v>
      </c>
      <c r="I1574" s="239"/>
      <c r="J1574" s="234"/>
      <c r="K1574" s="234"/>
      <c r="L1574" s="240"/>
      <c r="M1574" s="241"/>
      <c r="N1574" s="242"/>
      <c r="O1574" s="242"/>
      <c r="P1574" s="242"/>
      <c r="Q1574" s="242"/>
      <c r="R1574" s="242"/>
      <c r="S1574" s="242"/>
      <c r="T1574" s="243"/>
      <c r="AT1574" s="244" t="s">
        <v>371</v>
      </c>
      <c r="AU1574" s="244" t="s">
        <v>79</v>
      </c>
      <c r="AV1574" s="13" t="s">
        <v>79</v>
      </c>
      <c r="AW1574" s="13" t="s">
        <v>33</v>
      </c>
      <c r="AX1574" s="13" t="s">
        <v>70</v>
      </c>
      <c r="AY1574" s="244" t="s">
        <v>361</v>
      </c>
    </row>
    <row r="1575" spans="2:65" s="14" customFormat="1" ht="13.5">
      <c r="B1575" s="248"/>
      <c r="C1575" s="249"/>
      <c r="D1575" s="235" t="s">
        <v>371</v>
      </c>
      <c r="E1575" s="250" t="s">
        <v>276</v>
      </c>
      <c r="F1575" s="251" t="s">
        <v>392</v>
      </c>
      <c r="G1575" s="249"/>
      <c r="H1575" s="252">
        <v>93.516000000000005</v>
      </c>
      <c r="I1575" s="253"/>
      <c r="J1575" s="249"/>
      <c r="K1575" s="249"/>
      <c r="L1575" s="254"/>
      <c r="M1575" s="255"/>
      <c r="N1575" s="256"/>
      <c r="O1575" s="256"/>
      <c r="P1575" s="256"/>
      <c r="Q1575" s="256"/>
      <c r="R1575" s="256"/>
      <c r="S1575" s="256"/>
      <c r="T1575" s="257"/>
      <c r="AT1575" s="258" t="s">
        <v>371</v>
      </c>
      <c r="AU1575" s="258" t="s">
        <v>79</v>
      </c>
      <c r="AV1575" s="14" t="s">
        <v>147</v>
      </c>
      <c r="AW1575" s="14" t="s">
        <v>33</v>
      </c>
      <c r="AX1575" s="14" t="s">
        <v>77</v>
      </c>
      <c r="AY1575" s="258" t="s">
        <v>361</v>
      </c>
    </row>
    <row r="1576" spans="2:65" s="1" customFormat="1" ht="22.5" customHeight="1">
      <c r="B1576" s="42"/>
      <c r="C1576" s="273" t="s">
        <v>2340</v>
      </c>
      <c r="D1576" s="273" t="s">
        <v>952</v>
      </c>
      <c r="E1576" s="274" t="s">
        <v>2341</v>
      </c>
      <c r="F1576" s="275" t="s">
        <v>2342</v>
      </c>
      <c r="G1576" s="276" t="s">
        <v>459</v>
      </c>
      <c r="H1576" s="277">
        <v>98.191999999999993</v>
      </c>
      <c r="I1576" s="278"/>
      <c r="J1576" s="279">
        <f>ROUND(I1576*H1576,2)</f>
        <v>0</v>
      </c>
      <c r="K1576" s="275" t="s">
        <v>21</v>
      </c>
      <c r="L1576" s="280"/>
      <c r="M1576" s="281" t="s">
        <v>21</v>
      </c>
      <c r="N1576" s="282" t="s">
        <v>41</v>
      </c>
      <c r="O1576" s="43"/>
      <c r="P1576" s="216">
        <f>O1576*H1576</f>
        <v>0</v>
      </c>
      <c r="Q1576" s="216">
        <v>0</v>
      </c>
      <c r="R1576" s="216">
        <f>Q1576*H1576</f>
        <v>0</v>
      </c>
      <c r="S1576" s="216">
        <v>0</v>
      </c>
      <c r="T1576" s="217">
        <f>S1576*H1576</f>
        <v>0</v>
      </c>
      <c r="AR1576" s="25" t="s">
        <v>580</v>
      </c>
      <c r="AT1576" s="25" t="s">
        <v>952</v>
      </c>
      <c r="AU1576" s="25" t="s">
        <v>79</v>
      </c>
      <c r="AY1576" s="25" t="s">
        <v>361</v>
      </c>
      <c r="BE1576" s="218">
        <f>IF(N1576="základní",J1576,0)</f>
        <v>0</v>
      </c>
      <c r="BF1576" s="218">
        <f>IF(N1576="snížená",J1576,0)</f>
        <v>0</v>
      </c>
      <c r="BG1576" s="218">
        <f>IF(N1576="zákl. přenesená",J1576,0)</f>
        <v>0</v>
      </c>
      <c r="BH1576" s="218">
        <f>IF(N1576="sníž. přenesená",J1576,0)</f>
        <v>0</v>
      </c>
      <c r="BI1576" s="218">
        <f>IF(N1576="nulová",J1576,0)</f>
        <v>0</v>
      </c>
      <c r="BJ1576" s="25" t="s">
        <v>77</v>
      </c>
      <c r="BK1576" s="218">
        <f>ROUND(I1576*H1576,2)</f>
        <v>0</v>
      </c>
      <c r="BL1576" s="25" t="s">
        <v>464</v>
      </c>
      <c r="BM1576" s="25" t="s">
        <v>2343</v>
      </c>
    </row>
    <row r="1577" spans="2:65" s="1" customFormat="1" ht="13.5">
      <c r="B1577" s="42"/>
      <c r="C1577" s="64"/>
      <c r="D1577" s="219" t="s">
        <v>369</v>
      </c>
      <c r="E1577" s="64"/>
      <c r="F1577" s="220" t="s">
        <v>2344</v>
      </c>
      <c r="G1577" s="64"/>
      <c r="H1577" s="64"/>
      <c r="I1577" s="175"/>
      <c r="J1577" s="64"/>
      <c r="K1577" s="64"/>
      <c r="L1577" s="62"/>
      <c r="M1577" s="221"/>
      <c r="N1577" s="43"/>
      <c r="O1577" s="43"/>
      <c r="P1577" s="43"/>
      <c r="Q1577" s="43"/>
      <c r="R1577" s="43"/>
      <c r="S1577" s="43"/>
      <c r="T1577" s="79"/>
      <c r="AT1577" s="25" t="s">
        <v>369</v>
      </c>
      <c r="AU1577" s="25" t="s">
        <v>79</v>
      </c>
    </row>
    <row r="1578" spans="2:65" s="1" customFormat="1" ht="27">
      <c r="B1578" s="42"/>
      <c r="C1578" s="64"/>
      <c r="D1578" s="219" t="s">
        <v>974</v>
      </c>
      <c r="E1578" s="64"/>
      <c r="F1578" s="283" t="s">
        <v>2345</v>
      </c>
      <c r="G1578" s="64"/>
      <c r="H1578" s="64"/>
      <c r="I1578" s="175"/>
      <c r="J1578" s="64"/>
      <c r="K1578" s="64"/>
      <c r="L1578" s="62"/>
      <c r="M1578" s="221"/>
      <c r="N1578" s="43"/>
      <c r="O1578" s="43"/>
      <c r="P1578" s="43"/>
      <c r="Q1578" s="43"/>
      <c r="R1578" s="43"/>
      <c r="S1578" s="43"/>
      <c r="T1578" s="79"/>
      <c r="AT1578" s="25" t="s">
        <v>974</v>
      </c>
      <c r="AU1578" s="25" t="s">
        <v>79</v>
      </c>
    </row>
    <row r="1579" spans="2:65" s="13" customFormat="1" ht="13.5">
      <c r="B1579" s="233"/>
      <c r="C1579" s="234"/>
      <c r="D1579" s="235" t="s">
        <v>371</v>
      </c>
      <c r="E1579" s="234"/>
      <c r="F1579" s="237" t="s">
        <v>2346</v>
      </c>
      <c r="G1579" s="234"/>
      <c r="H1579" s="238">
        <v>98.191999999999993</v>
      </c>
      <c r="I1579" s="239"/>
      <c r="J1579" s="234"/>
      <c r="K1579" s="234"/>
      <c r="L1579" s="240"/>
      <c r="M1579" s="241"/>
      <c r="N1579" s="242"/>
      <c r="O1579" s="242"/>
      <c r="P1579" s="242"/>
      <c r="Q1579" s="242"/>
      <c r="R1579" s="242"/>
      <c r="S1579" s="242"/>
      <c r="T1579" s="243"/>
      <c r="AT1579" s="244" t="s">
        <v>371</v>
      </c>
      <c r="AU1579" s="244" t="s">
        <v>79</v>
      </c>
      <c r="AV1579" s="13" t="s">
        <v>79</v>
      </c>
      <c r="AW1579" s="13" t="s">
        <v>6</v>
      </c>
      <c r="AX1579" s="13" t="s">
        <v>77</v>
      </c>
      <c r="AY1579" s="244" t="s">
        <v>361</v>
      </c>
    </row>
    <row r="1580" spans="2:65" s="1" customFormat="1" ht="22.5" customHeight="1">
      <c r="B1580" s="42"/>
      <c r="C1580" s="207" t="s">
        <v>2347</v>
      </c>
      <c r="D1580" s="207" t="s">
        <v>363</v>
      </c>
      <c r="E1580" s="208" t="s">
        <v>2348</v>
      </c>
      <c r="F1580" s="209" t="s">
        <v>2349</v>
      </c>
      <c r="G1580" s="210" t="s">
        <v>459</v>
      </c>
      <c r="H1580" s="211">
        <v>14.675000000000001</v>
      </c>
      <c r="I1580" s="212"/>
      <c r="J1580" s="213">
        <f>ROUND(I1580*H1580,2)</f>
        <v>0</v>
      </c>
      <c r="K1580" s="209" t="s">
        <v>367</v>
      </c>
      <c r="L1580" s="62"/>
      <c r="M1580" s="214" t="s">
        <v>21</v>
      </c>
      <c r="N1580" s="215" t="s">
        <v>41</v>
      </c>
      <c r="O1580" s="43"/>
      <c r="P1580" s="216">
        <f>O1580*H1580</f>
        <v>0</v>
      </c>
      <c r="Q1580" s="216">
        <v>0</v>
      </c>
      <c r="R1580" s="216">
        <f>Q1580*H1580</f>
        <v>0</v>
      </c>
      <c r="S1580" s="216">
        <v>0</v>
      </c>
      <c r="T1580" s="217">
        <f>S1580*H1580</f>
        <v>0</v>
      </c>
      <c r="AR1580" s="25" t="s">
        <v>464</v>
      </c>
      <c r="AT1580" s="25" t="s">
        <v>363</v>
      </c>
      <c r="AU1580" s="25" t="s">
        <v>79</v>
      </c>
      <c r="AY1580" s="25" t="s">
        <v>361</v>
      </c>
      <c r="BE1580" s="218">
        <f>IF(N1580="základní",J1580,0)</f>
        <v>0</v>
      </c>
      <c r="BF1580" s="218">
        <f>IF(N1580="snížená",J1580,0)</f>
        <v>0</v>
      </c>
      <c r="BG1580" s="218">
        <f>IF(N1580="zákl. přenesená",J1580,0)</f>
        <v>0</v>
      </c>
      <c r="BH1580" s="218">
        <f>IF(N1580="sníž. přenesená",J1580,0)</f>
        <v>0</v>
      </c>
      <c r="BI1580" s="218">
        <f>IF(N1580="nulová",J1580,0)</f>
        <v>0</v>
      </c>
      <c r="BJ1580" s="25" t="s">
        <v>77</v>
      </c>
      <c r="BK1580" s="218">
        <f>ROUND(I1580*H1580,2)</f>
        <v>0</v>
      </c>
      <c r="BL1580" s="25" t="s">
        <v>464</v>
      </c>
      <c r="BM1580" s="25" t="s">
        <v>2350</v>
      </c>
    </row>
    <row r="1581" spans="2:65" s="1" customFormat="1" ht="27">
      <c r="B1581" s="42"/>
      <c r="C1581" s="64"/>
      <c r="D1581" s="219" t="s">
        <v>369</v>
      </c>
      <c r="E1581" s="64"/>
      <c r="F1581" s="220" t="s">
        <v>2351</v>
      </c>
      <c r="G1581" s="64"/>
      <c r="H1581" s="64"/>
      <c r="I1581" s="175"/>
      <c r="J1581" s="64"/>
      <c r="K1581" s="64"/>
      <c r="L1581" s="62"/>
      <c r="M1581" s="221"/>
      <c r="N1581" s="43"/>
      <c r="O1581" s="43"/>
      <c r="P1581" s="43"/>
      <c r="Q1581" s="43"/>
      <c r="R1581" s="43"/>
      <c r="S1581" s="43"/>
      <c r="T1581" s="79"/>
      <c r="AT1581" s="25" t="s">
        <v>369</v>
      </c>
      <c r="AU1581" s="25" t="s">
        <v>79</v>
      </c>
    </row>
    <row r="1582" spans="2:65" s="13" customFormat="1" ht="13.5">
      <c r="B1582" s="233"/>
      <c r="C1582" s="234"/>
      <c r="D1582" s="219" t="s">
        <v>371</v>
      </c>
      <c r="E1582" s="245" t="s">
        <v>21</v>
      </c>
      <c r="F1582" s="246" t="s">
        <v>2352</v>
      </c>
      <c r="G1582" s="234"/>
      <c r="H1582" s="247">
        <v>11.7</v>
      </c>
      <c r="I1582" s="239"/>
      <c r="J1582" s="234"/>
      <c r="K1582" s="234"/>
      <c r="L1582" s="240"/>
      <c r="M1582" s="241"/>
      <c r="N1582" s="242"/>
      <c r="O1582" s="242"/>
      <c r="P1582" s="242"/>
      <c r="Q1582" s="242"/>
      <c r="R1582" s="242"/>
      <c r="S1582" s="242"/>
      <c r="T1582" s="243"/>
      <c r="AT1582" s="244" t="s">
        <v>371</v>
      </c>
      <c r="AU1582" s="244" t="s">
        <v>79</v>
      </c>
      <c r="AV1582" s="13" t="s">
        <v>79</v>
      </c>
      <c r="AW1582" s="13" t="s">
        <v>33</v>
      </c>
      <c r="AX1582" s="13" t="s">
        <v>70</v>
      </c>
      <c r="AY1582" s="244" t="s">
        <v>361</v>
      </c>
    </row>
    <row r="1583" spans="2:65" s="13" customFormat="1" ht="13.5">
      <c r="B1583" s="233"/>
      <c r="C1583" s="234"/>
      <c r="D1583" s="219" t="s">
        <v>371</v>
      </c>
      <c r="E1583" s="245" t="s">
        <v>21</v>
      </c>
      <c r="F1583" s="246" t="s">
        <v>2336</v>
      </c>
      <c r="G1583" s="234"/>
      <c r="H1583" s="247">
        <v>2.9750000000000001</v>
      </c>
      <c r="I1583" s="239"/>
      <c r="J1583" s="234"/>
      <c r="K1583" s="234"/>
      <c r="L1583" s="240"/>
      <c r="M1583" s="241"/>
      <c r="N1583" s="242"/>
      <c r="O1583" s="242"/>
      <c r="P1583" s="242"/>
      <c r="Q1583" s="242"/>
      <c r="R1583" s="242"/>
      <c r="S1583" s="242"/>
      <c r="T1583" s="243"/>
      <c r="AT1583" s="244" t="s">
        <v>371</v>
      </c>
      <c r="AU1583" s="244" t="s">
        <v>79</v>
      </c>
      <c r="AV1583" s="13" t="s">
        <v>79</v>
      </c>
      <c r="AW1583" s="13" t="s">
        <v>33</v>
      </c>
      <c r="AX1583" s="13" t="s">
        <v>70</v>
      </c>
      <c r="AY1583" s="244" t="s">
        <v>361</v>
      </c>
    </row>
    <row r="1584" spans="2:65" s="14" customFormat="1" ht="13.5">
      <c r="B1584" s="248"/>
      <c r="C1584" s="249"/>
      <c r="D1584" s="235" t="s">
        <v>371</v>
      </c>
      <c r="E1584" s="250" t="s">
        <v>21</v>
      </c>
      <c r="F1584" s="251" t="s">
        <v>392</v>
      </c>
      <c r="G1584" s="249"/>
      <c r="H1584" s="252">
        <v>14.675000000000001</v>
      </c>
      <c r="I1584" s="253"/>
      <c r="J1584" s="249"/>
      <c r="K1584" s="249"/>
      <c r="L1584" s="254"/>
      <c r="M1584" s="255"/>
      <c r="N1584" s="256"/>
      <c r="O1584" s="256"/>
      <c r="P1584" s="256"/>
      <c r="Q1584" s="256"/>
      <c r="R1584" s="256"/>
      <c r="S1584" s="256"/>
      <c r="T1584" s="257"/>
      <c r="AT1584" s="258" t="s">
        <v>371</v>
      </c>
      <c r="AU1584" s="258" t="s">
        <v>79</v>
      </c>
      <c r="AV1584" s="14" t="s">
        <v>147</v>
      </c>
      <c r="AW1584" s="14" t="s">
        <v>33</v>
      </c>
      <c r="AX1584" s="14" t="s">
        <v>77</v>
      </c>
      <c r="AY1584" s="258" t="s">
        <v>361</v>
      </c>
    </row>
    <row r="1585" spans="2:65" s="1" customFormat="1" ht="22.5" customHeight="1">
      <c r="B1585" s="42"/>
      <c r="C1585" s="207" t="s">
        <v>2353</v>
      </c>
      <c r="D1585" s="207" t="s">
        <v>363</v>
      </c>
      <c r="E1585" s="208" t="s">
        <v>2354</v>
      </c>
      <c r="F1585" s="209" t="s">
        <v>2231</v>
      </c>
      <c r="G1585" s="210" t="s">
        <v>459</v>
      </c>
      <c r="H1585" s="211">
        <v>45.09</v>
      </c>
      <c r="I1585" s="212"/>
      <c r="J1585" s="213">
        <f>ROUND(I1585*H1585,2)</f>
        <v>0</v>
      </c>
      <c r="K1585" s="209" t="s">
        <v>21</v>
      </c>
      <c r="L1585" s="62"/>
      <c r="M1585" s="214" t="s">
        <v>21</v>
      </c>
      <c r="N1585" s="215" t="s">
        <v>41</v>
      </c>
      <c r="O1585" s="43"/>
      <c r="P1585" s="216">
        <f>O1585*H1585</f>
        <v>0</v>
      </c>
      <c r="Q1585" s="216">
        <v>0</v>
      </c>
      <c r="R1585" s="216">
        <f>Q1585*H1585</f>
        <v>0</v>
      </c>
      <c r="S1585" s="216">
        <v>0</v>
      </c>
      <c r="T1585" s="217">
        <f>S1585*H1585</f>
        <v>0</v>
      </c>
      <c r="AR1585" s="25" t="s">
        <v>464</v>
      </c>
      <c r="AT1585" s="25" t="s">
        <v>363</v>
      </c>
      <c r="AU1585" s="25" t="s">
        <v>79</v>
      </c>
      <c r="AY1585" s="25" t="s">
        <v>361</v>
      </c>
      <c r="BE1585" s="218">
        <f>IF(N1585="základní",J1585,0)</f>
        <v>0</v>
      </c>
      <c r="BF1585" s="218">
        <f>IF(N1585="snížená",J1585,0)</f>
        <v>0</v>
      </c>
      <c r="BG1585" s="218">
        <f>IF(N1585="zákl. přenesená",J1585,0)</f>
        <v>0</v>
      </c>
      <c r="BH1585" s="218">
        <f>IF(N1585="sníž. přenesená",J1585,0)</f>
        <v>0</v>
      </c>
      <c r="BI1585" s="218">
        <f>IF(N1585="nulová",J1585,0)</f>
        <v>0</v>
      </c>
      <c r="BJ1585" s="25" t="s">
        <v>77</v>
      </c>
      <c r="BK1585" s="218">
        <f>ROUND(I1585*H1585,2)</f>
        <v>0</v>
      </c>
      <c r="BL1585" s="25" t="s">
        <v>464</v>
      </c>
      <c r="BM1585" s="25" t="s">
        <v>2355</v>
      </c>
    </row>
    <row r="1586" spans="2:65" s="1" customFormat="1" ht="54">
      <c r="B1586" s="42"/>
      <c r="C1586" s="64"/>
      <c r="D1586" s="219" t="s">
        <v>369</v>
      </c>
      <c r="E1586" s="64"/>
      <c r="F1586" s="220" t="s">
        <v>2233</v>
      </c>
      <c r="G1586" s="64"/>
      <c r="H1586" s="64"/>
      <c r="I1586" s="175"/>
      <c r="J1586" s="64"/>
      <c r="K1586" s="64"/>
      <c r="L1586" s="62"/>
      <c r="M1586" s="221"/>
      <c r="N1586" s="43"/>
      <c r="O1586" s="43"/>
      <c r="P1586" s="43"/>
      <c r="Q1586" s="43"/>
      <c r="R1586" s="43"/>
      <c r="S1586" s="43"/>
      <c r="T1586" s="79"/>
      <c r="AT1586" s="25" t="s">
        <v>369</v>
      </c>
      <c r="AU1586" s="25" t="s">
        <v>79</v>
      </c>
    </row>
    <row r="1587" spans="2:65" s="12" customFormat="1" ht="13.5">
      <c r="B1587" s="222"/>
      <c r="C1587" s="223"/>
      <c r="D1587" s="219" t="s">
        <v>371</v>
      </c>
      <c r="E1587" s="224" t="s">
        <v>21</v>
      </c>
      <c r="F1587" s="225" t="s">
        <v>695</v>
      </c>
      <c r="G1587" s="223"/>
      <c r="H1587" s="226" t="s">
        <v>21</v>
      </c>
      <c r="I1587" s="227"/>
      <c r="J1587" s="223"/>
      <c r="K1587" s="223"/>
      <c r="L1587" s="228"/>
      <c r="M1587" s="229"/>
      <c r="N1587" s="230"/>
      <c r="O1587" s="230"/>
      <c r="P1587" s="230"/>
      <c r="Q1587" s="230"/>
      <c r="R1587" s="230"/>
      <c r="S1587" s="230"/>
      <c r="T1587" s="231"/>
      <c r="AT1587" s="232" t="s">
        <v>371</v>
      </c>
      <c r="AU1587" s="232" t="s">
        <v>79</v>
      </c>
      <c r="AV1587" s="12" t="s">
        <v>77</v>
      </c>
      <c r="AW1587" s="12" t="s">
        <v>33</v>
      </c>
      <c r="AX1587" s="12" t="s">
        <v>70</v>
      </c>
      <c r="AY1587" s="232" t="s">
        <v>361</v>
      </c>
    </row>
    <row r="1588" spans="2:65" s="13" customFormat="1" ht="13.5">
      <c r="B1588" s="233"/>
      <c r="C1588" s="234"/>
      <c r="D1588" s="219" t="s">
        <v>371</v>
      </c>
      <c r="E1588" s="245" t="s">
        <v>21</v>
      </c>
      <c r="F1588" s="246" t="s">
        <v>2356</v>
      </c>
      <c r="G1588" s="234"/>
      <c r="H1588" s="247">
        <v>25.41</v>
      </c>
      <c r="I1588" s="239"/>
      <c r="J1588" s="234"/>
      <c r="K1588" s="234"/>
      <c r="L1588" s="240"/>
      <c r="M1588" s="241"/>
      <c r="N1588" s="242"/>
      <c r="O1588" s="242"/>
      <c r="P1588" s="242"/>
      <c r="Q1588" s="242"/>
      <c r="R1588" s="242"/>
      <c r="S1588" s="242"/>
      <c r="T1588" s="243"/>
      <c r="AT1588" s="244" t="s">
        <v>371</v>
      </c>
      <c r="AU1588" s="244" t="s">
        <v>79</v>
      </c>
      <c r="AV1588" s="13" t="s">
        <v>79</v>
      </c>
      <c r="AW1588" s="13" t="s">
        <v>33</v>
      </c>
      <c r="AX1588" s="13" t="s">
        <v>70</v>
      </c>
      <c r="AY1588" s="244" t="s">
        <v>361</v>
      </c>
    </row>
    <row r="1589" spans="2:65" s="13" customFormat="1" ht="13.5">
      <c r="B1589" s="233"/>
      <c r="C1589" s="234"/>
      <c r="D1589" s="219" t="s">
        <v>371</v>
      </c>
      <c r="E1589" s="245" t="s">
        <v>21</v>
      </c>
      <c r="F1589" s="246" t="s">
        <v>2357</v>
      </c>
      <c r="G1589" s="234"/>
      <c r="H1589" s="247">
        <v>7.98</v>
      </c>
      <c r="I1589" s="239"/>
      <c r="J1589" s="234"/>
      <c r="K1589" s="234"/>
      <c r="L1589" s="240"/>
      <c r="M1589" s="241"/>
      <c r="N1589" s="242"/>
      <c r="O1589" s="242"/>
      <c r="P1589" s="242"/>
      <c r="Q1589" s="242"/>
      <c r="R1589" s="242"/>
      <c r="S1589" s="242"/>
      <c r="T1589" s="243"/>
      <c r="AT1589" s="244" t="s">
        <v>371</v>
      </c>
      <c r="AU1589" s="244" t="s">
        <v>79</v>
      </c>
      <c r="AV1589" s="13" t="s">
        <v>79</v>
      </c>
      <c r="AW1589" s="13" t="s">
        <v>33</v>
      </c>
      <c r="AX1589" s="13" t="s">
        <v>70</v>
      </c>
      <c r="AY1589" s="244" t="s">
        <v>361</v>
      </c>
    </row>
    <row r="1590" spans="2:65" s="13" customFormat="1" ht="13.5">
      <c r="B1590" s="233"/>
      <c r="C1590" s="234"/>
      <c r="D1590" s="219" t="s">
        <v>371</v>
      </c>
      <c r="E1590" s="245" t="s">
        <v>21</v>
      </c>
      <c r="F1590" s="246" t="s">
        <v>2352</v>
      </c>
      <c r="G1590" s="234"/>
      <c r="H1590" s="247">
        <v>11.7</v>
      </c>
      <c r="I1590" s="239"/>
      <c r="J1590" s="234"/>
      <c r="K1590" s="234"/>
      <c r="L1590" s="240"/>
      <c r="M1590" s="241"/>
      <c r="N1590" s="242"/>
      <c r="O1590" s="242"/>
      <c r="P1590" s="242"/>
      <c r="Q1590" s="242"/>
      <c r="R1590" s="242"/>
      <c r="S1590" s="242"/>
      <c r="T1590" s="243"/>
      <c r="AT1590" s="244" t="s">
        <v>371</v>
      </c>
      <c r="AU1590" s="244" t="s">
        <v>79</v>
      </c>
      <c r="AV1590" s="13" t="s">
        <v>79</v>
      </c>
      <c r="AW1590" s="13" t="s">
        <v>33</v>
      </c>
      <c r="AX1590" s="13" t="s">
        <v>70</v>
      </c>
      <c r="AY1590" s="244" t="s">
        <v>361</v>
      </c>
    </row>
    <row r="1591" spans="2:65" s="14" customFormat="1" ht="13.5">
      <c r="B1591" s="248"/>
      <c r="C1591" s="249"/>
      <c r="D1591" s="235" t="s">
        <v>371</v>
      </c>
      <c r="E1591" s="250" t="s">
        <v>21</v>
      </c>
      <c r="F1591" s="251" t="s">
        <v>392</v>
      </c>
      <c r="G1591" s="249"/>
      <c r="H1591" s="252">
        <v>45.09</v>
      </c>
      <c r="I1591" s="253"/>
      <c r="J1591" s="249"/>
      <c r="K1591" s="249"/>
      <c r="L1591" s="254"/>
      <c r="M1591" s="255"/>
      <c r="N1591" s="256"/>
      <c r="O1591" s="256"/>
      <c r="P1591" s="256"/>
      <c r="Q1591" s="256"/>
      <c r="R1591" s="256"/>
      <c r="S1591" s="256"/>
      <c r="T1591" s="257"/>
      <c r="AT1591" s="258" t="s">
        <v>371</v>
      </c>
      <c r="AU1591" s="258" t="s">
        <v>79</v>
      </c>
      <c r="AV1591" s="14" t="s">
        <v>147</v>
      </c>
      <c r="AW1591" s="14" t="s">
        <v>33</v>
      </c>
      <c r="AX1591" s="14" t="s">
        <v>77</v>
      </c>
      <c r="AY1591" s="258" t="s">
        <v>361</v>
      </c>
    </row>
    <row r="1592" spans="2:65" s="1" customFormat="1" ht="22.5" customHeight="1">
      <c r="B1592" s="42"/>
      <c r="C1592" s="207" t="s">
        <v>2358</v>
      </c>
      <c r="D1592" s="207" t="s">
        <v>363</v>
      </c>
      <c r="E1592" s="208" t="s">
        <v>2359</v>
      </c>
      <c r="F1592" s="209" t="s">
        <v>2236</v>
      </c>
      <c r="G1592" s="210" t="s">
        <v>685</v>
      </c>
      <c r="H1592" s="211">
        <v>61.99</v>
      </c>
      <c r="I1592" s="212"/>
      <c r="J1592" s="213">
        <f>ROUND(I1592*H1592,2)</f>
        <v>0</v>
      </c>
      <c r="K1592" s="209" t="s">
        <v>21</v>
      </c>
      <c r="L1592" s="62"/>
      <c r="M1592" s="214" t="s">
        <v>21</v>
      </c>
      <c r="N1592" s="215" t="s">
        <v>41</v>
      </c>
      <c r="O1592" s="43"/>
      <c r="P1592" s="216">
        <f>O1592*H1592</f>
        <v>0</v>
      </c>
      <c r="Q1592" s="216">
        <v>0</v>
      </c>
      <c r="R1592" s="216">
        <f>Q1592*H1592</f>
        <v>0</v>
      </c>
      <c r="S1592" s="216">
        <v>0</v>
      </c>
      <c r="T1592" s="217">
        <f>S1592*H1592</f>
        <v>0</v>
      </c>
      <c r="AR1592" s="25" t="s">
        <v>464</v>
      </c>
      <c r="AT1592" s="25" t="s">
        <v>363</v>
      </c>
      <c r="AU1592" s="25" t="s">
        <v>79</v>
      </c>
      <c r="AY1592" s="25" t="s">
        <v>361</v>
      </c>
      <c r="BE1592" s="218">
        <f>IF(N1592="základní",J1592,0)</f>
        <v>0</v>
      </c>
      <c r="BF1592" s="218">
        <f>IF(N1592="snížená",J1592,0)</f>
        <v>0</v>
      </c>
      <c r="BG1592" s="218">
        <f>IF(N1592="zákl. přenesená",J1592,0)</f>
        <v>0</v>
      </c>
      <c r="BH1592" s="218">
        <f>IF(N1592="sníž. přenesená",J1592,0)</f>
        <v>0</v>
      </c>
      <c r="BI1592" s="218">
        <f>IF(N1592="nulová",J1592,0)</f>
        <v>0</v>
      </c>
      <c r="BJ1592" s="25" t="s">
        <v>77</v>
      </c>
      <c r="BK1592" s="218">
        <f>ROUND(I1592*H1592,2)</f>
        <v>0</v>
      </c>
      <c r="BL1592" s="25" t="s">
        <v>464</v>
      </c>
      <c r="BM1592" s="25" t="s">
        <v>2360</v>
      </c>
    </row>
    <row r="1593" spans="2:65" s="1" customFormat="1" ht="13.5">
      <c r="B1593" s="42"/>
      <c r="C1593" s="64"/>
      <c r="D1593" s="219" t="s">
        <v>369</v>
      </c>
      <c r="E1593" s="64"/>
      <c r="F1593" s="220" t="s">
        <v>2238</v>
      </c>
      <c r="G1593" s="64"/>
      <c r="H1593" s="64"/>
      <c r="I1593" s="175"/>
      <c r="J1593" s="64"/>
      <c r="K1593" s="64"/>
      <c r="L1593" s="62"/>
      <c r="M1593" s="221"/>
      <c r="N1593" s="43"/>
      <c r="O1593" s="43"/>
      <c r="P1593" s="43"/>
      <c r="Q1593" s="43"/>
      <c r="R1593" s="43"/>
      <c r="S1593" s="43"/>
      <c r="T1593" s="79"/>
      <c r="AT1593" s="25" t="s">
        <v>369</v>
      </c>
      <c r="AU1593" s="25" t="s">
        <v>79</v>
      </c>
    </row>
    <row r="1594" spans="2:65" s="12" customFormat="1" ht="13.5">
      <c r="B1594" s="222"/>
      <c r="C1594" s="223"/>
      <c r="D1594" s="219" t="s">
        <v>371</v>
      </c>
      <c r="E1594" s="224" t="s">
        <v>21</v>
      </c>
      <c r="F1594" s="225" t="s">
        <v>695</v>
      </c>
      <c r="G1594" s="223"/>
      <c r="H1594" s="226" t="s">
        <v>21</v>
      </c>
      <c r="I1594" s="227"/>
      <c r="J1594" s="223"/>
      <c r="K1594" s="223"/>
      <c r="L1594" s="228"/>
      <c r="M1594" s="229"/>
      <c r="N1594" s="230"/>
      <c r="O1594" s="230"/>
      <c r="P1594" s="230"/>
      <c r="Q1594" s="230"/>
      <c r="R1594" s="230"/>
      <c r="S1594" s="230"/>
      <c r="T1594" s="231"/>
      <c r="AT1594" s="232" t="s">
        <v>371</v>
      </c>
      <c r="AU1594" s="232" t="s">
        <v>79</v>
      </c>
      <c r="AV1594" s="12" t="s">
        <v>77</v>
      </c>
      <c r="AW1594" s="12" t="s">
        <v>33</v>
      </c>
      <c r="AX1594" s="12" t="s">
        <v>70</v>
      </c>
      <c r="AY1594" s="232" t="s">
        <v>361</v>
      </c>
    </row>
    <row r="1595" spans="2:65" s="13" customFormat="1" ht="13.5">
      <c r="B1595" s="233"/>
      <c r="C1595" s="234"/>
      <c r="D1595" s="219" t="s">
        <v>371</v>
      </c>
      <c r="E1595" s="245" t="s">
        <v>21</v>
      </c>
      <c r="F1595" s="246" t="s">
        <v>2361</v>
      </c>
      <c r="G1595" s="234"/>
      <c r="H1595" s="247">
        <v>12.82</v>
      </c>
      <c r="I1595" s="239"/>
      <c r="J1595" s="234"/>
      <c r="K1595" s="234"/>
      <c r="L1595" s="240"/>
      <c r="M1595" s="241"/>
      <c r="N1595" s="242"/>
      <c r="O1595" s="242"/>
      <c r="P1595" s="242"/>
      <c r="Q1595" s="242"/>
      <c r="R1595" s="242"/>
      <c r="S1595" s="242"/>
      <c r="T1595" s="243"/>
      <c r="AT1595" s="244" t="s">
        <v>371</v>
      </c>
      <c r="AU1595" s="244" t="s">
        <v>79</v>
      </c>
      <c r="AV1595" s="13" t="s">
        <v>79</v>
      </c>
      <c r="AW1595" s="13" t="s">
        <v>33</v>
      </c>
      <c r="AX1595" s="13" t="s">
        <v>70</v>
      </c>
      <c r="AY1595" s="244" t="s">
        <v>361</v>
      </c>
    </row>
    <row r="1596" spans="2:65" s="13" customFormat="1" ht="13.5">
      <c r="B1596" s="233"/>
      <c r="C1596" s="234"/>
      <c r="D1596" s="219" t="s">
        <v>371</v>
      </c>
      <c r="E1596" s="245" t="s">
        <v>21</v>
      </c>
      <c r="F1596" s="246" t="s">
        <v>2362</v>
      </c>
      <c r="G1596" s="234"/>
      <c r="H1596" s="247">
        <v>19.62</v>
      </c>
      <c r="I1596" s="239"/>
      <c r="J1596" s="234"/>
      <c r="K1596" s="234"/>
      <c r="L1596" s="240"/>
      <c r="M1596" s="241"/>
      <c r="N1596" s="242"/>
      <c r="O1596" s="242"/>
      <c r="P1596" s="242"/>
      <c r="Q1596" s="242"/>
      <c r="R1596" s="242"/>
      <c r="S1596" s="242"/>
      <c r="T1596" s="243"/>
      <c r="AT1596" s="244" t="s">
        <v>371</v>
      </c>
      <c r="AU1596" s="244" t="s">
        <v>79</v>
      </c>
      <c r="AV1596" s="13" t="s">
        <v>79</v>
      </c>
      <c r="AW1596" s="13" t="s">
        <v>33</v>
      </c>
      <c r="AX1596" s="13" t="s">
        <v>70</v>
      </c>
      <c r="AY1596" s="244" t="s">
        <v>361</v>
      </c>
    </row>
    <row r="1597" spans="2:65" s="13" customFormat="1" ht="13.5">
      <c r="B1597" s="233"/>
      <c r="C1597" s="234"/>
      <c r="D1597" s="219" t="s">
        <v>371</v>
      </c>
      <c r="E1597" s="245" t="s">
        <v>21</v>
      </c>
      <c r="F1597" s="246" t="s">
        <v>2363</v>
      </c>
      <c r="G1597" s="234"/>
      <c r="H1597" s="247">
        <v>0.7</v>
      </c>
      <c r="I1597" s="239"/>
      <c r="J1597" s="234"/>
      <c r="K1597" s="234"/>
      <c r="L1597" s="240"/>
      <c r="M1597" s="241"/>
      <c r="N1597" s="242"/>
      <c r="O1597" s="242"/>
      <c r="P1597" s="242"/>
      <c r="Q1597" s="242"/>
      <c r="R1597" s="242"/>
      <c r="S1597" s="242"/>
      <c r="T1597" s="243"/>
      <c r="AT1597" s="244" t="s">
        <v>371</v>
      </c>
      <c r="AU1597" s="244" t="s">
        <v>79</v>
      </c>
      <c r="AV1597" s="13" t="s">
        <v>79</v>
      </c>
      <c r="AW1597" s="13" t="s">
        <v>33</v>
      </c>
      <c r="AX1597" s="13" t="s">
        <v>70</v>
      </c>
      <c r="AY1597" s="244" t="s">
        <v>361</v>
      </c>
    </row>
    <row r="1598" spans="2:65" s="13" customFormat="1" ht="13.5">
      <c r="B1598" s="233"/>
      <c r="C1598" s="234"/>
      <c r="D1598" s="219" t="s">
        <v>371</v>
      </c>
      <c r="E1598" s="245" t="s">
        <v>21</v>
      </c>
      <c r="F1598" s="246" t="s">
        <v>2364</v>
      </c>
      <c r="G1598" s="234"/>
      <c r="H1598" s="247">
        <v>11.5</v>
      </c>
      <c r="I1598" s="239"/>
      <c r="J1598" s="234"/>
      <c r="K1598" s="234"/>
      <c r="L1598" s="240"/>
      <c r="M1598" s="241"/>
      <c r="N1598" s="242"/>
      <c r="O1598" s="242"/>
      <c r="P1598" s="242"/>
      <c r="Q1598" s="242"/>
      <c r="R1598" s="242"/>
      <c r="S1598" s="242"/>
      <c r="T1598" s="243"/>
      <c r="AT1598" s="244" t="s">
        <v>371</v>
      </c>
      <c r="AU1598" s="244" t="s">
        <v>79</v>
      </c>
      <c r="AV1598" s="13" t="s">
        <v>79</v>
      </c>
      <c r="AW1598" s="13" t="s">
        <v>33</v>
      </c>
      <c r="AX1598" s="13" t="s">
        <v>70</v>
      </c>
      <c r="AY1598" s="244" t="s">
        <v>361</v>
      </c>
    </row>
    <row r="1599" spans="2:65" s="13" customFormat="1" ht="13.5">
      <c r="B1599" s="233"/>
      <c r="C1599" s="234"/>
      <c r="D1599" s="219" t="s">
        <v>371</v>
      </c>
      <c r="E1599" s="245" t="s">
        <v>21</v>
      </c>
      <c r="F1599" s="246" t="s">
        <v>2365</v>
      </c>
      <c r="G1599" s="234"/>
      <c r="H1599" s="247">
        <v>17.350000000000001</v>
      </c>
      <c r="I1599" s="239"/>
      <c r="J1599" s="234"/>
      <c r="K1599" s="234"/>
      <c r="L1599" s="240"/>
      <c r="M1599" s="241"/>
      <c r="N1599" s="242"/>
      <c r="O1599" s="242"/>
      <c r="P1599" s="242"/>
      <c r="Q1599" s="242"/>
      <c r="R1599" s="242"/>
      <c r="S1599" s="242"/>
      <c r="T1599" s="243"/>
      <c r="AT1599" s="244" t="s">
        <v>371</v>
      </c>
      <c r="AU1599" s="244" t="s">
        <v>79</v>
      </c>
      <c r="AV1599" s="13" t="s">
        <v>79</v>
      </c>
      <c r="AW1599" s="13" t="s">
        <v>33</v>
      </c>
      <c r="AX1599" s="13" t="s">
        <v>70</v>
      </c>
      <c r="AY1599" s="244" t="s">
        <v>361</v>
      </c>
    </row>
    <row r="1600" spans="2:65" s="14" customFormat="1" ht="13.5">
      <c r="B1600" s="248"/>
      <c r="C1600" s="249"/>
      <c r="D1600" s="235" t="s">
        <v>371</v>
      </c>
      <c r="E1600" s="250" t="s">
        <v>21</v>
      </c>
      <c r="F1600" s="251" t="s">
        <v>392</v>
      </c>
      <c r="G1600" s="249"/>
      <c r="H1600" s="252">
        <v>61.99</v>
      </c>
      <c r="I1600" s="253"/>
      <c r="J1600" s="249"/>
      <c r="K1600" s="249"/>
      <c r="L1600" s="254"/>
      <c r="M1600" s="255"/>
      <c r="N1600" s="256"/>
      <c r="O1600" s="256"/>
      <c r="P1600" s="256"/>
      <c r="Q1600" s="256"/>
      <c r="R1600" s="256"/>
      <c r="S1600" s="256"/>
      <c r="T1600" s="257"/>
      <c r="AT1600" s="258" t="s">
        <v>371</v>
      </c>
      <c r="AU1600" s="258" t="s">
        <v>79</v>
      </c>
      <c r="AV1600" s="14" t="s">
        <v>147</v>
      </c>
      <c r="AW1600" s="14" t="s">
        <v>33</v>
      </c>
      <c r="AX1600" s="14" t="s">
        <v>77</v>
      </c>
      <c r="AY1600" s="258" t="s">
        <v>361</v>
      </c>
    </row>
    <row r="1601" spans="2:65" s="1" customFormat="1" ht="22.5" customHeight="1">
      <c r="B1601" s="42"/>
      <c r="C1601" s="207" t="s">
        <v>2366</v>
      </c>
      <c r="D1601" s="207" t="s">
        <v>363</v>
      </c>
      <c r="E1601" s="208" t="s">
        <v>2367</v>
      </c>
      <c r="F1601" s="209" t="s">
        <v>2368</v>
      </c>
      <c r="G1601" s="210" t="s">
        <v>685</v>
      </c>
      <c r="H1601" s="211">
        <v>48.01</v>
      </c>
      <c r="I1601" s="212"/>
      <c r="J1601" s="213">
        <f>ROUND(I1601*H1601,2)</f>
        <v>0</v>
      </c>
      <c r="K1601" s="209" t="s">
        <v>21</v>
      </c>
      <c r="L1601" s="62"/>
      <c r="M1601" s="214" t="s">
        <v>21</v>
      </c>
      <c r="N1601" s="215" t="s">
        <v>41</v>
      </c>
      <c r="O1601" s="43"/>
      <c r="P1601" s="216">
        <f>O1601*H1601</f>
        <v>0</v>
      </c>
      <c r="Q1601" s="216">
        <v>0</v>
      </c>
      <c r="R1601" s="216">
        <f>Q1601*H1601</f>
        <v>0</v>
      </c>
      <c r="S1601" s="216">
        <v>0</v>
      </c>
      <c r="T1601" s="217">
        <f>S1601*H1601</f>
        <v>0</v>
      </c>
      <c r="AR1601" s="25" t="s">
        <v>464</v>
      </c>
      <c r="AT1601" s="25" t="s">
        <v>363</v>
      </c>
      <c r="AU1601" s="25" t="s">
        <v>79</v>
      </c>
      <c r="AY1601" s="25" t="s">
        <v>361</v>
      </c>
      <c r="BE1601" s="218">
        <f>IF(N1601="základní",J1601,0)</f>
        <v>0</v>
      </c>
      <c r="BF1601" s="218">
        <f>IF(N1601="snížená",J1601,0)</f>
        <v>0</v>
      </c>
      <c r="BG1601" s="218">
        <f>IF(N1601="zákl. přenesená",J1601,0)</f>
        <v>0</v>
      </c>
      <c r="BH1601" s="218">
        <f>IF(N1601="sníž. přenesená",J1601,0)</f>
        <v>0</v>
      </c>
      <c r="BI1601" s="218">
        <f>IF(N1601="nulová",J1601,0)</f>
        <v>0</v>
      </c>
      <c r="BJ1601" s="25" t="s">
        <v>77</v>
      </c>
      <c r="BK1601" s="218">
        <f>ROUND(I1601*H1601,2)</f>
        <v>0</v>
      </c>
      <c r="BL1601" s="25" t="s">
        <v>464</v>
      </c>
      <c r="BM1601" s="25" t="s">
        <v>2369</v>
      </c>
    </row>
    <row r="1602" spans="2:65" s="1" customFormat="1" ht="13.5">
      <c r="B1602" s="42"/>
      <c r="C1602" s="64"/>
      <c r="D1602" s="219" t="s">
        <v>369</v>
      </c>
      <c r="E1602" s="64"/>
      <c r="F1602" s="220" t="s">
        <v>2370</v>
      </c>
      <c r="G1602" s="64"/>
      <c r="H1602" s="64"/>
      <c r="I1602" s="175"/>
      <c r="J1602" s="64"/>
      <c r="K1602" s="64"/>
      <c r="L1602" s="62"/>
      <c r="M1602" s="221"/>
      <c r="N1602" s="43"/>
      <c r="O1602" s="43"/>
      <c r="P1602" s="43"/>
      <c r="Q1602" s="43"/>
      <c r="R1602" s="43"/>
      <c r="S1602" s="43"/>
      <c r="T1602" s="79"/>
      <c r="AT1602" s="25" t="s">
        <v>369</v>
      </c>
      <c r="AU1602" s="25" t="s">
        <v>79</v>
      </c>
    </row>
    <row r="1603" spans="2:65" s="12" customFormat="1" ht="13.5">
      <c r="B1603" s="222"/>
      <c r="C1603" s="223"/>
      <c r="D1603" s="219" t="s">
        <v>371</v>
      </c>
      <c r="E1603" s="224" t="s">
        <v>21</v>
      </c>
      <c r="F1603" s="225" t="s">
        <v>695</v>
      </c>
      <c r="G1603" s="223"/>
      <c r="H1603" s="226" t="s">
        <v>21</v>
      </c>
      <c r="I1603" s="227"/>
      <c r="J1603" s="223"/>
      <c r="K1603" s="223"/>
      <c r="L1603" s="228"/>
      <c r="M1603" s="229"/>
      <c r="N1603" s="230"/>
      <c r="O1603" s="230"/>
      <c r="P1603" s="230"/>
      <c r="Q1603" s="230"/>
      <c r="R1603" s="230"/>
      <c r="S1603" s="230"/>
      <c r="T1603" s="231"/>
      <c r="AT1603" s="232" t="s">
        <v>371</v>
      </c>
      <c r="AU1603" s="232" t="s">
        <v>79</v>
      </c>
      <c r="AV1603" s="12" t="s">
        <v>77</v>
      </c>
      <c r="AW1603" s="12" t="s">
        <v>33</v>
      </c>
      <c r="AX1603" s="12" t="s">
        <v>70</v>
      </c>
      <c r="AY1603" s="232" t="s">
        <v>361</v>
      </c>
    </row>
    <row r="1604" spans="2:65" s="13" customFormat="1" ht="13.5">
      <c r="B1604" s="233"/>
      <c r="C1604" s="234"/>
      <c r="D1604" s="219" t="s">
        <v>371</v>
      </c>
      <c r="E1604" s="245" t="s">
        <v>21</v>
      </c>
      <c r="F1604" s="246" t="s">
        <v>2371</v>
      </c>
      <c r="G1604" s="234"/>
      <c r="H1604" s="247">
        <v>12.3</v>
      </c>
      <c r="I1604" s="239"/>
      <c r="J1604" s="234"/>
      <c r="K1604" s="234"/>
      <c r="L1604" s="240"/>
      <c r="M1604" s="241"/>
      <c r="N1604" s="242"/>
      <c r="O1604" s="242"/>
      <c r="P1604" s="242"/>
      <c r="Q1604" s="242"/>
      <c r="R1604" s="242"/>
      <c r="S1604" s="242"/>
      <c r="T1604" s="243"/>
      <c r="AT1604" s="244" t="s">
        <v>371</v>
      </c>
      <c r="AU1604" s="244" t="s">
        <v>79</v>
      </c>
      <c r="AV1604" s="13" t="s">
        <v>79</v>
      </c>
      <c r="AW1604" s="13" t="s">
        <v>33</v>
      </c>
      <c r="AX1604" s="13" t="s">
        <v>70</v>
      </c>
      <c r="AY1604" s="244" t="s">
        <v>361</v>
      </c>
    </row>
    <row r="1605" spans="2:65" s="13" customFormat="1" ht="13.5">
      <c r="B1605" s="233"/>
      <c r="C1605" s="234"/>
      <c r="D1605" s="219" t="s">
        <v>371</v>
      </c>
      <c r="E1605" s="245" t="s">
        <v>21</v>
      </c>
      <c r="F1605" s="246" t="s">
        <v>2372</v>
      </c>
      <c r="G1605" s="234"/>
      <c r="H1605" s="247">
        <v>10.97</v>
      </c>
      <c r="I1605" s="239"/>
      <c r="J1605" s="234"/>
      <c r="K1605" s="234"/>
      <c r="L1605" s="240"/>
      <c r="M1605" s="241"/>
      <c r="N1605" s="242"/>
      <c r="O1605" s="242"/>
      <c r="P1605" s="242"/>
      <c r="Q1605" s="242"/>
      <c r="R1605" s="242"/>
      <c r="S1605" s="242"/>
      <c r="T1605" s="243"/>
      <c r="AT1605" s="244" t="s">
        <v>371</v>
      </c>
      <c r="AU1605" s="244" t="s">
        <v>79</v>
      </c>
      <c r="AV1605" s="13" t="s">
        <v>79</v>
      </c>
      <c r="AW1605" s="13" t="s">
        <v>33</v>
      </c>
      <c r="AX1605" s="13" t="s">
        <v>70</v>
      </c>
      <c r="AY1605" s="244" t="s">
        <v>361</v>
      </c>
    </row>
    <row r="1606" spans="2:65" s="13" customFormat="1" ht="13.5">
      <c r="B1606" s="233"/>
      <c r="C1606" s="234"/>
      <c r="D1606" s="219" t="s">
        <v>371</v>
      </c>
      <c r="E1606" s="245" t="s">
        <v>21</v>
      </c>
      <c r="F1606" s="246" t="s">
        <v>2373</v>
      </c>
      <c r="G1606" s="234"/>
      <c r="H1606" s="247">
        <v>4.17</v>
      </c>
      <c r="I1606" s="239"/>
      <c r="J1606" s="234"/>
      <c r="K1606" s="234"/>
      <c r="L1606" s="240"/>
      <c r="M1606" s="241"/>
      <c r="N1606" s="242"/>
      <c r="O1606" s="242"/>
      <c r="P1606" s="242"/>
      <c r="Q1606" s="242"/>
      <c r="R1606" s="242"/>
      <c r="S1606" s="242"/>
      <c r="T1606" s="243"/>
      <c r="AT1606" s="244" t="s">
        <v>371</v>
      </c>
      <c r="AU1606" s="244" t="s">
        <v>79</v>
      </c>
      <c r="AV1606" s="13" t="s">
        <v>79</v>
      </c>
      <c r="AW1606" s="13" t="s">
        <v>33</v>
      </c>
      <c r="AX1606" s="13" t="s">
        <v>70</v>
      </c>
      <c r="AY1606" s="244" t="s">
        <v>361</v>
      </c>
    </row>
    <row r="1607" spans="2:65" s="13" customFormat="1" ht="13.5">
      <c r="B1607" s="233"/>
      <c r="C1607" s="234"/>
      <c r="D1607" s="219" t="s">
        <v>371</v>
      </c>
      <c r="E1607" s="245" t="s">
        <v>21</v>
      </c>
      <c r="F1607" s="246" t="s">
        <v>2374</v>
      </c>
      <c r="G1607" s="234"/>
      <c r="H1607" s="247">
        <v>9.6</v>
      </c>
      <c r="I1607" s="239"/>
      <c r="J1607" s="234"/>
      <c r="K1607" s="234"/>
      <c r="L1607" s="240"/>
      <c r="M1607" s="241"/>
      <c r="N1607" s="242"/>
      <c r="O1607" s="242"/>
      <c r="P1607" s="242"/>
      <c r="Q1607" s="242"/>
      <c r="R1607" s="242"/>
      <c r="S1607" s="242"/>
      <c r="T1607" s="243"/>
      <c r="AT1607" s="244" t="s">
        <v>371</v>
      </c>
      <c r="AU1607" s="244" t="s">
        <v>79</v>
      </c>
      <c r="AV1607" s="13" t="s">
        <v>79</v>
      </c>
      <c r="AW1607" s="13" t="s">
        <v>33</v>
      </c>
      <c r="AX1607" s="13" t="s">
        <v>70</v>
      </c>
      <c r="AY1607" s="244" t="s">
        <v>361</v>
      </c>
    </row>
    <row r="1608" spans="2:65" s="13" customFormat="1" ht="13.5">
      <c r="B1608" s="233"/>
      <c r="C1608" s="234"/>
      <c r="D1608" s="219" t="s">
        <v>371</v>
      </c>
      <c r="E1608" s="245" t="s">
        <v>21</v>
      </c>
      <c r="F1608" s="246" t="s">
        <v>2375</v>
      </c>
      <c r="G1608" s="234"/>
      <c r="H1608" s="247">
        <v>10.97</v>
      </c>
      <c r="I1608" s="239"/>
      <c r="J1608" s="234"/>
      <c r="K1608" s="234"/>
      <c r="L1608" s="240"/>
      <c r="M1608" s="241"/>
      <c r="N1608" s="242"/>
      <c r="O1608" s="242"/>
      <c r="P1608" s="242"/>
      <c r="Q1608" s="242"/>
      <c r="R1608" s="242"/>
      <c r="S1608" s="242"/>
      <c r="T1608" s="243"/>
      <c r="AT1608" s="244" t="s">
        <v>371</v>
      </c>
      <c r="AU1608" s="244" t="s">
        <v>79</v>
      </c>
      <c r="AV1608" s="13" t="s">
        <v>79</v>
      </c>
      <c r="AW1608" s="13" t="s">
        <v>33</v>
      </c>
      <c r="AX1608" s="13" t="s">
        <v>70</v>
      </c>
      <c r="AY1608" s="244" t="s">
        <v>361</v>
      </c>
    </row>
    <row r="1609" spans="2:65" s="14" customFormat="1" ht="13.5">
      <c r="B1609" s="248"/>
      <c r="C1609" s="249"/>
      <c r="D1609" s="235" t="s">
        <v>371</v>
      </c>
      <c r="E1609" s="250" t="s">
        <v>21</v>
      </c>
      <c r="F1609" s="251" t="s">
        <v>392</v>
      </c>
      <c r="G1609" s="249"/>
      <c r="H1609" s="252">
        <v>48.01</v>
      </c>
      <c r="I1609" s="253"/>
      <c r="J1609" s="249"/>
      <c r="K1609" s="249"/>
      <c r="L1609" s="254"/>
      <c r="M1609" s="255"/>
      <c r="N1609" s="256"/>
      <c r="O1609" s="256"/>
      <c r="P1609" s="256"/>
      <c r="Q1609" s="256"/>
      <c r="R1609" s="256"/>
      <c r="S1609" s="256"/>
      <c r="T1609" s="257"/>
      <c r="AT1609" s="258" t="s">
        <v>371</v>
      </c>
      <c r="AU1609" s="258" t="s">
        <v>79</v>
      </c>
      <c r="AV1609" s="14" t="s">
        <v>147</v>
      </c>
      <c r="AW1609" s="14" t="s">
        <v>33</v>
      </c>
      <c r="AX1609" s="14" t="s">
        <v>77</v>
      </c>
      <c r="AY1609" s="258" t="s">
        <v>361</v>
      </c>
    </row>
    <row r="1610" spans="2:65" s="1" customFormat="1" ht="22.5" customHeight="1">
      <c r="B1610" s="42"/>
      <c r="C1610" s="207" t="s">
        <v>2376</v>
      </c>
      <c r="D1610" s="207" t="s">
        <v>363</v>
      </c>
      <c r="E1610" s="208" t="s">
        <v>2377</v>
      </c>
      <c r="F1610" s="209" t="s">
        <v>2378</v>
      </c>
      <c r="G1610" s="210" t="s">
        <v>685</v>
      </c>
      <c r="H1610" s="211">
        <v>13.25</v>
      </c>
      <c r="I1610" s="212"/>
      <c r="J1610" s="213">
        <f>ROUND(I1610*H1610,2)</f>
        <v>0</v>
      </c>
      <c r="K1610" s="209" t="s">
        <v>21</v>
      </c>
      <c r="L1610" s="62"/>
      <c r="M1610" s="214" t="s">
        <v>21</v>
      </c>
      <c r="N1610" s="215" t="s">
        <v>41</v>
      </c>
      <c r="O1610" s="43"/>
      <c r="P1610" s="216">
        <f>O1610*H1610</f>
        <v>0</v>
      </c>
      <c r="Q1610" s="216">
        <v>0</v>
      </c>
      <c r="R1610" s="216">
        <f>Q1610*H1610</f>
        <v>0</v>
      </c>
      <c r="S1610" s="216">
        <v>0</v>
      </c>
      <c r="T1610" s="217">
        <f>S1610*H1610</f>
        <v>0</v>
      </c>
      <c r="AR1610" s="25" t="s">
        <v>464</v>
      </c>
      <c r="AT1610" s="25" t="s">
        <v>363</v>
      </c>
      <c r="AU1610" s="25" t="s">
        <v>79</v>
      </c>
      <c r="AY1610" s="25" t="s">
        <v>361</v>
      </c>
      <c r="BE1610" s="218">
        <f>IF(N1610="základní",J1610,0)</f>
        <v>0</v>
      </c>
      <c r="BF1610" s="218">
        <f>IF(N1610="snížená",J1610,0)</f>
        <v>0</v>
      </c>
      <c r="BG1610" s="218">
        <f>IF(N1610="zákl. přenesená",J1610,0)</f>
        <v>0</v>
      </c>
      <c r="BH1610" s="218">
        <f>IF(N1610="sníž. přenesená",J1610,0)</f>
        <v>0</v>
      </c>
      <c r="BI1610" s="218">
        <f>IF(N1610="nulová",J1610,0)</f>
        <v>0</v>
      </c>
      <c r="BJ1610" s="25" t="s">
        <v>77</v>
      </c>
      <c r="BK1610" s="218">
        <f>ROUND(I1610*H1610,2)</f>
        <v>0</v>
      </c>
      <c r="BL1610" s="25" t="s">
        <v>464</v>
      </c>
      <c r="BM1610" s="25" t="s">
        <v>2379</v>
      </c>
    </row>
    <row r="1611" spans="2:65" s="1" customFormat="1" ht="13.5">
      <c r="B1611" s="42"/>
      <c r="C1611" s="64"/>
      <c r="D1611" s="219" t="s">
        <v>369</v>
      </c>
      <c r="E1611" s="64"/>
      <c r="F1611" s="220" t="s">
        <v>2380</v>
      </c>
      <c r="G1611" s="64"/>
      <c r="H1611" s="64"/>
      <c r="I1611" s="175"/>
      <c r="J1611" s="64"/>
      <c r="K1611" s="64"/>
      <c r="L1611" s="62"/>
      <c r="M1611" s="221"/>
      <c r="N1611" s="43"/>
      <c r="O1611" s="43"/>
      <c r="P1611" s="43"/>
      <c r="Q1611" s="43"/>
      <c r="R1611" s="43"/>
      <c r="S1611" s="43"/>
      <c r="T1611" s="79"/>
      <c r="AT1611" s="25" t="s">
        <v>369</v>
      </c>
      <c r="AU1611" s="25" t="s">
        <v>79</v>
      </c>
    </row>
    <row r="1612" spans="2:65" s="12" customFormat="1" ht="13.5">
      <c r="B1612" s="222"/>
      <c r="C1612" s="223"/>
      <c r="D1612" s="219" t="s">
        <v>371</v>
      </c>
      <c r="E1612" s="224" t="s">
        <v>21</v>
      </c>
      <c r="F1612" s="225" t="s">
        <v>695</v>
      </c>
      <c r="G1612" s="223"/>
      <c r="H1612" s="226" t="s">
        <v>21</v>
      </c>
      <c r="I1612" s="227"/>
      <c r="J1612" s="223"/>
      <c r="K1612" s="223"/>
      <c r="L1612" s="228"/>
      <c r="M1612" s="229"/>
      <c r="N1612" s="230"/>
      <c r="O1612" s="230"/>
      <c r="P1612" s="230"/>
      <c r="Q1612" s="230"/>
      <c r="R1612" s="230"/>
      <c r="S1612" s="230"/>
      <c r="T1612" s="231"/>
      <c r="AT1612" s="232" t="s">
        <v>371</v>
      </c>
      <c r="AU1612" s="232" t="s">
        <v>79</v>
      </c>
      <c r="AV1612" s="12" t="s">
        <v>77</v>
      </c>
      <c r="AW1612" s="12" t="s">
        <v>33</v>
      </c>
      <c r="AX1612" s="12" t="s">
        <v>70</v>
      </c>
      <c r="AY1612" s="232" t="s">
        <v>361</v>
      </c>
    </row>
    <row r="1613" spans="2:65" s="13" customFormat="1" ht="13.5">
      <c r="B1613" s="233"/>
      <c r="C1613" s="234"/>
      <c r="D1613" s="219" t="s">
        <v>371</v>
      </c>
      <c r="E1613" s="245" t="s">
        <v>21</v>
      </c>
      <c r="F1613" s="246" t="s">
        <v>2381</v>
      </c>
      <c r="G1613" s="234"/>
      <c r="H1613" s="247">
        <v>2.57</v>
      </c>
      <c r="I1613" s="239"/>
      <c r="J1613" s="234"/>
      <c r="K1613" s="234"/>
      <c r="L1613" s="240"/>
      <c r="M1613" s="241"/>
      <c r="N1613" s="242"/>
      <c r="O1613" s="242"/>
      <c r="P1613" s="242"/>
      <c r="Q1613" s="242"/>
      <c r="R1613" s="242"/>
      <c r="S1613" s="242"/>
      <c r="T1613" s="243"/>
      <c r="AT1613" s="244" t="s">
        <v>371</v>
      </c>
      <c r="AU1613" s="244" t="s">
        <v>79</v>
      </c>
      <c r="AV1613" s="13" t="s">
        <v>79</v>
      </c>
      <c r="AW1613" s="13" t="s">
        <v>33</v>
      </c>
      <c r="AX1613" s="13" t="s">
        <v>70</v>
      </c>
      <c r="AY1613" s="244" t="s">
        <v>361</v>
      </c>
    </row>
    <row r="1614" spans="2:65" s="13" customFormat="1" ht="13.5">
      <c r="B1614" s="233"/>
      <c r="C1614" s="234"/>
      <c r="D1614" s="219" t="s">
        <v>371</v>
      </c>
      <c r="E1614" s="245" t="s">
        <v>21</v>
      </c>
      <c r="F1614" s="246" t="s">
        <v>2382</v>
      </c>
      <c r="G1614" s="234"/>
      <c r="H1614" s="247">
        <v>4.24</v>
      </c>
      <c r="I1614" s="239"/>
      <c r="J1614" s="234"/>
      <c r="K1614" s="234"/>
      <c r="L1614" s="240"/>
      <c r="M1614" s="241"/>
      <c r="N1614" s="242"/>
      <c r="O1614" s="242"/>
      <c r="P1614" s="242"/>
      <c r="Q1614" s="242"/>
      <c r="R1614" s="242"/>
      <c r="S1614" s="242"/>
      <c r="T1614" s="243"/>
      <c r="AT1614" s="244" t="s">
        <v>371</v>
      </c>
      <c r="AU1614" s="244" t="s">
        <v>79</v>
      </c>
      <c r="AV1614" s="13" t="s">
        <v>79</v>
      </c>
      <c r="AW1614" s="13" t="s">
        <v>33</v>
      </c>
      <c r="AX1614" s="13" t="s">
        <v>70</v>
      </c>
      <c r="AY1614" s="244" t="s">
        <v>361</v>
      </c>
    </row>
    <row r="1615" spans="2:65" s="13" customFormat="1" ht="13.5">
      <c r="B1615" s="233"/>
      <c r="C1615" s="234"/>
      <c r="D1615" s="219" t="s">
        <v>371</v>
      </c>
      <c r="E1615" s="245" t="s">
        <v>21</v>
      </c>
      <c r="F1615" s="246" t="s">
        <v>2383</v>
      </c>
      <c r="G1615" s="234"/>
      <c r="H1615" s="247">
        <v>2.67</v>
      </c>
      <c r="I1615" s="239"/>
      <c r="J1615" s="234"/>
      <c r="K1615" s="234"/>
      <c r="L1615" s="240"/>
      <c r="M1615" s="241"/>
      <c r="N1615" s="242"/>
      <c r="O1615" s="242"/>
      <c r="P1615" s="242"/>
      <c r="Q1615" s="242"/>
      <c r="R1615" s="242"/>
      <c r="S1615" s="242"/>
      <c r="T1615" s="243"/>
      <c r="AT1615" s="244" t="s">
        <v>371</v>
      </c>
      <c r="AU1615" s="244" t="s">
        <v>79</v>
      </c>
      <c r="AV1615" s="13" t="s">
        <v>79</v>
      </c>
      <c r="AW1615" s="13" t="s">
        <v>33</v>
      </c>
      <c r="AX1615" s="13" t="s">
        <v>70</v>
      </c>
      <c r="AY1615" s="244" t="s">
        <v>361</v>
      </c>
    </row>
    <row r="1616" spans="2:65" s="13" customFormat="1" ht="13.5">
      <c r="B1616" s="233"/>
      <c r="C1616" s="234"/>
      <c r="D1616" s="219" t="s">
        <v>371</v>
      </c>
      <c r="E1616" s="245" t="s">
        <v>21</v>
      </c>
      <c r="F1616" s="246" t="s">
        <v>2384</v>
      </c>
      <c r="G1616" s="234"/>
      <c r="H1616" s="247">
        <v>1.2</v>
      </c>
      <c r="I1616" s="239"/>
      <c r="J1616" s="234"/>
      <c r="K1616" s="234"/>
      <c r="L1616" s="240"/>
      <c r="M1616" s="241"/>
      <c r="N1616" s="242"/>
      <c r="O1616" s="242"/>
      <c r="P1616" s="242"/>
      <c r="Q1616" s="242"/>
      <c r="R1616" s="242"/>
      <c r="S1616" s="242"/>
      <c r="T1616" s="243"/>
      <c r="AT1616" s="244" t="s">
        <v>371</v>
      </c>
      <c r="AU1616" s="244" t="s">
        <v>79</v>
      </c>
      <c r="AV1616" s="13" t="s">
        <v>79</v>
      </c>
      <c r="AW1616" s="13" t="s">
        <v>33</v>
      </c>
      <c r="AX1616" s="13" t="s">
        <v>70</v>
      </c>
      <c r="AY1616" s="244" t="s">
        <v>361</v>
      </c>
    </row>
    <row r="1617" spans="2:65" s="13" customFormat="1" ht="13.5">
      <c r="B1617" s="233"/>
      <c r="C1617" s="234"/>
      <c r="D1617" s="219" t="s">
        <v>371</v>
      </c>
      <c r="E1617" s="245" t="s">
        <v>21</v>
      </c>
      <c r="F1617" s="246" t="s">
        <v>2385</v>
      </c>
      <c r="G1617" s="234"/>
      <c r="H1617" s="247">
        <v>2.57</v>
      </c>
      <c r="I1617" s="239"/>
      <c r="J1617" s="234"/>
      <c r="K1617" s="234"/>
      <c r="L1617" s="240"/>
      <c r="M1617" s="241"/>
      <c r="N1617" s="242"/>
      <c r="O1617" s="242"/>
      <c r="P1617" s="242"/>
      <c r="Q1617" s="242"/>
      <c r="R1617" s="242"/>
      <c r="S1617" s="242"/>
      <c r="T1617" s="243"/>
      <c r="AT1617" s="244" t="s">
        <v>371</v>
      </c>
      <c r="AU1617" s="244" t="s">
        <v>79</v>
      </c>
      <c r="AV1617" s="13" t="s">
        <v>79</v>
      </c>
      <c r="AW1617" s="13" t="s">
        <v>33</v>
      </c>
      <c r="AX1617" s="13" t="s">
        <v>70</v>
      </c>
      <c r="AY1617" s="244" t="s">
        <v>361</v>
      </c>
    </row>
    <row r="1618" spans="2:65" s="14" customFormat="1" ht="13.5">
      <c r="B1618" s="248"/>
      <c r="C1618" s="249"/>
      <c r="D1618" s="235" t="s">
        <v>371</v>
      </c>
      <c r="E1618" s="250" t="s">
        <v>21</v>
      </c>
      <c r="F1618" s="251" t="s">
        <v>392</v>
      </c>
      <c r="G1618" s="249"/>
      <c r="H1618" s="252">
        <v>13.25</v>
      </c>
      <c r="I1618" s="253"/>
      <c r="J1618" s="249"/>
      <c r="K1618" s="249"/>
      <c r="L1618" s="254"/>
      <c r="M1618" s="255"/>
      <c r="N1618" s="256"/>
      <c r="O1618" s="256"/>
      <c r="P1618" s="256"/>
      <c r="Q1618" s="256"/>
      <c r="R1618" s="256"/>
      <c r="S1618" s="256"/>
      <c r="T1618" s="257"/>
      <c r="AT1618" s="258" t="s">
        <v>371</v>
      </c>
      <c r="AU1618" s="258" t="s">
        <v>79</v>
      </c>
      <c r="AV1618" s="14" t="s">
        <v>147</v>
      </c>
      <c r="AW1618" s="14" t="s">
        <v>33</v>
      </c>
      <c r="AX1618" s="14" t="s">
        <v>77</v>
      </c>
      <c r="AY1618" s="258" t="s">
        <v>361</v>
      </c>
    </row>
    <row r="1619" spans="2:65" s="1" customFormat="1" ht="22.5" customHeight="1">
      <c r="B1619" s="42"/>
      <c r="C1619" s="207" t="s">
        <v>2386</v>
      </c>
      <c r="D1619" s="207" t="s">
        <v>363</v>
      </c>
      <c r="E1619" s="208" t="s">
        <v>2387</v>
      </c>
      <c r="F1619" s="209" t="s">
        <v>2388</v>
      </c>
      <c r="G1619" s="210" t="s">
        <v>1227</v>
      </c>
      <c r="H1619" s="284"/>
      <c r="I1619" s="212"/>
      <c r="J1619" s="213">
        <f>ROUND(I1619*H1619,2)</f>
        <v>0</v>
      </c>
      <c r="K1619" s="209" t="s">
        <v>367</v>
      </c>
      <c r="L1619" s="62"/>
      <c r="M1619" s="214" t="s">
        <v>21</v>
      </c>
      <c r="N1619" s="215" t="s">
        <v>41</v>
      </c>
      <c r="O1619" s="43"/>
      <c r="P1619" s="216">
        <f>O1619*H1619</f>
        <v>0</v>
      </c>
      <c r="Q1619" s="216">
        <v>0</v>
      </c>
      <c r="R1619" s="216">
        <f>Q1619*H1619</f>
        <v>0</v>
      </c>
      <c r="S1619" s="216">
        <v>0</v>
      </c>
      <c r="T1619" s="217">
        <f>S1619*H1619</f>
        <v>0</v>
      </c>
      <c r="AR1619" s="25" t="s">
        <v>464</v>
      </c>
      <c r="AT1619" s="25" t="s">
        <v>363</v>
      </c>
      <c r="AU1619" s="25" t="s">
        <v>79</v>
      </c>
      <c r="AY1619" s="25" t="s">
        <v>361</v>
      </c>
      <c r="BE1619" s="218">
        <f>IF(N1619="základní",J1619,0)</f>
        <v>0</v>
      </c>
      <c r="BF1619" s="218">
        <f>IF(N1619="snížená",J1619,0)</f>
        <v>0</v>
      </c>
      <c r="BG1619" s="218">
        <f>IF(N1619="zákl. přenesená",J1619,0)</f>
        <v>0</v>
      </c>
      <c r="BH1619" s="218">
        <f>IF(N1619="sníž. přenesená",J1619,0)</f>
        <v>0</v>
      </c>
      <c r="BI1619" s="218">
        <f>IF(N1619="nulová",J1619,0)</f>
        <v>0</v>
      </c>
      <c r="BJ1619" s="25" t="s">
        <v>77</v>
      </c>
      <c r="BK1619" s="218">
        <f>ROUND(I1619*H1619,2)</f>
        <v>0</v>
      </c>
      <c r="BL1619" s="25" t="s">
        <v>464</v>
      </c>
      <c r="BM1619" s="25" t="s">
        <v>2389</v>
      </c>
    </row>
    <row r="1620" spans="2:65" s="1" customFormat="1" ht="27">
      <c r="B1620" s="42"/>
      <c r="C1620" s="64"/>
      <c r="D1620" s="219" t="s">
        <v>369</v>
      </c>
      <c r="E1620" s="64"/>
      <c r="F1620" s="220" t="s">
        <v>2390</v>
      </c>
      <c r="G1620" s="64"/>
      <c r="H1620" s="64"/>
      <c r="I1620" s="175"/>
      <c r="J1620" s="64"/>
      <c r="K1620" s="64"/>
      <c r="L1620" s="62"/>
      <c r="M1620" s="221"/>
      <c r="N1620" s="43"/>
      <c r="O1620" s="43"/>
      <c r="P1620" s="43"/>
      <c r="Q1620" s="43"/>
      <c r="R1620" s="43"/>
      <c r="S1620" s="43"/>
      <c r="T1620" s="79"/>
      <c r="AT1620" s="25" t="s">
        <v>369</v>
      </c>
      <c r="AU1620" s="25" t="s">
        <v>79</v>
      </c>
    </row>
    <row r="1621" spans="2:65" s="11" customFormat="1" ht="29.85" customHeight="1">
      <c r="B1621" s="190"/>
      <c r="C1621" s="191"/>
      <c r="D1621" s="204" t="s">
        <v>69</v>
      </c>
      <c r="E1621" s="205" t="s">
        <v>2391</v>
      </c>
      <c r="F1621" s="205" t="s">
        <v>2392</v>
      </c>
      <c r="G1621" s="191"/>
      <c r="H1621" s="191"/>
      <c r="I1621" s="194"/>
      <c r="J1621" s="206">
        <f>BK1621</f>
        <v>0</v>
      </c>
      <c r="K1621" s="191"/>
      <c r="L1621" s="196"/>
      <c r="M1621" s="197"/>
      <c r="N1621" s="198"/>
      <c r="O1621" s="198"/>
      <c r="P1621" s="199">
        <f>SUM(P1622:P1646)</f>
        <v>0</v>
      </c>
      <c r="Q1621" s="198"/>
      <c r="R1621" s="199">
        <f>SUM(R1622:R1646)</f>
        <v>8.0113199999999996E-2</v>
      </c>
      <c r="S1621" s="198"/>
      <c r="T1621" s="200">
        <f>SUM(T1622:T1646)</f>
        <v>0</v>
      </c>
      <c r="AR1621" s="201" t="s">
        <v>79</v>
      </c>
      <c r="AT1621" s="202" t="s">
        <v>69</v>
      </c>
      <c r="AU1621" s="202" t="s">
        <v>77</v>
      </c>
      <c r="AY1621" s="201" t="s">
        <v>361</v>
      </c>
      <c r="BK1621" s="203">
        <f>SUM(BK1622:BK1646)</f>
        <v>0</v>
      </c>
    </row>
    <row r="1622" spans="2:65" s="1" customFormat="1" ht="22.5" customHeight="1">
      <c r="B1622" s="42"/>
      <c r="C1622" s="207" t="s">
        <v>2393</v>
      </c>
      <c r="D1622" s="207" t="s">
        <v>363</v>
      </c>
      <c r="E1622" s="208" t="s">
        <v>2394</v>
      </c>
      <c r="F1622" s="209" t="s">
        <v>2395</v>
      </c>
      <c r="G1622" s="210" t="s">
        <v>459</v>
      </c>
      <c r="H1622" s="211">
        <v>133.52199999999999</v>
      </c>
      <c r="I1622" s="212"/>
      <c r="J1622" s="213">
        <f>ROUND(I1622*H1622,2)</f>
        <v>0</v>
      </c>
      <c r="K1622" s="209" t="s">
        <v>367</v>
      </c>
      <c r="L1622" s="62"/>
      <c r="M1622" s="214" t="s">
        <v>21</v>
      </c>
      <c r="N1622" s="215" t="s">
        <v>41</v>
      </c>
      <c r="O1622" s="43"/>
      <c r="P1622" s="216">
        <f>O1622*H1622</f>
        <v>0</v>
      </c>
      <c r="Q1622" s="216">
        <v>2.0000000000000002E-5</v>
      </c>
      <c r="R1622" s="216">
        <f>Q1622*H1622</f>
        <v>2.6704400000000001E-3</v>
      </c>
      <c r="S1622" s="216">
        <v>0</v>
      </c>
      <c r="T1622" s="217">
        <f>S1622*H1622</f>
        <v>0</v>
      </c>
      <c r="AR1622" s="25" t="s">
        <v>464</v>
      </c>
      <c r="AT1622" s="25" t="s">
        <v>363</v>
      </c>
      <c r="AU1622" s="25" t="s">
        <v>79</v>
      </c>
      <c r="AY1622" s="25" t="s">
        <v>361</v>
      </c>
      <c r="BE1622" s="218">
        <f>IF(N1622="základní",J1622,0)</f>
        <v>0</v>
      </c>
      <c r="BF1622" s="218">
        <f>IF(N1622="snížená",J1622,0)</f>
        <v>0</v>
      </c>
      <c r="BG1622" s="218">
        <f>IF(N1622="zákl. přenesená",J1622,0)</f>
        <v>0</v>
      </c>
      <c r="BH1622" s="218">
        <f>IF(N1622="sníž. přenesená",J1622,0)</f>
        <v>0</v>
      </c>
      <c r="BI1622" s="218">
        <f>IF(N1622="nulová",J1622,0)</f>
        <v>0</v>
      </c>
      <c r="BJ1622" s="25" t="s">
        <v>77</v>
      </c>
      <c r="BK1622" s="218">
        <f>ROUND(I1622*H1622,2)</f>
        <v>0</v>
      </c>
      <c r="BL1622" s="25" t="s">
        <v>464</v>
      </c>
      <c r="BM1622" s="25" t="s">
        <v>2396</v>
      </c>
    </row>
    <row r="1623" spans="2:65" s="1" customFormat="1" ht="13.5">
      <c r="B1623" s="42"/>
      <c r="C1623" s="64"/>
      <c r="D1623" s="219" t="s">
        <v>369</v>
      </c>
      <c r="E1623" s="64"/>
      <c r="F1623" s="220" t="s">
        <v>2397</v>
      </c>
      <c r="G1623" s="64"/>
      <c r="H1623" s="64"/>
      <c r="I1623" s="175"/>
      <c r="J1623" s="64"/>
      <c r="K1623" s="64"/>
      <c r="L1623" s="62"/>
      <c r="M1623" s="221"/>
      <c r="N1623" s="43"/>
      <c r="O1623" s="43"/>
      <c r="P1623" s="43"/>
      <c r="Q1623" s="43"/>
      <c r="R1623" s="43"/>
      <c r="S1623" s="43"/>
      <c r="T1623" s="79"/>
      <c r="AT1623" s="25" t="s">
        <v>369</v>
      </c>
      <c r="AU1623" s="25" t="s">
        <v>79</v>
      </c>
    </row>
    <row r="1624" spans="2:65" s="12" customFormat="1" ht="13.5">
      <c r="B1624" s="222"/>
      <c r="C1624" s="223"/>
      <c r="D1624" s="219" t="s">
        <v>371</v>
      </c>
      <c r="E1624" s="224" t="s">
        <v>21</v>
      </c>
      <c r="F1624" s="225" t="s">
        <v>1440</v>
      </c>
      <c r="G1624" s="223"/>
      <c r="H1624" s="226" t="s">
        <v>21</v>
      </c>
      <c r="I1624" s="227"/>
      <c r="J1624" s="223"/>
      <c r="K1624" s="223"/>
      <c r="L1624" s="228"/>
      <c r="M1624" s="229"/>
      <c r="N1624" s="230"/>
      <c r="O1624" s="230"/>
      <c r="P1624" s="230"/>
      <c r="Q1624" s="230"/>
      <c r="R1624" s="230"/>
      <c r="S1624" s="230"/>
      <c r="T1624" s="231"/>
      <c r="AT1624" s="232" t="s">
        <v>371</v>
      </c>
      <c r="AU1624" s="232" t="s">
        <v>79</v>
      </c>
      <c r="AV1624" s="12" t="s">
        <v>77</v>
      </c>
      <c r="AW1624" s="12" t="s">
        <v>33</v>
      </c>
      <c r="AX1624" s="12" t="s">
        <v>70</v>
      </c>
      <c r="AY1624" s="232" t="s">
        <v>361</v>
      </c>
    </row>
    <row r="1625" spans="2:65" s="13" customFormat="1" ht="27">
      <c r="B1625" s="233"/>
      <c r="C1625" s="234"/>
      <c r="D1625" s="219" t="s">
        <v>371</v>
      </c>
      <c r="E1625" s="245" t="s">
        <v>21</v>
      </c>
      <c r="F1625" s="246" t="s">
        <v>2398</v>
      </c>
      <c r="G1625" s="234"/>
      <c r="H1625" s="247">
        <v>21.495999999999999</v>
      </c>
      <c r="I1625" s="239"/>
      <c r="J1625" s="234"/>
      <c r="K1625" s="234"/>
      <c r="L1625" s="240"/>
      <c r="M1625" s="241"/>
      <c r="N1625" s="242"/>
      <c r="O1625" s="242"/>
      <c r="P1625" s="242"/>
      <c r="Q1625" s="242"/>
      <c r="R1625" s="242"/>
      <c r="S1625" s="242"/>
      <c r="T1625" s="243"/>
      <c r="AT1625" s="244" t="s">
        <v>371</v>
      </c>
      <c r="AU1625" s="244" t="s">
        <v>79</v>
      </c>
      <c r="AV1625" s="13" t="s">
        <v>79</v>
      </c>
      <c r="AW1625" s="13" t="s">
        <v>33</v>
      </c>
      <c r="AX1625" s="13" t="s">
        <v>70</v>
      </c>
      <c r="AY1625" s="244" t="s">
        <v>361</v>
      </c>
    </row>
    <row r="1626" spans="2:65" s="13" customFormat="1" ht="40.5">
      <c r="B1626" s="233"/>
      <c r="C1626" s="234"/>
      <c r="D1626" s="219" t="s">
        <v>371</v>
      </c>
      <c r="E1626" s="245" t="s">
        <v>21</v>
      </c>
      <c r="F1626" s="246" t="s">
        <v>2399</v>
      </c>
      <c r="G1626" s="234"/>
      <c r="H1626" s="247">
        <v>35.884</v>
      </c>
      <c r="I1626" s="239"/>
      <c r="J1626" s="234"/>
      <c r="K1626" s="234"/>
      <c r="L1626" s="240"/>
      <c r="M1626" s="241"/>
      <c r="N1626" s="242"/>
      <c r="O1626" s="242"/>
      <c r="P1626" s="242"/>
      <c r="Q1626" s="242"/>
      <c r="R1626" s="242"/>
      <c r="S1626" s="242"/>
      <c r="T1626" s="243"/>
      <c r="AT1626" s="244" t="s">
        <v>371</v>
      </c>
      <c r="AU1626" s="244" t="s">
        <v>79</v>
      </c>
      <c r="AV1626" s="13" t="s">
        <v>79</v>
      </c>
      <c r="AW1626" s="13" t="s">
        <v>33</v>
      </c>
      <c r="AX1626" s="13" t="s">
        <v>70</v>
      </c>
      <c r="AY1626" s="244" t="s">
        <v>361</v>
      </c>
    </row>
    <row r="1627" spans="2:65" s="13" customFormat="1" ht="40.5">
      <c r="B1627" s="233"/>
      <c r="C1627" s="234"/>
      <c r="D1627" s="219" t="s">
        <v>371</v>
      </c>
      <c r="E1627" s="245" t="s">
        <v>21</v>
      </c>
      <c r="F1627" s="246" t="s">
        <v>2400</v>
      </c>
      <c r="G1627" s="234"/>
      <c r="H1627" s="247">
        <v>7.202</v>
      </c>
      <c r="I1627" s="239"/>
      <c r="J1627" s="234"/>
      <c r="K1627" s="234"/>
      <c r="L1627" s="240"/>
      <c r="M1627" s="241"/>
      <c r="N1627" s="242"/>
      <c r="O1627" s="242"/>
      <c r="P1627" s="242"/>
      <c r="Q1627" s="242"/>
      <c r="R1627" s="242"/>
      <c r="S1627" s="242"/>
      <c r="T1627" s="243"/>
      <c r="AT1627" s="244" t="s">
        <v>371</v>
      </c>
      <c r="AU1627" s="244" t="s">
        <v>79</v>
      </c>
      <c r="AV1627" s="13" t="s">
        <v>79</v>
      </c>
      <c r="AW1627" s="13" t="s">
        <v>33</v>
      </c>
      <c r="AX1627" s="13" t="s">
        <v>70</v>
      </c>
      <c r="AY1627" s="244" t="s">
        <v>361</v>
      </c>
    </row>
    <row r="1628" spans="2:65" s="13" customFormat="1" ht="13.5">
      <c r="B1628" s="233"/>
      <c r="C1628" s="234"/>
      <c r="D1628" s="219" t="s">
        <v>371</v>
      </c>
      <c r="E1628" s="245" t="s">
        <v>21</v>
      </c>
      <c r="F1628" s="246" t="s">
        <v>2401</v>
      </c>
      <c r="G1628" s="234"/>
      <c r="H1628" s="247">
        <v>1.702</v>
      </c>
      <c r="I1628" s="239"/>
      <c r="J1628" s="234"/>
      <c r="K1628" s="234"/>
      <c r="L1628" s="240"/>
      <c r="M1628" s="241"/>
      <c r="N1628" s="242"/>
      <c r="O1628" s="242"/>
      <c r="P1628" s="242"/>
      <c r="Q1628" s="242"/>
      <c r="R1628" s="242"/>
      <c r="S1628" s="242"/>
      <c r="T1628" s="243"/>
      <c r="AT1628" s="244" t="s">
        <v>371</v>
      </c>
      <c r="AU1628" s="244" t="s">
        <v>79</v>
      </c>
      <c r="AV1628" s="13" t="s">
        <v>79</v>
      </c>
      <c r="AW1628" s="13" t="s">
        <v>33</v>
      </c>
      <c r="AX1628" s="13" t="s">
        <v>70</v>
      </c>
      <c r="AY1628" s="244" t="s">
        <v>361</v>
      </c>
    </row>
    <row r="1629" spans="2:65" s="13" customFormat="1" ht="13.5">
      <c r="B1629" s="233"/>
      <c r="C1629" s="234"/>
      <c r="D1629" s="219" t="s">
        <v>371</v>
      </c>
      <c r="E1629" s="245" t="s">
        <v>21</v>
      </c>
      <c r="F1629" s="246" t="s">
        <v>2402</v>
      </c>
      <c r="G1629" s="234"/>
      <c r="H1629" s="247">
        <v>23.501000000000001</v>
      </c>
      <c r="I1629" s="239"/>
      <c r="J1629" s="234"/>
      <c r="K1629" s="234"/>
      <c r="L1629" s="240"/>
      <c r="M1629" s="241"/>
      <c r="N1629" s="242"/>
      <c r="O1629" s="242"/>
      <c r="P1629" s="242"/>
      <c r="Q1629" s="242"/>
      <c r="R1629" s="242"/>
      <c r="S1629" s="242"/>
      <c r="T1629" s="243"/>
      <c r="AT1629" s="244" t="s">
        <v>371</v>
      </c>
      <c r="AU1629" s="244" t="s">
        <v>79</v>
      </c>
      <c r="AV1629" s="13" t="s">
        <v>79</v>
      </c>
      <c r="AW1629" s="13" t="s">
        <v>33</v>
      </c>
      <c r="AX1629" s="13" t="s">
        <v>70</v>
      </c>
      <c r="AY1629" s="244" t="s">
        <v>361</v>
      </c>
    </row>
    <row r="1630" spans="2:65" s="13" customFormat="1" ht="27">
      <c r="B1630" s="233"/>
      <c r="C1630" s="234"/>
      <c r="D1630" s="219" t="s">
        <v>371</v>
      </c>
      <c r="E1630" s="245" t="s">
        <v>21</v>
      </c>
      <c r="F1630" s="246" t="s">
        <v>2403</v>
      </c>
      <c r="G1630" s="234"/>
      <c r="H1630" s="247">
        <v>7.1920000000000002</v>
      </c>
      <c r="I1630" s="239"/>
      <c r="J1630" s="234"/>
      <c r="K1630" s="234"/>
      <c r="L1630" s="240"/>
      <c r="M1630" s="241"/>
      <c r="N1630" s="242"/>
      <c r="O1630" s="242"/>
      <c r="P1630" s="242"/>
      <c r="Q1630" s="242"/>
      <c r="R1630" s="242"/>
      <c r="S1630" s="242"/>
      <c r="T1630" s="243"/>
      <c r="AT1630" s="244" t="s">
        <v>371</v>
      </c>
      <c r="AU1630" s="244" t="s">
        <v>79</v>
      </c>
      <c r="AV1630" s="13" t="s">
        <v>79</v>
      </c>
      <c r="AW1630" s="13" t="s">
        <v>33</v>
      </c>
      <c r="AX1630" s="13" t="s">
        <v>70</v>
      </c>
      <c r="AY1630" s="244" t="s">
        <v>361</v>
      </c>
    </row>
    <row r="1631" spans="2:65" s="13" customFormat="1" ht="13.5">
      <c r="B1631" s="233"/>
      <c r="C1631" s="234"/>
      <c r="D1631" s="219" t="s">
        <v>371</v>
      </c>
      <c r="E1631" s="245" t="s">
        <v>21</v>
      </c>
      <c r="F1631" s="246" t="s">
        <v>2404</v>
      </c>
      <c r="G1631" s="234"/>
      <c r="H1631" s="247">
        <v>2.2509999999999999</v>
      </c>
      <c r="I1631" s="239"/>
      <c r="J1631" s="234"/>
      <c r="K1631" s="234"/>
      <c r="L1631" s="240"/>
      <c r="M1631" s="241"/>
      <c r="N1631" s="242"/>
      <c r="O1631" s="242"/>
      <c r="P1631" s="242"/>
      <c r="Q1631" s="242"/>
      <c r="R1631" s="242"/>
      <c r="S1631" s="242"/>
      <c r="T1631" s="243"/>
      <c r="AT1631" s="244" t="s">
        <v>371</v>
      </c>
      <c r="AU1631" s="244" t="s">
        <v>79</v>
      </c>
      <c r="AV1631" s="13" t="s">
        <v>79</v>
      </c>
      <c r="AW1631" s="13" t="s">
        <v>33</v>
      </c>
      <c r="AX1631" s="13" t="s">
        <v>70</v>
      </c>
      <c r="AY1631" s="244" t="s">
        <v>361</v>
      </c>
    </row>
    <row r="1632" spans="2:65" s="13" customFormat="1" ht="27">
      <c r="B1632" s="233"/>
      <c r="C1632" s="234"/>
      <c r="D1632" s="219" t="s">
        <v>371</v>
      </c>
      <c r="E1632" s="245" t="s">
        <v>21</v>
      </c>
      <c r="F1632" s="246" t="s">
        <v>2405</v>
      </c>
      <c r="G1632" s="234"/>
      <c r="H1632" s="247">
        <v>6.2140000000000004</v>
      </c>
      <c r="I1632" s="239"/>
      <c r="J1632" s="234"/>
      <c r="K1632" s="234"/>
      <c r="L1632" s="240"/>
      <c r="M1632" s="241"/>
      <c r="N1632" s="242"/>
      <c r="O1632" s="242"/>
      <c r="P1632" s="242"/>
      <c r="Q1632" s="242"/>
      <c r="R1632" s="242"/>
      <c r="S1632" s="242"/>
      <c r="T1632" s="243"/>
      <c r="AT1632" s="244" t="s">
        <v>371</v>
      </c>
      <c r="AU1632" s="244" t="s">
        <v>79</v>
      </c>
      <c r="AV1632" s="13" t="s">
        <v>79</v>
      </c>
      <c r="AW1632" s="13" t="s">
        <v>33</v>
      </c>
      <c r="AX1632" s="13" t="s">
        <v>70</v>
      </c>
      <c r="AY1632" s="244" t="s">
        <v>361</v>
      </c>
    </row>
    <row r="1633" spans="2:65" s="13" customFormat="1" ht="13.5">
      <c r="B1633" s="233"/>
      <c r="C1633" s="234"/>
      <c r="D1633" s="219" t="s">
        <v>371</v>
      </c>
      <c r="E1633" s="245" t="s">
        <v>21</v>
      </c>
      <c r="F1633" s="246" t="s">
        <v>2406</v>
      </c>
      <c r="G1633" s="234"/>
      <c r="H1633" s="247">
        <v>28.08</v>
      </c>
      <c r="I1633" s="239"/>
      <c r="J1633" s="234"/>
      <c r="K1633" s="234"/>
      <c r="L1633" s="240"/>
      <c r="M1633" s="241"/>
      <c r="N1633" s="242"/>
      <c r="O1633" s="242"/>
      <c r="P1633" s="242"/>
      <c r="Q1633" s="242"/>
      <c r="R1633" s="242"/>
      <c r="S1633" s="242"/>
      <c r="T1633" s="243"/>
      <c r="AT1633" s="244" t="s">
        <v>371</v>
      </c>
      <c r="AU1633" s="244" t="s">
        <v>79</v>
      </c>
      <c r="AV1633" s="13" t="s">
        <v>79</v>
      </c>
      <c r="AW1633" s="13" t="s">
        <v>33</v>
      </c>
      <c r="AX1633" s="13" t="s">
        <v>70</v>
      </c>
      <c r="AY1633" s="244" t="s">
        <v>361</v>
      </c>
    </row>
    <row r="1634" spans="2:65" s="14" customFormat="1" ht="13.5">
      <c r="B1634" s="248"/>
      <c r="C1634" s="249"/>
      <c r="D1634" s="235" t="s">
        <v>371</v>
      </c>
      <c r="E1634" s="250" t="s">
        <v>260</v>
      </c>
      <c r="F1634" s="251" t="s">
        <v>392</v>
      </c>
      <c r="G1634" s="249"/>
      <c r="H1634" s="252">
        <v>133.52199999999999</v>
      </c>
      <c r="I1634" s="253"/>
      <c r="J1634" s="249"/>
      <c r="K1634" s="249"/>
      <c r="L1634" s="254"/>
      <c r="M1634" s="255"/>
      <c r="N1634" s="256"/>
      <c r="O1634" s="256"/>
      <c r="P1634" s="256"/>
      <c r="Q1634" s="256"/>
      <c r="R1634" s="256"/>
      <c r="S1634" s="256"/>
      <c r="T1634" s="257"/>
      <c r="AT1634" s="258" t="s">
        <v>371</v>
      </c>
      <c r="AU1634" s="258" t="s">
        <v>79</v>
      </c>
      <c r="AV1634" s="14" t="s">
        <v>147</v>
      </c>
      <c r="AW1634" s="14" t="s">
        <v>33</v>
      </c>
      <c r="AX1634" s="14" t="s">
        <v>77</v>
      </c>
      <c r="AY1634" s="258" t="s">
        <v>361</v>
      </c>
    </row>
    <row r="1635" spans="2:65" s="1" customFormat="1" ht="22.5" customHeight="1">
      <c r="B1635" s="42"/>
      <c r="C1635" s="207" t="s">
        <v>2407</v>
      </c>
      <c r="D1635" s="207" t="s">
        <v>363</v>
      </c>
      <c r="E1635" s="208" t="s">
        <v>2408</v>
      </c>
      <c r="F1635" s="209" t="s">
        <v>2409</v>
      </c>
      <c r="G1635" s="210" t="s">
        <v>459</v>
      </c>
      <c r="H1635" s="211">
        <v>133.52199999999999</v>
      </c>
      <c r="I1635" s="212"/>
      <c r="J1635" s="213">
        <f>ROUND(I1635*H1635,2)</f>
        <v>0</v>
      </c>
      <c r="K1635" s="209" t="s">
        <v>367</v>
      </c>
      <c r="L1635" s="62"/>
      <c r="M1635" s="214" t="s">
        <v>21</v>
      </c>
      <c r="N1635" s="215" t="s">
        <v>41</v>
      </c>
      <c r="O1635" s="43"/>
      <c r="P1635" s="216">
        <f>O1635*H1635</f>
        <v>0</v>
      </c>
      <c r="Q1635" s="216">
        <v>0</v>
      </c>
      <c r="R1635" s="216">
        <f>Q1635*H1635</f>
        <v>0</v>
      </c>
      <c r="S1635" s="216">
        <v>0</v>
      </c>
      <c r="T1635" s="217">
        <f>S1635*H1635</f>
        <v>0</v>
      </c>
      <c r="AR1635" s="25" t="s">
        <v>464</v>
      </c>
      <c r="AT1635" s="25" t="s">
        <v>363</v>
      </c>
      <c r="AU1635" s="25" t="s">
        <v>79</v>
      </c>
      <c r="AY1635" s="25" t="s">
        <v>361</v>
      </c>
      <c r="BE1635" s="218">
        <f>IF(N1635="základní",J1635,0)</f>
        <v>0</v>
      </c>
      <c r="BF1635" s="218">
        <f>IF(N1635="snížená",J1635,0)</f>
        <v>0</v>
      </c>
      <c r="BG1635" s="218">
        <f>IF(N1635="zákl. přenesená",J1635,0)</f>
        <v>0</v>
      </c>
      <c r="BH1635" s="218">
        <f>IF(N1635="sníž. přenesená",J1635,0)</f>
        <v>0</v>
      </c>
      <c r="BI1635" s="218">
        <f>IF(N1635="nulová",J1635,0)</f>
        <v>0</v>
      </c>
      <c r="BJ1635" s="25" t="s">
        <v>77</v>
      </c>
      <c r="BK1635" s="218">
        <f>ROUND(I1635*H1635,2)</f>
        <v>0</v>
      </c>
      <c r="BL1635" s="25" t="s">
        <v>464</v>
      </c>
      <c r="BM1635" s="25" t="s">
        <v>2410</v>
      </c>
    </row>
    <row r="1636" spans="2:65" s="1" customFormat="1" ht="13.5">
      <c r="B1636" s="42"/>
      <c r="C1636" s="64"/>
      <c r="D1636" s="219" t="s">
        <v>369</v>
      </c>
      <c r="E1636" s="64"/>
      <c r="F1636" s="220" t="s">
        <v>2411</v>
      </c>
      <c r="G1636" s="64"/>
      <c r="H1636" s="64"/>
      <c r="I1636" s="175"/>
      <c r="J1636" s="64"/>
      <c r="K1636" s="64"/>
      <c r="L1636" s="62"/>
      <c r="M1636" s="221"/>
      <c r="N1636" s="43"/>
      <c r="O1636" s="43"/>
      <c r="P1636" s="43"/>
      <c r="Q1636" s="43"/>
      <c r="R1636" s="43"/>
      <c r="S1636" s="43"/>
      <c r="T1636" s="79"/>
      <c r="AT1636" s="25" t="s">
        <v>369</v>
      </c>
      <c r="AU1636" s="25" t="s">
        <v>79</v>
      </c>
    </row>
    <row r="1637" spans="2:65" s="13" customFormat="1" ht="13.5">
      <c r="B1637" s="233"/>
      <c r="C1637" s="234"/>
      <c r="D1637" s="235" t="s">
        <v>371</v>
      </c>
      <c r="E1637" s="236" t="s">
        <v>21</v>
      </c>
      <c r="F1637" s="237" t="s">
        <v>260</v>
      </c>
      <c r="G1637" s="234"/>
      <c r="H1637" s="238">
        <v>133.52199999999999</v>
      </c>
      <c r="I1637" s="239"/>
      <c r="J1637" s="234"/>
      <c r="K1637" s="234"/>
      <c r="L1637" s="240"/>
      <c r="M1637" s="241"/>
      <c r="N1637" s="242"/>
      <c r="O1637" s="242"/>
      <c r="P1637" s="242"/>
      <c r="Q1637" s="242"/>
      <c r="R1637" s="242"/>
      <c r="S1637" s="242"/>
      <c r="T1637" s="243"/>
      <c r="AT1637" s="244" t="s">
        <v>371</v>
      </c>
      <c r="AU1637" s="244" t="s">
        <v>79</v>
      </c>
      <c r="AV1637" s="13" t="s">
        <v>79</v>
      </c>
      <c r="AW1637" s="13" t="s">
        <v>33</v>
      </c>
      <c r="AX1637" s="13" t="s">
        <v>77</v>
      </c>
      <c r="AY1637" s="244" t="s">
        <v>361</v>
      </c>
    </row>
    <row r="1638" spans="2:65" s="1" customFormat="1" ht="22.5" customHeight="1">
      <c r="B1638" s="42"/>
      <c r="C1638" s="207" t="s">
        <v>2412</v>
      </c>
      <c r="D1638" s="207" t="s">
        <v>363</v>
      </c>
      <c r="E1638" s="208" t="s">
        <v>2413</v>
      </c>
      <c r="F1638" s="209" t="s">
        <v>2414</v>
      </c>
      <c r="G1638" s="210" t="s">
        <v>459</v>
      </c>
      <c r="H1638" s="211">
        <v>133.52199999999999</v>
      </c>
      <c r="I1638" s="212"/>
      <c r="J1638" s="213">
        <f>ROUND(I1638*H1638,2)</f>
        <v>0</v>
      </c>
      <c r="K1638" s="209" t="s">
        <v>367</v>
      </c>
      <c r="L1638" s="62"/>
      <c r="M1638" s="214" t="s">
        <v>21</v>
      </c>
      <c r="N1638" s="215" t="s">
        <v>41</v>
      </c>
      <c r="O1638" s="43"/>
      <c r="P1638" s="216">
        <f>O1638*H1638</f>
        <v>0</v>
      </c>
      <c r="Q1638" s="216">
        <v>1.2999999999999999E-4</v>
      </c>
      <c r="R1638" s="216">
        <f>Q1638*H1638</f>
        <v>1.7357859999999996E-2</v>
      </c>
      <c r="S1638" s="216">
        <v>0</v>
      </c>
      <c r="T1638" s="217">
        <f>S1638*H1638</f>
        <v>0</v>
      </c>
      <c r="AR1638" s="25" t="s">
        <v>464</v>
      </c>
      <c r="AT1638" s="25" t="s">
        <v>363</v>
      </c>
      <c r="AU1638" s="25" t="s">
        <v>79</v>
      </c>
      <c r="AY1638" s="25" t="s">
        <v>361</v>
      </c>
      <c r="BE1638" s="218">
        <f>IF(N1638="základní",J1638,0)</f>
        <v>0</v>
      </c>
      <c r="BF1638" s="218">
        <f>IF(N1638="snížená",J1638,0)</f>
        <v>0</v>
      </c>
      <c r="BG1638" s="218">
        <f>IF(N1638="zákl. přenesená",J1638,0)</f>
        <v>0</v>
      </c>
      <c r="BH1638" s="218">
        <f>IF(N1638="sníž. přenesená",J1638,0)</f>
        <v>0</v>
      </c>
      <c r="BI1638" s="218">
        <f>IF(N1638="nulová",J1638,0)</f>
        <v>0</v>
      </c>
      <c r="BJ1638" s="25" t="s">
        <v>77</v>
      </c>
      <c r="BK1638" s="218">
        <f>ROUND(I1638*H1638,2)</f>
        <v>0</v>
      </c>
      <c r="BL1638" s="25" t="s">
        <v>464</v>
      </c>
      <c r="BM1638" s="25" t="s">
        <v>2415</v>
      </c>
    </row>
    <row r="1639" spans="2:65" s="1" customFormat="1" ht="13.5">
      <c r="B1639" s="42"/>
      <c r="C1639" s="64"/>
      <c r="D1639" s="219" t="s">
        <v>369</v>
      </c>
      <c r="E1639" s="64"/>
      <c r="F1639" s="220" t="s">
        <v>2416</v>
      </c>
      <c r="G1639" s="64"/>
      <c r="H1639" s="64"/>
      <c r="I1639" s="175"/>
      <c r="J1639" s="64"/>
      <c r="K1639" s="64"/>
      <c r="L1639" s="62"/>
      <c r="M1639" s="221"/>
      <c r="N1639" s="43"/>
      <c r="O1639" s="43"/>
      <c r="P1639" s="43"/>
      <c r="Q1639" s="43"/>
      <c r="R1639" s="43"/>
      <c r="S1639" s="43"/>
      <c r="T1639" s="79"/>
      <c r="AT1639" s="25" t="s">
        <v>369</v>
      </c>
      <c r="AU1639" s="25" t="s">
        <v>79</v>
      </c>
    </row>
    <row r="1640" spans="2:65" s="13" customFormat="1" ht="13.5">
      <c r="B1640" s="233"/>
      <c r="C1640" s="234"/>
      <c r="D1640" s="235" t="s">
        <v>371</v>
      </c>
      <c r="E1640" s="236" t="s">
        <v>21</v>
      </c>
      <c r="F1640" s="237" t="s">
        <v>260</v>
      </c>
      <c r="G1640" s="234"/>
      <c r="H1640" s="238">
        <v>133.52199999999999</v>
      </c>
      <c r="I1640" s="239"/>
      <c r="J1640" s="234"/>
      <c r="K1640" s="234"/>
      <c r="L1640" s="240"/>
      <c r="M1640" s="241"/>
      <c r="N1640" s="242"/>
      <c r="O1640" s="242"/>
      <c r="P1640" s="242"/>
      <c r="Q1640" s="242"/>
      <c r="R1640" s="242"/>
      <c r="S1640" s="242"/>
      <c r="T1640" s="243"/>
      <c r="AT1640" s="244" t="s">
        <v>371</v>
      </c>
      <c r="AU1640" s="244" t="s">
        <v>79</v>
      </c>
      <c r="AV1640" s="13" t="s">
        <v>79</v>
      </c>
      <c r="AW1640" s="13" t="s">
        <v>33</v>
      </c>
      <c r="AX1640" s="13" t="s">
        <v>77</v>
      </c>
      <c r="AY1640" s="244" t="s">
        <v>361</v>
      </c>
    </row>
    <row r="1641" spans="2:65" s="1" customFormat="1" ht="22.5" customHeight="1">
      <c r="B1641" s="42"/>
      <c r="C1641" s="207" t="s">
        <v>2417</v>
      </c>
      <c r="D1641" s="207" t="s">
        <v>363</v>
      </c>
      <c r="E1641" s="208" t="s">
        <v>2418</v>
      </c>
      <c r="F1641" s="209" t="s">
        <v>2419</v>
      </c>
      <c r="G1641" s="210" t="s">
        <v>459</v>
      </c>
      <c r="H1641" s="211">
        <v>133.52199999999999</v>
      </c>
      <c r="I1641" s="212"/>
      <c r="J1641" s="213">
        <f>ROUND(I1641*H1641,2)</f>
        <v>0</v>
      </c>
      <c r="K1641" s="209" t="s">
        <v>367</v>
      </c>
      <c r="L1641" s="62"/>
      <c r="M1641" s="214" t="s">
        <v>21</v>
      </c>
      <c r="N1641" s="215" t="s">
        <v>41</v>
      </c>
      <c r="O1641" s="43"/>
      <c r="P1641" s="216">
        <f>O1641*H1641</f>
        <v>0</v>
      </c>
      <c r="Q1641" s="216">
        <v>1.1E-4</v>
      </c>
      <c r="R1641" s="216">
        <f>Q1641*H1641</f>
        <v>1.468742E-2</v>
      </c>
      <c r="S1641" s="216">
        <v>0</v>
      </c>
      <c r="T1641" s="217">
        <f>S1641*H1641</f>
        <v>0</v>
      </c>
      <c r="AR1641" s="25" t="s">
        <v>464</v>
      </c>
      <c r="AT1641" s="25" t="s">
        <v>363</v>
      </c>
      <c r="AU1641" s="25" t="s">
        <v>79</v>
      </c>
      <c r="AY1641" s="25" t="s">
        <v>361</v>
      </c>
      <c r="BE1641" s="218">
        <f>IF(N1641="základní",J1641,0)</f>
        <v>0</v>
      </c>
      <c r="BF1641" s="218">
        <f>IF(N1641="snížená",J1641,0)</f>
        <v>0</v>
      </c>
      <c r="BG1641" s="218">
        <f>IF(N1641="zákl. přenesená",J1641,0)</f>
        <v>0</v>
      </c>
      <c r="BH1641" s="218">
        <f>IF(N1641="sníž. přenesená",J1641,0)</f>
        <v>0</v>
      </c>
      <c r="BI1641" s="218">
        <f>IF(N1641="nulová",J1641,0)</f>
        <v>0</v>
      </c>
      <c r="BJ1641" s="25" t="s">
        <v>77</v>
      </c>
      <c r="BK1641" s="218">
        <f>ROUND(I1641*H1641,2)</f>
        <v>0</v>
      </c>
      <c r="BL1641" s="25" t="s">
        <v>464</v>
      </c>
      <c r="BM1641" s="25" t="s">
        <v>2420</v>
      </c>
    </row>
    <row r="1642" spans="2:65" s="1" customFormat="1" ht="13.5">
      <c r="B1642" s="42"/>
      <c r="C1642" s="64"/>
      <c r="D1642" s="219" t="s">
        <v>369</v>
      </c>
      <c r="E1642" s="64"/>
      <c r="F1642" s="220" t="s">
        <v>2421</v>
      </c>
      <c r="G1642" s="64"/>
      <c r="H1642" s="64"/>
      <c r="I1642" s="175"/>
      <c r="J1642" s="64"/>
      <c r="K1642" s="64"/>
      <c r="L1642" s="62"/>
      <c r="M1642" s="221"/>
      <c r="N1642" s="43"/>
      <c r="O1642" s="43"/>
      <c r="P1642" s="43"/>
      <c r="Q1642" s="43"/>
      <c r="R1642" s="43"/>
      <c r="S1642" s="43"/>
      <c r="T1642" s="79"/>
      <c r="AT1642" s="25" t="s">
        <v>369</v>
      </c>
      <c r="AU1642" s="25" t="s">
        <v>79</v>
      </c>
    </row>
    <row r="1643" spans="2:65" s="13" customFormat="1" ht="13.5">
      <c r="B1643" s="233"/>
      <c r="C1643" s="234"/>
      <c r="D1643" s="235" t="s">
        <v>371</v>
      </c>
      <c r="E1643" s="236" t="s">
        <v>21</v>
      </c>
      <c r="F1643" s="237" t="s">
        <v>260</v>
      </c>
      <c r="G1643" s="234"/>
      <c r="H1643" s="238">
        <v>133.52199999999999</v>
      </c>
      <c r="I1643" s="239"/>
      <c r="J1643" s="234"/>
      <c r="K1643" s="234"/>
      <c r="L1643" s="240"/>
      <c r="M1643" s="241"/>
      <c r="N1643" s="242"/>
      <c r="O1643" s="242"/>
      <c r="P1643" s="242"/>
      <c r="Q1643" s="242"/>
      <c r="R1643" s="242"/>
      <c r="S1643" s="242"/>
      <c r="T1643" s="243"/>
      <c r="AT1643" s="244" t="s">
        <v>371</v>
      </c>
      <c r="AU1643" s="244" t="s">
        <v>79</v>
      </c>
      <c r="AV1643" s="13" t="s">
        <v>79</v>
      </c>
      <c r="AW1643" s="13" t="s">
        <v>33</v>
      </c>
      <c r="AX1643" s="13" t="s">
        <v>77</v>
      </c>
      <c r="AY1643" s="244" t="s">
        <v>361</v>
      </c>
    </row>
    <row r="1644" spans="2:65" s="1" customFormat="1" ht="22.5" customHeight="1">
      <c r="B1644" s="42"/>
      <c r="C1644" s="207" t="s">
        <v>2422</v>
      </c>
      <c r="D1644" s="207" t="s">
        <v>363</v>
      </c>
      <c r="E1644" s="208" t="s">
        <v>2423</v>
      </c>
      <c r="F1644" s="209" t="s">
        <v>2424</v>
      </c>
      <c r="G1644" s="210" t="s">
        <v>459</v>
      </c>
      <c r="H1644" s="211">
        <v>133.52199999999999</v>
      </c>
      <c r="I1644" s="212"/>
      <c r="J1644" s="213">
        <f>ROUND(I1644*H1644,2)</f>
        <v>0</v>
      </c>
      <c r="K1644" s="209" t="s">
        <v>367</v>
      </c>
      <c r="L1644" s="62"/>
      <c r="M1644" s="214" t="s">
        <v>21</v>
      </c>
      <c r="N1644" s="215" t="s">
        <v>41</v>
      </c>
      <c r="O1644" s="43"/>
      <c r="P1644" s="216">
        <f>O1644*H1644</f>
        <v>0</v>
      </c>
      <c r="Q1644" s="216">
        <v>3.4000000000000002E-4</v>
      </c>
      <c r="R1644" s="216">
        <f>Q1644*H1644</f>
        <v>4.5397479999999997E-2</v>
      </c>
      <c r="S1644" s="216">
        <v>0</v>
      </c>
      <c r="T1644" s="217">
        <f>S1644*H1644</f>
        <v>0</v>
      </c>
      <c r="AR1644" s="25" t="s">
        <v>464</v>
      </c>
      <c r="AT1644" s="25" t="s">
        <v>363</v>
      </c>
      <c r="AU1644" s="25" t="s">
        <v>79</v>
      </c>
      <c r="AY1644" s="25" t="s">
        <v>361</v>
      </c>
      <c r="BE1644" s="218">
        <f>IF(N1644="základní",J1644,0)</f>
        <v>0</v>
      </c>
      <c r="BF1644" s="218">
        <f>IF(N1644="snížená",J1644,0)</f>
        <v>0</v>
      </c>
      <c r="BG1644" s="218">
        <f>IF(N1644="zákl. přenesená",J1644,0)</f>
        <v>0</v>
      </c>
      <c r="BH1644" s="218">
        <f>IF(N1644="sníž. přenesená",J1644,0)</f>
        <v>0</v>
      </c>
      <c r="BI1644" s="218">
        <f>IF(N1644="nulová",J1644,0)</f>
        <v>0</v>
      </c>
      <c r="BJ1644" s="25" t="s">
        <v>77</v>
      </c>
      <c r="BK1644" s="218">
        <f>ROUND(I1644*H1644,2)</f>
        <v>0</v>
      </c>
      <c r="BL1644" s="25" t="s">
        <v>464</v>
      </c>
      <c r="BM1644" s="25" t="s">
        <v>2425</v>
      </c>
    </row>
    <row r="1645" spans="2:65" s="1" customFormat="1" ht="13.5">
      <c r="B1645" s="42"/>
      <c r="C1645" s="64"/>
      <c r="D1645" s="219" t="s">
        <v>369</v>
      </c>
      <c r="E1645" s="64"/>
      <c r="F1645" s="220" t="s">
        <v>2426</v>
      </c>
      <c r="G1645" s="64"/>
      <c r="H1645" s="64"/>
      <c r="I1645" s="175"/>
      <c r="J1645" s="64"/>
      <c r="K1645" s="64"/>
      <c r="L1645" s="62"/>
      <c r="M1645" s="221"/>
      <c r="N1645" s="43"/>
      <c r="O1645" s="43"/>
      <c r="P1645" s="43"/>
      <c r="Q1645" s="43"/>
      <c r="R1645" s="43"/>
      <c r="S1645" s="43"/>
      <c r="T1645" s="79"/>
      <c r="AT1645" s="25" t="s">
        <v>369</v>
      </c>
      <c r="AU1645" s="25" t="s">
        <v>79</v>
      </c>
    </row>
    <row r="1646" spans="2:65" s="13" customFormat="1" ht="13.5">
      <c r="B1646" s="233"/>
      <c r="C1646" s="234"/>
      <c r="D1646" s="219" t="s">
        <v>371</v>
      </c>
      <c r="E1646" s="245" t="s">
        <v>21</v>
      </c>
      <c r="F1646" s="246" t="s">
        <v>260</v>
      </c>
      <c r="G1646" s="234"/>
      <c r="H1646" s="247">
        <v>133.52199999999999</v>
      </c>
      <c r="I1646" s="239"/>
      <c r="J1646" s="234"/>
      <c r="K1646" s="234"/>
      <c r="L1646" s="240"/>
      <c r="M1646" s="241"/>
      <c r="N1646" s="242"/>
      <c r="O1646" s="242"/>
      <c r="P1646" s="242"/>
      <c r="Q1646" s="242"/>
      <c r="R1646" s="242"/>
      <c r="S1646" s="242"/>
      <c r="T1646" s="243"/>
      <c r="AT1646" s="244" t="s">
        <v>371</v>
      </c>
      <c r="AU1646" s="244" t="s">
        <v>79</v>
      </c>
      <c r="AV1646" s="13" t="s">
        <v>79</v>
      </c>
      <c r="AW1646" s="13" t="s">
        <v>33</v>
      </c>
      <c r="AX1646" s="13" t="s">
        <v>77</v>
      </c>
      <c r="AY1646" s="244" t="s">
        <v>361</v>
      </c>
    </row>
    <row r="1647" spans="2:65" s="11" customFormat="1" ht="29.85" customHeight="1">
      <c r="B1647" s="190"/>
      <c r="C1647" s="191"/>
      <c r="D1647" s="204" t="s">
        <v>69</v>
      </c>
      <c r="E1647" s="205" t="s">
        <v>2427</v>
      </c>
      <c r="F1647" s="205" t="s">
        <v>2428</v>
      </c>
      <c r="G1647" s="191"/>
      <c r="H1647" s="191"/>
      <c r="I1647" s="194"/>
      <c r="J1647" s="206">
        <f>BK1647</f>
        <v>0</v>
      </c>
      <c r="K1647" s="191"/>
      <c r="L1647" s="196"/>
      <c r="M1647" s="197"/>
      <c r="N1647" s="198"/>
      <c r="O1647" s="198"/>
      <c r="P1647" s="199">
        <f>SUM(P1648:P1676)</f>
        <v>0</v>
      </c>
      <c r="Q1647" s="198"/>
      <c r="R1647" s="199">
        <f>SUM(R1648:R1676)</f>
        <v>0.4348785</v>
      </c>
      <c r="S1647" s="198"/>
      <c r="T1647" s="200">
        <f>SUM(T1648:T1676)</f>
        <v>0</v>
      </c>
      <c r="AR1647" s="201" t="s">
        <v>79</v>
      </c>
      <c r="AT1647" s="202" t="s">
        <v>69</v>
      </c>
      <c r="AU1647" s="202" t="s">
        <v>77</v>
      </c>
      <c r="AY1647" s="201" t="s">
        <v>361</v>
      </c>
      <c r="BK1647" s="203">
        <f>SUM(BK1648:BK1676)</f>
        <v>0</v>
      </c>
    </row>
    <row r="1648" spans="2:65" s="1" customFormat="1" ht="22.5" customHeight="1">
      <c r="B1648" s="42"/>
      <c r="C1648" s="207" t="s">
        <v>2429</v>
      </c>
      <c r="D1648" s="207" t="s">
        <v>363</v>
      </c>
      <c r="E1648" s="208" t="s">
        <v>2430</v>
      </c>
      <c r="F1648" s="209" t="s">
        <v>2431</v>
      </c>
      <c r="G1648" s="210" t="s">
        <v>459</v>
      </c>
      <c r="H1648" s="211">
        <v>695.53300000000002</v>
      </c>
      <c r="I1648" s="212"/>
      <c r="J1648" s="213">
        <f>ROUND(I1648*H1648,2)</f>
        <v>0</v>
      </c>
      <c r="K1648" s="209" t="s">
        <v>367</v>
      </c>
      <c r="L1648" s="62"/>
      <c r="M1648" s="214" t="s">
        <v>21</v>
      </c>
      <c r="N1648" s="215" t="s">
        <v>41</v>
      </c>
      <c r="O1648" s="43"/>
      <c r="P1648" s="216">
        <f>O1648*H1648</f>
        <v>0</v>
      </c>
      <c r="Q1648" s="216">
        <v>0</v>
      </c>
      <c r="R1648" s="216">
        <f>Q1648*H1648</f>
        <v>0</v>
      </c>
      <c r="S1648" s="216">
        <v>0</v>
      </c>
      <c r="T1648" s="217">
        <f>S1648*H1648</f>
        <v>0</v>
      </c>
      <c r="AR1648" s="25" t="s">
        <v>464</v>
      </c>
      <c r="AT1648" s="25" t="s">
        <v>363</v>
      </c>
      <c r="AU1648" s="25" t="s">
        <v>79</v>
      </c>
      <c r="AY1648" s="25" t="s">
        <v>361</v>
      </c>
      <c r="BE1648" s="218">
        <f>IF(N1648="základní",J1648,0)</f>
        <v>0</v>
      </c>
      <c r="BF1648" s="218">
        <f>IF(N1648="snížená",J1648,0)</f>
        <v>0</v>
      </c>
      <c r="BG1648" s="218">
        <f>IF(N1648="zákl. přenesená",J1648,0)</f>
        <v>0</v>
      </c>
      <c r="BH1648" s="218">
        <f>IF(N1648="sníž. přenesená",J1648,0)</f>
        <v>0</v>
      </c>
      <c r="BI1648" s="218">
        <f>IF(N1648="nulová",J1648,0)</f>
        <v>0</v>
      </c>
      <c r="BJ1648" s="25" t="s">
        <v>77</v>
      </c>
      <c r="BK1648" s="218">
        <f>ROUND(I1648*H1648,2)</f>
        <v>0</v>
      </c>
      <c r="BL1648" s="25" t="s">
        <v>464</v>
      </c>
      <c r="BM1648" s="25" t="s">
        <v>2432</v>
      </c>
    </row>
    <row r="1649" spans="2:65" s="1" customFormat="1" ht="13.5">
      <c r="B1649" s="42"/>
      <c r="C1649" s="64"/>
      <c r="D1649" s="219" t="s">
        <v>369</v>
      </c>
      <c r="E1649" s="64"/>
      <c r="F1649" s="220" t="s">
        <v>2433</v>
      </c>
      <c r="G1649" s="64"/>
      <c r="H1649" s="64"/>
      <c r="I1649" s="175"/>
      <c r="J1649" s="64"/>
      <c r="K1649" s="64"/>
      <c r="L1649" s="62"/>
      <c r="M1649" s="221"/>
      <c r="N1649" s="43"/>
      <c r="O1649" s="43"/>
      <c r="P1649" s="43"/>
      <c r="Q1649" s="43"/>
      <c r="R1649" s="43"/>
      <c r="S1649" s="43"/>
      <c r="T1649" s="79"/>
      <c r="AT1649" s="25" t="s">
        <v>369</v>
      </c>
      <c r="AU1649" s="25" t="s">
        <v>79</v>
      </c>
    </row>
    <row r="1650" spans="2:65" s="13" customFormat="1" ht="13.5">
      <c r="B1650" s="233"/>
      <c r="C1650" s="234"/>
      <c r="D1650" s="235" t="s">
        <v>371</v>
      </c>
      <c r="E1650" s="236" t="s">
        <v>21</v>
      </c>
      <c r="F1650" s="237" t="s">
        <v>258</v>
      </c>
      <c r="G1650" s="234"/>
      <c r="H1650" s="238">
        <v>695.53300000000002</v>
      </c>
      <c r="I1650" s="239"/>
      <c r="J1650" s="234"/>
      <c r="K1650" s="234"/>
      <c r="L1650" s="240"/>
      <c r="M1650" s="241"/>
      <c r="N1650" s="242"/>
      <c r="O1650" s="242"/>
      <c r="P1650" s="242"/>
      <c r="Q1650" s="242"/>
      <c r="R1650" s="242"/>
      <c r="S1650" s="242"/>
      <c r="T1650" s="243"/>
      <c r="AT1650" s="244" t="s">
        <v>371</v>
      </c>
      <c r="AU1650" s="244" t="s">
        <v>79</v>
      </c>
      <c r="AV1650" s="13" t="s">
        <v>79</v>
      </c>
      <c r="AW1650" s="13" t="s">
        <v>33</v>
      </c>
      <c r="AX1650" s="13" t="s">
        <v>77</v>
      </c>
      <c r="AY1650" s="244" t="s">
        <v>361</v>
      </c>
    </row>
    <row r="1651" spans="2:65" s="1" customFormat="1" ht="22.5" customHeight="1">
      <c r="B1651" s="42"/>
      <c r="C1651" s="207" t="s">
        <v>2434</v>
      </c>
      <c r="D1651" s="207" t="s">
        <v>363</v>
      </c>
      <c r="E1651" s="208" t="s">
        <v>2435</v>
      </c>
      <c r="F1651" s="209" t="s">
        <v>2436</v>
      </c>
      <c r="G1651" s="210" t="s">
        <v>459</v>
      </c>
      <c r="H1651" s="211">
        <v>174.22399999999999</v>
      </c>
      <c r="I1651" s="212"/>
      <c r="J1651" s="213">
        <f>ROUND(I1651*H1651,2)</f>
        <v>0</v>
      </c>
      <c r="K1651" s="209" t="s">
        <v>367</v>
      </c>
      <c r="L1651" s="62"/>
      <c r="M1651" s="214" t="s">
        <v>21</v>
      </c>
      <c r="N1651" s="215" t="s">
        <v>41</v>
      </c>
      <c r="O1651" s="43"/>
      <c r="P1651" s="216">
        <f>O1651*H1651</f>
        <v>0</v>
      </c>
      <c r="Q1651" s="216">
        <v>0</v>
      </c>
      <c r="R1651" s="216">
        <f>Q1651*H1651</f>
        <v>0</v>
      </c>
      <c r="S1651" s="216">
        <v>0</v>
      </c>
      <c r="T1651" s="217">
        <f>S1651*H1651</f>
        <v>0</v>
      </c>
      <c r="AR1651" s="25" t="s">
        <v>464</v>
      </c>
      <c r="AT1651" s="25" t="s">
        <v>363</v>
      </c>
      <c r="AU1651" s="25" t="s">
        <v>79</v>
      </c>
      <c r="AY1651" s="25" t="s">
        <v>361</v>
      </c>
      <c r="BE1651" s="218">
        <f>IF(N1651="základní",J1651,0)</f>
        <v>0</v>
      </c>
      <c r="BF1651" s="218">
        <f>IF(N1651="snížená",J1651,0)</f>
        <v>0</v>
      </c>
      <c r="BG1651" s="218">
        <f>IF(N1651="zákl. přenesená",J1651,0)</f>
        <v>0</v>
      </c>
      <c r="BH1651" s="218">
        <f>IF(N1651="sníž. přenesená",J1651,0)</f>
        <v>0</v>
      </c>
      <c r="BI1651" s="218">
        <f>IF(N1651="nulová",J1651,0)</f>
        <v>0</v>
      </c>
      <c r="BJ1651" s="25" t="s">
        <v>77</v>
      </c>
      <c r="BK1651" s="218">
        <f>ROUND(I1651*H1651,2)</f>
        <v>0</v>
      </c>
      <c r="BL1651" s="25" t="s">
        <v>464</v>
      </c>
      <c r="BM1651" s="25" t="s">
        <v>2437</v>
      </c>
    </row>
    <row r="1652" spans="2:65" s="1" customFormat="1" ht="13.5">
      <c r="B1652" s="42"/>
      <c r="C1652" s="64"/>
      <c r="D1652" s="219" t="s">
        <v>369</v>
      </c>
      <c r="E1652" s="64"/>
      <c r="F1652" s="220" t="s">
        <v>2438</v>
      </c>
      <c r="G1652" s="64"/>
      <c r="H1652" s="64"/>
      <c r="I1652" s="175"/>
      <c r="J1652" s="64"/>
      <c r="K1652" s="64"/>
      <c r="L1652" s="62"/>
      <c r="M1652" s="221"/>
      <c r="N1652" s="43"/>
      <c r="O1652" s="43"/>
      <c r="P1652" s="43"/>
      <c r="Q1652" s="43"/>
      <c r="R1652" s="43"/>
      <c r="S1652" s="43"/>
      <c r="T1652" s="79"/>
      <c r="AT1652" s="25" t="s">
        <v>369</v>
      </c>
      <c r="AU1652" s="25" t="s">
        <v>79</v>
      </c>
    </row>
    <row r="1653" spans="2:65" s="13" customFormat="1" ht="13.5">
      <c r="B1653" s="233"/>
      <c r="C1653" s="234"/>
      <c r="D1653" s="235" t="s">
        <v>371</v>
      </c>
      <c r="E1653" s="236" t="s">
        <v>21</v>
      </c>
      <c r="F1653" s="237" t="s">
        <v>256</v>
      </c>
      <c r="G1653" s="234"/>
      <c r="H1653" s="238">
        <v>174.22399999999999</v>
      </c>
      <c r="I1653" s="239"/>
      <c r="J1653" s="234"/>
      <c r="K1653" s="234"/>
      <c r="L1653" s="240"/>
      <c r="M1653" s="241"/>
      <c r="N1653" s="242"/>
      <c r="O1653" s="242"/>
      <c r="P1653" s="242"/>
      <c r="Q1653" s="242"/>
      <c r="R1653" s="242"/>
      <c r="S1653" s="242"/>
      <c r="T1653" s="243"/>
      <c r="AT1653" s="244" t="s">
        <v>371</v>
      </c>
      <c r="AU1653" s="244" t="s">
        <v>79</v>
      </c>
      <c r="AV1653" s="13" t="s">
        <v>79</v>
      </c>
      <c r="AW1653" s="13" t="s">
        <v>33</v>
      </c>
      <c r="AX1653" s="13" t="s">
        <v>77</v>
      </c>
      <c r="AY1653" s="244" t="s">
        <v>361</v>
      </c>
    </row>
    <row r="1654" spans="2:65" s="1" customFormat="1" ht="22.5" customHeight="1">
      <c r="B1654" s="42"/>
      <c r="C1654" s="207" t="s">
        <v>2439</v>
      </c>
      <c r="D1654" s="207" t="s">
        <v>363</v>
      </c>
      <c r="E1654" s="208" t="s">
        <v>2440</v>
      </c>
      <c r="F1654" s="209" t="s">
        <v>2441</v>
      </c>
      <c r="G1654" s="210" t="s">
        <v>459</v>
      </c>
      <c r="H1654" s="211">
        <v>268.08</v>
      </c>
      <c r="I1654" s="212"/>
      <c r="J1654" s="213">
        <f>ROUND(I1654*H1654,2)</f>
        <v>0</v>
      </c>
      <c r="K1654" s="209" t="s">
        <v>367</v>
      </c>
      <c r="L1654" s="62"/>
      <c r="M1654" s="214" t="s">
        <v>21</v>
      </c>
      <c r="N1654" s="215" t="s">
        <v>41</v>
      </c>
      <c r="O1654" s="43"/>
      <c r="P1654" s="216">
        <f>O1654*H1654</f>
        <v>0</v>
      </c>
      <c r="Q1654" s="216">
        <v>0</v>
      </c>
      <c r="R1654" s="216">
        <f>Q1654*H1654</f>
        <v>0</v>
      </c>
      <c r="S1654" s="216">
        <v>0</v>
      </c>
      <c r="T1654" s="217">
        <f>S1654*H1654</f>
        <v>0</v>
      </c>
      <c r="AR1654" s="25" t="s">
        <v>464</v>
      </c>
      <c r="AT1654" s="25" t="s">
        <v>363</v>
      </c>
      <c r="AU1654" s="25" t="s">
        <v>79</v>
      </c>
      <c r="AY1654" s="25" t="s">
        <v>361</v>
      </c>
      <c r="BE1654" s="218">
        <f>IF(N1654="základní",J1654,0)</f>
        <v>0</v>
      </c>
      <c r="BF1654" s="218">
        <f>IF(N1654="snížená",J1654,0)</f>
        <v>0</v>
      </c>
      <c r="BG1654" s="218">
        <f>IF(N1654="zákl. přenesená",J1654,0)</f>
        <v>0</v>
      </c>
      <c r="BH1654" s="218">
        <f>IF(N1654="sníž. přenesená",J1654,0)</f>
        <v>0</v>
      </c>
      <c r="BI1654" s="218">
        <f>IF(N1654="nulová",J1654,0)</f>
        <v>0</v>
      </c>
      <c r="BJ1654" s="25" t="s">
        <v>77</v>
      </c>
      <c r="BK1654" s="218">
        <f>ROUND(I1654*H1654,2)</f>
        <v>0</v>
      </c>
      <c r="BL1654" s="25" t="s">
        <v>464</v>
      </c>
      <c r="BM1654" s="25" t="s">
        <v>2442</v>
      </c>
    </row>
    <row r="1655" spans="2:65" s="1" customFormat="1" ht="13.5">
      <c r="B1655" s="42"/>
      <c r="C1655" s="64"/>
      <c r="D1655" s="219" t="s">
        <v>369</v>
      </c>
      <c r="E1655" s="64"/>
      <c r="F1655" s="220" t="s">
        <v>2443</v>
      </c>
      <c r="G1655" s="64"/>
      <c r="H1655" s="64"/>
      <c r="I1655" s="175"/>
      <c r="J1655" s="64"/>
      <c r="K1655" s="64"/>
      <c r="L1655" s="62"/>
      <c r="M1655" s="221"/>
      <c r="N1655" s="43"/>
      <c r="O1655" s="43"/>
      <c r="P1655" s="43"/>
      <c r="Q1655" s="43"/>
      <c r="R1655" s="43"/>
      <c r="S1655" s="43"/>
      <c r="T1655" s="79"/>
      <c r="AT1655" s="25" t="s">
        <v>369</v>
      </c>
      <c r="AU1655" s="25" t="s">
        <v>79</v>
      </c>
    </row>
    <row r="1656" spans="2:65" s="13" customFormat="1" ht="13.5">
      <c r="B1656" s="233"/>
      <c r="C1656" s="234"/>
      <c r="D1656" s="235" t="s">
        <v>371</v>
      </c>
      <c r="E1656" s="236" t="s">
        <v>21</v>
      </c>
      <c r="F1656" s="237" t="s">
        <v>2444</v>
      </c>
      <c r="G1656" s="234"/>
      <c r="H1656" s="238">
        <v>268.08</v>
      </c>
      <c r="I1656" s="239"/>
      <c r="J1656" s="234"/>
      <c r="K1656" s="234"/>
      <c r="L1656" s="240"/>
      <c r="M1656" s="241"/>
      <c r="N1656" s="242"/>
      <c r="O1656" s="242"/>
      <c r="P1656" s="242"/>
      <c r="Q1656" s="242"/>
      <c r="R1656" s="242"/>
      <c r="S1656" s="242"/>
      <c r="T1656" s="243"/>
      <c r="AT1656" s="244" t="s">
        <v>371</v>
      </c>
      <c r="AU1656" s="244" t="s">
        <v>79</v>
      </c>
      <c r="AV1656" s="13" t="s">
        <v>79</v>
      </c>
      <c r="AW1656" s="13" t="s">
        <v>33</v>
      </c>
      <c r="AX1656" s="13" t="s">
        <v>77</v>
      </c>
      <c r="AY1656" s="244" t="s">
        <v>361</v>
      </c>
    </row>
    <row r="1657" spans="2:65" s="1" customFormat="1" ht="22.5" customHeight="1">
      <c r="B1657" s="42"/>
      <c r="C1657" s="273" t="s">
        <v>2445</v>
      </c>
      <c r="D1657" s="273" t="s">
        <v>952</v>
      </c>
      <c r="E1657" s="274" t="s">
        <v>2446</v>
      </c>
      <c r="F1657" s="275" t="s">
        <v>2447</v>
      </c>
      <c r="G1657" s="276" t="s">
        <v>459</v>
      </c>
      <c r="H1657" s="277">
        <v>281.48399999999998</v>
      </c>
      <c r="I1657" s="278"/>
      <c r="J1657" s="279">
        <f>ROUND(I1657*H1657,2)</f>
        <v>0</v>
      </c>
      <c r="K1657" s="275" t="s">
        <v>367</v>
      </c>
      <c r="L1657" s="280"/>
      <c r="M1657" s="281" t="s">
        <v>21</v>
      </c>
      <c r="N1657" s="282" t="s">
        <v>41</v>
      </c>
      <c r="O1657" s="43"/>
      <c r="P1657" s="216">
        <f>O1657*H1657</f>
        <v>0</v>
      </c>
      <c r="Q1657" s="216">
        <v>0</v>
      </c>
      <c r="R1657" s="216">
        <f>Q1657*H1657</f>
        <v>0</v>
      </c>
      <c r="S1657" s="216">
        <v>0</v>
      </c>
      <c r="T1657" s="217">
        <f>S1657*H1657</f>
        <v>0</v>
      </c>
      <c r="AR1657" s="25" t="s">
        <v>580</v>
      </c>
      <c r="AT1657" s="25" t="s">
        <v>952</v>
      </c>
      <c r="AU1657" s="25" t="s">
        <v>79</v>
      </c>
      <c r="AY1657" s="25" t="s">
        <v>361</v>
      </c>
      <c r="BE1657" s="218">
        <f>IF(N1657="základní",J1657,0)</f>
        <v>0</v>
      </c>
      <c r="BF1657" s="218">
        <f>IF(N1657="snížená",J1657,0)</f>
        <v>0</v>
      </c>
      <c r="BG1657" s="218">
        <f>IF(N1657="zákl. přenesená",J1657,0)</f>
        <v>0</v>
      </c>
      <c r="BH1657" s="218">
        <f>IF(N1657="sníž. přenesená",J1657,0)</f>
        <v>0</v>
      </c>
      <c r="BI1657" s="218">
        <f>IF(N1657="nulová",J1657,0)</f>
        <v>0</v>
      </c>
      <c r="BJ1657" s="25" t="s">
        <v>77</v>
      </c>
      <c r="BK1657" s="218">
        <f>ROUND(I1657*H1657,2)</f>
        <v>0</v>
      </c>
      <c r="BL1657" s="25" t="s">
        <v>464</v>
      </c>
      <c r="BM1657" s="25" t="s">
        <v>2448</v>
      </c>
    </row>
    <row r="1658" spans="2:65" s="1" customFormat="1" ht="13.5">
      <c r="B1658" s="42"/>
      <c r="C1658" s="64"/>
      <c r="D1658" s="219" t="s">
        <v>369</v>
      </c>
      <c r="E1658" s="64"/>
      <c r="F1658" s="220" t="s">
        <v>2449</v>
      </c>
      <c r="G1658" s="64"/>
      <c r="H1658" s="64"/>
      <c r="I1658" s="175"/>
      <c r="J1658" s="64"/>
      <c r="K1658" s="64"/>
      <c r="L1658" s="62"/>
      <c r="M1658" s="221"/>
      <c r="N1658" s="43"/>
      <c r="O1658" s="43"/>
      <c r="P1658" s="43"/>
      <c r="Q1658" s="43"/>
      <c r="R1658" s="43"/>
      <c r="S1658" s="43"/>
      <c r="T1658" s="79"/>
      <c r="AT1658" s="25" t="s">
        <v>369</v>
      </c>
      <c r="AU1658" s="25" t="s">
        <v>79</v>
      </c>
    </row>
    <row r="1659" spans="2:65" s="13" customFormat="1" ht="13.5">
      <c r="B1659" s="233"/>
      <c r="C1659" s="234"/>
      <c r="D1659" s="235" t="s">
        <v>371</v>
      </c>
      <c r="E1659" s="234"/>
      <c r="F1659" s="237" t="s">
        <v>2450</v>
      </c>
      <c r="G1659" s="234"/>
      <c r="H1659" s="238">
        <v>281.48399999999998</v>
      </c>
      <c r="I1659" s="239"/>
      <c r="J1659" s="234"/>
      <c r="K1659" s="234"/>
      <c r="L1659" s="240"/>
      <c r="M1659" s="241"/>
      <c r="N1659" s="242"/>
      <c r="O1659" s="242"/>
      <c r="P1659" s="242"/>
      <c r="Q1659" s="242"/>
      <c r="R1659" s="242"/>
      <c r="S1659" s="242"/>
      <c r="T1659" s="243"/>
      <c r="AT1659" s="244" t="s">
        <v>371</v>
      </c>
      <c r="AU1659" s="244" t="s">
        <v>79</v>
      </c>
      <c r="AV1659" s="13" t="s">
        <v>79</v>
      </c>
      <c r="AW1659" s="13" t="s">
        <v>6</v>
      </c>
      <c r="AX1659" s="13" t="s">
        <v>77</v>
      </c>
      <c r="AY1659" s="244" t="s">
        <v>361</v>
      </c>
    </row>
    <row r="1660" spans="2:65" s="1" customFormat="1" ht="22.5" customHeight="1">
      <c r="B1660" s="42"/>
      <c r="C1660" s="207" t="s">
        <v>2451</v>
      </c>
      <c r="D1660" s="207" t="s">
        <v>363</v>
      </c>
      <c r="E1660" s="208" t="s">
        <v>2452</v>
      </c>
      <c r="F1660" s="209" t="s">
        <v>2453</v>
      </c>
      <c r="G1660" s="210" t="s">
        <v>459</v>
      </c>
      <c r="H1660" s="211">
        <v>695.53300000000002</v>
      </c>
      <c r="I1660" s="212"/>
      <c r="J1660" s="213">
        <f>ROUND(I1660*H1660,2)</f>
        <v>0</v>
      </c>
      <c r="K1660" s="209" t="s">
        <v>367</v>
      </c>
      <c r="L1660" s="62"/>
      <c r="M1660" s="214" t="s">
        <v>21</v>
      </c>
      <c r="N1660" s="215" t="s">
        <v>41</v>
      </c>
      <c r="O1660" s="43"/>
      <c r="P1660" s="216">
        <f>O1660*H1660</f>
        <v>0</v>
      </c>
      <c r="Q1660" s="216">
        <v>2.0000000000000001E-4</v>
      </c>
      <c r="R1660" s="216">
        <f>Q1660*H1660</f>
        <v>0.1391066</v>
      </c>
      <c r="S1660" s="216">
        <v>0</v>
      </c>
      <c r="T1660" s="217">
        <f>S1660*H1660</f>
        <v>0</v>
      </c>
      <c r="AR1660" s="25" t="s">
        <v>464</v>
      </c>
      <c r="AT1660" s="25" t="s">
        <v>363</v>
      </c>
      <c r="AU1660" s="25" t="s">
        <v>79</v>
      </c>
      <c r="AY1660" s="25" t="s">
        <v>361</v>
      </c>
      <c r="BE1660" s="218">
        <f>IF(N1660="základní",J1660,0)</f>
        <v>0</v>
      </c>
      <c r="BF1660" s="218">
        <f>IF(N1660="snížená",J1660,0)</f>
        <v>0</v>
      </c>
      <c r="BG1660" s="218">
        <f>IF(N1660="zákl. přenesená",J1660,0)</f>
        <v>0</v>
      </c>
      <c r="BH1660" s="218">
        <f>IF(N1660="sníž. přenesená",J1660,0)</f>
        <v>0</v>
      </c>
      <c r="BI1660" s="218">
        <f>IF(N1660="nulová",J1660,0)</f>
        <v>0</v>
      </c>
      <c r="BJ1660" s="25" t="s">
        <v>77</v>
      </c>
      <c r="BK1660" s="218">
        <f>ROUND(I1660*H1660,2)</f>
        <v>0</v>
      </c>
      <c r="BL1660" s="25" t="s">
        <v>464</v>
      </c>
      <c r="BM1660" s="25" t="s">
        <v>2454</v>
      </c>
    </row>
    <row r="1661" spans="2:65" s="1" customFormat="1" ht="13.5">
      <c r="B1661" s="42"/>
      <c r="C1661" s="64"/>
      <c r="D1661" s="219" t="s">
        <v>369</v>
      </c>
      <c r="E1661" s="64"/>
      <c r="F1661" s="220" t="s">
        <v>2455</v>
      </c>
      <c r="G1661" s="64"/>
      <c r="H1661" s="64"/>
      <c r="I1661" s="175"/>
      <c r="J1661" s="64"/>
      <c r="K1661" s="64"/>
      <c r="L1661" s="62"/>
      <c r="M1661" s="221"/>
      <c r="N1661" s="43"/>
      <c r="O1661" s="43"/>
      <c r="P1661" s="43"/>
      <c r="Q1661" s="43"/>
      <c r="R1661" s="43"/>
      <c r="S1661" s="43"/>
      <c r="T1661" s="79"/>
      <c r="AT1661" s="25" t="s">
        <v>369</v>
      </c>
      <c r="AU1661" s="25" t="s">
        <v>79</v>
      </c>
    </row>
    <row r="1662" spans="2:65" s="13" customFormat="1" ht="13.5">
      <c r="B1662" s="233"/>
      <c r="C1662" s="234"/>
      <c r="D1662" s="235" t="s">
        <v>371</v>
      </c>
      <c r="E1662" s="236" t="s">
        <v>21</v>
      </c>
      <c r="F1662" s="237" t="s">
        <v>258</v>
      </c>
      <c r="G1662" s="234"/>
      <c r="H1662" s="238">
        <v>695.53300000000002</v>
      </c>
      <c r="I1662" s="239"/>
      <c r="J1662" s="234"/>
      <c r="K1662" s="234"/>
      <c r="L1662" s="240"/>
      <c r="M1662" s="241"/>
      <c r="N1662" s="242"/>
      <c r="O1662" s="242"/>
      <c r="P1662" s="242"/>
      <c r="Q1662" s="242"/>
      <c r="R1662" s="242"/>
      <c r="S1662" s="242"/>
      <c r="T1662" s="243"/>
      <c r="AT1662" s="244" t="s">
        <v>371</v>
      </c>
      <c r="AU1662" s="244" t="s">
        <v>79</v>
      </c>
      <c r="AV1662" s="13" t="s">
        <v>79</v>
      </c>
      <c r="AW1662" s="13" t="s">
        <v>33</v>
      </c>
      <c r="AX1662" s="13" t="s">
        <v>77</v>
      </c>
      <c r="AY1662" s="244" t="s">
        <v>361</v>
      </c>
    </row>
    <row r="1663" spans="2:65" s="1" customFormat="1" ht="22.5" customHeight="1">
      <c r="B1663" s="42"/>
      <c r="C1663" s="207" t="s">
        <v>2456</v>
      </c>
      <c r="D1663" s="207" t="s">
        <v>363</v>
      </c>
      <c r="E1663" s="208" t="s">
        <v>2457</v>
      </c>
      <c r="F1663" s="209" t="s">
        <v>2458</v>
      </c>
      <c r="G1663" s="210" t="s">
        <v>459</v>
      </c>
      <c r="H1663" s="211">
        <v>174.22399999999999</v>
      </c>
      <c r="I1663" s="212"/>
      <c r="J1663" s="213">
        <f>ROUND(I1663*H1663,2)</f>
        <v>0</v>
      </c>
      <c r="K1663" s="209" t="s">
        <v>367</v>
      </c>
      <c r="L1663" s="62"/>
      <c r="M1663" s="214" t="s">
        <v>21</v>
      </c>
      <c r="N1663" s="215" t="s">
        <v>41</v>
      </c>
      <c r="O1663" s="43"/>
      <c r="P1663" s="216">
        <f>O1663*H1663</f>
        <v>0</v>
      </c>
      <c r="Q1663" s="216">
        <v>2.0000000000000001E-4</v>
      </c>
      <c r="R1663" s="216">
        <f>Q1663*H1663</f>
        <v>3.4844800000000002E-2</v>
      </c>
      <c r="S1663" s="216">
        <v>0</v>
      </c>
      <c r="T1663" s="217">
        <f>S1663*H1663</f>
        <v>0</v>
      </c>
      <c r="AR1663" s="25" t="s">
        <v>464</v>
      </c>
      <c r="AT1663" s="25" t="s">
        <v>363</v>
      </c>
      <c r="AU1663" s="25" t="s">
        <v>79</v>
      </c>
      <c r="AY1663" s="25" t="s">
        <v>361</v>
      </c>
      <c r="BE1663" s="218">
        <f>IF(N1663="základní",J1663,0)</f>
        <v>0</v>
      </c>
      <c r="BF1663" s="218">
        <f>IF(N1663="snížená",J1663,0)</f>
        <v>0</v>
      </c>
      <c r="BG1663" s="218">
        <f>IF(N1663="zákl. přenesená",J1663,0)</f>
        <v>0</v>
      </c>
      <c r="BH1663" s="218">
        <f>IF(N1663="sníž. přenesená",J1663,0)</f>
        <v>0</v>
      </c>
      <c r="BI1663" s="218">
        <f>IF(N1663="nulová",J1663,0)</f>
        <v>0</v>
      </c>
      <c r="BJ1663" s="25" t="s">
        <v>77</v>
      </c>
      <c r="BK1663" s="218">
        <f>ROUND(I1663*H1663,2)</f>
        <v>0</v>
      </c>
      <c r="BL1663" s="25" t="s">
        <v>464</v>
      </c>
      <c r="BM1663" s="25" t="s">
        <v>2459</v>
      </c>
    </row>
    <row r="1664" spans="2:65" s="1" customFormat="1" ht="13.5">
      <c r="B1664" s="42"/>
      <c r="C1664" s="64"/>
      <c r="D1664" s="219" t="s">
        <v>369</v>
      </c>
      <c r="E1664" s="64"/>
      <c r="F1664" s="220" t="s">
        <v>2460</v>
      </c>
      <c r="G1664" s="64"/>
      <c r="H1664" s="64"/>
      <c r="I1664" s="175"/>
      <c r="J1664" s="64"/>
      <c r="K1664" s="64"/>
      <c r="L1664" s="62"/>
      <c r="M1664" s="221"/>
      <c r="N1664" s="43"/>
      <c r="O1664" s="43"/>
      <c r="P1664" s="43"/>
      <c r="Q1664" s="43"/>
      <c r="R1664" s="43"/>
      <c r="S1664" s="43"/>
      <c r="T1664" s="79"/>
      <c r="AT1664" s="25" t="s">
        <v>369</v>
      </c>
      <c r="AU1664" s="25" t="s">
        <v>79</v>
      </c>
    </row>
    <row r="1665" spans="2:65" s="13" customFormat="1" ht="13.5">
      <c r="B1665" s="233"/>
      <c r="C1665" s="234"/>
      <c r="D1665" s="235" t="s">
        <v>371</v>
      </c>
      <c r="E1665" s="236" t="s">
        <v>21</v>
      </c>
      <c r="F1665" s="237" t="s">
        <v>256</v>
      </c>
      <c r="G1665" s="234"/>
      <c r="H1665" s="238">
        <v>174.22399999999999</v>
      </c>
      <c r="I1665" s="239"/>
      <c r="J1665" s="234"/>
      <c r="K1665" s="234"/>
      <c r="L1665" s="240"/>
      <c r="M1665" s="241"/>
      <c r="N1665" s="242"/>
      <c r="O1665" s="242"/>
      <c r="P1665" s="242"/>
      <c r="Q1665" s="242"/>
      <c r="R1665" s="242"/>
      <c r="S1665" s="242"/>
      <c r="T1665" s="243"/>
      <c r="AT1665" s="244" t="s">
        <v>371</v>
      </c>
      <c r="AU1665" s="244" t="s">
        <v>79</v>
      </c>
      <c r="AV1665" s="13" t="s">
        <v>79</v>
      </c>
      <c r="AW1665" s="13" t="s">
        <v>33</v>
      </c>
      <c r="AX1665" s="13" t="s">
        <v>77</v>
      </c>
      <c r="AY1665" s="244" t="s">
        <v>361</v>
      </c>
    </row>
    <row r="1666" spans="2:65" s="1" customFormat="1" ht="31.5" customHeight="1">
      <c r="B1666" s="42"/>
      <c r="C1666" s="207" t="s">
        <v>2461</v>
      </c>
      <c r="D1666" s="207" t="s">
        <v>363</v>
      </c>
      <c r="E1666" s="208" t="s">
        <v>2462</v>
      </c>
      <c r="F1666" s="209" t="s">
        <v>2463</v>
      </c>
      <c r="G1666" s="210" t="s">
        <v>459</v>
      </c>
      <c r="H1666" s="211">
        <v>695.53300000000002</v>
      </c>
      <c r="I1666" s="212"/>
      <c r="J1666" s="213">
        <f>ROUND(I1666*H1666,2)</f>
        <v>0</v>
      </c>
      <c r="K1666" s="209" t="s">
        <v>367</v>
      </c>
      <c r="L1666" s="62"/>
      <c r="M1666" s="214" t="s">
        <v>21</v>
      </c>
      <c r="N1666" s="215" t="s">
        <v>41</v>
      </c>
      <c r="O1666" s="43"/>
      <c r="P1666" s="216">
        <f>O1666*H1666</f>
        <v>0</v>
      </c>
      <c r="Q1666" s="216">
        <v>2.9E-4</v>
      </c>
      <c r="R1666" s="216">
        <f>Q1666*H1666</f>
        <v>0.20170457</v>
      </c>
      <c r="S1666" s="216">
        <v>0</v>
      </c>
      <c r="T1666" s="217">
        <f>S1666*H1666</f>
        <v>0</v>
      </c>
      <c r="AR1666" s="25" t="s">
        <v>464</v>
      </c>
      <c r="AT1666" s="25" t="s">
        <v>363</v>
      </c>
      <c r="AU1666" s="25" t="s">
        <v>79</v>
      </c>
      <c r="AY1666" s="25" t="s">
        <v>361</v>
      </c>
      <c r="BE1666" s="218">
        <f>IF(N1666="základní",J1666,0)</f>
        <v>0</v>
      </c>
      <c r="BF1666" s="218">
        <f>IF(N1666="snížená",J1666,0)</f>
        <v>0</v>
      </c>
      <c r="BG1666" s="218">
        <f>IF(N1666="zákl. přenesená",J1666,0)</f>
        <v>0</v>
      </c>
      <c r="BH1666" s="218">
        <f>IF(N1666="sníž. přenesená",J1666,0)</f>
        <v>0</v>
      </c>
      <c r="BI1666" s="218">
        <f>IF(N1666="nulová",J1666,0)</f>
        <v>0</v>
      </c>
      <c r="BJ1666" s="25" t="s">
        <v>77</v>
      </c>
      <c r="BK1666" s="218">
        <f>ROUND(I1666*H1666,2)</f>
        <v>0</v>
      </c>
      <c r="BL1666" s="25" t="s">
        <v>464</v>
      </c>
      <c r="BM1666" s="25" t="s">
        <v>2464</v>
      </c>
    </row>
    <row r="1667" spans="2:65" s="1" customFormat="1" ht="27">
      <c r="B1667" s="42"/>
      <c r="C1667" s="64"/>
      <c r="D1667" s="219" t="s">
        <v>369</v>
      </c>
      <c r="E1667" s="64"/>
      <c r="F1667" s="220" t="s">
        <v>2465</v>
      </c>
      <c r="G1667" s="64"/>
      <c r="H1667" s="64"/>
      <c r="I1667" s="175"/>
      <c r="J1667" s="64"/>
      <c r="K1667" s="64"/>
      <c r="L1667" s="62"/>
      <c r="M1667" s="221"/>
      <c r="N1667" s="43"/>
      <c r="O1667" s="43"/>
      <c r="P1667" s="43"/>
      <c r="Q1667" s="43"/>
      <c r="R1667" s="43"/>
      <c r="S1667" s="43"/>
      <c r="T1667" s="79"/>
      <c r="AT1667" s="25" t="s">
        <v>369</v>
      </c>
      <c r="AU1667" s="25" t="s">
        <v>79</v>
      </c>
    </row>
    <row r="1668" spans="2:65" s="13" customFormat="1" ht="13.5">
      <c r="B1668" s="233"/>
      <c r="C1668" s="234"/>
      <c r="D1668" s="235" t="s">
        <v>371</v>
      </c>
      <c r="E1668" s="236" t="s">
        <v>258</v>
      </c>
      <c r="F1668" s="237" t="s">
        <v>2466</v>
      </c>
      <c r="G1668" s="234"/>
      <c r="H1668" s="238">
        <v>695.53300000000002</v>
      </c>
      <c r="I1668" s="239"/>
      <c r="J1668" s="234"/>
      <c r="K1668" s="234"/>
      <c r="L1668" s="240"/>
      <c r="M1668" s="241"/>
      <c r="N1668" s="242"/>
      <c r="O1668" s="242"/>
      <c r="P1668" s="242"/>
      <c r="Q1668" s="242"/>
      <c r="R1668" s="242"/>
      <c r="S1668" s="242"/>
      <c r="T1668" s="243"/>
      <c r="AT1668" s="244" t="s">
        <v>371</v>
      </c>
      <c r="AU1668" s="244" t="s">
        <v>79</v>
      </c>
      <c r="AV1668" s="13" t="s">
        <v>79</v>
      </c>
      <c r="AW1668" s="13" t="s">
        <v>33</v>
      </c>
      <c r="AX1668" s="13" t="s">
        <v>77</v>
      </c>
      <c r="AY1668" s="244" t="s">
        <v>361</v>
      </c>
    </row>
    <row r="1669" spans="2:65" s="1" customFormat="1" ht="31.5" customHeight="1">
      <c r="B1669" s="42"/>
      <c r="C1669" s="207" t="s">
        <v>2467</v>
      </c>
      <c r="D1669" s="207" t="s">
        <v>363</v>
      </c>
      <c r="E1669" s="208" t="s">
        <v>2468</v>
      </c>
      <c r="F1669" s="209" t="s">
        <v>2469</v>
      </c>
      <c r="G1669" s="210" t="s">
        <v>459</v>
      </c>
      <c r="H1669" s="211">
        <v>174.22399999999999</v>
      </c>
      <c r="I1669" s="212"/>
      <c r="J1669" s="213">
        <f>ROUND(I1669*H1669,2)</f>
        <v>0</v>
      </c>
      <c r="K1669" s="209" t="s">
        <v>367</v>
      </c>
      <c r="L1669" s="62"/>
      <c r="M1669" s="214" t="s">
        <v>21</v>
      </c>
      <c r="N1669" s="215" t="s">
        <v>41</v>
      </c>
      <c r="O1669" s="43"/>
      <c r="P1669" s="216">
        <f>O1669*H1669</f>
        <v>0</v>
      </c>
      <c r="Q1669" s="216">
        <v>2.9E-4</v>
      </c>
      <c r="R1669" s="216">
        <f>Q1669*H1669</f>
        <v>5.0524960000000001E-2</v>
      </c>
      <c r="S1669" s="216">
        <v>0</v>
      </c>
      <c r="T1669" s="217">
        <f>S1669*H1669</f>
        <v>0</v>
      </c>
      <c r="AR1669" s="25" t="s">
        <v>464</v>
      </c>
      <c r="AT1669" s="25" t="s">
        <v>363</v>
      </c>
      <c r="AU1669" s="25" t="s">
        <v>79</v>
      </c>
      <c r="AY1669" s="25" t="s">
        <v>361</v>
      </c>
      <c r="BE1669" s="218">
        <f>IF(N1669="základní",J1669,0)</f>
        <v>0</v>
      </c>
      <c r="BF1669" s="218">
        <f>IF(N1669="snížená",J1669,0)</f>
        <v>0</v>
      </c>
      <c r="BG1669" s="218">
        <f>IF(N1669="zákl. přenesená",J1669,0)</f>
        <v>0</v>
      </c>
      <c r="BH1669" s="218">
        <f>IF(N1669="sníž. přenesená",J1669,0)</f>
        <v>0</v>
      </c>
      <c r="BI1669" s="218">
        <f>IF(N1669="nulová",J1669,0)</f>
        <v>0</v>
      </c>
      <c r="BJ1669" s="25" t="s">
        <v>77</v>
      </c>
      <c r="BK1669" s="218">
        <f>ROUND(I1669*H1669,2)</f>
        <v>0</v>
      </c>
      <c r="BL1669" s="25" t="s">
        <v>464</v>
      </c>
      <c r="BM1669" s="25" t="s">
        <v>2470</v>
      </c>
    </row>
    <row r="1670" spans="2:65" s="1" customFormat="1" ht="27">
      <c r="B1670" s="42"/>
      <c r="C1670" s="64"/>
      <c r="D1670" s="219" t="s">
        <v>369</v>
      </c>
      <c r="E1670" s="64"/>
      <c r="F1670" s="220" t="s">
        <v>2471</v>
      </c>
      <c r="G1670" s="64"/>
      <c r="H1670" s="64"/>
      <c r="I1670" s="175"/>
      <c r="J1670" s="64"/>
      <c r="K1670" s="64"/>
      <c r="L1670" s="62"/>
      <c r="M1670" s="221"/>
      <c r="N1670" s="43"/>
      <c r="O1670" s="43"/>
      <c r="P1670" s="43"/>
      <c r="Q1670" s="43"/>
      <c r="R1670" s="43"/>
      <c r="S1670" s="43"/>
      <c r="T1670" s="79"/>
      <c r="AT1670" s="25" t="s">
        <v>369</v>
      </c>
      <c r="AU1670" s="25" t="s">
        <v>79</v>
      </c>
    </row>
    <row r="1671" spans="2:65" s="13" customFormat="1" ht="27">
      <c r="B1671" s="233"/>
      <c r="C1671" s="234"/>
      <c r="D1671" s="219" t="s">
        <v>371</v>
      </c>
      <c r="E1671" s="245" t="s">
        <v>21</v>
      </c>
      <c r="F1671" s="246" t="s">
        <v>854</v>
      </c>
      <c r="G1671" s="234"/>
      <c r="H1671" s="247">
        <v>98.367000000000004</v>
      </c>
      <c r="I1671" s="239"/>
      <c r="J1671" s="234"/>
      <c r="K1671" s="234"/>
      <c r="L1671" s="240"/>
      <c r="M1671" s="241"/>
      <c r="N1671" s="242"/>
      <c r="O1671" s="242"/>
      <c r="P1671" s="242"/>
      <c r="Q1671" s="242"/>
      <c r="R1671" s="242"/>
      <c r="S1671" s="242"/>
      <c r="T1671" s="243"/>
      <c r="AT1671" s="244" t="s">
        <v>371</v>
      </c>
      <c r="AU1671" s="244" t="s">
        <v>79</v>
      </c>
      <c r="AV1671" s="13" t="s">
        <v>79</v>
      </c>
      <c r="AW1671" s="13" t="s">
        <v>33</v>
      </c>
      <c r="AX1671" s="13" t="s">
        <v>70</v>
      </c>
      <c r="AY1671" s="244" t="s">
        <v>361</v>
      </c>
    </row>
    <row r="1672" spans="2:65" s="13" customFormat="1" ht="27">
      <c r="B1672" s="233"/>
      <c r="C1672" s="234"/>
      <c r="D1672" s="219" t="s">
        <v>371</v>
      </c>
      <c r="E1672" s="245" t="s">
        <v>21</v>
      </c>
      <c r="F1672" s="246" t="s">
        <v>861</v>
      </c>
      <c r="G1672" s="234"/>
      <c r="H1672" s="247">
        <v>75.856999999999999</v>
      </c>
      <c r="I1672" s="239"/>
      <c r="J1672" s="234"/>
      <c r="K1672" s="234"/>
      <c r="L1672" s="240"/>
      <c r="M1672" s="241"/>
      <c r="N1672" s="242"/>
      <c r="O1672" s="242"/>
      <c r="P1672" s="242"/>
      <c r="Q1672" s="242"/>
      <c r="R1672" s="242"/>
      <c r="S1672" s="242"/>
      <c r="T1672" s="243"/>
      <c r="AT1672" s="244" t="s">
        <v>371</v>
      </c>
      <c r="AU1672" s="244" t="s">
        <v>79</v>
      </c>
      <c r="AV1672" s="13" t="s">
        <v>79</v>
      </c>
      <c r="AW1672" s="13" t="s">
        <v>33</v>
      </c>
      <c r="AX1672" s="13" t="s">
        <v>70</v>
      </c>
      <c r="AY1672" s="244" t="s">
        <v>361</v>
      </c>
    </row>
    <row r="1673" spans="2:65" s="14" customFormat="1" ht="13.5">
      <c r="B1673" s="248"/>
      <c r="C1673" s="249"/>
      <c r="D1673" s="235" t="s">
        <v>371</v>
      </c>
      <c r="E1673" s="250" t="s">
        <v>256</v>
      </c>
      <c r="F1673" s="251" t="s">
        <v>392</v>
      </c>
      <c r="G1673" s="249"/>
      <c r="H1673" s="252">
        <v>174.22399999999999</v>
      </c>
      <c r="I1673" s="253"/>
      <c r="J1673" s="249"/>
      <c r="K1673" s="249"/>
      <c r="L1673" s="254"/>
      <c r="M1673" s="255"/>
      <c r="N1673" s="256"/>
      <c r="O1673" s="256"/>
      <c r="P1673" s="256"/>
      <c r="Q1673" s="256"/>
      <c r="R1673" s="256"/>
      <c r="S1673" s="256"/>
      <c r="T1673" s="257"/>
      <c r="AT1673" s="258" t="s">
        <v>371</v>
      </c>
      <c r="AU1673" s="258" t="s">
        <v>79</v>
      </c>
      <c r="AV1673" s="14" t="s">
        <v>147</v>
      </c>
      <c r="AW1673" s="14" t="s">
        <v>33</v>
      </c>
      <c r="AX1673" s="14" t="s">
        <v>77</v>
      </c>
      <c r="AY1673" s="258" t="s">
        <v>361</v>
      </c>
    </row>
    <row r="1674" spans="2:65" s="1" customFormat="1" ht="31.5" customHeight="1">
      <c r="B1674" s="42"/>
      <c r="C1674" s="207" t="s">
        <v>2472</v>
      </c>
      <c r="D1674" s="207" t="s">
        <v>363</v>
      </c>
      <c r="E1674" s="208" t="s">
        <v>2473</v>
      </c>
      <c r="F1674" s="209" t="s">
        <v>2474</v>
      </c>
      <c r="G1674" s="210" t="s">
        <v>459</v>
      </c>
      <c r="H1674" s="211">
        <v>869.75699999999995</v>
      </c>
      <c r="I1674" s="212"/>
      <c r="J1674" s="213">
        <f>ROUND(I1674*H1674,2)</f>
        <v>0</v>
      </c>
      <c r="K1674" s="209" t="s">
        <v>367</v>
      </c>
      <c r="L1674" s="62"/>
      <c r="M1674" s="214" t="s">
        <v>21</v>
      </c>
      <c r="N1674" s="215" t="s">
        <v>41</v>
      </c>
      <c r="O1674" s="43"/>
      <c r="P1674" s="216">
        <f>O1674*H1674</f>
        <v>0</v>
      </c>
      <c r="Q1674" s="216">
        <v>1.0000000000000001E-5</v>
      </c>
      <c r="R1674" s="216">
        <f>Q1674*H1674</f>
        <v>8.69757E-3</v>
      </c>
      <c r="S1674" s="216">
        <v>0</v>
      </c>
      <c r="T1674" s="217">
        <f>S1674*H1674</f>
        <v>0</v>
      </c>
      <c r="AR1674" s="25" t="s">
        <v>464</v>
      </c>
      <c r="AT1674" s="25" t="s">
        <v>363</v>
      </c>
      <c r="AU1674" s="25" t="s">
        <v>79</v>
      </c>
      <c r="AY1674" s="25" t="s">
        <v>361</v>
      </c>
      <c r="BE1674" s="218">
        <f>IF(N1674="základní",J1674,0)</f>
        <v>0</v>
      </c>
      <c r="BF1674" s="218">
        <f>IF(N1674="snížená",J1674,0)</f>
        <v>0</v>
      </c>
      <c r="BG1674" s="218">
        <f>IF(N1674="zákl. přenesená",J1674,0)</f>
        <v>0</v>
      </c>
      <c r="BH1674" s="218">
        <f>IF(N1674="sníž. přenesená",J1674,0)</f>
        <v>0</v>
      </c>
      <c r="BI1674" s="218">
        <f>IF(N1674="nulová",J1674,0)</f>
        <v>0</v>
      </c>
      <c r="BJ1674" s="25" t="s">
        <v>77</v>
      </c>
      <c r="BK1674" s="218">
        <f>ROUND(I1674*H1674,2)</f>
        <v>0</v>
      </c>
      <c r="BL1674" s="25" t="s">
        <v>464</v>
      </c>
      <c r="BM1674" s="25" t="s">
        <v>2475</v>
      </c>
    </row>
    <row r="1675" spans="2:65" s="1" customFormat="1" ht="27">
      <c r="B1675" s="42"/>
      <c r="C1675" s="64"/>
      <c r="D1675" s="219" t="s">
        <v>369</v>
      </c>
      <c r="E1675" s="64"/>
      <c r="F1675" s="220" t="s">
        <v>2476</v>
      </c>
      <c r="G1675" s="64"/>
      <c r="H1675" s="64"/>
      <c r="I1675" s="175"/>
      <c r="J1675" s="64"/>
      <c r="K1675" s="64"/>
      <c r="L1675" s="62"/>
      <c r="M1675" s="221"/>
      <c r="N1675" s="43"/>
      <c r="O1675" s="43"/>
      <c r="P1675" s="43"/>
      <c r="Q1675" s="43"/>
      <c r="R1675" s="43"/>
      <c r="S1675" s="43"/>
      <c r="T1675" s="79"/>
      <c r="AT1675" s="25" t="s">
        <v>369</v>
      </c>
      <c r="AU1675" s="25" t="s">
        <v>79</v>
      </c>
    </row>
    <row r="1676" spans="2:65" s="13" customFormat="1" ht="13.5">
      <c r="B1676" s="233"/>
      <c r="C1676" s="234"/>
      <c r="D1676" s="219" t="s">
        <v>371</v>
      </c>
      <c r="E1676" s="245" t="s">
        <v>21</v>
      </c>
      <c r="F1676" s="246" t="s">
        <v>2477</v>
      </c>
      <c r="G1676" s="234"/>
      <c r="H1676" s="247">
        <v>869.75699999999995</v>
      </c>
      <c r="I1676" s="239"/>
      <c r="J1676" s="234"/>
      <c r="K1676" s="234"/>
      <c r="L1676" s="240"/>
      <c r="M1676" s="286"/>
      <c r="N1676" s="287"/>
      <c r="O1676" s="287"/>
      <c r="P1676" s="287"/>
      <c r="Q1676" s="287"/>
      <c r="R1676" s="287"/>
      <c r="S1676" s="287"/>
      <c r="T1676" s="288"/>
      <c r="AT1676" s="244" t="s">
        <v>371</v>
      </c>
      <c r="AU1676" s="244" t="s">
        <v>79</v>
      </c>
      <c r="AV1676" s="13" t="s">
        <v>79</v>
      </c>
      <c r="AW1676" s="13" t="s">
        <v>33</v>
      </c>
      <c r="AX1676" s="13" t="s">
        <v>77</v>
      </c>
      <c r="AY1676" s="244" t="s">
        <v>361</v>
      </c>
    </row>
    <row r="1677" spans="2:65" s="1" customFormat="1" ht="6.95" customHeight="1">
      <c r="B1677" s="57"/>
      <c r="C1677" s="58"/>
      <c r="D1677" s="58"/>
      <c r="E1677" s="58"/>
      <c r="F1677" s="58"/>
      <c r="G1677" s="58"/>
      <c r="H1677" s="58"/>
      <c r="I1677" s="151"/>
      <c r="J1677" s="58"/>
      <c r="K1677" s="58"/>
      <c r="L1677" s="62"/>
    </row>
  </sheetData>
  <sheetProtection algorithmName="SHA-512" hashValue="nq6TnHOrPi7egre5g/e7TIGIDMllxoCVYQOiCBD0Im+mlLndsLGiD29gb9xn02UbAGat3hHNyv5QuMaJVAcsZA==" saltValue="x5S7tO9aTqUoX9WOBvlQ0w==" spinCount="100000" sheet="1" objects="1" scenarios="1" formatCells="0" formatColumns="0" formatRows="0" sort="0" autoFilter="0"/>
  <autoFilter ref="C112:K1676" xr:uid="{00000000-0009-0000-0000-000001000000}"/>
  <mergeCells count="15">
    <mergeCell ref="E103:H103"/>
    <mergeCell ref="E101:H101"/>
    <mergeCell ref="E105:H105"/>
    <mergeCell ref="G1:H1"/>
    <mergeCell ref="L2:V2"/>
    <mergeCell ref="E49:H49"/>
    <mergeCell ref="E53:H53"/>
    <mergeCell ref="E51:H51"/>
    <mergeCell ref="E55:H55"/>
    <mergeCell ref="E99:H99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100-000000000000}"/>
    <hyperlink ref="G1:H1" location="C62" display="2) Rekapitulace" xr:uid="{00000000-0004-0000-0100-000001000000}"/>
    <hyperlink ref="J1" location="C112" display="3) Soupis prací" xr:uid="{00000000-0004-0000-0100-000002000000}"/>
    <hyperlink ref="L1:V1" location="'Rekapitulace stavby'!C2" display="Rekapitulace stavby" xr:uid="{00000000-0004-0000-01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R315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91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246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2478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ROUND(J96,2)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ROUND(SUM(BE96:BE314), 2)</f>
        <v>0</v>
      </c>
      <c r="G34" s="43"/>
      <c r="H34" s="43"/>
      <c r="I34" s="143">
        <v>0.21</v>
      </c>
      <c r="J34" s="142">
        <f>ROUND(ROUND((SUM(BE96:BE314)),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ROUND(SUM(BF96:BF314), 2)</f>
        <v>0</v>
      </c>
      <c r="G35" s="43"/>
      <c r="H35" s="43"/>
      <c r="I35" s="143">
        <v>0.15</v>
      </c>
      <c r="J35" s="142">
        <f>ROUND(ROUND((SUM(BF96:BF314)),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ROUND(SUM(BG96:BG314),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ROUND(SUM(BH96:BH314),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ROUND(SUM(BI96:BI314),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246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D.1.1.04 - Zařízení pro vytápění staveb, VZT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J96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328</v>
      </c>
      <c r="E65" s="164"/>
      <c r="F65" s="164"/>
      <c r="G65" s="164"/>
      <c r="H65" s="164"/>
      <c r="I65" s="165"/>
      <c r="J65" s="166">
        <f>J97</f>
        <v>0</v>
      </c>
      <c r="K65" s="167"/>
    </row>
    <row r="66" spans="2:12" s="9" customFormat="1" ht="19.899999999999999" customHeight="1">
      <c r="B66" s="168"/>
      <c r="C66" s="169"/>
      <c r="D66" s="170" t="s">
        <v>2479</v>
      </c>
      <c r="E66" s="171"/>
      <c r="F66" s="171"/>
      <c r="G66" s="171"/>
      <c r="H66" s="171"/>
      <c r="I66" s="172"/>
      <c r="J66" s="173">
        <f>J98</f>
        <v>0</v>
      </c>
      <c r="K66" s="174"/>
    </row>
    <row r="67" spans="2:12" s="9" customFormat="1" ht="19.899999999999999" customHeight="1">
      <c r="B67" s="168"/>
      <c r="C67" s="169"/>
      <c r="D67" s="170" t="s">
        <v>331</v>
      </c>
      <c r="E67" s="171"/>
      <c r="F67" s="171"/>
      <c r="G67" s="171"/>
      <c r="H67" s="171"/>
      <c r="I67" s="172"/>
      <c r="J67" s="173">
        <f>J135</f>
        <v>0</v>
      </c>
      <c r="K67" s="174"/>
    </row>
    <row r="68" spans="2:12" s="9" customFormat="1" ht="19.899999999999999" customHeight="1">
      <c r="B68" s="168"/>
      <c r="C68" s="169"/>
      <c r="D68" s="170" t="s">
        <v>2480</v>
      </c>
      <c r="E68" s="171"/>
      <c r="F68" s="171"/>
      <c r="G68" s="171"/>
      <c r="H68" s="171"/>
      <c r="I68" s="172"/>
      <c r="J68" s="173">
        <f>J160</f>
        <v>0</v>
      </c>
      <c r="K68" s="174"/>
    </row>
    <row r="69" spans="2:12" s="9" customFormat="1" ht="19.899999999999999" customHeight="1">
      <c r="B69" s="168"/>
      <c r="C69" s="169"/>
      <c r="D69" s="170" t="s">
        <v>2481</v>
      </c>
      <c r="E69" s="171"/>
      <c r="F69" s="171"/>
      <c r="G69" s="171"/>
      <c r="H69" s="171"/>
      <c r="I69" s="172"/>
      <c r="J69" s="173">
        <f>J192</f>
        <v>0</v>
      </c>
      <c r="K69" s="174"/>
    </row>
    <row r="70" spans="2:12" s="9" customFormat="1" ht="19.899999999999999" customHeight="1">
      <c r="B70" s="168"/>
      <c r="C70" s="169"/>
      <c r="D70" s="170" t="s">
        <v>2482</v>
      </c>
      <c r="E70" s="171"/>
      <c r="F70" s="171"/>
      <c r="G70" s="171"/>
      <c r="H70" s="171"/>
      <c r="I70" s="172"/>
      <c r="J70" s="173">
        <f>J199</f>
        <v>0</v>
      </c>
      <c r="K70" s="174"/>
    </row>
    <row r="71" spans="2:12" s="9" customFormat="1" ht="19.899999999999999" customHeight="1">
      <c r="B71" s="168"/>
      <c r="C71" s="169"/>
      <c r="D71" s="170" t="s">
        <v>2483</v>
      </c>
      <c r="E71" s="171"/>
      <c r="F71" s="171"/>
      <c r="G71" s="171"/>
      <c r="H71" s="171"/>
      <c r="I71" s="172"/>
      <c r="J71" s="173">
        <f>J222</f>
        <v>0</v>
      </c>
      <c r="K71" s="174"/>
    </row>
    <row r="72" spans="2:12" s="9" customFormat="1" ht="19.899999999999999" customHeight="1">
      <c r="B72" s="168"/>
      <c r="C72" s="169"/>
      <c r="D72" s="170" t="s">
        <v>2484</v>
      </c>
      <c r="E72" s="171"/>
      <c r="F72" s="171"/>
      <c r="G72" s="171"/>
      <c r="H72" s="171"/>
      <c r="I72" s="172"/>
      <c r="J72" s="173">
        <f>J261</f>
        <v>0</v>
      </c>
      <c r="K72" s="174"/>
    </row>
    <row r="73" spans="2:12" s="1" customFormat="1" ht="21.75" customHeight="1">
      <c r="B73" s="42"/>
      <c r="C73" s="43"/>
      <c r="D73" s="43"/>
      <c r="E73" s="43"/>
      <c r="F73" s="43"/>
      <c r="G73" s="43"/>
      <c r="H73" s="43"/>
      <c r="I73" s="129"/>
      <c r="J73" s="43"/>
      <c r="K73" s="46"/>
    </row>
    <row r="74" spans="2:12" s="1" customFormat="1" ht="6.95" customHeight="1">
      <c r="B74" s="57"/>
      <c r="C74" s="58"/>
      <c r="D74" s="58"/>
      <c r="E74" s="58"/>
      <c r="F74" s="58"/>
      <c r="G74" s="58"/>
      <c r="H74" s="58"/>
      <c r="I74" s="151"/>
      <c r="J74" s="58"/>
      <c r="K74" s="59"/>
    </row>
    <row r="78" spans="2:12" s="1" customFormat="1" ht="6.95" customHeight="1">
      <c r="B78" s="60"/>
      <c r="C78" s="61"/>
      <c r="D78" s="61"/>
      <c r="E78" s="61"/>
      <c r="F78" s="61"/>
      <c r="G78" s="61"/>
      <c r="H78" s="61"/>
      <c r="I78" s="154"/>
      <c r="J78" s="61"/>
      <c r="K78" s="61"/>
      <c r="L78" s="62"/>
    </row>
    <row r="79" spans="2:12" s="1" customFormat="1" ht="36.950000000000003" customHeight="1">
      <c r="B79" s="42"/>
      <c r="C79" s="63" t="s">
        <v>345</v>
      </c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6.95" customHeight="1">
      <c r="B80" s="42"/>
      <c r="C80" s="64"/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14.45" customHeight="1">
      <c r="B81" s="42"/>
      <c r="C81" s="66" t="s">
        <v>18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63" s="1" customFormat="1" ht="22.5" customHeight="1">
      <c r="B82" s="42"/>
      <c r="C82" s="64"/>
      <c r="D82" s="64"/>
      <c r="E82" s="423" t="str">
        <f>E7</f>
        <v>Transformace ÚSP pro mládež Kvasiny – výstavba v lokalitě Kostelec nad Orlicí 2</v>
      </c>
      <c r="F82" s="424"/>
      <c r="G82" s="424"/>
      <c r="H82" s="424"/>
      <c r="I82" s="175"/>
      <c r="J82" s="64"/>
      <c r="K82" s="64"/>
      <c r="L82" s="62"/>
    </row>
    <row r="83" spans="2:63">
      <c r="B83" s="29"/>
      <c r="C83" s="66" t="s">
        <v>237</v>
      </c>
      <c r="D83" s="176"/>
      <c r="E83" s="176"/>
      <c r="F83" s="176"/>
      <c r="G83" s="176"/>
      <c r="H83" s="176"/>
      <c r="J83" s="176"/>
      <c r="K83" s="176"/>
      <c r="L83" s="177"/>
    </row>
    <row r="84" spans="2:63" ht="22.5" customHeight="1">
      <c r="B84" s="29"/>
      <c r="C84" s="176"/>
      <c r="D84" s="176"/>
      <c r="E84" s="423" t="s">
        <v>240</v>
      </c>
      <c r="F84" s="427"/>
      <c r="G84" s="427"/>
      <c r="H84" s="427"/>
      <c r="J84" s="176"/>
      <c r="K84" s="176"/>
      <c r="L84" s="177"/>
    </row>
    <row r="85" spans="2:63">
      <c r="B85" s="29"/>
      <c r="C85" s="66" t="s">
        <v>243</v>
      </c>
      <c r="D85" s="176"/>
      <c r="E85" s="176"/>
      <c r="F85" s="176"/>
      <c r="G85" s="176"/>
      <c r="H85" s="176"/>
      <c r="J85" s="176"/>
      <c r="K85" s="176"/>
      <c r="L85" s="177"/>
    </row>
    <row r="86" spans="2:63" s="1" customFormat="1" ht="22.5" customHeight="1">
      <c r="B86" s="42"/>
      <c r="C86" s="64"/>
      <c r="D86" s="64"/>
      <c r="E86" s="425" t="s">
        <v>246</v>
      </c>
      <c r="F86" s="426"/>
      <c r="G86" s="426"/>
      <c r="H86" s="426"/>
      <c r="I86" s="175"/>
      <c r="J86" s="64"/>
      <c r="K86" s="64"/>
      <c r="L86" s="62"/>
    </row>
    <row r="87" spans="2:63" s="1" customFormat="1" ht="14.45" customHeight="1">
      <c r="B87" s="42"/>
      <c r="C87" s="66" t="s">
        <v>248</v>
      </c>
      <c r="D87" s="64"/>
      <c r="E87" s="64"/>
      <c r="F87" s="64"/>
      <c r="G87" s="64"/>
      <c r="H87" s="64"/>
      <c r="I87" s="175"/>
      <c r="J87" s="64"/>
      <c r="K87" s="64"/>
      <c r="L87" s="62"/>
    </row>
    <row r="88" spans="2:63" s="1" customFormat="1" ht="23.25" customHeight="1">
      <c r="B88" s="42"/>
      <c r="C88" s="64"/>
      <c r="D88" s="64"/>
      <c r="E88" s="394" t="str">
        <f>E13</f>
        <v>D.1.1.04 - Zařízení pro vytápění staveb, VZT</v>
      </c>
      <c r="F88" s="426"/>
      <c r="G88" s="426"/>
      <c r="H88" s="426"/>
      <c r="I88" s="175"/>
      <c r="J88" s="64"/>
      <c r="K88" s="64"/>
      <c r="L88" s="62"/>
    </row>
    <row r="89" spans="2:63" s="1" customFormat="1" ht="6.9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3" s="1" customFormat="1" ht="18" customHeight="1">
      <c r="B90" s="42"/>
      <c r="C90" s="66" t="s">
        <v>23</v>
      </c>
      <c r="D90" s="64"/>
      <c r="E90" s="64"/>
      <c r="F90" s="178" t="str">
        <f>F16</f>
        <v xml:space="preserve"> </v>
      </c>
      <c r="G90" s="64"/>
      <c r="H90" s="64"/>
      <c r="I90" s="179" t="s">
        <v>25</v>
      </c>
      <c r="J90" s="74" t="str">
        <f>IF(J16="","",J16)</f>
        <v>11. 5. 2017</v>
      </c>
      <c r="K90" s="64"/>
      <c r="L90" s="62"/>
    </row>
    <row r="91" spans="2:63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63" s="1" customFormat="1">
      <c r="B92" s="42"/>
      <c r="C92" s="66" t="s">
        <v>27</v>
      </c>
      <c r="D92" s="64"/>
      <c r="E92" s="64"/>
      <c r="F92" s="178" t="str">
        <f>E19</f>
        <v xml:space="preserve"> </v>
      </c>
      <c r="G92" s="64"/>
      <c r="H92" s="64"/>
      <c r="I92" s="179" t="s">
        <v>32</v>
      </c>
      <c r="J92" s="178" t="str">
        <f>E25</f>
        <v xml:space="preserve"> </v>
      </c>
      <c r="K92" s="64"/>
      <c r="L92" s="62"/>
    </row>
    <row r="93" spans="2:63" s="1" customFormat="1" ht="14.45" customHeight="1">
      <c r="B93" s="42"/>
      <c r="C93" s="66" t="s">
        <v>30</v>
      </c>
      <c r="D93" s="64"/>
      <c r="E93" s="64"/>
      <c r="F93" s="178" t="str">
        <f>IF(E22="","",E22)</f>
        <v/>
      </c>
      <c r="G93" s="64"/>
      <c r="H93" s="64"/>
      <c r="I93" s="175"/>
      <c r="J93" s="64"/>
      <c r="K93" s="64"/>
      <c r="L93" s="62"/>
    </row>
    <row r="94" spans="2:63" s="1" customFormat="1" ht="10.35" customHeight="1">
      <c r="B94" s="42"/>
      <c r="C94" s="64"/>
      <c r="D94" s="64"/>
      <c r="E94" s="64"/>
      <c r="F94" s="64"/>
      <c r="G94" s="64"/>
      <c r="H94" s="64"/>
      <c r="I94" s="175"/>
      <c r="J94" s="64"/>
      <c r="K94" s="64"/>
      <c r="L94" s="62"/>
    </row>
    <row r="95" spans="2:63" s="10" customFormat="1" ht="29.25" customHeight="1">
      <c r="B95" s="180"/>
      <c r="C95" s="181" t="s">
        <v>346</v>
      </c>
      <c r="D95" s="182" t="s">
        <v>55</v>
      </c>
      <c r="E95" s="182" t="s">
        <v>51</v>
      </c>
      <c r="F95" s="182" t="s">
        <v>347</v>
      </c>
      <c r="G95" s="182" t="s">
        <v>348</v>
      </c>
      <c r="H95" s="182" t="s">
        <v>349</v>
      </c>
      <c r="I95" s="183" t="s">
        <v>350</v>
      </c>
      <c r="J95" s="182" t="s">
        <v>317</v>
      </c>
      <c r="K95" s="184" t="s">
        <v>351</v>
      </c>
      <c r="L95" s="185"/>
      <c r="M95" s="82" t="s">
        <v>352</v>
      </c>
      <c r="N95" s="83" t="s">
        <v>40</v>
      </c>
      <c r="O95" s="83" t="s">
        <v>353</v>
      </c>
      <c r="P95" s="83" t="s">
        <v>354</v>
      </c>
      <c r="Q95" s="83" t="s">
        <v>355</v>
      </c>
      <c r="R95" s="83" t="s">
        <v>356</v>
      </c>
      <c r="S95" s="83" t="s">
        <v>357</v>
      </c>
      <c r="T95" s="84" t="s">
        <v>358</v>
      </c>
    </row>
    <row r="96" spans="2:63" s="1" customFormat="1" ht="29.25" customHeight="1">
      <c r="B96" s="42"/>
      <c r="C96" s="88" t="s">
        <v>318</v>
      </c>
      <c r="D96" s="64"/>
      <c r="E96" s="64"/>
      <c r="F96" s="64"/>
      <c r="G96" s="64"/>
      <c r="H96" s="64"/>
      <c r="I96" s="175"/>
      <c r="J96" s="186">
        <f>BK96</f>
        <v>0</v>
      </c>
      <c r="K96" s="64"/>
      <c r="L96" s="62"/>
      <c r="M96" s="85"/>
      <c r="N96" s="86"/>
      <c r="O96" s="86"/>
      <c r="P96" s="187">
        <f>P97</f>
        <v>0</v>
      </c>
      <c r="Q96" s="86"/>
      <c r="R96" s="187">
        <f>R97</f>
        <v>0</v>
      </c>
      <c r="S96" s="86"/>
      <c r="T96" s="188">
        <f>T97</f>
        <v>0</v>
      </c>
      <c r="AT96" s="25" t="s">
        <v>69</v>
      </c>
      <c r="AU96" s="25" t="s">
        <v>319</v>
      </c>
      <c r="BK96" s="189">
        <f>BK97</f>
        <v>0</v>
      </c>
    </row>
    <row r="97" spans="2:65" s="11" customFormat="1" ht="37.35" customHeight="1">
      <c r="B97" s="190"/>
      <c r="C97" s="191"/>
      <c r="D97" s="192" t="s">
        <v>69</v>
      </c>
      <c r="E97" s="193" t="s">
        <v>1160</v>
      </c>
      <c r="F97" s="193" t="s">
        <v>1161</v>
      </c>
      <c r="G97" s="191"/>
      <c r="H97" s="191"/>
      <c r="I97" s="194"/>
      <c r="J97" s="195">
        <f>BK97</f>
        <v>0</v>
      </c>
      <c r="K97" s="191"/>
      <c r="L97" s="196"/>
      <c r="M97" s="197"/>
      <c r="N97" s="198"/>
      <c r="O97" s="198"/>
      <c r="P97" s="199">
        <f>P98+P135+P160+P192+P199+P222+P261</f>
        <v>0</v>
      </c>
      <c r="Q97" s="198"/>
      <c r="R97" s="199">
        <f>R98+R135+R160+R192+R199+R222+R261</f>
        <v>0</v>
      </c>
      <c r="S97" s="198"/>
      <c r="T97" s="200">
        <f>T98+T135+T160+T192+T199+T222+T261</f>
        <v>0</v>
      </c>
      <c r="AR97" s="201" t="s">
        <v>79</v>
      </c>
      <c r="AT97" s="202" t="s">
        <v>69</v>
      </c>
      <c r="AU97" s="202" t="s">
        <v>70</v>
      </c>
      <c r="AY97" s="201" t="s">
        <v>361</v>
      </c>
      <c r="BK97" s="203">
        <f>BK98+BK135+BK160+BK192+BK199+BK222+BK261</f>
        <v>0</v>
      </c>
    </row>
    <row r="98" spans="2:65" s="11" customFormat="1" ht="19.899999999999999" customHeight="1">
      <c r="B98" s="190"/>
      <c r="C98" s="191"/>
      <c r="D98" s="204" t="s">
        <v>69</v>
      </c>
      <c r="E98" s="205" t="s">
        <v>2485</v>
      </c>
      <c r="F98" s="205" t="s">
        <v>2486</v>
      </c>
      <c r="G98" s="191"/>
      <c r="H98" s="191"/>
      <c r="I98" s="194"/>
      <c r="J98" s="206">
        <f>BK98</f>
        <v>0</v>
      </c>
      <c r="K98" s="191"/>
      <c r="L98" s="196"/>
      <c r="M98" s="197"/>
      <c r="N98" s="198"/>
      <c r="O98" s="198"/>
      <c r="P98" s="199">
        <f>SUM(P99:P134)</f>
        <v>0</v>
      </c>
      <c r="Q98" s="198"/>
      <c r="R98" s="199">
        <f>SUM(R99:R134)</f>
        <v>0</v>
      </c>
      <c r="S98" s="198"/>
      <c r="T98" s="200">
        <f>SUM(T99:T134)</f>
        <v>0</v>
      </c>
      <c r="AR98" s="201" t="s">
        <v>77</v>
      </c>
      <c r="AT98" s="202" t="s">
        <v>69</v>
      </c>
      <c r="AU98" s="202" t="s">
        <v>77</v>
      </c>
      <c r="AY98" s="201" t="s">
        <v>361</v>
      </c>
      <c r="BK98" s="203">
        <f>SUM(BK99:BK134)</f>
        <v>0</v>
      </c>
    </row>
    <row r="99" spans="2:65" s="1" customFormat="1" ht="31.5" customHeight="1">
      <c r="B99" s="42"/>
      <c r="C99" s="273" t="s">
        <v>77</v>
      </c>
      <c r="D99" s="273" t="s">
        <v>952</v>
      </c>
      <c r="E99" s="274" t="s">
        <v>2487</v>
      </c>
      <c r="F99" s="275" t="s">
        <v>2488</v>
      </c>
      <c r="G99" s="276" t="s">
        <v>614</v>
      </c>
      <c r="H99" s="277">
        <v>3</v>
      </c>
      <c r="I99" s="278"/>
      <c r="J99" s="279">
        <f>ROUND(I99*H99,2)</f>
        <v>0</v>
      </c>
      <c r="K99" s="275" t="s">
        <v>21</v>
      </c>
      <c r="L99" s="280"/>
      <c r="M99" s="281" t="s">
        <v>21</v>
      </c>
      <c r="N99" s="282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</v>
      </c>
      <c r="T99" s="217">
        <f>S99*H99</f>
        <v>0</v>
      </c>
      <c r="AR99" s="25" t="s">
        <v>417</v>
      </c>
      <c r="AT99" s="25" t="s">
        <v>952</v>
      </c>
      <c r="AU99" s="25" t="s">
        <v>79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147</v>
      </c>
      <c r="BM99" s="25" t="s">
        <v>79</v>
      </c>
    </row>
    <row r="100" spans="2:65" s="1" customFormat="1" ht="27">
      <c r="B100" s="42"/>
      <c r="C100" s="64"/>
      <c r="D100" s="235" t="s">
        <v>369</v>
      </c>
      <c r="E100" s="64"/>
      <c r="F100" s="285" t="s">
        <v>2488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79</v>
      </c>
    </row>
    <row r="101" spans="2:65" s="1" customFormat="1" ht="31.5" customHeight="1">
      <c r="B101" s="42"/>
      <c r="C101" s="273" t="s">
        <v>79</v>
      </c>
      <c r="D101" s="273" t="s">
        <v>952</v>
      </c>
      <c r="E101" s="274" t="s">
        <v>2489</v>
      </c>
      <c r="F101" s="275" t="s">
        <v>2490</v>
      </c>
      <c r="G101" s="276" t="s">
        <v>614</v>
      </c>
      <c r="H101" s="277">
        <v>2</v>
      </c>
      <c r="I101" s="278"/>
      <c r="J101" s="279">
        <f>ROUND(I101*H101,2)</f>
        <v>0</v>
      </c>
      <c r="K101" s="275" t="s">
        <v>21</v>
      </c>
      <c r="L101" s="280"/>
      <c r="M101" s="281" t="s">
        <v>21</v>
      </c>
      <c r="N101" s="282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417</v>
      </c>
      <c r="AT101" s="25" t="s">
        <v>952</v>
      </c>
      <c r="AU101" s="25" t="s">
        <v>79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147</v>
      </c>
      <c r="BM101" s="25" t="s">
        <v>147</v>
      </c>
    </row>
    <row r="102" spans="2:65" s="1" customFormat="1" ht="27">
      <c r="B102" s="42"/>
      <c r="C102" s="64"/>
      <c r="D102" s="235" t="s">
        <v>369</v>
      </c>
      <c r="E102" s="64"/>
      <c r="F102" s="285" t="s">
        <v>2490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369</v>
      </c>
      <c r="AU102" s="25" t="s">
        <v>79</v>
      </c>
    </row>
    <row r="103" spans="2:65" s="1" customFormat="1" ht="22.5" customHeight="1">
      <c r="B103" s="42"/>
      <c r="C103" s="273" t="s">
        <v>87</v>
      </c>
      <c r="D103" s="273" t="s">
        <v>952</v>
      </c>
      <c r="E103" s="274" t="s">
        <v>2491</v>
      </c>
      <c r="F103" s="275" t="s">
        <v>2492</v>
      </c>
      <c r="G103" s="276" t="s">
        <v>2493</v>
      </c>
      <c r="H103" s="277">
        <v>3</v>
      </c>
      <c r="I103" s="278"/>
      <c r="J103" s="279">
        <f>ROUND(I103*H103,2)</f>
        <v>0</v>
      </c>
      <c r="K103" s="275" t="s">
        <v>21</v>
      </c>
      <c r="L103" s="280"/>
      <c r="M103" s="281" t="s">
        <v>21</v>
      </c>
      <c r="N103" s="282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417</v>
      </c>
      <c r="AT103" s="25" t="s">
        <v>952</v>
      </c>
      <c r="AU103" s="25" t="s">
        <v>79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398</v>
      </c>
    </row>
    <row r="104" spans="2:65" s="1" customFormat="1" ht="13.5">
      <c r="B104" s="42"/>
      <c r="C104" s="64"/>
      <c r="D104" s="235" t="s">
        <v>369</v>
      </c>
      <c r="E104" s="64"/>
      <c r="F104" s="285" t="s">
        <v>2492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79</v>
      </c>
    </row>
    <row r="105" spans="2:65" s="1" customFormat="1" ht="22.5" customHeight="1">
      <c r="B105" s="42"/>
      <c r="C105" s="273" t="s">
        <v>147</v>
      </c>
      <c r="D105" s="273" t="s">
        <v>952</v>
      </c>
      <c r="E105" s="274" t="s">
        <v>2494</v>
      </c>
      <c r="F105" s="275" t="s">
        <v>2495</v>
      </c>
      <c r="G105" s="276" t="s">
        <v>614</v>
      </c>
      <c r="H105" s="277">
        <v>2</v>
      </c>
      <c r="I105" s="278"/>
      <c r="J105" s="279">
        <f>ROUND(I105*H105,2)</f>
        <v>0</v>
      </c>
      <c r="K105" s="275" t="s">
        <v>21</v>
      </c>
      <c r="L105" s="280"/>
      <c r="M105" s="281" t="s">
        <v>21</v>
      </c>
      <c r="N105" s="282" t="s">
        <v>41</v>
      </c>
      <c r="O105" s="43"/>
      <c r="P105" s="216">
        <f>O105*H105</f>
        <v>0</v>
      </c>
      <c r="Q105" s="216">
        <v>0</v>
      </c>
      <c r="R105" s="216">
        <f>Q105*H105</f>
        <v>0</v>
      </c>
      <c r="S105" s="216">
        <v>0</v>
      </c>
      <c r="T105" s="217">
        <f>S105*H105</f>
        <v>0</v>
      </c>
      <c r="AR105" s="25" t="s">
        <v>417</v>
      </c>
      <c r="AT105" s="25" t="s">
        <v>952</v>
      </c>
      <c r="AU105" s="25" t="s">
        <v>79</v>
      </c>
      <c r="AY105" s="25" t="s">
        <v>361</v>
      </c>
      <c r="BE105" s="218">
        <f>IF(N105="základní",J105,0)</f>
        <v>0</v>
      </c>
      <c r="BF105" s="218">
        <f>IF(N105="snížená",J105,0)</f>
        <v>0</v>
      </c>
      <c r="BG105" s="218">
        <f>IF(N105="zákl. přenesená",J105,0)</f>
        <v>0</v>
      </c>
      <c r="BH105" s="218">
        <f>IF(N105="sníž. přenesená",J105,0)</f>
        <v>0</v>
      </c>
      <c r="BI105" s="218">
        <f>IF(N105="nulová",J105,0)</f>
        <v>0</v>
      </c>
      <c r="BJ105" s="25" t="s">
        <v>77</v>
      </c>
      <c r="BK105" s="218">
        <f>ROUND(I105*H105,2)</f>
        <v>0</v>
      </c>
      <c r="BL105" s="25" t="s">
        <v>147</v>
      </c>
      <c r="BM105" s="25" t="s">
        <v>417</v>
      </c>
    </row>
    <row r="106" spans="2:65" s="1" customFormat="1" ht="13.5">
      <c r="B106" s="42"/>
      <c r="C106" s="64"/>
      <c r="D106" s="235" t="s">
        <v>369</v>
      </c>
      <c r="E106" s="64"/>
      <c r="F106" s="285" t="s">
        <v>2495</v>
      </c>
      <c r="G106" s="64"/>
      <c r="H106" s="64"/>
      <c r="I106" s="175"/>
      <c r="J106" s="64"/>
      <c r="K106" s="64"/>
      <c r="L106" s="62"/>
      <c r="M106" s="221"/>
      <c r="N106" s="43"/>
      <c r="O106" s="43"/>
      <c r="P106" s="43"/>
      <c r="Q106" s="43"/>
      <c r="R106" s="43"/>
      <c r="S106" s="43"/>
      <c r="T106" s="79"/>
      <c r="AT106" s="25" t="s">
        <v>369</v>
      </c>
      <c r="AU106" s="25" t="s">
        <v>79</v>
      </c>
    </row>
    <row r="107" spans="2:65" s="1" customFormat="1" ht="22.5" customHeight="1">
      <c r="B107" s="42"/>
      <c r="C107" s="273" t="s">
        <v>287</v>
      </c>
      <c r="D107" s="273" t="s">
        <v>952</v>
      </c>
      <c r="E107" s="274" t="s">
        <v>2496</v>
      </c>
      <c r="F107" s="275" t="s">
        <v>2497</v>
      </c>
      <c r="G107" s="276" t="s">
        <v>685</v>
      </c>
      <c r="H107" s="277">
        <v>2</v>
      </c>
      <c r="I107" s="278"/>
      <c r="J107" s="279">
        <f>ROUND(I107*H107,2)</f>
        <v>0</v>
      </c>
      <c r="K107" s="275" t="s">
        <v>21</v>
      </c>
      <c r="L107" s="280"/>
      <c r="M107" s="281" t="s">
        <v>21</v>
      </c>
      <c r="N107" s="282" t="s">
        <v>41</v>
      </c>
      <c r="O107" s="43"/>
      <c r="P107" s="216">
        <f>O107*H107</f>
        <v>0</v>
      </c>
      <c r="Q107" s="216">
        <v>0</v>
      </c>
      <c r="R107" s="216">
        <f>Q107*H107</f>
        <v>0</v>
      </c>
      <c r="S107" s="216">
        <v>0</v>
      </c>
      <c r="T107" s="217">
        <f>S107*H107</f>
        <v>0</v>
      </c>
      <c r="AR107" s="25" t="s">
        <v>417</v>
      </c>
      <c r="AT107" s="25" t="s">
        <v>952</v>
      </c>
      <c r="AU107" s="25" t="s">
        <v>79</v>
      </c>
      <c r="AY107" s="25" t="s">
        <v>361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25" t="s">
        <v>77</v>
      </c>
      <c r="BK107" s="218">
        <f>ROUND(I107*H107,2)</f>
        <v>0</v>
      </c>
      <c r="BL107" s="25" t="s">
        <v>147</v>
      </c>
      <c r="BM107" s="25" t="s">
        <v>430</v>
      </c>
    </row>
    <row r="108" spans="2:65" s="1" customFormat="1" ht="27">
      <c r="B108" s="42"/>
      <c r="C108" s="64"/>
      <c r="D108" s="235" t="s">
        <v>369</v>
      </c>
      <c r="E108" s="64"/>
      <c r="F108" s="285" t="s">
        <v>2498</v>
      </c>
      <c r="G108" s="64"/>
      <c r="H108" s="64"/>
      <c r="I108" s="175"/>
      <c r="J108" s="64"/>
      <c r="K108" s="64"/>
      <c r="L108" s="62"/>
      <c r="M108" s="221"/>
      <c r="N108" s="43"/>
      <c r="O108" s="43"/>
      <c r="P108" s="43"/>
      <c r="Q108" s="43"/>
      <c r="R108" s="43"/>
      <c r="S108" s="43"/>
      <c r="T108" s="79"/>
      <c r="AT108" s="25" t="s">
        <v>369</v>
      </c>
      <c r="AU108" s="25" t="s">
        <v>79</v>
      </c>
    </row>
    <row r="109" spans="2:65" s="1" customFormat="1" ht="22.5" customHeight="1">
      <c r="B109" s="42"/>
      <c r="C109" s="273" t="s">
        <v>398</v>
      </c>
      <c r="D109" s="273" t="s">
        <v>952</v>
      </c>
      <c r="E109" s="274" t="s">
        <v>2499</v>
      </c>
      <c r="F109" s="275" t="s">
        <v>2500</v>
      </c>
      <c r="G109" s="276" t="s">
        <v>614</v>
      </c>
      <c r="H109" s="277">
        <v>1</v>
      </c>
      <c r="I109" s="278"/>
      <c r="J109" s="279">
        <f>ROUND(I109*H109,2)</f>
        <v>0</v>
      </c>
      <c r="K109" s="275" t="s">
        <v>21</v>
      </c>
      <c r="L109" s="280"/>
      <c r="M109" s="281" t="s">
        <v>21</v>
      </c>
      <c r="N109" s="282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417</v>
      </c>
      <c r="AT109" s="25" t="s">
        <v>952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440</v>
      </c>
    </row>
    <row r="110" spans="2:65" s="1" customFormat="1" ht="13.5">
      <c r="B110" s="42"/>
      <c r="C110" s="64"/>
      <c r="D110" s="235" t="s">
        <v>369</v>
      </c>
      <c r="E110" s="64"/>
      <c r="F110" s="285" t="s">
        <v>2500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" customFormat="1" ht="22.5" customHeight="1">
      <c r="B111" s="42"/>
      <c r="C111" s="273" t="s">
        <v>411</v>
      </c>
      <c r="D111" s="273" t="s">
        <v>952</v>
      </c>
      <c r="E111" s="274" t="s">
        <v>2501</v>
      </c>
      <c r="F111" s="275" t="s">
        <v>2502</v>
      </c>
      <c r="G111" s="276" t="s">
        <v>459</v>
      </c>
      <c r="H111" s="277">
        <v>2</v>
      </c>
      <c r="I111" s="278"/>
      <c r="J111" s="279">
        <f>ROUND(I111*H111,2)</f>
        <v>0</v>
      </c>
      <c r="K111" s="275" t="s">
        <v>21</v>
      </c>
      <c r="L111" s="280"/>
      <c r="M111" s="281" t="s">
        <v>21</v>
      </c>
      <c r="N111" s="282" t="s">
        <v>41</v>
      </c>
      <c r="O111" s="43"/>
      <c r="P111" s="216">
        <f>O111*H111</f>
        <v>0</v>
      </c>
      <c r="Q111" s="216">
        <v>0</v>
      </c>
      <c r="R111" s="216">
        <f>Q111*H111</f>
        <v>0</v>
      </c>
      <c r="S111" s="216">
        <v>0</v>
      </c>
      <c r="T111" s="217">
        <f>S111*H111</f>
        <v>0</v>
      </c>
      <c r="AR111" s="25" t="s">
        <v>417</v>
      </c>
      <c r="AT111" s="25" t="s">
        <v>952</v>
      </c>
      <c r="AU111" s="25" t="s">
        <v>79</v>
      </c>
      <c r="AY111" s="25" t="s">
        <v>361</v>
      </c>
      <c r="BE111" s="218">
        <f>IF(N111="základní",J111,0)</f>
        <v>0</v>
      </c>
      <c r="BF111" s="218">
        <f>IF(N111="snížená",J111,0)</f>
        <v>0</v>
      </c>
      <c r="BG111" s="218">
        <f>IF(N111="zákl. přenesená",J111,0)</f>
        <v>0</v>
      </c>
      <c r="BH111" s="218">
        <f>IF(N111="sníž. přenesená",J111,0)</f>
        <v>0</v>
      </c>
      <c r="BI111" s="218">
        <f>IF(N111="nulová",J111,0)</f>
        <v>0</v>
      </c>
      <c r="BJ111" s="25" t="s">
        <v>77</v>
      </c>
      <c r="BK111" s="218">
        <f>ROUND(I111*H111,2)</f>
        <v>0</v>
      </c>
      <c r="BL111" s="25" t="s">
        <v>147</v>
      </c>
      <c r="BM111" s="25" t="s">
        <v>451</v>
      </c>
    </row>
    <row r="112" spans="2:65" s="1" customFormat="1" ht="13.5">
      <c r="B112" s="42"/>
      <c r="C112" s="64"/>
      <c r="D112" s="235" t="s">
        <v>369</v>
      </c>
      <c r="E112" s="64"/>
      <c r="F112" s="285" t="s">
        <v>2502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369</v>
      </c>
      <c r="AU112" s="25" t="s">
        <v>79</v>
      </c>
    </row>
    <row r="113" spans="2:65" s="1" customFormat="1" ht="22.5" customHeight="1">
      <c r="B113" s="42"/>
      <c r="C113" s="273" t="s">
        <v>417</v>
      </c>
      <c r="D113" s="273" t="s">
        <v>952</v>
      </c>
      <c r="E113" s="274" t="s">
        <v>2503</v>
      </c>
      <c r="F113" s="275" t="s">
        <v>2504</v>
      </c>
      <c r="G113" s="276" t="s">
        <v>614</v>
      </c>
      <c r="H113" s="277">
        <v>2</v>
      </c>
      <c r="I113" s="278"/>
      <c r="J113" s="279">
        <f>ROUND(I113*H113,2)</f>
        <v>0</v>
      </c>
      <c r="K113" s="275" t="s">
        <v>21</v>
      </c>
      <c r="L113" s="280"/>
      <c r="M113" s="281" t="s">
        <v>21</v>
      </c>
      <c r="N113" s="282" t="s">
        <v>41</v>
      </c>
      <c r="O113" s="43"/>
      <c r="P113" s="216">
        <f>O113*H113</f>
        <v>0</v>
      </c>
      <c r="Q113" s="216">
        <v>0</v>
      </c>
      <c r="R113" s="216">
        <f>Q113*H113</f>
        <v>0</v>
      </c>
      <c r="S113" s="216">
        <v>0</v>
      </c>
      <c r="T113" s="217">
        <f>S113*H113</f>
        <v>0</v>
      </c>
      <c r="AR113" s="25" t="s">
        <v>417</v>
      </c>
      <c r="AT113" s="25" t="s">
        <v>952</v>
      </c>
      <c r="AU113" s="25" t="s">
        <v>79</v>
      </c>
      <c r="AY113" s="25" t="s">
        <v>361</v>
      </c>
      <c r="BE113" s="218">
        <f>IF(N113="základní",J113,0)</f>
        <v>0</v>
      </c>
      <c r="BF113" s="218">
        <f>IF(N113="snížená",J113,0)</f>
        <v>0</v>
      </c>
      <c r="BG113" s="218">
        <f>IF(N113="zákl. přenesená",J113,0)</f>
        <v>0</v>
      </c>
      <c r="BH113" s="218">
        <f>IF(N113="sníž. přenesená",J113,0)</f>
        <v>0</v>
      </c>
      <c r="BI113" s="218">
        <f>IF(N113="nulová",J113,0)</f>
        <v>0</v>
      </c>
      <c r="BJ113" s="25" t="s">
        <v>77</v>
      </c>
      <c r="BK113" s="218">
        <f>ROUND(I113*H113,2)</f>
        <v>0</v>
      </c>
      <c r="BL113" s="25" t="s">
        <v>147</v>
      </c>
      <c r="BM113" s="25" t="s">
        <v>464</v>
      </c>
    </row>
    <row r="114" spans="2:65" s="1" customFormat="1" ht="13.5">
      <c r="B114" s="42"/>
      <c r="C114" s="64"/>
      <c r="D114" s="235" t="s">
        <v>369</v>
      </c>
      <c r="E114" s="64"/>
      <c r="F114" s="285" t="s">
        <v>2504</v>
      </c>
      <c r="G114" s="64"/>
      <c r="H114" s="64"/>
      <c r="I114" s="175"/>
      <c r="J114" s="64"/>
      <c r="K114" s="64"/>
      <c r="L114" s="62"/>
      <c r="M114" s="221"/>
      <c r="N114" s="43"/>
      <c r="O114" s="43"/>
      <c r="P114" s="43"/>
      <c r="Q114" s="43"/>
      <c r="R114" s="43"/>
      <c r="S114" s="43"/>
      <c r="T114" s="79"/>
      <c r="AT114" s="25" t="s">
        <v>369</v>
      </c>
      <c r="AU114" s="25" t="s">
        <v>79</v>
      </c>
    </row>
    <row r="115" spans="2:65" s="1" customFormat="1" ht="22.5" customHeight="1">
      <c r="B115" s="42"/>
      <c r="C115" s="273" t="s">
        <v>424</v>
      </c>
      <c r="D115" s="273" t="s">
        <v>952</v>
      </c>
      <c r="E115" s="274" t="s">
        <v>2505</v>
      </c>
      <c r="F115" s="275" t="s">
        <v>2506</v>
      </c>
      <c r="G115" s="276" t="s">
        <v>614</v>
      </c>
      <c r="H115" s="277">
        <v>2</v>
      </c>
      <c r="I115" s="278"/>
      <c r="J115" s="279">
        <f>ROUND(I115*H115,2)</f>
        <v>0</v>
      </c>
      <c r="K115" s="275" t="s">
        <v>21</v>
      </c>
      <c r="L115" s="280"/>
      <c r="M115" s="281" t="s">
        <v>21</v>
      </c>
      <c r="N115" s="282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417</v>
      </c>
      <c r="AT115" s="25" t="s">
        <v>952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477</v>
      </c>
    </row>
    <row r="116" spans="2:65" s="1" customFormat="1" ht="13.5">
      <c r="B116" s="42"/>
      <c r="C116" s="64"/>
      <c r="D116" s="235" t="s">
        <v>369</v>
      </c>
      <c r="E116" s="64"/>
      <c r="F116" s="285" t="s">
        <v>2506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" customFormat="1" ht="22.5" customHeight="1">
      <c r="B117" s="42"/>
      <c r="C117" s="273" t="s">
        <v>430</v>
      </c>
      <c r="D117" s="273" t="s">
        <v>952</v>
      </c>
      <c r="E117" s="274" t="s">
        <v>2507</v>
      </c>
      <c r="F117" s="275" t="s">
        <v>2508</v>
      </c>
      <c r="G117" s="276" t="s">
        <v>614</v>
      </c>
      <c r="H117" s="277">
        <v>2</v>
      </c>
      <c r="I117" s="278"/>
      <c r="J117" s="279">
        <f>ROUND(I117*H117,2)</f>
        <v>0</v>
      </c>
      <c r="K117" s="275" t="s">
        <v>21</v>
      </c>
      <c r="L117" s="280"/>
      <c r="M117" s="281" t="s">
        <v>21</v>
      </c>
      <c r="N117" s="282" t="s">
        <v>41</v>
      </c>
      <c r="O117" s="43"/>
      <c r="P117" s="216">
        <f>O117*H117</f>
        <v>0</v>
      </c>
      <c r="Q117" s="216">
        <v>0</v>
      </c>
      <c r="R117" s="216">
        <f>Q117*H117</f>
        <v>0</v>
      </c>
      <c r="S117" s="216">
        <v>0</v>
      </c>
      <c r="T117" s="217">
        <f>S117*H117</f>
        <v>0</v>
      </c>
      <c r="AR117" s="25" t="s">
        <v>417</v>
      </c>
      <c r="AT117" s="25" t="s">
        <v>952</v>
      </c>
      <c r="AU117" s="25" t="s">
        <v>79</v>
      </c>
      <c r="AY117" s="25" t="s">
        <v>361</v>
      </c>
      <c r="BE117" s="218">
        <f>IF(N117="základní",J117,0)</f>
        <v>0</v>
      </c>
      <c r="BF117" s="218">
        <f>IF(N117="snížená",J117,0)</f>
        <v>0</v>
      </c>
      <c r="BG117" s="218">
        <f>IF(N117="zákl. přenesená",J117,0)</f>
        <v>0</v>
      </c>
      <c r="BH117" s="218">
        <f>IF(N117="sníž. přenesená",J117,0)</f>
        <v>0</v>
      </c>
      <c r="BI117" s="218">
        <f>IF(N117="nulová",J117,0)</f>
        <v>0</v>
      </c>
      <c r="BJ117" s="25" t="s">
        <v>77</v>
      </c>
      <c r="BK117" s="218">
        <f>ROUND(I117*H117,2)</f>
        <v>0</v>
      </c>
      <c r="BL117" s="25" t="s">
        <v>147</v>
      </c>
      <c r="BM117" s="25" t="s">
        <v>491</v>
      </c>
    </row>
    <row r="118" spans="2:65" s="1" customFormat="1" ht="13.5">
      <c r="B118" s="42"/>
      <c r="C118" s="64"/>
      <c r="D118" s="235" t="s">
        <v>369</v>
      </c>
      <c r="E118" s="64"/>
      <c r="F118" s="285" t="s">
        <v>2508</v>
      </c>
      <c r="G118" s="64"/>
      <c r="H118" s="64"/>
      <c r="I118" s="175"/>
      <c r="J118" s="64"/>
      <c r="K118" s="64"/>
      <c r="L118" s="62"/>
      <c r="M118" s="221"/>
      <c r="N118" s="43"/>
      <c r="O118" s="43"/>
      <c r="P118" s="43"/>
      <c r="Q118" s="43"/>
      <c r="R118" s="43"/>
      <c r="S118" s="43"/>
      <c r="T118" s="79"/>
      <c r="AT118" s="25" t="s">
        <v>369</v>
      </c>
      <c r="AU118" s="25" t="s">
        <v>79</v>
      </c>
    </row>
    <row r="119" spans="2:65" s="1" customFormat="1" ht="22.5" customHeight="1">
      <c r="B119" s="42"/>
      <c r="C119" s="273" t="s">
        <v>285</v>
      </c>
      <c r="D119" s="273" t="s">
        <v>952</v>
      </c>
      <c r="E119" s="274" t="s">
        <v>2509</v>
      </c>
      <c r="F119" s="275" t="s">
        <v>2510</v>
      </c>
      <c r="G119" s="276" t="s">
        <v>685</v>
      </c>
      <c r="H119" s="277">
        <v>7</v>
      </c>
      <c r="I119" s="278"/>
      <c r="J119" s="279">
        <f>ROUND(I119*H119,2)</f>
        <v>0</v>
      </c>
      <c r="K119" s="275" t="s">
        <v>21</v>
      </c>
      <c r="L119" s="280"/>
      <c r="M119" s="281" t="s">
        <v>21</v>
      </c>
      <c r="N119" s="282" t="s">
        <v>41</v>
      </c>
      <c r="O119" s="43"/>
      <c r="P119" s="216">
        <f>O119*H119</f>
        <v>0</v>
      </c>
      <c r="Q119" s="216">
        <v>0</v>
      </c>
      <c r="R119" s="216">
        <f>Q119*H119</f>
        <v>0</v>
      </c>
      <c r="S119" s="216">
        <v>0</v>
      </c>
      <c r="T119" s="217">
        <f>S119*H119</f>
        <v>0</v>
      </c>
      <c r="AR119" s="25" t="s">
        <v>417</v>
      </c>
      <c r="AT119" s="25" t="s">
        <v>952</v>
      </c>
      <c r="AU119" s="25" t="s">
        <v>79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501</v>
      </c>
    </row>
    <row r="120" spans="2:65" s="1" customFormat="1" ht="13.5">
      <c r="B120" s="42"/>
      <c r="C120" s="64"/>
      <c r="D120" s="235" t="s">
        <v>369</v>
      </c>
      <c r="E120" s="64"/>
      <c r="F120" s="285" t="s">
        <v>2510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79</v>
      </c>
    </row>
    <row r="121" spans="2:65" s="1" customFormat="1" ht="22.5" customHeight="1">
      <c r="B121" s="42"/>
      <c r="C121" s="273" t="s">
        <v>440</v>
      </c>
      <c r="D121" s="273" t="s">
        <v>952</v>
      </c>
      <c r="E121" s="274" t="s">
        <v>2511</v>
      </c>
      <c r="F121" s="275" t="s">
        <v>2512</v>
      </c>
      <c r="G121" s="276" t="s">
        <v>459</v>
      </c>
      <c r="H121" s="277">
        <v>5</v>
      </c>
      <c r="I121" s="278"/>
      <c r="J121" s="279">
        <f>ROUND(I121*H121,2)</f>
        <v>0</v>
      </c>
      <c r="K121" s="275" t="s">
        <v>21</v>
      </c>
      <c r="L121" s="280"/>
      <c r="M121" s="281" t="s">
        <v>21</v>
      </c>
      <c r="N121" s="282" t="s">
        <v>41</v>
      </c>
      <c r="O121" s="43"/>
      <c r="P121" s="216">
        <f>O121*H121</f>
        <v>0</v>
      </c>
      <c r="Q121" s="216">
        <v>0</v>
      </c>
      <c r="R121" s="216">
        <f>Q121*H121</f>
        <v>0</v>
      </c>
      <c r="S121" s="216">
        <v>0</v>
      </c>
      <c r="T121" s="217">
        <f>S121*H121</f>
        <v>0</v>
      </c>
      <c r="AR121" s="25" t="s">
        <v>417</v>
      </c>
      <c r="AT121" s="25" t="s">
        <v>952</v>
      </c>
      <c r="AU121" s="25" t="s">
        <v>79</v>
      </c>
      <c r="AY121" s="25" t="s">
        <v>361</v>
      </c>
      <c r="BE121" s="218">
        <f>IF(N121="základní",J121,0)</f>
        <v>0</v>
      </c>
      <c r="BF121" s="218">
        <f>IF(N121="snížená",J121,0)</f>
        <v>0</v>
      </c>
      <c r="BG121" s="218">
        <f>IF(N121="zákl. přenesená",J121,0)</f>
        <v>0</v>
      </c>
      <c r="BH121" s="218">
        <f>IF(N121="sníž. přenesená",J121,0)</f>
        <v>0</v>
      </c>
      <c r="BI121" s="218">
        <f>IF(N121="nulová",J121,0)</f>
        <v>0</v>
      </c>
      <c r="BJ121" s="25" t="s">
        <v>77</v>
      </c>
      <c r="BK121" s="218">
        <f>ROUND(I121*H121,2)</f>
        <v>0</v>
      </c>
      <c r="BL121" s="25" t="s">
        <v>147</v>
      </c>
      <c r="BM121" s="25" t="s">
        <v>512</v>
      </c>
    </row>
    <row r="122" spans="2:65" s="1" customFormat="1" ht="13.5">
      <c r="B122" s="42"/>
      <c r="C122" s="64"/>
      <c r="D122" s="235" t="s">
        <v>369</v>
      </c>
      <c r="E122" s="64"/>
      <c r="F122" s="285" t="s">
        <v>2512</v>
      </c>
      <c r="G122" s="64"/>
      <c r="H122" s="64"/>
      <c r="I122" s="175"/>
      <c r="J122" s="64"/>
      <c r="K122" s="64"/>
      <c r="L122" s="62"/>
      <c r="M122" s="221"/>
      <c r="N122" s="43"/>
      <c r="O122" s="43"/>
      <c r="P122" s="43"/>
      <c r="Q122" s="43"/>
      <c r="R122" s="43"/>
      <c r="S122" s="43"/>
      <c r="T122" s="79"/>
      <c r="AT122" s="25" t="s">
        <v>369</v>
      </c>
      <c r="AU122" s="25" t="s">
        <v>79</v>
      </c>
    </row>
    <row r="123" spans="2:65" s="1" customFormat="1" ht="22.5" customHeight="1">
      <c r="B123" s="42"/>
      <c r="C123" s="273" t="s">
        <v>444</v>
      </c>
      <c r="D123" s="273" t="s">
        <v>952</v>
      </c>
      <c r="E123" s="274" t="s">
        <v>2513</v>
      </c>
      <c r="F123" s="275" t="s">
        <v>2514</v>
      </c>
      <c r="G123" s="276" t="s">
        <v>459</v>
      </c>
      <c r="H123" s="277">
        <v>1.5</v>
      </c>
      <c r="I123" s="278"/>
      <c r="J123" s="279">
        <f>ROUND(I123*H123,2)</f>
        <v>0</v>
      </c>
      <c r="K123" s="275" t="s">
        <v>21</v>
      </c>
      <c r="L123" s="280"/>
      <c r="M123" s="281" t="s">
        <v>21</v>
      </c>
      <c r="N123" s="282" t="s">
        <v>41</v>
      </c>
      <c r="O123" s="43"/>
      <c r="P123" s="216">
        <f>O123*H123</f>
        <v>0</v>
      </c>
      <c r="Q123" s="216">
        <v>0</v>
      </c>
      <c r="R123" s="216">
        <f>Q123*H123</f>
        <v>0</v>
      </c>
      <c r="S123" s="216">
        <v>0</v>
      </c>
      <c r="T123" s="217">
        <f>S123*H123</f>
        <v>0</v>
      </c>
      <c r="AR123" s="25" t="s">
        <v>417</v>
      </c>
      <c r="AT123" s="25" t="s">
        <v>952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526</v>
      </c>
    </row>
    <row r="124" spans="2:65" s="1" customFormat="1" ht="13.5">
      <c r="B124" s="42"/>
      <c r="C124" s="64"/>
      <c r="D124" s="235" t="s">
        <v>369</v>
      </c>
      <c r="E124" s="64"/>
      <c r="F124" s="285" t="s">
        <v>2514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" customFormat="1" ht="22.5" customHeight="1">
      <c r="B125" s="42"/>
      <c r="C125" s="273" t="s">
        <v>451</v>
      </c>
      <c r="D125" s="273" t="s">
        <v>952</v>
      </c>
      <c r="E125" s="274" t="s">
        <v>2515</v>
      </c>
      <c r="F125" s="275" t="s">
        <v>2516</v>
      </c>
      <c r="G125" s="276" t="s">
        <v>2493</v>
      </c>
      <c r="H125" s="277">
        <v>1</v>
      </c>
      <c r="I125" s="278"/>
      <c r="J125" s="279">
        <f>ROUND(I125*H125,2)</f>
        <v>0</v>
      </c>
      <c r="K125" s="275" t="s">
        <v>21</v>
      </c>
      <c r="L125" s="280"/>
      <c r="M125" s="281" t="s">
        <v>21</v>
      </c>
      <c r="N125" s="282" t="s">
        <v>41</v>
      </c>
      <c r="O125" s="43"/>
      <c r="P125" s="216">
        <f>O125*H125</f>
        <v>0</v>
      </c>
      <c r="Q125" s="216">
        <v>0</v>
      </c>
      <c r="R125" s="216">
        <f>Q125*H125</f>
        <v>0</v>
      </c>
      <c r="S125" s="216">
        <v>0</v>
      </c>
      <c r="T125" s="217">
        <f>S125*H125</f>
        <v>0</v>
      </c>
      <c r="AR125" s="25" t="s">
        <v>417</v>
      </c>
      <c r="AT125" s="25" t="s">
        <v>952</v>
      </c>
      <c r="AU125" s="25" t="s">
        <v>79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545</v>
      </c>
    </row>
    <row r="126" spans="2:65" s="1" customFormat="1" ht="13.5">
      <c r="B126" s="42"/>
      <c r="C126" s="64"/>
      <c r="D126" s="235" t="s">
        <v>369</v>
      </c>
      <c r="E126" s="64"/>
      <c r="F126" s="285" t="s">
        <v>2516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79</v>
      </c>
    </row>
    <row r="127" spans="2:65" s="1" customFormat="1" ht="22.5" customHeight="1">
      <c r="B127" s="42"/>
      <c r="C127" s="273" t="s">
        <v>10</v>
      </c>
      <c r="D127" s="273" t="s">
        <v>952</v>
      </c>
      <c r="E127" s="274" t="s">
        <v>2517</v>
      </c>
      <c r="F127" s="275" t="s">
        <v>2518</v>
      </c>
      <c r="G127" s="276" t="s">
        <v>2493</v>
      </c>
      <c r="H127" s="277">
        <v>1</v>
      </c>
      <c r="I127" s="278"/>
      <c r="J127" s="279">
        <f>ROUND(I127*H127,2)</f>
        <v>0</v>
      </c>
      <c r="K127" s="275" t="s">
        <v>21</v>
      </c>
      <c r="L127" s="280"/>
      <c r="M127" s="281" t="s">
        <v>21</v>
      </c>
      <c r="N127" s="282" t="s">
        <v>41</v>
      </c>
      <c r="O127" s="43"/>
      <c r="P127" s="216">
        <f>O127*H127</f>
        <v>0</v>
      </c>
      <c r="Q127" s="216">
        <v>0</v>
      </c>
      <c r="R127" s="216">
        <f>Q127*H127</f>
        <v>0</v>
      </c>
      <c r="S127" s="216">
        <v>0</v>
      </c>
      <c r="T127" s="217">
        <f>S127*H127</f>
        <v>0</v>
      </c>
      <c r="AR127" s="25" t="s">
        <v>417</v>
      </c>
      <c r="AT127" s="25" t="s">
        <v>952</v>
      </c>
      <c r="AU127" s="25" t="s">
        <v>79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147</v>
      </c>
      <c r="BM127" s="25" t="s">
        <v>563</v>
      </c>
    </row>
    <row r="128" spans="2:65" s="1" customFormat="1" ht="13.5">
      <c r="B128" s="42"/>
      <c r="C128" s="64"/>
      <c r="D128" s="235" t="s">
        <v>369</v>
      </c>
      <c r="E128" s="64"/>
      <c r="F128" s="285" t="s">
        <v>2518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79</v>
      </c>
    </row>
    <row r="129" spans="2:65" s="1" customFormat="1" ht="22.5" customHeight="1">
      <c r="B129" s="42"/>
      <c r="C129" s="273" t="s">
        <v>464</v>
      </c>
      <c r="D129" s="273" t="s">
        <v>952</v>
      </c>
      <c r="E129" s="274" t="s">
        <v>2519</v>
      </c>
      <c r="F129" s="275" t="s">
        <v>2520</v>
      </c>
      <c r="G129" s="276" t="s">
        <v>2493</v>
      </c>
      <c r="H129" s="277">
        <v>1</v>
      </c>
      <c r="I129" s="278"/>
      <c r="J129" s="279">
        <f>ROUND(I129*H129,2)</f>
        <v>0</v>
      </c>
      <c r="K129" s="275" t="s">
        <v>21</v>
      </c>
      <c r="L129" s="280"/>
      <c r="M129" s="281" t="s">
        <v>21</v>
      </c>
      <c r="N129" s="282" t="s">
        <v>41</v>
      </c>
      <c r="O129" s="43"/>
      <c r="P129" s="216">
        <f>O129*H129</f>
        <v>0</v>
      </c>
      <c r="Q129" s="216">
        <v>0</v>
      </c>
      <c r="R129" s="216">
        <f>Q129*H129</f>
        <v>0</v>
      </c>
      <c r="S129" s="216">
        <v>0</v>
      </c>
      <c r="T129" s="217">
        <f>S129*H129</f>
        <v>0</v>
      </c>
      <c r="AR129" s="25" t="s">
        <v>417</v>
      </c>
      <c r="AT129" s="25" t="s">
        <v>952</v>
      </c>
      <c r="AU129" s="25" t="s">
        <v>79</v>
      </c>
      <c r="AY129" s="25" t="s">
        <v>361</v>
      </c>
      <c r="BE129" s="218">
        <f>IF(N129="základní",J129,0)</f>
        <v>0</v>
      </c>
      <c r="BF129" s="218">
        <f>IF(N129="snížená",J129,0)</f>
        <v>0</v>
      </c>
      <c r="BG129" s="218">
        <f>IF(N129="zákl. přenesená",J129,0)</f>
        <v>0</v>
      </c>
      <c r="BH129" s="218">
        <f>IF(N129="sníž. přenesená",J129,0)</f>
        <v>0</v>
      </c>
      <c r="BI129" s="218">
        <f>IF(N129="nulová",J129,0)</f>
        <v>0</v>
      </c>
      <c r="BJ129" s="25" t="s">
        <v>77</v>
      </c>
      <c r="BK129" s="218">
        <f>ROUND(I129*H129,2)</f>
        <v>0</v>
      </c>
      <c r="BL129" s="25" t="s">
        <v>147</v>
      </c>
      <c r="BM129" s="25" t="s">
        <v>580</v>
      </c>
    </row>
    <row r="130" spans="2:65" s="1" customFormat="1" ht="13.5">
      <c r="B130" s="42"/>
      <c r="C130" s="64"/>
      <c r="D130" s="235" t="s">
        <v>369</v>
      </c>
      <c r="E130" s="64"/>
      <c r="F130" s="285" t="s">
        <v>2520</v>
      </c>
      <c r="G130" s="64"/>
      <c r="H130" s="64"/>
      <c r="I130" s="175"/>
      <c r="J130" s="64"/>
      <c r="K130" s="64"/>
      <c r="L130" s="62"/>
      <c r="M130" s="221"/>
      <c r="N130" s="43"/>
      <c r="O130" s="43"/>
      <c r="P130" s="43"/>
      <c r="Q130" s="43"/>
      <c r="R130" s="43"/>
      <c r="S130" s="43"/>
      <c r="T130" s="79"/>
      <c r="AT130" s="25" t="s">
        <v>369</v>
      </c>
      <c r="AU130" s="25" t="s">
        <v>79</v>
      </c>
    </row>
    <row r="131" spans="2:65" s="1" customFormat="1" ht="22.5" customHeight="1">
      <c r="B131" s="42"/>
      <c r="C131" s="273" t="s">
        <v>470</v>
      </c>
      <c r="D131" s="273" t="s">
        <v>952</v>
      </c>
      <c r="E131" s="274" t="s">
        <v>2521</v>
      </c>
      <c r="F131" s="275" t="s">
        <v>2522</v>
      </c>
      <c r="G131" s="276" t="s">
        <v>2493</v>
      </c>
      <c r="H131" s="277">
        <v>1</v>
      </c>
      <c r="I131" s="278"/>
      <c r="J131" s="279">
        <f>ROUND(I131*H131,2)</f>
        <v>0</v>
      </c>
      <c r="K131" s="275" t="s">
        <v>21</v>
      </c>
      <c r="L131" s="280"/>
      <c r="M131" s="281" t="s">
        <v>21</v>
      </c>
      <c r="N131" s="282" t="s">
        <v>41</v>
      </c>
      <c r="O131" s="43"/>
      <c r="P131" s="216">
        <f>O131*H131</f>
        <v>0</v>
      </c>
      <c r="Q131" s="216">
        <v>0</v>
      </c>
      <c r="R131" s="216">
        <f>Q131*H131</f>
        <v>0</v>
      </c>
      <c r="S131" s="216">
        <v>0</v>
      </c>
      <c r="T131" s="217">
        <f>S131*H131</f>
        <v>0</v>
      </c>
      <c r="AR131" s="25" t="s">
        <v>417</v>
      </c>
      <c r="AT131" s="25" t="s">
        <v>952</v>
      </c>
      <c r="AU131" s="25" t="s">
        <v>79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595</v>
      </c>
    </row>
    <row r="132" spans="2:65" s="1" customFormat="1" ht="13.5">
      <c r="B132" s="42"/>
      <c r="C132" s="64"/>
      <c r="D132" s="235" t="s">
        <v>369</v>
      </c>
      <c r="E132" s="64"/>
      <c r="F132" s="285" t="s">
        <v>2522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79</v>
      </c>
    </row>
    <row r="133" spans="2:65" s="1" customFormat="1" ht="22.5" customHeight="1">
      <c r="B133" s="42"/>
      <c r="C133" s="273" t="s">
        <v>477</v>
      </c>
      <c r="D133" s="273" t="s">
        <v>952</v>
      </c>
      <c r="E133" s="274" t="s">
        <v>2523</v>
      </c>
      <c r="F133" s="275" t="s">
        <v>2524</v>
      </c>
      <c r="G133" s="276" t="s">
        <v>2493</v>
      </c>
      <c r="H133" s="277">
        <v>1</v>
      </c>
      <c r="I133" s="278"/>
      <c r="J133" s="279">
        <f>ROUND(I133*H133,2)</f>
        <v>0</v>
      </c>
      <c r="K133" s="275" t="s">
        <v>21</v>
      </c>
      <c r="L133" s="280"/>
      <c r="M133" s="281" t="s">
        <v>21</v>
      </c>
      <c r="N133" s="282" t="s">
        <v>41</v>
      </c>
      <c r="O133" s="43"/>
      <c r="P133" s="216">
        <f>O133*H133</f>
        <v>0</v>
      </c>
      <c r="Q133" s="216">
        <v>0</v>
      </c>
      <c r="R133" s="216">
        <f>Q133*H133</f>
        <v>0</v>
      </c>
      <c r="S133" s="216">
        <v>0</v>
      </c>
      <c r="T133" s="217">
        <f>S133*H133</f>
        <v>0</v>
      </c>
      <c r="AR133" s="25" t="s">
        <v>417</v>
      </c>
      <c r="AT133" s="25" t="s">
        <v>952</v>
      </c>
      <c r="AU133" s="25" t="s">
        <v>79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147</v>
      </c>
      <c r="BM133" s="25" t="s">
        <v>611</v>
      </c>
    </row>
    <row r="134" spans="2:65" s="1" customFormat="1" ht="13.5">
      <c r="B134" s="42"/>
      <c r="C134" s="64"/>
      <c r="D134" s="219" t="s">
        <v>369</v>
      </c>
      <c r="E134" s="64"/>
      <c r="F134" s="220" t="s">
        <v>2524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79</v>
      </c>
    </row>
    <row r="135" spans="2:65" s="11" customFormat="1" ht="29.85" customHeight="1">
      <c r="B135" s="190"/>
      <c r="C135" s="191"/>
      <c r="D135" s="204" t="s">
        <v>69</v>
      </c>
      <c r="E135" s="205" t="s">
        <v>1330</v>
      </c>
      <c r="F135" s="205" t="s">
        <v>1331</v>
      </c>
      <c r="G135" s="191"/>
      <c r="H135" s="191"/>
      <c r="I135" s="194"/>
      <c r="J135" s="206">
        <f>BK135</f>
        <v>0</v>
      </c>
      <c r="K135" s="191"/>
      <c r="L135" s="196"/>
      <c r="M135" s="197"/>
      <c r="N135" s="198"/>
      <c r="O135" s="198"/>
      <c r="P135" s="199">
        <f>SUM(P136:P159)</f>
        <v>0</v>
      </c>
      <c r="Q135" s="198"/>
      <c r="R135" s="199">
        <f>SUM(R136:R159)</f>
        <v>0</v>
      </c>
      <c r="S135" s="198"/>
      <c r="T135" s="200">
        <f>SUM(T136:T159)</f>
        <v>0</v>
      </c>
      <c r="AR135" s="201" t="s">
        <v>79</v>
      </c>
      <c r="AT135" s="202" t="s">
        <v>69</v>
      </c>
      <c r="AU135" s="202" t="s">
        <v>77</v>
      </c>
      <c r="AY135" s="201" t="s">
        <v>361</v>
      </c>
      <c r="BK135" s="203">
        <f>SUM(BK136:BK159)</f>
        <v>0</v>
      </c>
    </row>
    <row r="136" spans="2:65" s="1" customFormat="1" ht="31.5" customHeight="1">
      <c r="B136" s="42"/>
      <c r="C136" s="207" t="s">
        <v>485</v>
      </c>
      <c r="D136" s="207" t="s">
        <v>363</v>
      </c>
      <c r="E136" s="208" t="s">
        <v>2525</v>
      </c>
      <c r="F136" s="209" t="s">
        <v>2526</v>
      </c>
      <c r="G136" s="210" t="s">
        <v>685</v>
      </c>
      <c r="H136" s="211">
        <v>297.7</v>
      </c>
      <c r="I136" s="212"/>
      <c r="J136" s="213">
        <f>ROUND(I136*H136,2)</f>
        <v>0</v>
      </c>
      <c r="K136" s="209" t="s">
        <v>367</v>
      </c>
      <c r="L136" s="62"/>
      <c r="M136" s="214" t="s">
        <v>21</v>
      </c>
      <c r="N136" s="215" t="s">
        <v>41</v>
      </c>
      <c r="O136" s="43"/>
      <c r="P136" s="216">
        <f>O136*H136</f>
        <v>0</v>
      </c>
      <c r="Q136" s="216">
        <v>0</v>
      </c>
      <c r="R136" s="216">
        <f>Q136*H136</f>
        <v>0</v>
      </c>
      <c r="S136" s="216">
        <v>0</v>
      </c>
      <c r="T136" s="217">
        <f>S136*H136</f>
        <v>0</v>
      </c>
      <c r="AR136" s="25" t="s">
        <v>464</v>
      </c>
      <c r="AT136" s="25" t="s">
        <v>363</v>
      </c>
      <c r="AU136" s="25" t="s">
        <v>79</v>
      </c>
      <c r="AY136" s="25" t="s">
        <v>361</v>
      </c>
      <c r="BE136" s="218">
        <f>IF(N136="základní",J136,0)</f>
        <v>0</v>
      </c>
      <c r="BF136" s="218">
        <f>IF(N136="snížená",J136,0)</f>
        <v>0</v>
      </c>
      <c r="BG136" s="218">
        <f>IF(N136="zákl. přenesená",J136,0)</f>
        <v>0</v>
      </c>
      <c r="BH136" s="218">
        <f>IF(N136="sníž. přenesená",J136,0)</f>
        <v>0</v>
      </c>
      <c r="BI136" s="218">
        <f>IF(N136="nulová",J136,0)</f>
        <v>0</v>
      </c>
      <c r="BJ136" s="25" t="s">
        <v>77</v>
      </c>
      <c r="BK136" s="218">
        <f>ROUND(I136*H136,2)</f>
        <v>0</v>
      </c>
      <c r="BL136" s="25" t="s">
        <v>464</v>
      </c>
      <c r="BM136" s="25" t="s">
        <v>626</v>
      </c>
    </row>
    <row r="137" spans="2:65" s="1" customFormat="1" ht="13.5">
      <c r="B137" s="42"/>
      <c r="C137" s="64"/>
      <c r="D137" s="219" t="s">
        <v>369</v>
      </c>
      <c r="E137" s="64"/>
      <c r="F137" s="220" t="s">
        <v>2526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369</v>
      </c>
      <c r="AU137" s="25" t="s">
        <v>79</v>
      </c>
    </row>
    <row r="138" spans="2:65" s="13" customFormat="1" ht="13.5">
      <c r="B138" s="233"/>
      <c r="C138" s="234"/>
      <c r="D138" s="219" t="s">
        <v>371</v>
      </c>
      <c r="E138" s="245" t="s">
        <v>21</v>
      </c>
      <c r="F138" s="246" t="s">
        <v>2527</v>
      </c>
      <c r="G138" s="234"/>
      <c r="H138" s="247">
        <v>297.7</v>
      </c>
      <c r="I138" s="239"/>
      <c r="J138" s="234"/>
      <c r="K138" s="234"/>
      <c r="L138" s="240"/>
      <c r="M138" s="241"/>
      <c r="N138" s="242"/>
      <c r="O138" s="242"/>
      <c r="P138" s="242"/>
      <c r="Q138" s="242"/>
      <c r="R138" s="242"/>
      <c r="S138" s="242"/>
      <c r="T138" s="243"/>
      <c r="AT138" s="244" t="s">
        <v>371</v>
      </c>
      <c r="AU138" s="244" t="s">
        <v>79</v>
      </c>
      <c r="AV138" s="13" t="s">
        <v>79</v>
      </c>
      <c r="AW138" s="13" t="s">
        <v>33</v>
      </c>
      <c r="AX138" s="13" t="s">
        <v>70</v>
      </c>
      <c r="AY138" s="244" t="s">
        <v>361</v>
      </c>
    </row>
    <row r="139" spans="2:65" s="14" customFormat="1" ht="13.5">
      <c r="B139" s="248"/>
      <c r="C139" s="249"/>
      <c r="D139" s="235" t="s">
        <v>371</v>
      </c>
      <c r="E139" s="250" t="s">
        <v>21</v>
      </c>
      <c r="F139" s="251" t="s">
        <v>392</v>
      </c>
      <c r="G139" s="249"/>
      <c r="H139" s="252">
        <v>297.7</v>
      </c>
      <c r="I139" s="253"/>
      <c r="J139" s="249"/>
      <c r="K139" s="249"/>
      <c r="L139" s="254"/>
      <c r="M139" s="255"/>
      <c r="N139" s="256"/>
      <c r="O139" s="256"/>
      <c r="P139" s="256"/>
      <c r="Q139" s="256"/>
      <c r="R139" s="256"/>
      <c r="S139" s="256"/>
      <c r="T139" s="257"/>
      <c r="AT139" s="258" t="s">
        <v>371</v>
      </c>
      <c r="AU139" s="258" t="s">
        <v>79</v>
      </c>
      <c r="AV139" s="14" t="s">
        <v>147</v>
      </c>
      <c r="AW139" s="14" t="s">
        <v>33</v>
      </c>
      <c r="AX139" s="14" t="s">
        <v>77</v>
      </c>
      <c r="AY139" s="258" t="s">
        <v>361</v>
      </c>
    </row>
    <row r="140" spans="2:65" s="1" customFormat="1" ht="22.5" customHeight="1">
      <c r="B140" s="42"/>
      <c r="C140" s="273" t="s">
        <v>491</v>
      </c>
      <c r="D140" s="273" t="s">
        <v>952</v>
      </c>
      <c r="E140" s="274" t="s">
        <v>2528</v>
      </c>
      <c r="F140" s="275" t="s">
        <v>2529</v>
      </c>
      <c r="G140" s="276" t="s">
        <v>685</v>
      </c>
      <c r="H140" s="277">
        <v>163.80000000000001</v>
      </c>
      <c r="I140" s="278"/>
      <c r="J140" s="279">
        <f>ROUND(I140*H140,2)</f>
        <v>0</v>
      </c>
      <c r="K140" s="275" t="s">
        <v>367</v>
      </c>
      <c r="L140" s="280"/>
      <c r="M140" s="281" t="s">
        <v>21</v>
      </c>
      <c r="N140" s="282" t="s">
        <v>41</v>
      </c>
      <c r="O140" s="43"/>
      <c r="P140" s="216">
        <f>O140*H140</f>
        <v>0</v>
      </c>
      <c r="Q140" s="216">
        <v>0</v>
      </c>
      <c r="R140" s="216">
        <f>Q140*H140</f>
        <v>0</v>
      </c>
      <c r="S140" s="216">
        <v>0</v>
      </c>
      <c r="T140" s="217">
        <f>S140*H140</f>
        <v>0</v>
      </c>
      <c r="AR140" s="25" t="s">
        <v>580</v>
      </c>
      <c r="AT140" s="25" t="s">
        <v>952</v>
      </c>
      <c r="AU140" s="25" t="s">
        <v>79</v>
      </c>
      <c r="AY140" s="25" t="s">
        <v>361</v>
      </c>
      <c r="BE140" s="218">
        <f>IF(N140="základní",J140,0)</f>
        <v>0</v>
      </c>
      <c r="BF140" s="218">
        <f>IF(N140="snížená",J140,0)</f>
        <v>0</v>
      </c>
      <c r="BG140" s="218">
        <f>IF(N140="zákl. přenesená",J140,0)</f>
        <v>0</v>
      </c>
      <c r="BH140" s="218">
        <f>IF(N140="sníž. přenesená",J140,0)</f>
        <v>0</v>
      </c>
      <c r="BI140" s="218">
        <f>IF(N140="nulová",J140,0)</f>
        <v>0</v>
      </c>
      <c r="BJ140" s="25" t="s">
        <v>77</v>
      </c>
      <c r="BK140" s="218">
        <f>ROUND(I140*H140,2)</f>
        <v>0</v>
      </c>
      <c r="BL140" s="25" t="s">
        <v>464</v>
      </c>
      <c r="BM140" s="25" t="s">
        <v>638</v>
      </c>
    </row>
    <row r="141" spans="2:65" s="1" customFormat="1" ht="13.5">
      <c r="B141" s="42"/>
      <c r="C141" s="64"/>
      <c r="D141" s="235" t="s">
        <v>369</v>
      </c>
      <c r="E141" s="64"/>
      <c r="F141" s="285" t="s">
        <v>2529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369</v>
      </c>
      <c r="AU141" s="25" t="s">
        <v>79</v>
      </c>
    </row>
    <row r="142" spans="2:65" s="1" customFormat="1" ht="22.5" customHeight="1">
      <c r="B142" s="42"/>
      <c r="C142" s="273" t="s">
        <v>9</v>
      </c>
      <c r="D142" s="273" t="s">
        <v>952</v>
      </c>
      <c r="E142" s="274" t="s">
        <v>2530</v>
      </c>
      <c r="F142" s="275" t="s">
        <v>2531</v>
      </c>
      <c r="G142" s="276" t="s">
        <v>685</v>
      </c>
      <c r="H142" s="277">
        <v>67.599999999999994</v>
      </c>
      <c r="I142" s="278"/>
      <c r="J142" s="279">
        <f>ROUND(I142*H142,2)</f>
        <v>0</v>
      </c>
      <c r="K142" s="275" t="s">
        <v>367</v>
      </c>
      <c r="L142" s="280"/>
      <c r="M142" s="281" t="s">
        <v>21</v>
      </c>
      <c r="N142" s="282" t="s">
        <v>41</v>
      </c>
      <c r="O142" s="43"/>
      <c r="P142" s="216">
        <f>O142*H142</f>
        <v>0</v>
      </c>
      <c r="Q142" s="216">
        <v>0</v>
      </c>
      <c r="R142" s="216">
        <f>Q142*H142</f>
        <v>0</v>
      </c>
      <c r="S142" s="216">
        <v>0</v>
      </c>
      <c r="T142" s="217">
        <f>S142*H142</f>
        <v>0</v>
      </c>
      <c r="AR142" s="25" t="s">
        <v>580</v>
      </c>
      <c r="AT142" s="25" t="s">
        <v>952</v>
      </c>
      <c r="AU142" s="25" t="s">
        <v>79</v>
      </c>
      <c r="AY142" s="25" t="s">
        <v>361</v>
      </c>
      <c r="BE142" s="218">
        <f>IF(N142="základní",J142,0)</f>
        <v>0</v>
      </c>
      <c r="BF142" s="218">
        <f>IF(N142="snížená",J142,0)</f>
        <v>0</v>
      </c>
      <c r="BG142" s="218">
        <f>IF(N142="zákl. přenesená",J142,0)</f>
        <v>0</v>
      </c>
      <c r="BH142" s="218">
        <f>IF(N142="sníž. přenesená",J142,0)</f>
        <v>0</v>
      </c>
      <c r="BI142" s="218">
        <f>IF(N142="nulová",J142,0)</f>
        <v>0</v>
      </c>
      <c r="BJ142" s="25" t="s">
        <v>77</v>
      </c>
      <c r="BK142" s="218">
        <f>ROUND(I142*H142,2)</f>
        <v>0</v>
      </c>
      <c r="BL142" s="25" t="s">
        <v>464</v>
      </c>
      <c r="BM142" s="25" t="s">
        <v>650</v>
      </c>
    </row>
    <row r="143" spans="2:65" s="1" customFormat="1" ht="13.5">
      <c r="B143" s="42"/>
      <c r="C143" s="64"/>
      <c r="D143" s="219" t="s">
        <v>369</v>
      </c>
      <c r="E143" s="64"/>
      <c r="F143" s="220" t="s">
        <v>2531</v>
      </c>
      <c r="G143" s="64"/>
      <c r="H143" s="64"/>
      <c r="I143" s="175"/>
      <c r="J143" s="64"/>
      <c r="K143" s="64"/>
      <c r="L143" s="62"/>
      <c r="M143" s="221"/>
      <c r="N143" s="43"/>
      <c r="O143" s="43"/>
      <c r="P143" s="43"/>
      <c r="Q143" s="43"/>
      <c r="R143" s="43"/>
      <c r="S143" s="43"/>
      <c r="T143" s="79"/>
      <c r="AT143" s="25" t="s">
        <v>369</v>
      </c>
      <c r="AU143" s="25" t="s">
        <v>79</v>
      </c>
    </row>
    <row r="144" spans="2:65" s="13" customFormat="1" ht="13.5">
      <c r="B144" s="233"/>
      <c r="C144" s="234"/>
      <c r="D144" s="219" t="s">
        <v>371</v>
      </c>
      <c r="E144" s="245" t="s">
        <v>21</v>
      </c>
      <c r="F144" s="246" t="s">
        <v>2532</v>
      </c>
      <c r="G144" s="234"/>
      <c r="H144" s="247">
        <v>67.599999999999994</v>
      </c>
      <c r="I144" s="239"/>
      <c r="J144" s="234"/>
      <c r="K144" s="234"/>
      <c r="L144" s="240"/>
      <c r="M144" s="241"/>
      <c r="N144" s="242"/>
      <c r="O144" s="242"/>
      <c r="P144" s="242"/>
      <c r="Q144" s="242"/>
      <c r="R144" s="242"/>
      <c r="S144" s="242"/>
      <c r="T144" s="243"/>
      <c r="AT144" s="244" t="s">
        <v>371</v>
      </c>
      <c r="AU144" s="244" t="s">
        <v>79</v>
      </c>
      <c r="AV144" s="13" t="s">
        <v>79</v>
      </c>
      <c r="AW144" s="13" t="s">
        <v>33</v>
      </c>
      <c r="AX144" s="13" t="s">
        <v>70</v>
      </c>
      <c r="AY144" s="244" t="s">
        <v>361</v>
      </c>
    </row>
    <row r="145" spans="2:65" s="14" customFormat="1" ht="13.5">
      <c r="B145" s="248"/>
      <c r="C145" s="249"/>
      <c r="D145" s="235" t="s">
        <v>371</v>
      </c>
      <c r="E145" s="250" t="s">
        <v>21</v>
      </c>
      <c r="F145" s="251" t="s">
        <v>392</v>
      </c>
      <c r="G145" s="249"/>
      <c r="H145" s="252">
        <v>67.599999999999994</v>
      </c>
      <c r="I145" s="253"/>
      <c r="J145" s="249"/>
      <c r="K145" s="249"/>
      <c r="L145" s="254"/>
      <c r="M145" s="255"/>
      <c r="N145" s="256"/>
      <c r="O145" s="256"/>
      <c r="P145" s="256"/>
      <c r="Q145" s="256"/>
      <c r="R145" s="256"/>
      <c r="S145" s="256"/>
      <c r="T145" s="257"/>
      <c r="AT145" s="258" t="s">
        <v>371</v>
      </c>
      <c r="AU145" s="258" t="s">
        <v>79</v>
      </c>
      <c r="AV145" s="14" t="s">
        <v>147</v>
      </c>
      <c r="AW145" s="14" t="s">
        <v>33</v>
      </c>
      <c r="AX145" s="14" t="s">
        <v>77</v>
      </c>
      <c r="AY145" s="258" t="s">
        <v>361</v>
      </c>
    </row>
    <row r="146" spans="2:65" s="1" customFormat="1" ht="22.5" customHeight="1">
      <c r="B146" s="42"/>
      <c r="C146" s="273" t="s">
        <v>501</v>
      </c>
      <c r="D146" s="273" t="s">
        <v>952</v>
      </c>
      <c r="E146" s="274" t="s">
        <v>2533</v>
      </c>
      <c r="F146" s="275" t="s">
        <v>2534</v>
      </c>
      <c r="G146" s="276" t="s">
        <v>685</v>
      </c>
      <c r="H146" s="277">
        <v>11.7</v>
      </c>
      <c r="I146" s="278"/>
      <c r="J146" s="279">
        <f>ROUND(I146*H146,2)</f>
        <v>0</v>
      </c>
      <c r="K146" s="275" t="s">
        <v>367</v>
      </c>
      <c r="L146" s="280"/>
      <c r="M146" s="281" t="s">
        <v>21</v>
      </c>
      <c r="N146" s="282" t="s">
        <v>41</v>
      </c>
      <c r="O146" s="43"/>
      <c r="P146" s="216">
        <f>O146*H146</f>
        <v>0</v>
      </c>
      <c r="Q146" s="216">
        <v>0</v>
      </c>
      <c r="R146" s="216">
        <f>Q146*H146</f>
        <v>0</v>
      </c>
      <c r="S146" s="216">
        <v>0</v>
      </c>
      <c r="T146" s="217">
        <f>S146*H146</f>
        <v>0</v>
      </c>
      <c r="AR146" s="25" t="s">
        <v>580</v>
      </c>
      <c r="AT146" s="25" t="s">
        <v>952</v>
      </c>
      <c r="AU146" s="25" t="s">
        <v>79</v>
      </c>
      <c r="AY146" s="25" t="s">
        <v>361</v>
      </c>
      <c r="BE146" s="218">
        <f>IF(N146="základní",J146,0)</f>
        <v>0</v>
      </c>
      <c r="BF146" s="218">
        <f>IF(N146="snížená",J146,0)</f>
        <v>0</v>
      </c>
      <c r="BG146" s="218">
        <f>IF(N146="zákl. přenesená",J146,0)</f>
        <v>0</v>
      </c>
      <c r="BH146" s="218">
        <f>IF(N146="sníž. přenesená",J146,0)</f>
        <v>0</v>
      </c>
      <c r="BI146" s="218">
        <f>IF(N146="nulová",J146,0)</f>
        <v>0</v>
      </c>
      <c r="BJ146" s="25" t="s">
        <v>77</v>
      </c>
      <c r="BK146" s="218">
        <f>ROUND(I146*H146,2)</f>
        <v>0</v>
      </c>
      <c r="BL146" s="25" t="s">
        <v>464</v>
      </c>
      <c r="BM146" s="25" t="s">
        <v>662</v>
      </c>
    </row>
    <row r="147" spans="2:65" s="1" customFormat="1" ht="13.5">
      <c r="B147" s="42"/>
      <c r="C147" s="64"/>
      <c r="D147" s="235" t="s">
        <v>369</v>
      </c>
      <c r="E147" s="64"/>
      <c r="F147" s="285" t="s">
        <v>2534</v>
      </c>
      <c r="G147" s="64"/>
      <c r="H147" s="64"/>
      <c r="I147" s="175"/>
      <c r="J147" s="64"/>
      <c r="K147" s="64"/>
      <c r="L147" s="62"/>
      <c r="M147" s="221"/>
      <c r="N147" s="43"/>
      <c r="O147" s="43"/>
      <c r="P147" s="43"/>
      <c r="Q147" s="43"/>
      <c r="R147" s="43"/>
      <c r="S147" s="43"/>
      <c r="T147" s="79"/>
      <c r="AT147" s="25" t="s">
        <v>369</v>
      </c>
      <c r="AU147" s="25" t="s">
        <v>79</v>
      </c>
    </row>
    <row r="148" spans="2:65" s="1" customFormat="1" ht="22.5" customHeight="1">
      <c r="B148" s="42"/>
      <c r="C148" s="273" t="s">
        <v>507</v>
      </c>
      <c r="D148" s="273" t="s">
        <v>952</v>
      </c>
      <c r="E148" s="274" t="s">
        <v>2535</v>
      </c>
      <c r="F148" s="275" t="s">
        <v>2536</v>
      </c>
      <c r="G148" s="276" t="s">
        <v>685</v>
      </c>
      <c r="H148" s="277">
        <v>54.6</v>
      </c>
      <c r="I148" s="278"/>
      <c r="J148" s="279">
        <f>ROUND(I148*H148,2)</f>
        <v>0</v>
      </c>
      <c r="K148" s="275" t="s">
        <v>367</v>
      </c>
      <c r="L148" s="280"/>
      <c r="M148" s="281" t="s">
        <v>21</v>
      </c>
      <c r="N148" s="282" t="s">
        <v>41</v>
      </c>
      <c r="O148" s="43"/>
      <c r="P148" s="216">
        <f>O148*H148</f>
        <v>0</v>
      </c>
      <c r="Q148" s="216">
        <v>0</v>
      </c>
      <c r="R148" s="216">
        <f>Q148*H148</f>
        <v>0</v>
      </c>
      <c r="S148" s="216">
        <v>0</v>
      </c>
      <c r="T148" s="217">
        <f>S148*H148</f>
        <v>0</v>
      </c>
      <c r="AR148" s="25" t="s">
        <v>580</v>
      </c>
      <c r="AT148" s="25" t="s">
        <v>952</v>
      </c>
      <c r="AU148" s="25" t="s">
        <v>79</v>
      </c>
      <c r="AY148" s="25" t="s">
        <v>361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25" t="s">
        <v>77</v>
      </c>
      <c r="BK148" s="218">
        <f>ROUND(I148*H148,2)</f>
        <v>0</v>
      </c>
      <c r="BL148" s="25" t="s">
        <v>464</v>
      </c>
      <c r="BM148" s="25" t="s">
        <v>675</v>
      </c>
    </row>
    <row r="149" spans="2:65" s="1" customFormat="1" ht="13.5">
      <c r="B149" s="42"/>
      <c r="C149" s="64"/>
      <c r="D149" s="219" t="s">
        <v>369</v>
      </c>
      <c r="E149" s="64"/>
      <c r="F149" s="220" t="s">
        <v>2536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369</v>
      </c>
      <c r="AU149" s="25" t="s">
        <v>79</v>
      </c>
    </row>
    <row r="150" spans="2:65" s="13" customFormat="1" ht="13.5">
      <c r="B150" s="233"/>
      <c r="C150" s="234"/>
      <c r="D150" s="219" t="s">
        <v>371</v>
      </c>
      <c r="E150" s="245" t="s">
        <v>21</v>
      </c>
      <c r="F150" s="246" t="s">
        <v>2537</v>
      </c>
      <c r="G150" s="234"/>
      <c r="H150" s="247">
        <v>54.6</v>
      </c>
      <c r="I150" s="239"/>
      <c r="J150" s="234"/>
      <c r="K150" s="234"/>
      <c r="L150" s="240"/>
      <c r="M150" s="241"/>
      <c r="N150" s="242"/>
      <c r="O150" s="242"/>
      <c r="P150" s="242"/>
      <c r="Q150" s="242"/>
      <c r="R150" s="242"/>
      <c r="S150" s="242"/>
      <c r="T150" s="243"/>
      <c r="AT150" s="244" t="s">
        <v>371</v>
      </c>
      <c r="AU150" s="244" t="s">
        <v>79</v>
      </c>
      <c r="AV150" s="13" t="s">
        <v>79</v>
      </c>
      <c r="AW150" s="13" t="s">
        <v>33</v>
      </c>
      <c r="AX150" s="13" t="s">
        <v>70</v>
      </c>
      <c r="AY150" s="244" t="s">
        <v>361</v>
      </c>
    </row>
    <row r="151" spans="2:65" s="14" customFormat="1" ht="13.5">
      <c r="B151" s="248"/>
      <c r="C151" s="249"/>
      <c r="D151" s="235" t="s">
        <v>371</v>
      </c>
      <c r="E151" s="250" t="s">
        <v>21</v>
      </c>
      <c r="F151" s="251" t="s">
        <v>392</v>
      </c>
      <c r="G151" s="249"/>
      <c r="H151" s="252">
        <v>54.6</v>
      </c>
      <c r="I151" s="253"/>
      <c r="J151" s="249"/>
      <c r="K151" s="249"/>
      <c r="L151" s="254"/>
      <c r="M151" s="255"/>
      <c r="N151" s="256"/>
      <c r="O151" s="256"/>
      <c r="P151" s="256"/>
      <c r="Q151" s="256"/>
      <c r="R151" s="256"/>
      <c r="S151" s="256"/>
      <c r="T151" s="257"/>
      <c r="AT151" s="258" t="s">
        <v>371</v>
      </c>
      <c r="AU151" s="258" t="s">
        <v>79</v>
      </c>
      <c r="AV151" s="14" t="s">
        <v>147</v>
      </c>
      <c r="AW151" s="14" t="s">
        <v>33</v>
      </c>
      <c r="AX151" s="14" t="s">
        <v>77</v>
      </c>
      <c r="AY151" s="258" t="s">
        <v>361</v>
      </c>
    </row>
    <row r="152" spans="2:65" s="1" customFormat="1" ht="22.5" customHeight="1">
      <c r="B152" s="42"/>
      <c r="C152" s="273" t="s">
        <v>512</v>
      </c>
      <c r="D152" s="273" t="s">
        <v>952</v>
      </c>
      <c r="E152" s="274" t="s">
        <v>2538</v>
      </c>
      <c r="F152" s="275" t="s">
        <v>2539</v>
      </c>
      <c r="G152" s="276" t="s">
        <v>614</v>
      </c>
      <c r="H152" s="277">
        <v>300</v>
      </c>
      <c r="I152" s="278"/>
      <c r="J152" s="279">
        <f>ROUND(I152*H152,2)</f>
        <v>0</v>
      </c>
      <c r="K152" s="275" t="s">
        <v>367</v>
      </c>
      <c r="L152" s="280"/>
      <c r="M152" s="281" t="s">
        <v>21</v>
      </c>
      <c r="N152" s="282" t="s">
        <v>41</v>
      </c>
      <c r="O152" s="43"/>
      <c r="P152" s="216">
        <f>O152*H152</f>
        <v>0</v>
      </c>
      <c r="Q152" s="216">
        <v>0</v>
      </c>
      <c r="R152" s="216">
        <f>Q152*H152</f>
        <v>0</v>
      </c>
      <c r="S152" s="216">
        <v>0</v>
      </c>
      <c r="T152" s="217">
        <f>S152*H152</f>
        <v>0</v>
      </c>
      <c r="AR152" s="25" t="s">
        <v>580</v>
      </c>
      <c r="AT152" s="25" t="s">
        <v>952</v>
      </c>
      <c r="AU152" s="25" t="s">
        <v>79</v>
      </c>
      <c r="AY152" s="25" t="s">
        <v>361</v>
      </c>
      <c r="BE152" s="218">
        <f>IF(N152="základní",J152,0)</f>
        <v>0</v>
      </c>
      <c r="BF152" s="218">
        <f>IF(N152="snížená",J152,0)</f>
        <v>0</v>
      </c>
      <c r="BG152" s="218">
        <f>IF(N152="zákl. přenesená",J152,0)</f>
        <v>0</v>
      </c>
      <c r="BH152" s="218">
        <f>IF(N152="sníž. přenesená",J152,0)</f>
        <v>0</v>
      </c>
      <c r="BI152" s="218">
        <f>IF(N152="nulová",J152,0)</f>
        <v>0</v>
      </c>
      <c r="BJ152" s="25" t="s">
        <v>77</v>
      </c>
      <c r="BK152" s="218">
        <f>ROUND(I152*H152,2)</f>
        <v>0</v>
      </c>
      <c r="BL152" s="25" t="s">
        <v>464</v>
      </c>
      <c r="BM152" s="25" t="s">
        <v>690</v>
      </c>
    </row>
    <row r="153" spans="2:65" s="1" customFormat="1" ht="13.5">
      <c r="B153" s="42"/>
      <c r="C153" s="64"/>
      <c r="D153" s="235" t="s">
        <v>369</v>
      </c>
      <c r="E153" s="64"/>
      <c r="F153" s="285" t="s">
        <v>2539</v>
      </c>
      <c r="G153" s="64"/>
      <c r="H153" s="64"/>
      <c r="I153" s="175"/>
      <c r="J153" s="64"/>
      <c r="K153" s="64"/>
      <c r="L153" s="62"/>
      <c r="M153" s="221"/>
      <c r="N153" s="43"/>
      <c r="O153" s="43"/>
      <c r="P153" s="43"/>
      <c r="Q153" s="43"/>
      <c r="R153" s="43"/>
      <c r="S153" s="43"/>
      <c r="T153" s="79"/>
      <c r="AT153" s="25" t="s">
        <v>369</v>
      </c>
      <c r="AU153" s="25" t="s">
        <v>79</v>
      </c>
    </row>
    <row r="154" spans="2:65" s="1" customFormat="1" ht="22.5" customHeight="1">
      <c r="B154" s="42"/>
      <c r="C154" s="273" t="s">
        <v>521</v>
      </c>
      <c r="D154" s="273" t="s">
        <v>952</v>
      </c>
      <c r="E154" s="274" t="s">
        <v>2540</v>
      </c>
      <c r="F154" s="275" t="s">
        <v>2541</v>
      </c>
      <c r="G154" s="276" t="s">
        <v>614</v>
      </c>
      <c r="H154" s="277">
        <v>3</v>
      </c>
      <c r="I154" s="278"/>
      <c r="J154" s="279">
        <f>ROUND(I154*H154,2)</f>
        <v>0</v>
      </c>
      <c r="K154" s="275" t="s">
        <v>367</v>
      </c>
      <c r="L154" s="280"/>
      <c r="M154" s="281" t="s">
        <v>21</v>
      </c>
      <c r="N154" s="282" t="s">
        <v>41</v>
      </c>
      <c r="O154" s="43"/>
      <c r="P154" s="216">
        <f>O154*H154</f>
        <v>0</v>
      </c>
      <c r="Q154" s="216">
        <v>0</v>
      </c>
      <c r="R154" s="216">
        <f>Q154*H154</f>
        <v>0</v>
      </c>
      <c r="S154" s="216">
        <v>0</v>
      </c>
      <c r="T154" s="217">
        <f>S154*H154</f>
        <v>0</v>
      </c>
      <c r="AR154" s="25" t="s">
        <v>580</v>
      </c>
      <c r="AT154" s="25" t="s">
        <v>952</v>
      </c>
      <c r="AU154" s="25" t="s">
        <v>79</v>
      </c>
      <c r="AY154" s="25" t="s">
        <v>361</v>
      </c>
      <c r="BE154" s="218">
        <f>IF(N154="základní",J154,0)</f>
        <v>0</v>
      </c>
      <c r="BF154" s="218">
        <f>IF(N154="snížená",J154,0)</f>
        <v>0</v>
      </c>
      <c r="BG154" s="218">
        <f>IF(N154="zákl. přenesená",J154,0)</f>
        <v>0</v>
      </c>
      <c r="BH154" s="218">
        <f>IF(N154="sníž. přenesená",J154,0)</f>
        <v>0</v>
      </c>
      <c r="BI154" s="218">
        <f>IF(N154="nulová",J154,0)</f>
        <v>0</v>
      </c>
      <c r="BJ154" s="25" t="s">
        <v>77</v>
      </c>
      <c r="BK154" s="218">
        <f>ROUND(I154*H154,2)</f>
        <v>0</v>
      </c>
      <c r="BL154" s="25" t="s">
        <v>464</v>
      </c>
      <c r="BM154" s="25" t="s">
        <v>703</v>
      </c>
    </row>
    <row r="155" spans="2:65" s="1" customFormat="1" ht="13.5">
      <c r="B155" s="42"/>
      <c r="C155" s="64"/>
      <c r="D155" s="235" t="s">
        <v>369</v>
      </c>
      <c r="E155" s="64"/>
      <c r="F155" s="285" t="s">
        <v>2541</v>
      </c>
      <c r="G155" s="64"/>
      <c r="H155" s="64"/>
      <c r="I155" s="175"/>
      <c r="J155" s="64"/>
      <c r="K155" s="64"/>
      <c r="L155" s="62"/>
      <c r="M155" s="221"/>
      <c r="N155" s="43"/>
      <c r="O155" s="43"/>
      <c r="P155" s="43"/>
      <c r="Q155" s="43"/>
      <c r="R155" s="43"/>
      <c r="S155" s="43"/>
      <c r="T155" s="79"/>
      <c r="AT155" s="25" t="s">
        <v>369</v>
      </c>
      <c r="AU155" s="25" t="s">
        <v>79</v>
      </c>
    </row>
    <row r="156" spans="2:65" s="1" customFormat="1" ht="22.5" customHeight="1">
      <c r="B156" s="42"/>
      <c r="C156" s="207" t="s">
        <v>526</v>
      </c>
      <c r="D156" s="207" t="s">
        <v>363</v>
      </c>
      <c r="E156" s="208" t="s">
        <v>2542</v>
      </c>
      <c r="F156" s="209" t="s">
        <v>2543</v>
      </c>
      <c r="G156" s="210" t="s">
        <v>447</v>
      </c>
      <c r="H156" s="211">
        <v>3.2000000000000001E-2</v>
      </c>
      <c r="I156" s="212"/>
      <c r="J156" s="213">
        <f>ROUND(I156*H156,2)</f>
        <v>0</v>
      </c>
      <c r="K156" s="209" t="s">
        <v>367</v>
      </c>
      <c r="L156" s="62"/>
      <c r="M156" s="214" t="s">
        <v>21</v>
      </c>
      <c r="N156" s="215" t="s">
        <v>41</v>
      </c>
      <c r="O156" s="43"/>
      <c r="P156" s="216">
        <f>O156*H156</f>
        <v>0</v>
      </c>
      <c r="Q156" s="216">
        <v>0</v>
      </c>
      <c r="R156" s="216">
        <f>Q156*H156</f>
        <v>0</v>
      </c>
      <c r="S156" s="216">
        <v>0</v>
      </c>
      <c r="T156" s="217">
        <f>S156*H156</f>
        <v>0</v>
      </c>
      <c r="AR156" s="25" t="s">
        <v>464</v>
      </c>
      <c r="AT156" s="25" t="s">
        <v>363</v>
      </c>
      <c r="AU156" s="25" t="s">
        <v>79</v>
      </c>
      <c r="AY156" s="25" t="s">
        <v>361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25" t="s">
        <v>77</v>
      </c>
      <c r="BK156" s="218">
        <f>ROUND(I156*H156,2)</f>
        <v>0</v>
      </c>
      <c r="BL156" s="25" t="s">
        <v>464</v>
      </c>
      <c r="BM156" s="25" t="s">
        <v>720</v>
      </c>
    </row>
    <row r="157" spans="2:65" s="1" customFormat="1" ht="13.5">
      <c r="B157" s="42"/>
      <c r="C157" s="64"/>
      <c r="D157" s="235" t="s">
        <v>369</v>
      </c>
      <c r="E157" s="64"/>
      <c r="F157" s="285" t="s">
        <v>2543</v>
      </c>
      <c r="G157" s="64"/>
      <c r="H157" s="64"/>
      <c r="I157" s="175"/>
      <c r="J157" s="64"/>
      <c r="K157" s="64"/>
      <c r="L157" s="62"/>
      <c r="M157" s="221"/>
      <c r="N157" s="43"/>
      <c r="O157" s="43"/>
      <c r="P157" s="43"/>
      <c r="Q157" s="43"/>
      <c r="R157" s="43"/>
      <c r="S157" s="43"/>
      <c r="T157" s="79"/>
      <c r="AT157" s="25" t="s">
        <v>369</v>
      </c>
      <c r="AU157" s="25" t="s">
        <v>79</v>
      </c>
    </row>
    <row r="158" spans="2:65" s="1" customFormat="1" ht="22.5" customHeight="1">
      <c r="B158" s="42"/>
      <c r="C158" s="207" t="s">
        <v>533</v>
      </c>
      <c r="D158" s="207" t="s">
        <v>363</v>
      </c>
      <c r="E158" s="208" t="s">
        <v>2544</v>
      </c>
      <c r="F158" s="209" t="s">
        <v>2545</v>
      </c>
      <c r="G158" s="210" t="s">
        <v>447</v>
      </c>
      <c r="H158" s="211">
        <v>3.2000000000000001E-2</v>
      </c>
      <c r="I158" s="212"/>
      <c r="J158" s="213">
        <f>ROUND(I158*H158,2)</f>
        <v>0</v>
      </c>
      <c r="K158" s="209" t="s">
        <v>367</v>
      </c>
      <c r="L158" s="62"/>
      <c r="M158" s="214" t="s">
        <v>21</v>
      </c>
      <c r="N158" s="215" t="s">
        <v>41</v>
      </c>
      <c r="O158" s="43"/>
      <c r="P158" s="216">
        <f>O158*H158</f>
        <v>0</v>
      </c>
      <c r="Q158" s="216">
        <v>0</v>
      </c>
      <c r="R158" s="216">
        <f>Q158*H158</f>
        <v>0</v>
      </c>
      <c r="S158" s="216">
        <v>0</v>
      </c>
      <c r="T158" s="217">
        <f>S158*H158</f>
        <v>0</v>
      </c>
      <c r="AR158" s="25" t="s">
        <v>464</v>
      </c>
      <c r="AT158" s="25" t="s">
        <v>363</v>
      </c>
      <c r="AU158" s="25" t="s">
        <v>79</v>
      </c>
      <c r="AY158" s="25" t="s">
        <v>361</v>
      </c>
      <c r="BE158" s="218">
        <f>IF(N158="základní",J158,0)</f>
        <v>0</v>
      </c>
      <c r="BF158" s="218">
        <f>IF(N158="snížená",J158,0)</f>
        <v>0</v>
      </c>
      <c r="BG158" s="218">
        <f>IF(N158="zákl. přenesená",J158,0)</f>
        <v>0</v>
      </c>
      <c r="BH158" s="218">
        <f>IF(N158="sníž. přenesená",J158,0)</f>
        <v>0</v>
      </c>
      <c r="BI158" s="218">
        <f>IF(N158="nulová",J158,0)</f>
        <v>0</v>
      </c>
      <c r="BJ158" s="25" t="s">
        <v>77</v>
      </c>
      <c r="BK158" s="218">
        <f>ROUND(I158*H158,2)</f>
        <v>0</v>
      </c>
      <c r="BL158" s="25" t="s">
        <v>464</v>
      </c>
      <c r="BM158" s="25" t="s">
        <v>743</v>
      </c>
    </row>
    <row r="159" spans="2:65" s="1" customFormat="1" ht="13.5">
      <c r="B159" s="42"/>
      <c r="C159" s="64"/>
      <c r="D159" s="219" t="s">
        <v>369</v>
      </c>
      <c r="E159" s="64"/>
      <c r="F159" s="220" t="s">
        <v>2545</v>
      </c>
      <c r="G159" s="64"/>
      <c r="H159" s="64"/>
      <c r="I159" s="175"/>
      <c r="J159" s="64"/>
      <c r="K159" s="64"/>
      <c r="L159" s="62"/>
      <c r="M159" s="221"/>
      <c r="N159" s="43"/>
      <c r="O159" s="43"/>
      <c r="P159" s="43"/>
      <c r="Q159" s="43"/>
      <c r="R159" s="43"/>
      <c r="S159" s="43"/>
      <c r="T159" s="79"/>
      <c r="AT159" s="25" t="s">
        <v>369</v>
      </c>
      <c r="AU159" s="25" t="s">
        <v>79</v>
      </c>
    </row>
    <row r="160" spans="2:65" s="11" customFormat="1" ht="29.85" customHeight="1">
      <c r="B160" s="190"/>
      <c r="C160" s="191"/>
      <c r="D160" s="204" t="s">
        <v>69</v>
      </c>
      <c r="E160" s="205" t="s">
        <v>2546</v>
      </c>
      <c r="F160" s="205" t="s">
        <v>2547</v>
      </c>
      <c r="G160" s="191"/>
      <c r="H160" s="191"/>
      <c r="I160" s="194"/>
      <c r="J160" s="206">
        <f>BK160</f>
        <v>0</v>
      </c>
      <c r="K160" s="191"/>
      <c r="L160" s="196"/>
      <c r="M160" s="197"/>
      <c r="N160" s="198"/>
      <c r="O160" s="198"/>
      <c r="P160" s="199">
        <f>SUM(P161:P191)</f>
        <v>0</v>
      </c>
      <c r="Q160" s="198"/>
      <c r="R160" s="199">
        <f>SUM(R161:R191)</f>
        <v>0</v>
      </c>
      <c r="S160" s="198"/>
      <c r="T160" s="200">
        <f>SUM(T161:T191)</f>
        <v>0</v>
      </c>
      <c r="AR160" s="201" t="s">
        <v>79</v>
      </c>
      <c r="AT160" s="202" t="s">
        <v>69</v>
      </c>
      <c r="AU160" s="202" t="s">
        <v>77</v>
      </c>
      <c r="AY160" s="201" t="s">
        <v>361</v>
      </c>
      <c r="BK160" s="203">
        <f>SUM(BK161:BK191)</f>
        <v>0</v>
      </c>
    </row>
    <row r="161" spans="2:65" s="1" customFormat="1" ht="31.5" customHeight="1">
      <c r="B161" s="42"/>
      <c r="C161" s="207" t="s">
        <v>545</v>
      </c>
      <c r="D161" s="207" t="s">
        <v>363</v>
      </c>
      <c r="E161" s="208" t="s">
        <v>2548</v>
      </c>
      <c r="F161" s="209" t="s">
        <v>2549</v>
      </c>
      <c r="G161" s="210" t="s">
        <v>2493</v>
      </c>
      <c r="H161" s="211">
        <v>1</v>
      </c>
      <c r="I161" s="212"/>
      <c r="J161" s="213">
        <f>ROUND(I161*H161,2)</f>
        <v>0</v>
      </c>
      <c r="K161" s="209" t="s">
        <v>21</v>
      </c>
      <c r="L161" s="62"/>
      <c r="M161" s="214" t="s">
        <v>21</v>
      </c>
      <c r="N161" s="215" t="s">
        <v>41</v>
      </c>
      <c r="O161" s="43"/>
      <c r="P161" s="216">
        <f>O161*H161</f>
        <v>0</v>
      </c>
      <c r="Q161" s="216">
        <v>0</v>
      </c>
      <c r="R161" s="216">
        <f>Q161*H161</f>
        <v>0</v>
      </c>
      <c r="S161" s="216">
        <v>0</v>
      </c>
      <c r="T161" s="217">
        <f>S161*H161</f>
        <v>0</v>
      </c>
      <c r="AR161" s="25" t="s">
        <v>464</v>
      </c>
      <c r="AT161" s="25" t="s">
        <v>363</v>
      </c>
      <c r="AU161" s="25" t="s">
        <v>79</v>
      </c>
      <c r="AY161" s="25" t="s">
        <v>361</v>
      </c>
      <c r="BE161" s="218">
        <f>IF(N161="základní",J161,0)</f>
        <v>0</v>
      </c>
      <c r="BF161" s="218">
        <f>IF(N161="snížená",J161,0)</f>
        <v>0</v>
      </c>
      <c r="BG161" s="218">
        <f>IF(N161="zákl. přenesená",J161,0)</f>
        <v>0</v>
      </c>
      <c r="BH161" s="218">
        <f>IF(N161="sníž. přenesená",J161,0)</f>
        <v>0</v>
      </c>
      <c r="BI161" s="218">
        <f>IF(N161="nulová",J161,0)</f>
        <v>0</v>
      </c>
      <c r="BJ161" s="25" t="s">
        <v>77</v>
      </c>
      <c r="BK161" s="218">
        <f>ROUND(I161*H161,2)</f>
        <v>0</v>
      </c>
      <c r="BL161" s="25" t="s">
        <v>464</v>
      </c>
      <c r="BM161" s="25" t="s">
        <v>754</v>
      </c>
    </row>
    <row r="162" spans="2:65" s="1" customFormat="1" ht="27">
      <c r="B162" s="42"/>
      <c r="C162" s="64"/>
      <c r="D162" s="235" t="s">
        <v>369</v>
      </c>
      <c r="E162" s="64"/>
      <c r="F162" s="285" t="s">
        <v>2549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369</v>
      </c>
      <c r="AU162" s="25" t="s">
        <v>79</v>
      </c>
    </row>
    <row r="163" spans="2:65" s="1" customFormat="1" ht="22.5" customHeight="1">
      <c r="B163" s="42"/>
      <c r="C163" s="207" t="s">
        <v>558</v>
      </c>
      <c r="D163" s="207" t="s">
        <v>363</v>
      </c>
      <c r="E163" s="208" t="s">
        <v>2550</v>
      </c>
      <c r="F163" s="209" t="s">
        <v>2551</v>
      </c>
      <c r="G163" s="210" t="s">
        <v>2493</v>
      </c>
      <c r="H163" s="211">
        <v>1</v>
      </c>
      <c r="I163" s="212"/>
      <c r="J163" s="213">
        <f>ROUND(I163*H163,2)</f>
        <v>0</v>
      </c>
      <c r="K163" s="209" t="s">
        <v>21</v>
      </c>
      <c r="L163" s="62"/>
      <c r="M163" s="214" t="s">
        <v>21</v>
      </c>
      <c r="N163" s="215" t="s">
        <v>41</v>
      </c>
      <c r="O163" s="43"/>
      <c r="P163" s="216">
        <f>O163*H163</f>
        <v>0</v>
      </c>
      <c r="Q163" s="216">
        <v>0</v>
      </c>
      <c r="R163" s="216">
        <f>Q163*H163</f>
        <v>0</v>
      </c>
      <c r="S163" s="216">
        <v>0</v>
      </c>
      <c r="T163" s="217">
        <f>S163*H163</f>
        <v>0</v>
      </c>
      <c r="AR163" s="25" t="s">
        <v>464</v>
      </c>
      <c r="AT163" s="25" t="s">
        <v>363</v>
      </c>
      <c r="AU163" s="25" t="s">
        <v>79</v>
      </c>
      <c r="AY163" s="25" t="s">
        <v>361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25" t="s">
        <v>77</v>
      </c>
      <c r="BK163" s="218">
        <f>ROUND(I163*H163,2)</f>
        <v>0</v>
      </c>
      <c r="BL163" s="25" t="s">
        <v>464</v>
      </c>
      <c r="BM163" s="25" t="s">
        <v>765</v>
      </c>
    </row>
    <row r="164" spans="2:65" s="1" customFormat="1" ht="13.5">
      <c r="B164" s="42"/>
      <c r="C164" s="64"/>
      <c r="D164" s="235" t="s">
        <v>369</v>
      </c>
      <c r="E164" s="64"/>
      <c r="F164" s="285" t="s">
        <v>2551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369</v>
      </c>
      <c r="AU164" s="25" t="s">
        <v>79</v>
      </c>
    </row>
    <row r="165" spans="2:65" s="1" customFormat="1" ht="22.5" customHeight="1">
      <c r="B165" s="42"/>
      <c r="C165" s="207" t="s">
        <v>563</v>
      </c>
      <c r="D165" s="207" t="s">
        <v>363</v>
      </c>
      <c r="E165" s="208" t="s">
        <v>2552</v>
      </c>
      <c r="F165" s="209" t="s">
        <v>2553</v>
      </c>
      <c r="G165" s="210" t="s">
        <v>2493</v>
      </c>
      <c r="H165" s="211">
        <v>1</v>
      </c>
      <c r="I165" s="212"/>
      <c r="J165" s="213">
        <f>ROUND(I165*H165,2)</f>
        <v>0</v>
      </c>
      <c r="K165" s="209" t="s">
        <v>21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0</v>
      </c>
      <c r="R165" s="216">
        <f>Q165*H165</f>
        <v>0</v>
      </c>
      <c r="S165" s="216">
        <v>0</v>
      </c>
      <c r="T165" s="217">
        <f>S165*H165</f>
        <v>0</v>
      </c>
      <c r="AR165" s="25" t="s">
        <v>464</v>
      </c>
      <c r="AT165" s="25" t="s">
        <v>363</v>
      </c>
      <c r="AU165" s="25" t="s">
        <v>79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464</v>
      </c>
      <c r="BM165" s="25" t="s">
        <v>785</v>
      </c>
    </row>
    <row r="166" spans="2:65" s="1" customFormat="1" ht="13.5">
      <c r="B166" s="42"/>
      <c r="C166" s="64"/>
      <c r="D166" s="235" t="s">
        <v>369</v>
      </c>
      <c r="E166" s="64"/>
      <c r="F166" s="285" t="s">
        <v>2553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79</v>
      </c>
    </row>
    <row r="167" spans="2:65" s="1" customFormat="1" ht="22.5" customHeight="1">
      <c r="B167" s="42"/>
      <c r="C167" s="207" t="s">
        <v>573</v>
      </c>
      <c r="D167" s="207" t="s">
        <v>363</v>
      </c>
      <c r="E167" s="208" t="s">
        <v>2554</v>
      </c>
      <c r="F167" s="209" t="s">
        <v>2555</v>
      </c>
      <c r="G167" s="210" t="s">
        <v>2493</v>
      </c>
      <c r="H167" s="211">
        <v>1</v>
      </c>
      <c r="I167" s="212"/>
      <c r="J167" s="213">
        <f>ROUND(I167*H167,2)</f>
        <v>0</v>
      </c>
      <c r="K167" s="209" t="s">
        <v>21</v>
      </c>
      <c r="L167" s="62"/>
      <c r="M167" s="214" t="s">
        <v>21</v>
      </c>
      <c r="N167" s="215" t="s">
        <v>41</v>
      </c>
      <c r="O167" s="43"/>
      <c r="P167" s="216">
        <f>O167*H167</f>
        <v>0</v>
      </c>
      <c r="Q167" s="216">
        <v>0</v>
      </c>
      <c r="R167" s="216">
        <f>Q167*H167</f>
        <v>0</v>
      </c>
      <c r="S167" s="216">
        <v>0</v>
      </c>
      <c r="T167" s="217">
        <f>S167*H167</f>
        <v>0</v>
      </c>
      <c r="AR167" s="25" t="s">
        <v>464</v>
      </c>
      <c r="AT167" s="25" t="s">
        <v>363</v>
      </c>
      <c r="AU167" s="25" t="s">
        <v>79</v>
      </c>
      <c r="AY167" s="25" t="s">
        <v>361</v>
      </c>
      <c r="BE167" s="218">
        <f>IF(N167="základní",J167,0)</f>
        <v>0</v>
      </c>
      <c r="BF167" s="218">
        <f>IF(N167="snížená",J167,0)</f>
        <v>0</v>
      </c>
      <c r="BG167" s="218">
        <f>IF(N167="zákl. přenesená",J167,0)</f>
        <v>0</v>
      </c>
      <c r="BH167" s="218">
        <f>IF(N167="sníž. přenesená",J167,0)</f>
        <v>0</v>
      </c>
      <c r="BI167" s="218">
        <f>IF(N167="nulová",J167,0)</f>
        <v>0</v>
      </c>
      <c r="BJ167" s="25" t="s">
        <v>77</v>
      </c>
      <c r="BK167" s="218">
        <f>ROUND(I167*H167,2)</f>
        <v>0</v>
      </c>
      <c r="BL167" s="25" t="s">
        <v>464</v>
      </c>
      <c r="BM167" s="25" t="s">
        <v>804</v>
      </c>
    </row>
    <row r="168" spans="2:65" s="1" customFormat="1" ht="13.5">
      <c r="B168" s="42"/>
      <c r="C168" s="64"/>
      <c r="D168" s="235" t="s">
        <v>369</v>
      </c>
      <c r="E168" s="64"/>
      <c r="F168" s="285" t="s">
        <v>2555</v>
      </c>
      <c r="G168" s="64"/>
      <c r="H168" s="64"/>
      <c r="I168" s="175"/>
      <c r="J168" s="64"/>
      <c r="K168" s="64"/>
      <c r="L168" s="62"/>
      <c r="M168" s="221"/>
      <c r="N168" s="43"/>
      <c r="O168" s="43"/>
      <c r="P168" s="43"/>
      <c r="Q168" s="43"/>
      <c r="R168" s="43"/>
      <c r="S168" s="43"/>
      <c r="T168" s="79"/>
      <c r="AT168" s="25" t="s">
        <v>369</v>
      </c>
      <c r="AU168" s="25" t="s">
        <v>79</v>
      </c>
    </row>
    <row r="169" spans="2:65" s="1" customFormat="1" ht="22.5" customHeight="1">
      <c r="B169" s="42"/>
      <c r="C169" s="207" t="s">
        <v>580</v>
      </c>
      <c r="D169" s="207" t="s">
        <v>363</v>
      </c>
      <c r="E169" s="208" t="s">
        <v>2556</v>
      </c>
      <c r="F169" s="209" t="s">
        <v>2557</v>
      </c>
      <c r="G169" s="210" t="s">
        <v>2493</v>
      </c>
      <c r="H169" s="211">
        <v>1</v>
      </c>
      <c r="I169" s="212"/>
      <c r="J169" s="213">
        <f>ROUND(I169*H169,2)</f>
        <v>0</v>
      </c>
      <c r="K169" s="209" t="s">
        <v>21</v>
      </c>
      <c r="L169" s="62"/>
      <c r="M169" s="214" t="s">
        <v>21</v>
      </c>
      <c r="N169" s="215" t="s">
        <v>41</v>
      </c>
      <c r="O169" s="43"/>
      <c r="P169" s="216">
        <f>O169*H169</f>
        <v>0</v>
      </c>
      <c r="Q169" s="216">
        <v>0</v>
      </c>
      <c r="R169" s="216">
        <f>Q169*H169</f>
        <v>0</v>
      </c>
      <c r="S169" s="216">
        <v>0</v>
      </c>
      <c r="T169" s="217">
        <f>S169*H169</f>
        <v>0</v>
      </c>
      <c r="AR169" s="25" t="s">
        <v>464</v>
      </c>
      <c r="AT169" s="25" t="s">
        <v>363</v>
      </c>
      <c r="AU169" s="25" t="s">
        <v>79</v>
      </c>
      <c r="AY169" s="25" t="s">
        <v>361</v>
      </c>
      <c r="BE169" s="218">
        <f>IF(N169="základní",J169,0)</f>
        <v>0</v>
      </c>
      <c r="BF169" s="218">
        <f>IF(N169="snížená",J169,0)</f>
        <v>0</v>
      </c>
      <c r="BG169" s="218">
        <f>IF(N169="zákl. přenesená",J169,0)</f>
        <v>0</v>
      </c>
      <c r="BH169" s="218">
        <f>IF(N169="sníž. přenesená",J169,0)</f>
        <v>0</v>
      </c>
      <c r="BI169" s="218">
        <f>IF(N169="nulová",J169,0)</f>
        <v>0</v>
      </c>
      <c r="BJ169" s="25" t="s">
        <v>77</v>
      </c>
      <c r="BK169" s="218">
        <f>ROUND(I169*H169,2)</f>
        <v>0</v>
      </c>
      <c r="BL169" s="25" t="s">
        <v>464</v>
      </c>
      <c r="BM169" s="25" t="s">
        <v>820</v>
      </c>
    </row>
    <row r="170" spans="2:65" s="1" customFormat="1" ht="13.5">
      <c r="B170" s="42"/>
      <c r="C170" s="64"/>
      <c r="D170" s="235" t="s">
        <v>369</v>
      </c>
      <c r="E170" s="64"/>
      <c r="F170" s="285" t="s">
        <v>2558</v>
      </c>
      <c r="G170" s="64"/>
      <c r="H170" s="64"/>
      <c r="I170" s="175"/>
      <c r="J170" s="64"/>
      <c r="K170" s="64"/>
      <c r="L170" s="62"/>
      <c r="M170" s="221"/>
      <c r="N170" s="43"/>
      <c r="O170" s="43"/>
      <c r="P170" s="43"/>
      <c r="Q170" s="43"/>
      <c r="R170" s="43"/>
      <c r="S170" s="43"/>
      <c r="T170" s="79"/>
      <c r="AT170" s="25" t="s">
        <v>369</v>
      </c>
      <c r="AU170" s="25" t="s">
        <v>79</v>
      </c>
    </row>
    <row r="171" spans="2:65" s="1" customFormat="1" ht="31.5" customHeight="1">
      <c r="B171" s="42"/>
      <c r="C171" s="273" t="s">
        <v>588</v>
      </c>
      <c r="D171" s="273" t="s">
        <v>952</v>
      </c>
      <c r="E171" s="274" t="s">
        <v>2559</v>
      </c>
      <c r="F171" s="275" t="s">
        <v>2560</v>
      </c>
      <c r="G171" s="276" t="s">
        <v>614</v>
      </c>
      <c r="H171" s="277">
        <v>1</v>
      </c>
      <c r="I171" s="278"/>
      <c r="J171" s="279">
        <f>ROUND(I171*H171,2)</f>
        <v>0</v>
      </c>
      <c r="K171" s="275" t="s">
        <v>21</v>
      </c>
      <c r="L171" s="280"/>
      <c r="M171" s="281" t="s">
        <v>21</v>
      </c>
      <c r="N171" s="282" t="s">
        <v>41</v>
      </c>
      <c r="O171" s="43"/>
      <c r="P171" s="216">
        <f>O171*H171</f>
        <v>0</v>
      </c>
      <c r="Q171" s="216">
        <v>0</v>
      </c>
      <c r="R171" s="216">
        <f>Q171*H171</f>
        <v>0</v>
      </c>
      <c r="S171" s="216">
        <v>0</v>
      </c>
      <c r="T171" s="217">
        <f>S171*H171</f>
        <v>0</v>
      </c>
      <c r="AR171" s="25" t="s">
        <v>580</v>
      </c>
      <c r="AT171" s="25" t="s">
        <v>952</v>
      </c>
      <c r="AU171" s="25" t="s">
        <v>79</v>
      </c>
      <c r="AY171" s="25" t="s">
        <v>361</v>
      </c>
      <c r="BE171" s="218">
        <f>IF(N171="základní",J171,0)</f>
        <v>0</v>
      </c>
      <c r="BF171" s="218">
        <f>IF(N171="snížená",J171,0)</f>
        <v>0</v>
      </c>
      <c r="BG171" s="218">
        <f>IF(N171="zákl. přenesená",J171,0)</f>
        <v>0</v>
      </c>
      <c r="BH171" s="218">
        <f>IF(N171="sníž. přenesená",J171,0)</f>
        <v>0</v>
      </c>
      <c r="BI171" s="218">
        <f>IF(N171="nulová",J171,0)</f>
        <v>0</v>
      </c>
      <c r="BJ171" s="25" t="s">
        <v>77</v>
      </c>
      <c r="BK171" s="218">
        <f>ROUND(I171*H171,2)</f>
        <v>0</v>
      </c>
      <c r="BL171" s="25" t="s">
        <v>464</v>
      </c>
      <c r="BM171" s="25" t="s">
        <v>830</v>
      </c>
    </row>
    <row r="172" spans="2:65" s="1" customFormat="1" ht="27">
      <c r="B172" s="42"/>
      <c r="C172" s="64"/>
      <c r="D172" s="219" t="s">
        <v>369</v>
      </c>
      <c r="E172" s="64"/>
      <c r="F172" s="220" t="s">
        <v>2560</v>
      </c>
      <c r="G172" s="64"/>
      <c r="H172" s="64"/>
      <c r="I172" s="175"/>
      <c r="J172" s="64"/>
      <c r="K172" s="64"/>
      <c r="L172" s="62"/>
      <c r="M172" s="221"/>
      <c r="N172" s="43"/>
      <c r="O172" s="43"/>
      <c r="P172" s="43"/>
      <c r="Q172" s="43"/>
      <c r="R172" s="43"/>
      <c r="S172" s="43"/>
      <c r="T172" s="79"/>
      <c r="AT172" s="25" t="s">
        <v>369</v>
      </c>
      <c r="AU172" s="25" t="s">
        <v>79</v>
      </c>
    </row>
    <row r="173" spans="2:65" s="1" customFormat="1" ht="81">
      <c r="B173" s="42"/>
      <c r="C173" s="64"/>
      <c r="D173" s="235" t="s">
        <v>974</v>
      </c>
      <c r="E173" s="64"/>
      <c r="F173" s="289" t="s">
        <v>2561</v>
      </c>
      <c r="G173" s="64"/>
      <c r="H173" s="64"/>
      <c r="I173" s="175"/>
      <c r="J173" s="64"/>
      <c r="K173" s="64"/>
      <c r="L173" s="62"/>
      <c r="M173" s="221"/>
      <c r="N173" s="43"/>
      <c r="O173" s="43"/>
      <c r="P173" s="43"/>
      <c r="Q173" s="43"/>
      <c r="R173" s="43"/>
      <c r="S173" s="43"/>
      <c r="T173" s="79"/>
      <c r="AT173" s="25" t="s">
        <v>974</v>
      </c>
      <c r="AU173" s="25" t="s">
        <v>79</v>
      </c>
    </row>
    <row r="174" spans="2:65" s="1" customFormat="1" ht="31.5" customHeight="1">
      <c r="B174" s="42"/>
      <c r="C174" s="273" t="s">
        <v>595</v>
      </c>
      <c r="D174" s="273" t="s">
        <v>952</v>
      </c>
      <c r="E174" s="274" t="s">
        <v>2562</v>
      </c>
      <c r="F174" s="275" t="s">
        <v>2563</v>
      </c>
      <c r="G174" s="276" t="s">
        <v>614</v>
      </c>
      <c r="H174" s="277">
        <v>1</v>
      </c>
      <c r="I174" s="278"/>
      <c r="J174" s="279">
        <f>ROUND(I174*H174,2)</f>
        <v>0</v>
      </c>
      <c r="K174" s="275" t="s">
        <v>21</v>
      </c>
      <c r="L174" s="280"/>
      <c r="M174" s="281" t="s">
        <v>21</v>
      </c>
      <c r="N174" s="282" t="s">
        <v>41</v>
      </c>
      <c r="O174" s="43"/>
      <c r="P174" s="216">
        <f>O174*H174</f>
        <v>0</v>
      </c>
      <c r="Q174" s="216">
        <v>0</v>
      </c>
      <c r="R174" s="216">
        <f>Q174*H174</f>
        <v>0</v>
      </c>
      <c r="S174" s="216">
        <v>0</v>
      </c>
      <c r="T174" s="217">
        <f>S174*H174</f>
        <v>0</v>
      </c>
      <c r="AR174" s="25" t="s">
        <v>580</v>
      </c>
      <c r="AT174" s="25" t="s">
        <v>952</v>
      </c>
      <c r="AU174" s="25" t="s">
        <v>79</v>
      </c>
      <c r="AY174" s="25" t="s">
        <v>361</v>
      </c>
      <c r="BE174" s="218">
        <f>IF(N174="základní",J174,0)</f>
        <v>0</v>
      </c>
      <c r="BF174" s="218">
        <f>IF(N174="snížená",J174,0)</f>
        <v>0</v>
      </c>
      <c r="BG174" s="218">
        <f>IF(N174="zákl. přenesená",J174,0)</f>
        <v>0</v>
      </c>
      <c r="BH174" s="218">
        <f>IF(N174="sníž. přenesená",J174,0)</f>
        <v>0</v>
      </c>
      <c r="BI174" s="218">
        <f>IF(N174="nulová",J174,0)</f>
        <v>0</v>
      </c>
      <c r="BJ174" s="25" t="s">
        <v>77</v>
      </c>
      <c r="BK174" s="218">
        <f>ROUND(I174*H174,2)</f>
        <v>0</v>
      </c>
      <c r="BL174" s="25" t="s">
        <v>464</v>
      </c>
      <c r="BM174" s="25" t="s">
        <v>841</v>
      </c>
    </row>
    <row r="175" spans="2:65" s="1" customFormat="1" ht="27">
      <c r="B175" s="42"/>
      <c r="C175" s="64"/>
      <c r="D175" s="235" t="s">
        <v>369</v>
      </c>
      <c r="E175" s="64"/>
      <c r="F175" s="285" t="s">
        <v>2563</v>
      </c>
      <c r="G175" s="64"/>
      <c r="H175" s="64"/>
      <c r="I175" s="175"/>
      <c r="J175" s="64"/>
      <c r="K175" s="64"/>
      <c r="L175" s="62"/>
      <c r="M175" s="221"/>
      <c r="N175" s="43"/>
      <c r="O175" s="43"/>
      <c r="P175" s="43"/>
      <c r="Q175" s="43"/>
      <c r="R175" s="43"/>
      <c r="S175" s="43"/>
      <c r="T175" s="79"/>
      <c r="AT175" s="25" t="s">
        <v>369</v>
      </c>
      <c r="AU175" s="25" t="s">
        <v>79</v>
      </c>
    </row>
    <row r="176" spans="2:65" s="1" customFormat="1" ht="31.5" customHeight="1">
      <c r="B176" s="42"/>
      <c r="C176" s="273" t="s">
        <v>601</v>
      </c>
      <c r="D176" s="273" t="s">
        <v>952</v>
      </c>
      <c r="E176" s="274" t="s">
        <v>2564</v>
      </c>
      <c r="F176" s="275" t="s">
        <v>2565</v>
      </c>
      <c r="G176" s="276" t="s">
        <v>614</v>
      </c>
      <c r="H176" s="277">
        <v>1</v>
      </c>
      <c r="I176" s="278"/>
      <c r="J176" s="279">
        <f>ROUND(I176*H176,2)</f>
        <v>0</v>
      </c>
      <c r="K176" s="275" t="s">
        <v>21</v>
      </c>
      <c r="L176" s="280"/>
      <c r="M176" s="281" t="s">
        <v>21</v>
      </c>
      <c r="N176" s="282" t="s">
        <v>41</v>
      </c>
      <c r="O176" s="43"/>
      <c r="P176" s="216">
        <f>O176*H176</f>
        <v>0</v>
      </c>
      <c r="Q176" s="216">
        <v>0</v>
      </c>
      <c r="R176" s="216">
        <f>Q176*H176</f>
        <v>0</v>
      </c>
      <c r="S176" s="216">
        <v>0</v>
      </c>
      <c r="T176" s="217">
        <f>S176*H176</f>
        <v>0</v>
      </c>
      <c r="AR176" s="25" t="s">
        <v>580</v>
      </c>
      <c r="AT176" s="25" t="s">
        <v>952</v>
      </c>
      <c r="AU176" s="25" t="s">
        <v>79</v>
      </c>
      <c r="AY176" s="25" t="s">
        <v>361</v>
      </c>
      <c r="BE176" s="218">
        <f>IF(N176="základní",J176,0)</f>
        <v>0</v>
      </c>
      <c r="BF176" s="218">
        <f>IF(N176="snížená",J176,0)</f>
        <v>0</v>
      </c>
      <c r="BG176" s="218">
        <f>IF(N176="zákl. přenesená",J176,0)</f>
        <v>0</v>
      </c>
      <c r="BH176" s="218">
        <f>IF(N176="sníž. přenesená",J176,0)</f>
        <v>0</v>
      </c>
      <c r="BI176" s="218">
        <f>IF(N176="nulová",J176,0)</f>
        <v>0</v>
      </c>
      <c r="BJ176" s="25" t="s">
        <v>77</v>
      </c>
      <c r="BK176" s="218">
        <f>ROUND(I176*H176,2)</f>
        <v>0</v>
      </c>
      <c r="BL176" s="25" t="s">
        <v>464</v>
      </c>
      <c r="BM176" s="25" t="s">
        <v>888</v>
      </c>
    </row>
    <row r="177" spans="2:65" s="1" customFormat="1" ht="27">
      <c r="B177" s="42"/>
      <c r="C177" s="64"/>
      <c r="D177" s="235" t="s">
        <v>369</v>
      </c>
      <c r="E177" s="64"/>
      <c r="F177" s="285" t="s">
        <v>2565</v>
      </c>
      <c r="G177" s="64"/>
      <c r="H177" s="64"/>
      <c r="I177" s="175"/>
      <c r="J177" s="64"/>
      <c r="K177" s="64"/>
      <c r="L177" s="62"/>
      <c r="M177" s="221"/>
      <c r="N177" s="43"/>
      <c r="O177" s="43"/>
      <c r="P177" s="43"/>
      <c r="Q177" s="43"/>
      <c r="R177" s="43"/>
      <c r="S177" s="43"/>
      <c r="T177" s="79"/>
      <c r="AT177" s="25" t="s">
        <v>369</v>
      </c>
      <c r="AU177" s="25" t="s">
        <v>79</v>
      </c>
    </row>
    <row r="178" spans="2:65" s="1" customFormat="1" ht="31.5" customHeight="1">
      <c r="B178" s="42"/>
      <c r="C178" s="273" t="s">
        <v>611</v>
      </c>
      <c r="D178" s="273" t="s">
        <v>952</v>
      </c>
      <c r="E178" s="274" t="s">
        <v>2566</v>
      </c>
      <c r="F178" s="275" t="s">
        <v>2567</v>
      </c>
      <c r="G178" s="276" t="s">
        <v>614</v>
      </c>
      <c r="H178" s="277">
        <v>1</v>
      </c>
      <c r="I178" s="278"/>
      <c r="J178" s="279">
        <f>ROUND(I178*H178,2)</f>
        <v>0</v>
      </c>
      <c r="K178" s="275" t="s">
        <v>21</v>
      </c>
      <c r="L178" s="280"/>
      <c r="M178" s="281" t="s">
        <v>21</v>
      </c>
      <c r="N178" s="282" t="s">
        <v>41</v>
      </c>
      <c r="O178" s="43"/>
      <c r="P178" s="216">
        <f>O178*H178</f>
        <v>0</v>
      </c>
      <c r="Q178" s="216">
        <v>0</v>
      </c>
      <c r="R178" s="216">
        <f>Q178*H178</f>
        <v>0</v>
      </c>
      <c r="S178" s="216">
        <v>0</v>
      </c>
      <c r="T178" s="217">
        <f>S178*H178</f>
        <v>0</v>
      </c>
      <c r="AR178" s="25" t="s">
        <v>580</v>
      </c>
      <c r="AT178" s="25" t="s">
        <v>952</v>
      </c>
      <c r="AU178" s="25" t="s">
        <v>79</v>
      </c>
      <c r="AY178" s="25" t="s">
        <v>361</v>
      </c>
      <c r="BE178" s="218">
        <f>IF(N178="základní",J178,0)</f>
        <v>0</v>
      </c>
      <c r="BF178" s="218">
        <f>IF(N178="snížená",J178,0)</f>
        <v>0</v>
      </c>
      <c r="BG178" s="218">
        <f>IF(N178="zákl. přenesená",J178,0)</f>
        <v>0</v>
      </c>
      <c r="BH178" s="218">
        <f>IF(N178="sníž. přenesená",J178,0)</f>
        <v>0</v>
      </c>
      <c r="BI178" s="218">
        <f>IF(N178="nulová",J178,0)</f>
        <v>0</v>
      </c>
      <c r="BJ178" s="25" t="s">
        <v>77</v>
      </c>
      <c r="BK178" s="218">
        <f>ROUND(I178*H178,2)</f>
        <v>0</v>
      </c>
      <c r="BL178" s="25" t="s">
        <v>464</v>
      </c>
      <c r="BM178" s="25" t="s">
        <v>900</v>
      </c>
    </row>
    <row r="179" spans="2:65" s="1" customFormat="1" ht="27">
      <c r="B179" s="42"/>
      <c r="C179" s="64"/>
      <c r="D179" s="235" t="s">
        <v>369</v>
      </c>
      <c r="E179" s="64"/>
      <c r="F179" s="285" t="s">
        <v>2567</v>
      </c>
      <c r="G179" s="64"/>
      <c r="H179" s="64"/>
      <c r="I179" s="175"/>
      <c r="J179" s="64"/>
      <c r="K179" s="64"/>
      <c r="L179" s="62"/>
      <c r="M179" s="221"/>
      <c r="N179" s="43"/>
      <c r="O179" s="43"/>
      <c r="P179" s="43"/>
      <c r="Q179" s="43"/>
      <c r="R179" s="43"/>
      <c r="S179" s="43"/>
      <c r="T179" s="79"/>
      <c r="AT179" s="25" t="s">
        <v>369</v>
      </c>
      <c r="AU179" s="25" t="s">
        <v>79</v>
      </c>
    </row>
    <row r="180" spans="2:65" s="1" customFormat="1" ht="31.5" customHeight="1">
      <c r="B180" s="42"/>
      <c r="C180" s="273" t="s">
        <v>619</v>
      </c>
      <c r="D180" s="273" t="s">
        <v>952</v>
      </c>
      <c r="E180" s="274" t="s">
        <v>2568</v>
      </c>
      <c r="F180" s="275" t="s">
        <v>2569</v>
      </c>
      <c r="G180" s="276" t="s">
        <v>614</v>
      </c>
      <c r="H180" s="277">
        <v>3</v>
      </c>
      <c r="I180" s="278"/>
      <c r="J180" s="279">
        <f>ROUND(I180*H180,2)</f>
        <v>0</v>
      </c>
      <c r="K180" s="275" t="s">
        <v>21</v>
      </c>
      <c r="L180" s="280"/>
      <c r="M180" s="281" t="s">
        <v>21</v>
      </c>
      <c r="N180" s="282" t="s">
        <v>41</v>
      </c>
      <c r="O180" s="43"/>
      <c r="P180" s="216">
        <f>O180*H180</f>
        <v>0</v>
      </c>
      <c r="Q180" s="216">
        <v>0</v>
      </c>
      <c r="R180" s="216">
        <f>Q180*H180</f>
        <v>0</v>
      </c>
      <c r="S180" s="216">
        <v>0</v>
      </c>
      <c r="T180" s="217">
        <f>S180*H180</f>
        <v>0</v>
      </c>
      <c r="AR180" s="25" t="s">
        <v>580</v>
      </c>
      <c r="AT180" s="25" t="s">
        <v>952</v>
      </c>
      <c r="AU180" s="25" t="s">
        <v>79</v>
      </c>
      <c r="AY180" s="25" t="s">
        <v>361</v>
      </c>
      <c r="BE180" s="218">
        <f>IF(N180="základní",J180,0)</f>
        <v>0</v>
      </c>
      <c r="BF180" s="218">
        <f>IF(N180="snížená",J180,0)</f>
        <v>0</v>
      </c>
      <c r="BG180" s="218">
        <f>IF(N180="zákl. přenesená",J180,0)</f>
        <v>0</v>
      </c>
      <c r="BH180" s="218">
        <f>IF(N180="sníž. přenesená",J180,0)</f>
        <v>0</v>
      </c>
      <c r="BI180" s="218">
        <f>IF(N180="nulová",J180,0)</f>
        <v>0</v>
      </c>
      <c r="BJ180" s="25" t="s">
        <v>77</v>
      </c>
      <c r="BK180" s="218">
        <f>ROUND(I180*H180,2)</f>
        <v>0</v>
      </c>
      <c r="BL180" s="25" t="s">
        <v>464</v>
      </c>
      <c r="BM180" s="25" t="s">
        <v>912</v>
      </c>
    </row>
    <row r="181" spans="2:65" s="1" customFormat="1" ht="27">
      <c r="B181" s="42"/>
      <c r="C181" s="64"/>
      <c r="D181" s="235" t="s">
        <v>369</v>
      </c>
      <c r="E181" s="64"/>
      <c r="F181" s="285" t="s">
        <v>2569</v>
      </c>
      <c r="G181" s="64"/>
      <c r="H181" s="64"/>
      <c r="I181" s="175"/>
      <c r="J181" s="64"/>
      <c r="K181" s="64"/>
      <c r="L181" s="62"/>
      <c r="M181" s="221"/>
      <c r="N181" s="43"/>
      <c r="O181" s="43"/>
      <c r="P181" s="43"/>
      <c r="Q181" s="43"/>
      <c r="R181" s="43"/>
      <c r="S181" s="43"/>
      <c r="T181" s="79"/>
      <c r="AT181" s="25" t="s">
        <v>369</v>
      </c>
      <c r="AU181" s="25" t="s">
        <v>79</v>
      </c>
    </row>
    <row r="182" spans="2:65" s="1" customFormat="1" ht="31.5" customHeight="1">
      <c r="B182" s="42"/>
      <c r="C182" s="273" t="s">
        <v>626</v>
      </c>
      <c r="D182" s="273" t="s">
        <v>952</v>
      </c>
      <c r="E182" s="274" t="s">
        <v>2570</v>
      </c>
      <c r="F182" s="275" t="s">
        <v>2571</v>
      </c>
      <c r="G182" s="276" t="s">
        <v>614</v>
      </c>
      <c r="H182" s="277">
        <v>5</v>
      </c>
      <c r="I182" s="278"/>
      <c r="J182" s="279">
        <f>ROUND(I182*H182,2)</f>
        <v>0</v>
      </c>
      <c r="K182" s="275" t="s">
        <v>21</v>
      </c>
      <c r="L182" s="280"/>
      <c r="M182" s="281" t="s">
        <v>21</v>
      </c>
      <c r="N182" s="282" t="s">
        <v>41</v>
      </c>
      <c r="O182" s="43"/>
      <c r="P182" s="216">
        <f>O182*H182</f>
        <v>0</v>
      </c>
      <c r="Q182" s="216">
        <v>0</v>
      </c>
      <c r="R182" s="216">
        <f>Q182*H182</f>
        <v>0</v>
      </c>
      <c r="S182" s="216">
        <v>0</v>
      </c>
      <c r="T182" s="217">
        <f>S182*H182</f>
        <v>0</v>
      </c>
      <c r="AR182" s="25" t="s">
        <v>580</v>
      </c>
      <c r="AT182" s="25" t="s">
        <v>952</v>
      </c>
      <c r="AU182" s="25" t="s">
        <v>79</v>
      </c>
      <c r="AY182" s="25" t="s">
        <v>361</v>
      </c>
      <c r="BE182" s="218">
        <f>IF(N182="základní",J182,0)</f>
        <v>0</v>
      </c>
      <c r="BF182" s="218">
        <f>IF(N182="snížená",J182,0)</f>
        <v>0</v>
      </c>
      <c r="BG182" s="218">
        <f>IF(N182="zákl. přenesená",J182,0)</f>
        <v>0</v>
      </c>
      <c r="BH182" s="218">
        <f>IF(N182="sníž. přenesená",J182,0)</f>
        <v>0</v>
      </c>
      <c r="BI182" s="218">
        <f>IF(N182="nulová",J182,0)</f>
        <v>0</v>
      </c>
      <c r="BJ182" s="25" t="s">
        <v>77</v>
      </c>
      <c r="BK182" s="218">
        <f>ROUND(I182*H182,2)</f>
        <v>0</v>
      </c>
      <c r="BL182" s="25" t="s">
        <v>464</v>
      </c>
      <c r="BM182" s="25" t="s">
        <v>922</v>
      </c>
    </row>
    <row r="183" spans="2:65" s="1" customFormat="1" ht="13.5">
      <c r="B183" s="42"/>
      <c r="C183" s="64"/>
      <c r="D183" s="235" t="s">
        <v>369</v>
      </c>
      <c r="E183" s="64"/>
      <c r="F183" s="285" t="s">
        <v>2571</v>
      </c>
      <c r="G183" s="64"/>
      <c r="H183" s="64"/>
      <c r="I183" s="175"/>
      <c r="J183" s="64"/>
      <c r="K183" s="64"/>
      <c r="L183" s="62"/>
      <c r="M183" s="221"/>
      <c r="N183" s="43"/>
      <c r="O183" s="43"/>
      <c r="P183" s="43"/>
      <c r="Q183" s="43"/>
      <c r="R183" s="43"/>
      <c r="S183" s="43"/>
      <c r="T183" s="79"/>
      <c r="AT183" s="25" t="s">
        <v>369</v>
      </c>
      <c r="AU183" s="25" t="s">
        <v>79</v>
      </c>
    </row>
    <row r="184" spans="2:65" s="1" customFormat="1" ht="22.5" customHeight="1">
      <c r="B184" s="42"/>
      <c r="C184" s="273" t="s">
        <v>632</v>
      </c>
      <c r="D184" s="273" t="s">
        <v>952</v>
      </c>
      <c r="E184" s="274" t="s">
        <v>2572</v>
      </c>
      <c r="F184" s="275" t="s">
        <v>2573</v>
      </c>
      <c r="G184" s="276" t="s">
        <v>614</v>
      </c>
      <c r="H184" s="277">
        <v>2</v>
      </c>
      <c r="I184" s="278"/>
      <c r="J184" s="279">
        <f>ROUND(I184*H184,2)</f>
        <v>0</v>
      </c>
      <c r="K184" s="275" t="s">
        <v>21</v>
      </c>
      <c r="L184" s="280"/>
      <c r="M184" s="281" t="s">
        <v>21</v>
      </c>
      <c r="N184" s="282" t="s">
        <v>41</v>
      </c>
      <c r="O184" s="43"/>
      <c r="P184" s="216">
        <f>O184*H184</f>
        <v>0</v>
      </c>
      <c r="Q184" s="216">
        <v>0</v>
      </c>
      <c r="R184" s="216">
        <f>Q184*H184</f>
        <v>0</v>
      </c>
      <c r="S184" s="216">
        <v>0</v>
      </c>
      <c r="T184" s="217">
        <f>S184*H184</f>
        <v>0</v>
      </c>
      <c r="AR184" s="25" t="s">
        <v>580</v>
      </c>
      <c r="AT184" s="25" t="s">
        <v>952</v>
      </c>
      <c r="AU184" s="25" t="s">
        <v>79</v>
      </c>
      <c r="AY184" s="25" t="s">
        <v>361</v>
      </c>
      <c r="BE184" s="218">
        <f>IF(N184="základní",J184,0)</f>
        <v>0</v>
      </c>
      <c r="BF184" s="218">
        <f>IF(N184="snížená",J184,0)</f>
        <v>0</v>
      </c>
      <c r="BG184" s="218">
        <f>IF(N184="zákl. přenesená",J184,0)</f>
        <v>0</v>
      </c>
      <c r="BH184" s="218">
        <f>IF(N184="sníž. přenesená",J184,0)</f>
        <v>0</v>
      </c>
      <c r="BI184" s="218">
        <f>IF(N184="nulová",J184,0)</f>
        <v>0</v>
      </c>
      <c r="BJ184" s="25" t="s">
        <v>77</v>
      </c>
      <c r="BK184" s="218">
        <f>ROUND(I184*H184,2)</f>
        <v>0</v>
      </c>
      <c r="BL184" s="25" t="s">
        <v>464</v>
      </c>
      <c r="BM184" s="25" t="s">
        <v>951</v>
      </c>
    </row>
    <row r="185" spans="2:65" s="1" customFormat="1" ht="13.5">
      <c r="B185" s="42"/>
      <c r="C185" s="64"/>
      <c r="D185" s="235" t="s">
        <v>369</v>
      </c>
      <c r="E185" s="64"/>
      <c r="F185" s="285" t="s">
        <v>2573</v>
      </c>
      <c r="G185" s="64"/>
      <c r="H185" s="64"/>
      <c r="I185" s="175"/>
      <c r="J185" s="64"/>
      <c r="K185" s="64"/>
      <c r="L185" s="62"/>
      <c r="M185" s="221"/>
      <c r="N185" s="43"/>
      <c r="O185" s="43"/>
      <c r="P185" s="43"/>
      <c r="Q185" s="43"/>
      <c r="R185" s="43"/>
      <c r="S185" s="43"/>
      <c r="T185" s="79"/>
      <c r="AT185" s="25" t="s">
        <v>369</v>
      </c>
      <c r="AU185" s="25" t="s">
        <v>79</v>
      </c>
    </row>
    <row r="186" spans="2:65" s="1" customFormat="1" ht="22.5" customHeight="1">
      <c r="B186" s="42"/>
      <c r="C186" s="207" t="s">
        <v>638</v>
      </c>
      <c r="D186" s="207" t="s">
        <v>363</v>
      </c>
      <c r="E186" s="208" t="s">
        <v>2574</v>
      </c>
      <c r="F186" s="209" t="s">
        <v>2575</v>
      </c>
      <c r="G186" s="210" t="s">
        <v>614</v>
      </c>
      <c r="H186" s="211">
        <v>1</v>
      </c>
      <c r="I186" s="212"/>
      <c r="J186" s="213">
        <f>ROUND(I186*H186,2)</f>
        <v>0</v>
      </c>
      <c r="K186" s="209" t="s">
        <v>21</v>
      </c>
      <c r="L186" s="62"/>
      <c r="M186" s="214" t="s">
        <v>21</v>
      </c>
      <c r="N186" s="215" t="s">
        <v>41</v>
      </c>
      <c r="O186" s="43"/>
      <c r="P186" s="216">
        <f>O186*H186</f>
        <v>0</v>
      </c>
      <c r="Q186" s="216">
        <v>0</v>
      </c>
      <c r="R186" s="216">
        <f>Q186*H186</f>
        <v>0</v>
      </c>
      <c r="S186" s="216">
        <v>0</v>
      </c>
      <c r="T186" s="217">
        <f>S186*H186</f>
        <v>0</v>
      </c>
      <c r="AR186" s="25" t="s">
        <v>464</v>
      </c>
      <c r="AT186" s="25" t="s">
        <v>363</v>
      </c>
      <c r="AU186" s="25" t="s">
        <v>79</v>
      </c>
      <c r="AY186" s="25" t="s">
        <v>361</v>
      </c>
      <c r="BE186" s="218">
        <f>IF(N186="základní",J186,0)</f>
        <v>0</v>
      </c>
      <c r="BF186" s="218">
        <f>IF(N186="snížená",J186,0)</f>
        <v>0</v>
      </c>
      <c r="BG186" s="218">
        <f>IF(N186="zákl. přenesená",J186,0)</f>
        <v>0</v>
      </c>
      <c r="BH186" s="218">
        <f>IF(N186="sníž. přenesená",J186,0)</f>
        <v>0</v>
      </c>
      <c r="BI186" s="218">
        <f>IF(N186="nulová",J186,0)</f>
        <v>0</v>
      </c>
      <c r="BJ186" s="25" t="s">
        <v>77</v>
      </c>
      <c r="BK186" s="218">
        <f>ROUND(I186*H186,2)</f>
        <v>0</v>
      </c>
      <c r="BL186" s="25" t="s">
        <v>464</v>
      </c>
      <c r="BM186" s="25" t="s">
        <v>969</v>
      </c>
    </row>
    <row r="187" spans="2:65" s="1" customFormat="1" ht="13.5">
      <c r="B187" s="42"/>
      <c r="C187" s="64"/>
      <c r="D187" s="235" t="s">
        <v>369</v>
      </c>
      <c r="E187" s="64"/>
      <c r="F187" s="285" t="s">
        <v>2575</v>
      </c>
      <c r="G187" s="64"/>
      <c r="H187" s="64"/>
      <c r="I187" s="175"/>
      <c r="J187" s="64"/>
      <c r="K187" s="64"/>
      <c r="L187" s="62"/>
      <c r="M187" s="221"/>
      <c r="N187" s="43"/>
      <c r="O187" s="43"/>
      <c r="P187" s="43"/>
      <c r="Q187" s="43"/>
      <c r="R187" s="43"/>
      <c r="S187" s="43"/>
      <c r="T187" s="79"/>
      <c r="AT187" s="25" t="s">
        <v>369</v>
      </c>
      <c r="AU187" s="25" t="s">
        <v>79</v>
      </c>
    </row>
    <row r="188" spans="2:65" s="1" customFormat="1" ht="22.5" customHeight="1">
      <c r="B188" s="42"/>
      <c r="C188" s="207" t="s">
        <v>644</v>
      </c>
      <c r="D188" s="207" t="s">
        <v>363</v>
      </c>
      <c r="E188" s="208" t="s">
        <v>2576</v>
      </c>
      <c r="F188" s="209" t="s">
        <v>2577</v>
      </c>
      <c r="G188" s="210" t="s">
        <v>447</v>
      </c>
      <c r="H188" s="211">
        <v>0.108</v>
      </c>
      <c r="I188" s="212"/>
      <c r="J188" s="213">
        <f>ROUND(I188*H188,2)</f>
        <v>0</v>
      </c>
      <c r="K188" s="209" t="s">
        <v>367</v>
      </c>
      <c r="L188" s="62"/>
      <c r="M188" s="214" t="s">
        <v>21</v>
      </c>
      <c r="N188" s="215" t="s">
        <v>41</v>
      </c>
      <c r="O188" s="43"/>
      <c r="P188" s="216">
        <f>O188*H188</f>
        <v>0</v>
      </c>
      <c r="Q188" s="216">
        <v>0</v>
      </c>
      <c r="R188" s="216">
        <f>Q188*H188</f>
        <v>0</v>
      </c>
      <c r="S188" s="216">
        <v>0</v>
      </c>
      <c r="T188" s="217">
        <f>S188*H188</f>
        <v>0</v>
      </c>
      <c r="AR188" s="25" t="s">
        <v>464</v>
      </c>
      <c r="AT188" s="25" t="s">
        <v>363</v>
      </c>
      <c r="AU188" s="25" t="s">
        <v>79</v>
      </c>
      <c r="AY188" s="25" t="s">
        <v>361</v>
      </c>
      <c r="BE188" s="218">
        <f>IF(N188="základní",J188,0)</f>
        <v>0</v>
      </c>
      <c r="BF188" s="218">
        <f>IF(N188="snížená",J188,0)</f>
        <v>0</v>
      </c>
      <c r="BG188" s="218">
        <f>IF(N188="zákl. přenesená",J188,0)</f>
        <v>0</v>
      </c>
      <c r="BH188" s="218">
        <f>IF(N188="sníž. přenesená",J188,0)</f>
        <v>0</v>
      </c>
      <c r="BI188" s="218">
        <f>IF(N188="nulová",J188,0)</f>
        <v>0</v>
      </c>
      <c r="BJ188" s="25" t="s">
        <v>77</v>
      </c>
      <c r="BK188" s="218">
        <f>ROUND(I188*H188,2)</f>
        <v>0</v>
      </c>
      <c r="BL188" s="25" t="s">
        <v>464</v>
      </c>
      <c r="BM188" s="25" t="s">
        <v>982</v>
      </c>
    </row>
    <row r="189" spans="2:65" s="1" customFormat="1" ht="13.5">
      <c r="B189" s="42"/>
      <c r="C189" s="64"/>
      <c r="D189" s="235" t="s">
        <v>369</v>
      </c>
      <c r="E189" s="64"/>
      <c r="F189" s="285" t="s">
        <v>2577</v>
      </c>
      <c r="G189" s="64"/>
      <c r="H189" s="64"/>
      <c r="I189" s="175"/>
      <c r="J189" s="64"/>
      <c r="K189" s="64"/>
      <c r="L189" s="62"/>
      <c r="M189" s="221"/>
      <c r="N189" s="43"/>
      <c r="O189" s="43"/>
      <c r="P189" s="43"/>
      <c r="Q189" s="43"/>
      <c r="R189" s="43"/>
      <c r="S189" s="43"/>
      <c r="T189" s="79"/>
      <c r="AT189" s="25" t="s">
        <v>369</v>
      </c>
      <c r="AU189" s="25" t="s">
        <v>79</v>
      </c>
    </row>
    <row r="190" spans="2:65" s="1" customFormat="1" ht="22.5" customHeight="1">
      <c r="B190" s="42"/>
      <c r="C190" s="207" t="s">
        <v>650</v>
      </c>
      <c r="D190" s="207" t="s">
        <v>363</v>
      </c>
      <c r="E190" s="208" t="s">
        <v>2578</v>
      </c>
      <c r="F190" s="209" t="s">
        <v>2579</v>
      </c>
      <c r="G190" s="210" t="s">
        <v>447</v>
      </c>
      <c r="H190" s="211">
        <v>0.108</v>
      </c>
      <c r="I190" s="212"/>
      <c r="J190" s="213">
        <f>ROUND(I190*H190,2)</f>
        <v>0</v>
      </c>
      <c r="K190" s="209" t="s">
        <v>367</v>
      </c>
      <c r="L190" s="62"/>
      <c r="M190" s="214" t="s">
        <v>21</v>
      </c>
      <c r="N190" s="215" t="s">
        <v>41</v>
      </c>
      <c r="O190" s="43"/>
      <c r="P190" s="216">
        <f>O190*H190</f>
        <v>0</v>
      </c>
      <c r="Q190" s="216">
        <v>0</v>
      </c>
      <c r="R190" s="216">
        <f>Q190*H190</f>
        <v>0</v>
      </c>
      <c r="S190" s="216">
        <v>0</v>
      </c>
      <c r="T190" s="217">
        <f>S190*H190</f>
        <v>0</v>
      </c>
      <c r="AR190" s="25" t="s">
        <v>464</v>
      </c>
      <c r="AT190" s="25" t="s">
        <v>363</v>
      </c>
      <c r="AU190" s="25" t="s">
        <v>79</v>
      </c>
      <c r="AY190" s="25" t="s">
        <v>361</v>
      </c>
      <c r="BE190" s="218">
        <f>IF(N190="základní",J190,0)</f>
        <v>0</v>
      </c>
      <c r="BF190" s="218">
        <f>IF(N190="snížená",J190,0)</f>
        <v>0</v>
      </c>
      <c r="BG190" s="218">
        <f>IF(N190="zákl. přenesená",J190,0)</f>
        <v>0</v>
      </c>
      <c r="BH190" s="218">
        <f>IF(N190="sníž. přenesená",J190,0)</f>
        <v>0</v>
      </c>
      <c r="BI190" s="218">
        <f>IF(N190="nulová",J190,0)</f>
        <v>0</v>
      </c>
      <c r="BJ190" s="25" t="s">
        <v>77</v>
      </c>
      <c r="BK190" s="218">
        <f>ROUND(I190*H190,2)</f>
        <v>0</v>
      </c>
      <c r="BL190" s="25" t="s">
        <v>464</v>
      </c>
      <c r="BM190" s="25" t="s">
        <v>993</v>
      </c>
    </row>
    <row r="191" spans="2:65" s="1" customFormat="1" ht="13.5">
      <c r="B191" s="42"/>
      <c r="C191" s="64"/>
      <c r="D191" s="219" t="s">
        <v>369</v>
      </c>
      <c r="E191" s="64"/>
      <c r="F191" s="220" t="s">
        <v>2579</v>
      </c>
      <c r="G191" s="64"/>
      <c r="H191" s="64"/>
      <c r="I191" s="175"/>
      <c r="J191" s="64"/>
      <c r="K191" s="64"/>
      <c r="L191" s="62"/>
      <c r="M191" s="221"/>
      <c r="N191" s="43"/>
      <c r="O191" s="43"/>
      <c r="P191" s="43"/>
      <c r="Q191" s="43"/>
      <c r="R191" s="43"/>
      <c r="S191" s="43"/>
      <c r="T191" s="79"/>
      <c r="AT191" s="25" t="s">
        <v>369</v>
      </c>
      <c r="AU191" s="25" t="s">
        <v>79</v>
      </c>
    </row>
    <row r="192" spans="2:65" s="11" customFormat="1" ht="29.85" customHeight="1">
      <c r="B192" s="190"/>
      <c r="C192" s="191"/>
      <c r="D192" s="204" t="s">
        <v>69</v>
      </c>
      <c r="E192" s="205" t="s">
        <v>2580</v>
      </c>
      <c r="F192" s="205" t="s">
        <v>2581</v>
      </c>
      <c r="G192" s="191"/>
      <c r="H192" s="191"/>
      <c r="I192" s="194"/>
      <c r="J192" s="206">
        <f>BK192</f>
        <v>0</v>
      </c>
      <c r="K192" s="191"/>
      <c r="L192" s="196"/>
      <c r="M192" s="197"/>
      <c r="N192" s="198"/>
      <c r="O192" s="198"/>
      <c r="P192" s="199">
        <f>SUM(P193:P198)</f>
        <v>0</v>
      </c>
      <c r="Q192" s="198"/>
      <c r="R192" s="199">
        <f>SUM(R193:R198)</f>
        <v>0</v>
      </c>
      <c r="S192" s="198"/>
      <c r="T192" s="200">
        <f>SUM(T193:T198)</f>
        <v>0</v>
      </c>
      <c r="AR192" s="201" t="s">
        <v>79</v>
      </c>
      <c r="AT192" s="202" t="s">
        <v>69</v>
      </c>
      <c r="AU192" s="202" t="s">
        <v>77</v>
      </c>
      <c r="AY192" s="201" t="s">
        <v>361</v>
      </c>
      <c r="BK192" s="203">
        <f>SUM(BK193:BK198)</f>
        <v>0</v>
      </c>
    </row>
    <row r="193" spans="2:65" s="1" customFormat="1" ht="22.5" customHeight="1">
      <c r="B193" s="42"/>
      <c r="C193" s="207" t="s">
        <v>656</v>
      </c>
      <c r="D193" s="207" t="s">
        <v>363</v>
      </c>
      <c r="E193" s="208" t="s">
        <v>2582</v>
      </c>
      <c r="F193" s="209" t="s">
        <v>2583</v>
      </c>
      <c r="G193" s="210" t="s">
        <v>2493</v>
      </c>
      <c r="H193" s="211">
        <v>1</v>
      </c>
      <c r="I193" s="212"/>
      <c r="J193" s="213">
        <f>ROUND(I193*H193,2)</f>
        <v>0</v>
      </c>
      <c r="K193" s="209" t="s">
        <v>21</v>
      </c>
      <c r="L193" s="62"/>
      <c r="M193" s="214" t="s">
        <v>21</v>
      </c>
      <c r="N193" s="215" t="s">
        <v>41</v>
      </c>
      <c r="O193" s="43"/>
      <c r="P193" s="216">
        <f>O193*H193</f>
        <v>0</v>
      </c>
      <c r="Q193" s="216">
        <v>0</v>
      </c>
      <c r="R193" s="216">
        <f>Q193*H193</f>
        <v>0</v>
      </c>
      <c r="S193" s="216">
        <v>0</v>
      </c>
      <c r="T193" s="217">
        <f>S193*H193</f>
        <v>0</v>
      </c>
      <c r="AR193" s="25" t="s">
        <v>464</v>
      </c>
      <c r="AT193" s="25" t="s">
        <v>363</v>
      </c>
      <c r="AU193" s="25" t="s">
        <v>79</v>
      </c>
      <c r="AY193" s="25" t="s">
        <v>361</v>
      </c>
      <c r="BE193" s="218">
        <f>IF(N193="základní",J193,0)</f>
        <v>0</v>
      </c>
      <c r="BF193" s="218">
        <f>IF(N193="snížená",J193,0)</f>
        <v>0</v>
      </c>
      <c r="BG193" s="218">
        <f>IF(N193="zákl. přenesená",J193,0)</f>
        <v>0</v>
      </c>
      <c r="BH193" s="218">
        <f>IF(N193="sníž. přenesená",J193,0)</f>
        <v>0</v>
      </c>
      <c r="BI193" s="218">
        <f>IF(N193="nulová",J193,0)</f>
        <v>0</v>
      </c>
      <c r="BJ193" s="25" t="s">
        <v>77</v>
      </c>
      <c r="BK193" s="218">
        <f>ROUND(I193*H193,2)</f>
        <v>0</v>
      </c>
      <c r="BL193" s="25" t="s">
        <v>464</v>
      </c>
      <c r="BM193" s="25" t="s">
        <v>1016</v>
      </c>
    </row>
    <row r="194" spans="2:65" s="1" customFormat="1" ht="13.5">
      <c r="B194" s="42"/>
      <c r="C194" s="64"/>
      <c r="D194" s="235" t="s">
        <v>369</v>
      </c>
      <c r="E194" s="64"/>
      <c r="F194" s="285" t="s">
        <v>2583</v>
      </c>
      <c r="G194" s="64"/>
      <c r="H194" s="64"/>
      <c r="I194" s="175"/>
      <c r="J194" s="64"/>
      <c r="K194" s="64"/>
      <c r="L194" s="62"/>
      <c r="M194" s="221"/>
      <c r="N194" s="43"/>
      <c r="O194" s="43"/>
      <c r="P194" s="43"/>
      <c r="Q194" s="43"/>
      <c r="R194" s="43"/>
      <c r="S194" s="43"/>
      <c r="T194" s="79"/>
      <c r="AT194" s="25" t="s">
        <v>369</v>
      </c>
      <c r="AU194" s="25" t="s">
        <v>79</v>
      </c>
    </row>
    <row r="195" spans="2:65" s="1" customFormat="1" ht="22.5" customHeight="1">
      <c r="B195" s="42"/>
      <c r="C195" s="207" t="s">
        <v>662</v>
      </c>
      <c r="D195" s="207" t="s">
        <v>363</v>
      </c>
      <c r="E195" s="208" t="s">
        <v>2584</v>
      </c>
      <c r="F195" s="209" t="s">
        <v>2585</v>
      </c>
      <c r="G195" s="210" t="s">
        <v>447</v>
      </c>
      <c r="H195" s="211">
        <v>5.0000000000000001E-3</v>
      </c>
      <c r="I195" s="212"/>
      <c r="J195" s="213">
        <f>ROUND(I195*H195,2)</f>
        <v>0</v>
      </c>
      <c r="K195" s="209" t="s">
        <v>367</v>
      </c>
      <c r="L195" s="62"/>
      <c r="M195" s="214" t="s">
        <v>21</v>
      </c>
      <c r="N195" s="215" t="s">
        <v>41</v>
      </c>
      <c r="O195" s="43"/>
      <c r="P195" s="216">
        <f>O195*H195</f>
        <v>0</v>
      </c>
      <c r="Q195" s="216">
        <v>0</v>
      </c>
      <c r="R195" s="216">
        <f>Q195*H195</f>
        <v>0</v>
      </c>
      <c r="S195" s="216">
        <v>0</v>
      </c>
      <c r="T195" s="217">
        <f>S195*H195</f>
        <v>0</v>
      </c>
      <c r="AR195" s="25" t="s">
        <v>464</v>
      </c>
      <c r="AT195" s="25" t="s">
        <v>363</v>
      </c>
      <c r="AU195" s="25" t="s">
        <v>79</v>
      </c>
      <c r="AY195" s="25" t="s">
        <v>361</v>
      </c>
      <c r="BE195" s="218">
        <f>IF(N195="základní",J195,0)</f>
        <v>0</v>
      </c>
      <c r="BF195" s="218">
        <f>IF(N195="snížená",J195,0)</f>
        <v>0</v>
      </c>
      <c r="BG195" s="218">
        <f>IF(N195="zákl. přenesená",J195,0)</f>
        <v>0</v>
      </c>
      <c r="BH195" s="218">
        <f>IF(N195="sníž. přenesená",J195,0)</f>
        <v>0</v>
      </c>
      <c r="BI195" s="218">
        <f>IF(N195="nulová",J195,0)</f>
        <v>0</v>
      </c>
      <c r="BJ195" s="25" t="s">
        <v>77</v>
      </c>
      <c r="BK195" s="218">
        <f>ROUND(I195*H195,2)</f>
        <v>0</v>
      </c>
      <c r="BL195" s="25" t="s">
        <v>464</v>
      </c>
      <c r="BM195" s="25" t="s">
        <v>1026</v>
      </c>
    </row>
    <row r="196" spans="2:65" s="1" customFormat="1" ht="13.5">
      <c r="B196" s="42"/>
      <c r="C196" s="64"/>
      <c r="D196" s="235" t="s">
        <v>369</v>
      </c>
      <c r="E196" s="64"/>
      <c r="F196" s="285" t="s">
        <v>2585</v>
      </c>
      <c r="G196" s="64"/>
      <c r="H196" s="64"/>
      <c r="I196" s="175"/>
      <c r="J196" s="64"/>
      <c r="K196" s="64"/>
      <c r="L196" s="62"/>
      <c r="M196" s="221"/>
      <c r="N196" s="43"/>
      <c r="O196" s="43"/>
      <c r="P196" s="43"/>
      <c r="Q196" s="43"/>
      <c r="R196" s="43"/>
      <c r="S196" s="43"/>
      <c r="T196" s="79"/>
      <c r="AT196" s="25" t="s">
        <v>369</v>
      </c>
      <c r="AU196" s="25" t="s">
        <v>79</v>
      </c>
    </row>
    <row r="197" spans="2:65" s="1" customFormat="1" ht="22.5" customHeight="1">
      <c r="B197" s="42"/>
      <c r="C197" s="207" t="s">
        <v>668</v>
      </c>
      <c r="D197" s="207" t="s">
        <v>363</v>
      </c>
      <c r="E197" s="208" t="s">
        <v>2586</v>
      </c>
      <c r="F197" s="209" t="s">
        <v>2587</v>
      </c>
      <c r="G197" s="210" t="s">
        <v>447</v>
      </c>
      <c r="H197" s="211">
        <v>5.0000000000000001E-3</v>
      </c>
      <c r="I197" s="212"/>
      <c r="J197" s="213">
        <f>ROUND(I197*H197,2)</f>
        <v>0</v>
      </c>
      <c r="K197" s="209" t="s">
        <v>367</v>
      </c>
      <c r="L197" s="62"/>
      <c r="M197" s="214" t="s">
        <v>21</v>
      </c>
      <c r="N197" s="215" t="s">
        <v>41</v>
      </c>
      <c r="O197" s="43"/>
      <c r="P197" s="216">
        <f>O197*H197</f>
        <v>0</v>
      </c>
      <c r="Q197" s="216">
        <v>0</v>
      </c>
      <c r="R197" s="216">
        <f>Q197*H197</f>
        <v>0</v>
      </c>
      <c r="S197" s="216">
        <v>0</v>
      </c>
      <c r="T197" s="217">
        <f>S197*H197</f>
        <v>0</v>
      </c>
      <c r="AR197" s="25" t="s">
        <v>464</v>
      </c>
      <c r="AT197" s="25" t="s">
        <v>363</v>
      </c>
      <c r="AU197" s="25" t="s">
        <v>79</v>
      </c>
      <c r="AY197" s="25" t="s">
        <v>361</v>
      </c>
      <c r="BE197" s="218">
        <f>IF(N197="základní",J197,0)</f>
        <v>0</v>
      </c>
      <c r="BF197" s="218">
        <f>IF(N197="snížená",J197,0)</f>
        <v>0</v>
      </c>
      <c r="BG197" s="218">
        <f>IF(N197="zákl. přenesená",J197,0)</f>
        <v>0</v>
      </c>
      <c r="BH197" s="218">
        <f>IF(N197="sníž. přenesená",J197,0)</f>
        <v>0</v>
      </c>
      <c r="BI197" s="218">
        <f>IF(N197="nulová",J197,0)</f>
        <v>0</v>
      </c>
      <c r="BJ197" s="25" t="s">
        <v>77</v>
      </c>
      <c r="BK197" s="218">
        <f>ROUND(I197*H197,2)</f>
        <v>0</v>
      </c>
      <c r="BL197" s="25" t="s">
        <v>464</v>
      </c>
      <c r="BM197" s="25" t="s">
        <v>1037</v>
      </c>
    </row>
    <row r="198" spans="2:65" s="1" customFormat="1" ht="13.5">
      <c r="B198" s="42"/>
      <c r="C198" s="64"/>
      <c r="D198" s="219" t="s">
        <v>369</v>
      </c>
      <c r="E198" s="64"/>
      <c r="F198" s="220" t="s">
        <v>2587</v>
      </c>
      <c r="G198" s="64"/>
      <c r="H198" s="64"/>
      <c r="I198" s="175"/>
      <c r="J198" s="64"/>
      <c r="K198" s="64"/>
      <c r="L198" s="62"/>
      <c r="M198" s="221"/>
      <c r="N198" s="43"/>
      <c r="O198" s="43"/>
      <c r="P198" s="43"/>
      <c r="Q198" s="43"/>
      <c r="R198" s="43"/>
      <c r="S198" s="43"/>
      <c r="T198" s="79"/>
      <c r="AT198" s="25" t="s">
        <v>369</v>
      </c>
      <c r="AU198" s="25" t="s">
        <v>79</v>
      </c>
    </row>
    <row r="199" spans="2:65" s="11" customFormat="1" ht="29.85" customHeight="1">
      <c r="B199" s="190"/>
      <c r="C199" s="191"/>
      <c r="D199" s="204" t="s">
        <v>69</v>
      </c>
      <c r="E199" s="205" t="s">
        <v>2588</v>
      </c>
      <c r="F199" s="205" t="s">
        <v>2589</v>
      </c>
      <c r="G199" s="191"/>
      <c r="H199" s="191"/>
      <c r="I199" s="194"/>
      <c r="J199" s="206">
        <f>BK199</f>
        <v>0</v>
      </c>
      <c r="K199" s="191"/>
      <c r="L199" s="196"/>
      <c r="M199" s="197"/>
      <c r="N199" s="198"/>
      <c r="O199" s="198"/>
      <c r="P199" s="199">
        <f>SUM(P200:P221)</f>
        <v>0</v>
      </c>
      <c r="Q199" s="198"/>
      <c r="R199" s="199">
        <f>SUM(R200:R221)</f>
        <v>0</v>
      </c>
      <c r="S199" s="198"/>
      <c r="T199" s="200">
        <f>SUM(T200:T221)</f>
        <v>0</v>
      </c>
      <c r="AR199" s="201" t="s">
        <v>79</v>
      </c>
      <c r="AT199" s="202" t="s">
        <v>69</v>
      </c>
      <c r="AU199" s="202" t="s">
        <v>77</v>
      </c>
      <c r="AY199" s="201" t="s">
        <v>361</v>
      </c>
      <c r="BK199" s="203">
        <f>SUM(BK200:BK221)</f>
        <v>0</v>
      </c>
    </row>
    <row r="200" spans="2:65" s="1" customFormat="1" ht="22.5" customHeight="1">
      <c r="B200" s="42"/>
      <c r="C200" s="207" t="s">
        <v>675</v>
      </c>
      <c r="D200" s="207" t="s">
        <v>363</v>
      </c>
      <c r="E200" s="208" t="s">
        <v>2590</v>
      </c>
      <c r="F200" s="209" t="s">
        <v>2591</v>
      </c>
      <c r="G200" s="210" t="s">
        <v>685</v>
      </c>
      <c r="H200" s="211">
        <v>10.8</v>
      </c>
      <c r="I200" s="212"/>
      <c r="J200" s="213">
        <f>ROUND(I200*H200,2)</f>
        <v>0</v>
      </c>
      <c r="K200" s="209" t="s">
        <v>367</v>
      </c>
      <c r="L200" s="62"/>
      <c r="M200" s="214" t="s">
        <v>21</v>
      </c>
      <c r="N200" s="215" t="s">
        <v>41</v>
      </c>
      <c r="O200" s="43"/>
      <c r="P200" s="216">
        <f>O200*H200</f>
        <v>0</v>
      </c>
      <c r="Q200" s="216">
        <v>0</v>
      </c>
      <c r="R200" s="216">
        <f>Q200*H200</f>
        <v>0</v>
      </c>
      <c r="S200" s="216">
        <v>0</v>
      </c>
      <c r="T200" s="217">
        <f>S200*H200</f>
        <v>0</v>
      </c>
      <c r="AR200" s="25" t="s">
        <v>464</v>
      </c>
      <c r="AT200" s="25" t="s">
        <v>363</v>
      </c>
      <c r="AU200" s="25" t="s">
        <v>79</v>
      </c>
      <c r="AY200" s="25" t="s">
        <v>361</v>
      </c>
      <c r="BE200" s="218">
        <f>IF(N200="základní",J200,0)</f>
        <v>0</v>
      </c>
      <c r="BF200" s="218">
        <f>IF(N200="snížená",J200,0)</f>
        <v>0</v>
      </c>
      <c r="BG200" s="218">
        <f>IF(N200="zákl. přenesená",J200,0)</f>
        <v>0</v>
      </c>
      <c r="BH200" s="218">
        <f>IF(N200="sníž. přenesená",J200,0)</f>
        <v>0</v>
      </c>
      <c r="BI200" s="218">
        <f>IF(N200="nulová",J200,0)</f>
        <v>0</v>
      </c>
      <c r="BJ200" s="25" t="s">
        <v>77</v>
      </c>
      <c r="BK200" s="218">
        <f>ROUND(I200*H200,2)</f>
        <v>0</v>
      </c>
      <c r="BL200" s="25" t="s">
        <v>464</v>
      </c>
      <c r="BM200" s="25" t="s">
        <v>1049</v>
      </c>
    </row>
    <row r="201" spans="2:65" s="1" customFormat="1" ht="13.5">
      <c r="B201" s="42"/>
      <c r="C201" s="64"/>
      <c r="D201" s="235" t="s">
        <v>369</v>
      </c>
      <c r="E201" s="64"/>
      <c r="F201" s="285" t="s">
        <v>2591</v>
      </c>
      <c r="G201" s="64"/>
      <c r="H201" s="64"/>
      <c r="I201" s="175"/>
      <c r="J201" s="64"/>
      <c r="K201" s="64"/>
      <c r="L201" s="62"/>
      <c r="M201" s="221"/>
      <c r="N201" s="43"/>
      <c r="O201" s="43"/>
      <c r="P201" s="43"/>
      <c r="Q201" s="43"/>
      <c r="R201" s="43"/>
      <c r="S201" s="43"/>
      <c r="T201" s="79"/>
      <c r="AT201" s="25" t="s">
        <v>369</v>
      </c>
      <c r="AU201" s="25" t="s">
        <v>79</v>
      </c>
    </row>
    <row r="202" spans="2:65" s="1" customFormat="1" ht="22.5" customHeight="1">
      <c r="B202" s="42"/>
      <c r="C202" s="207" t="s">
        <v>682</v>
      </c>
      <c r="D202" s="207" t="s">
        <v>363</v>
      </c>
      <c r="E202" s="208" t="s">
        <v>2592</v>
      </c>
      <c r="F202" s="209" t="s">
        <v>2593</v>
      </c>
      <c r="G202" s="210" t="s">
        <v>614</v>
      </c>
      <c r="H202" s="211">
        <v>13</v>
      </c>
      <c r="I202" s="212"/>
      <c r="J202" s="213">
        <f>ROUND(I202*H202,2)</f>
        <v>0</v>
      </c>
      <c r="K202" s="209" t="s">
        <v>367</v>
      </c>
      <c r="L202" s="62"/>
      <c r="M202" s="214" t="s">
        <v>21</v>
      </c>
      <c r="N202" s="215" t="s">
        <v>41</v>
      </c>
      <c r="O202" s="43"/>
      <c r="P202" s="216">
        <f>O202*H202</f>
        <v>0</v>
      </c>
      <c r="Q202" s="216">
        <v>0</v>
      </c>
      <c r="R202" s="216">
        <f>Q202*H202</f>
        <v>0</v>
      </c>
      <c r="S202" s="216">
        <v>0</v>
      </c>
      <c r="T202" s="217">
        <f>S202*H202</f>
        <v>0</v>
      </c>
      <c r="AR202" s="25" t="s">
        <v>464</v>
      </c>
      <c r="AT202" s="25" t="s">
        <v>363</v>
      </c>
      <c r="AU202" s="25" t="s">
        <v>79</v>
      </c>
      <c r="AY202" s="25" t="s">
        <v>361</v>
      </c>
      <c r="BE202" s="218">
        <f>IF(N202="základní",J202,0)</f>
        <v>0</v>
      </c>
      <c r="BF202" s="218">
        <f>IF(N202="snížená",J202,0)</f>
        <v>0</v>
      </c>
      <c r="BG202" s="218">
        <f>IF(N202="zákl. přenesená",J202,0)</f>
        <v>0</v>
      </c>
      <c r="BH202" s="218">
        <f>IF(N202="sníž. přenesená",J202,0)</f>
        <v>0</v>
      </c>
      <c r="BI202" s="218">
        <f>IF(N202="nulová",J202,0)</f>
        <v>0</v>
      </c>
      <c r="BJ202" s="25" t="s">
        <v>77</v>
      </c>
      <c r="BK202" s="218">
        <f>ROUND(I202*H202,2)</f>
        <v>0</v>
      </c>
      <c r="BL202" s="25" t="s">
        <v>464</v>
      </c>
      <c r="BM202" s="25" t="s">
        <v>1060</v>
      </c>
    </row>
    <row r="203" spans="2:65" s="1" customFormat="1" ht="13.5">
      <c r="B203" s="42"/>
      <c r="C203" s="64"/>
      <c r="D203" s="235" t="s">
        <v>369</v>
      </c>
      <c r="E203" s="64"/>
      <c r="F203" s="285" t="s">
        <v>2593</v>
      </c>
      <c r="G203" s="64"/>
      <c r="H203" s="64"/>
      <c r="I203" s="175"/>
      <c r="J203" s="64"/>
      <c r="K203" s="64"/>
      <c r="L203" s="62"/>
      <c r="M203" s="221"/>
      <c r="N203" s="43"/>
      <c r="O203" s="43"/>
      <c r="P203" s="43"/>
      <c r="Q203" s="43"/>
      <c r="R203" s="43"/>
      <c r="S203" s="43"/>
      <c r="T203" s="79"/>
      <c r="AT203" s="25" t="s">
        <v>369</v>
      </c>
      <c r="AU203" s="25" t="s">
        <v>79</v>
      </c>
    </row>
    <row r="204" spans="2:65" s="1" customFormat="1" ht="22.5" customHeight="1">
      <c r="B204" s="42"/>
      <c r="C204" s="207" t="s">
        <v>690</v>
      </c>
      <c r="D204" s="207" t="s">
        <v>363</v>
      </c>
      <c r="E204" s="208" t="s">
        <v>2594</v>
      </c>
      <c r="F204" s="209" t="s">
        <v>2595</v>
      </c>
      <c r="G204" s="210" t="s">
        <v>685</v>
      </c>
      <c r="H204" s="211">
        <v>10.8</v>
      </c>
      <c r="I204" s="212"/>
      <c r="J204" s="213">
        <f>ROUND(I204*H204,2)</f>
        <v>0</v>
      </c>
      <c r="K204" s="209" t="s">
        <v>367</v>
      </c>
      <c r="L204" s="62"/>
      <c r="M204" s="214" t="s">
        <v>21</v>
      </c>
      <c r="N204" s="215" t="s">
        <v>41</v>
      </c>
      <c r="O204" s="43"/>
      <c r="P204" s="216">
        <f>O204*H204</f>
        <v>0</v>
      </c>
      <c r="Q204" s="216">
        <v>0</v>
      </c>
      <c r="R204" s="216">
        <f>Q204*H204</f>
        <v>0</v>
      </c>
      <c r="S204" s="216">
        <v>0</v>
      </c>
      <c r="T204" s="217">
        <f>S204*H204</f>
        <v>0</v>
      </c>
      <c r="AR204" s="25" t="s">
        <v>464</v>
      </c>
      <c r="AT204" s="25" t="s">
        <v>363</v>
      </c>
      <c r="AU204" s="25" t="s">
        <v>79</v>
      </c>
      <c r="AY204" s="25" t="s">
        <v>361</v>
      </c>
      <c r="BE204" s="218">
        <f>IF(N204="základní",J204,0)</f>
        <v>0</v>
      </c>
      <c r="BF204" s="218">
        <f>IF(N204="snížená",J204,0)</f>
        <v>0</v>
      </c>
      <c r="BG204" s="218">
        <f>IF(N204="zákl. přenesená",J204,0)</f>
        <v>0</v>
      </c>
      <c r="BH204" s="218">
        <f>IF(N204="sníž. přenesená",J204,0)</f>
        <v>0</v>
      </c>
      <c r="BI204" s="218">
        <f>IF(N204="nulová",J204,0)</f>
        <v>0</v>
      </c>
      <c r="BJ204" s="25" t="s">
        <v>77</v>
      </c>
      <c r="BK204" s="218">
        <f>ROUND(I204*H204,2)</f>
        <v>0</v>
      </c>
      <c r="BL204" s="25" t="s">
        <v>464</v>
      </c>
      <c r="BM204" s="25" t="s">
        <v>1073</v>
      </c>
    </row>
    <row r="205" spans="2:65" s="1" customFormat="1" ht="13.5">
      <c r="B205" s="42"/>
      <c r="C205" s="64"/>
      <c r="D205" s="235" t="s">
        <v>369</v>
      </c>
      <c r="E205" s="64"/>
      <c r="F205" s="285" t="s">
        <v>2595</v>
      </c>
      <c r="G205" s="64"/>
      <c r="H205" s="64"/>
      <c r="I205" s="175"/>
      <c r="J205" s="64"/>
      <c r="K205" s="64"/>
      <c r="L205" s="62"/>
      <c r="M205" s="221"/>
      <c r="N205" s="43"/>
      <c r="O205" s="43"/>
      <c r="P205" s="43"/>
      <c r="Q205" s="43"/>
      <c r="R205" s="43"/>
      <c r="S205" s="43"/>
      <c r="T205" s="79"/>
      <c r="AT205" s="25" t="s">
        <v>369</v>
      </c>
      <c r="AU205" s="25" t="s">
        <v>79</v>
      </c>
    </row>
    <row r="206" spans="2:65" s="1" customFormat="1" ht="22.5" customHeight="1">
      <c r="B206" s="42"/>
      <c r="C206" s="207" t="s">
        <v>697</v>
      </c>
      <c r="D206" s="207" t="s">
        <v>363</v>
      </c>
      <c r="E206" s="208" t="s">
        <v>2596</v>
      </c>
      <c r="F206" s="209" t="s">
        <v>2597</v>
      </c>
      <c r="G206" s="210" t="s">
        <v>685</v>
      </c>
      <c r="H206" s="211">
        <v>151.19999999999999</v>
      </c>
      <c r="I206" s="212"/>
      <c r="J206" s="213">
        <f>ROUND(I206*H206,2)</f>
        <v>0</v>
      </c>
      <c r="K206" s="209" t="s">
        <v>367</v>
      </c>
      <c r="L206" s="62"/>
      <c r="M206" s="214" t="s">
        <v>21</v>
      </c>
      <c r="N206" s="215" t="s">
        <v>41</v>
      </c>
      <c r="O206" s="43"/>
      <c r="P206" s="216">
        <f>O206*H206</f>
        <v>0</v>
      </c>
      <c r="Q206" s="216">
        <v>0</v>
      </c>
      <c r="R206" s="216">
        <f>Q206*H206</f>
        <v>0</v>
      </c>
      <c r="S206" s="216">
        <v>0</v>
      </c>
      <c r="T206" s="217">
        <f>S206*H206</f>
        <v>0</v>
      </c>
      <c r="AR206" s="25" t="s">
        <v>464</v>
      </c>
      <c r="AT206" s="25" t="s">
        <v>363</v>
      </c>
      <c r="AU206" s="25" t="s">
        <v>79</v>
      </c>
      <c r="AY206" s="25" t="s">
        <v>361</v>
      </c>
      <c r="BE206" s="218">
        <f>IF(N206="základní",J206,0)</f>
        <v>0</v>
      </c>
      <c r="BF206" s="218">
        <f>IF(N206="snížená",J206,0)</f>
        <v>0</v>
      </c>
      <c r="BG206" s="218">
        <f>IF(N206="zákl. přenesená",J206,0)</f>
        <v>0</v>
      </c>
      <c r="BH206" s="218">
        <f>IF(N206="sníž. přenesená",J206,0)</f>
        <v>0</v>
      </c>
      <c r="BI206" s="218">
        <f>IF(N206="nulová",J206,0)</f>
        <v>0</v>
      </c>
      <c r="BJ206" s="25" t="s">
        <v>77</v>
      </c>
      <c r="BK206" s="218">
        <f>ROUND(I206*H206,2)</f>
        <v>0</v>
      </c>
      <c r="BL206" s="25" t="s">
        <v>464</v>
      </c>
      <c r="BM206" s="25" t="s">
        <v>1108</v>
      </c>
    </row>
    <row r="207" spans="2:65" s="1" customFormat="1" ht="13.5">
      <c r="B207" s="42"/>
      <c r="C207" s="64"/>
      <c r="D207" s="235" t="s">
        <v>369</v>
      </c>
      <c r="E207" s="64"/>
      <c r="F207" s="285" t="s">
        <v>2597</v>
      </c>
      <c r="G207" s="64"/>
      <c r="H207" s="64"/>
      <c r="I207" s="175"/>
      <c r="J207" s="64"/>
      <c r="K207" s="64"/>
      <c r="L207" s="62"/>
      <c r="M207" s="221"/>
      <c r="N207" s="43"/>
      <c r="O207" s="43"/>
      <c r="P207" s="43"/>
      <c r="Q207" s="43"/>
      <c r="R207" s="43"/>
      <c r="S207" s="43"/>
      <c r="T207" s="79"/>
      <c r="AT207" s="25" t="s">
        <v>369</v>
      </c>
      <c r="AU207" s="25" t="s">
        <v>79</v>
      </c>
    </row>
    <row r="208" spans="2:65" s="1" customFormat="1" ht="22.5" customHeight="1">
      <c r="B208" s="42"/>
      <c r="C208" s="207" t="s">
        <v>703</v>
      </c>
      <c r="D208" s="207" t="s">
        <v>363</v>
      </c>
      <c r="E208" s="208" t="s">
        <v>2598</v>
      </c>
      <c r="F208" s="209" t="s">
        <v>2599</v>
      </c>
      <c r="G208" s="210" t="s">
        <v>685</v>
      </c>
      <c r="H208" s="211">
        <v>62.4</v>
      </c>
      <c r="I208" s="212"/>
      <c r="J208" s="213">
        <f>ROUND(I208*H208,2)</f>
        <v>0</v>
      </c>
      <c r="K208" s="209" t="s">
        <v>367</v>
      </c>
      <c r="L208" s="62"/>
      <c r="M208" s="214" t="s">
        <v>21</v>
      </c>
      <c r="N208" s="215" t="s">
        <v>41</v>
      </c>
      <c r="O208" s="43"/>
      <c r="P208" s="216">
        <f>O208*H208</f>
        <v>0</v>
      </c>
      <c r="Q208" s="216">
        <v>0</v>
      </c>
      <c r="R208" s="216">
        <f>Q208*H208</f>
        <v>0</v>
      </c>
      <c r="S208" s="216">
        <v>0</v>
      </c>
      <c r="T208" s="217">
        <f>S208*H208</f>
        <v>0</v>
      </c>
      <c r="AR208" s="25" t="s">
        <v>464</v>
      </c>
      <c r="AT208" s="25" t="s">
        <v>363</v>
      </c>
      <c r="AU208" s="25" t="s">
        <v>79</v>
      </c>
      <c r="AY208" s="25" t="s">
        <v>361</v>
      </c>
      <c r="BE208" s="218">
        <f>IF(N208="základní",J208,0)</f>
        <v>0</v>
      </c>
      <c r="BF208" s="218">
        <f>IF(N208="snížená",J208,0)</f>
        <v>0</v>
      </c>
      <c r="BG208" s="218">
        <f>IF(N208="zákl. přenesená",J208,0)</f>
        <v>0</v>
      </c>
      <c r="BH208" s="218">
        <f>IF(N208="sníž. přenesená",J208,0)</f>
        <v>0</v>
      </c>
      <c r="BI208" s="218">
        <f>IF(N208="nulová",J208,0)</f>
        <v>0</v>
      </c>
      <c r="BJ208" s="25" t="s">
        <v>77</v>
      </c>
      <c r="BK208" s="218">
        <f>ROUND(I208*H208,2)</f>
        <v>0</v>
      </c>
      <c r="BL208" s="25" t="s">
        <v>464</v>
      </c>
      <c r="BM208" s="25" t="s">
        <v>1119</v>
      </c>
    </row>
    <row r="209" spans="2:65" s="1" customFormat="1" ht="13.5">
      <c r="B209" s="42"/>
      <c r="C209" s="64"/>
      <c r="D209" s="235" t="s">
        <v>369</v>
      </c>
      <c r="E209" s="64"/>
      <c r="F209" s="285" t="s">
        <v>2599</v>
      </c>
      <c r="G209" s="64"/>
      <c r="H209" s="64"/>
      <c r="I209" s="175"/>
      <c r="J209" s="64"/>
      <c r="K209" s="64"/>
      <c r="L209" s="62"/>
      <c r="M209" s="221"/>
      <c r="N209" s="43"/>
      <c r="O209" s="43"/>
      <c r="P209" s="43"/>
      <c r="Q209" s="43"/>
      <c r="R209" s="43"/>
      <c r="S209" s="43"/>
      <c r="T209" s="79"/>
      <c r="AT209" s="25" t="s">
        <v>369</v>
      </c>
      <c r="AU209" s="25" t="s">
        <v>79</v>
      </c>
    </row>
    <row r="210" spans="2:65" s="1" customFormat="1" ht="22.5" customHeight="1">
      <c r="B210" s="42"/>
      <c r="C210" s="207" t="s">
        <v>710</v>
      </c>
      <c r="D210" s="207" t="s">
        <v>363</v>
      </c>
      <c r="E210" s="208" t="s">
        <v>2600</v>
      </c>
      <c r="F210" s="209" t="s">
        <v>2601</v>
      </c>
      <c r="G210" s="210" t="s">
        <v>685</v>
      </c>
      <c r="H210" s="211">
        <v>50.4</v>
      </c>
      <c r="I210" s="212"/>
      <c r="J210" s="213">
        <f>ROUND(I210*H210,2)</f>
        <v>0</v>
      </c>
      <c r="K210" s="209" t="s">
        <v>367</v>
      </c>
      <c r="L210" s="62"/>
      <c r="M210" s="214" t="s">
        <v>21</v>
      </c>
      <c r="N210" s="215" t="s">
        <v>41</v>
      </c>
      <c r="O210" s="43"/>
      <c r="P210" s="216">
        <f>O210*H210</f>
        <v>0</v>
      </c>
      <c r="Q210" s="216">
        <v>0</v>
      </c>
      <c r="R210" s="216">
        <f>Q210*H210</f>
        <v>0</v>
      </c>
      <c r="S210" s="216">
        <v>0</v>
      </c>
      <c r="T210" s="217">
        <f>S210*H210</f>
        <v>0</v>
      </c>
      <c r="AR210" s="25" t="s">
        <v>464</v>
      </c>
      <c r="AT210" s="25" t="s">
        <v>363</v>
      </c>
      <c r="AU210" s="25" t="s">
        <v>79</v>
      </c>
      <c r="AY210" s="25" t="s">
        <v>361</v>
      </c>
      <c r="BE210" s="218">
        <f>IF(N210="základní",J210,0)</f>
        <v>0</v>
      </c>
      <c r="BF210" s="218">
        <f>IF(N210="snížená",J210,0)</f>
        <v>0</v>
      </c>
      <c r="BG210" s="218">
        <f>IF(N210="zákl. přenesená",J210,0)</f>
        <v>0</v>
      </c>
      <c r="BH210" s="218">
        <f>IF(N210="sníž. přenesená",J210,0)</f>
        <v>0</v>
      </c>
      <c r="BI210" s="218">
        <f>IF(N210="nulová",J210,0)</f>
        <v>0</v>
      </c>
      <c r="BJ210" s="25" t="s">
        <v>77</v>
      </c>
      <c r="BK210" s="218">
        <f>ROUND(I210*H210,2)</f>
        <v>0</v>
      </c>
      <c r="BL210" s="25" t="s">
        <v>464</v>
      </c>
      <c r="BM210" s="25" t="s">
        <v>1131</v>
      </c>
    </row>
    <row r="211" spans="2:65" s="1" customFormat="1" ht="13.5">
      <c r="B211" s="42"/>
      <c r="C211" s="64"/>
      <c r="D211" s="235" t="s">
        <v>369</v>
      </c>
      <c r="E211" s="64"/>
      <c r="F211" s="285" t="s">
        <v>2601</v>
      </c>
      <c r="G211" s="64"/>
      <c r="H211" s="64"/>
      <c r="I211" s="175"/>
      <c r="J211" s="64"/>
      <c r="K211" s="64"/>
      <c r="L211" s="62"/>
      <c r="M211" s="221"/>
      <c r="N211" s="43"/>
      <c r="O211" s="43"/>
      <c r="P211" s="43"/>
      <c r="Q211" s="43"/>
      <c r="R211" s="43"/>
      <c r="S211" s="43"/>
      <c r="T211" s="79"/>
      <c r="AT211" s="25" t="s">
        <v>369</v>
      </c>
      <c r="AU211" s="25" t="s">
        <v>79</v>
      </c>
    </row>
    <row r="212" spans="2:65" s="1" customFormat="1" ht="22.5" customHeight="1">
      <c r="B212" s="42"/>
      <c r="C212" s="207" t="s">
        <v>720</v>
      </c>
      <c r="D212" s="207" t="s">
        <v>363</v>
      </c>
      <c r="E212" s="208" t="s">
        <v>2602</v>
      </c>
      <c r="F212" s="209" t="s">
        <v>2603</v>
      </c>
      <c r="G212" s="210" t="s">
        <v>685</v>
      </c>
      <c r="H212" s="211">
        <v>264</v>
      </c>
      <c r="I212" s="212"/>
      <c r="J212" s="213">
        <f>ROUND(I212*H212,2)</f>
        <v>0</v>
      </c>
      <c r="K212" s="209" t="s">
        <v>367</v>
      </c>
      <c r="L212" s="62"/>
      <c r="M212" s="214" t="s">
        <v>21</v>
      </c>
      <c r="N212" s="215" t="s">
        <v>41</v>
      </c>
      <c r="O212" s="43"/>
      <c r="P212" s="216">
        <f>O212*H212</f>
        <v>0</v>
      </c>
      <c r="Q212" s="216">
        <v>0</v>
      </c>
      <c r="R212" s="216">
        <f>Q212*H212</f>
        <v>0</v>
      </c>
      <c r="S212" s="216">
        <v>0</v>
      </c>
      <c r="T212" s="217">
        <f>S212*H212</f>
        <v>0</v>
      </c>
      <c r="AR212" s="25" t="s">
        <v>464</v>
      </c>
      <c r="AT212" s="25" t="s">
        <v>363</v>
      </c>
      <c r="AU212" s="25" t="s">
        <v>79</v>
      </c>
      <c r="AY212" s="25" t="s">
        <v>361</v>
      </c>
      <c r="BE212" s="218">
        <f>IF(N212="základní",J212,0)</f>
        <v>0</v>
      </c>
      <c r="BF212" s="218">
        <f>IF(N212="snížená",J212,0)</f>
        <v>0</v>
      </c>
      <c r="BG212" s="218">
        <f>IF(N212="zákl. přenesená",J212,0)</f>
        <v>0</v>
      </c>
      <c r="BH212" s="218">
        <f>IF(N212="sníž. přenesená",J212,0)</f>
        <v>0</v>
      </c>
      <c r="BI212" s="218">
        <f>IF(N212="nulová",J212,0)</f>
        <v>0</v>
      </c>
      <c r="BJ212" s="25" t="s">
        <v>77</v>
      </c>
      <c r="BK212" s="218">
        <f>ROUND(I212*H212,2)</f>
        <v>0</v>
      </c>
      <c r="BL212" s="25" t="s">
        <v>464</v>
      </c>
      <c r="BM212" s="25" t="s">
        <v>1142</v>
      </c>
    </row>
    <row r="213" spans="2:65" s="1" customFormat="1" ht="13.5">
      <c r="B213" s="42"/>
      <c r="C213" s="64"/>
      <c r="D213" s="235" t="s">
        <v>369</v>
      </c>
      <c r="E213" s="64"/>
      <c r="F213" s="285" t="s">
        <v>2603</v>
      </c>
      <c r="G213" s="64"/>
      <c r="H213" s="64"/>
      <c r="I213" s="175"/>
      <c r="J213" s="64"/>
      <c r="K213" s="64"/>
      <c r="L213" s="62"/>
      <c r="M213" s="221"/>
      <c r="N213" s="43"/>
      <c r="O213" s="43"/>
      <c r="P213" s="43"/>
      <c r="Q213" s="43"/>
      <c r="R213" s="43"/>
      <c r="S213" s="43"/>
      <c r="T213" s="79"/>
      <c r="AT213" s="25" t="s">
        <v>369</v>
      </c>
      <c r="AU213" s="25" t="s">
        <v>79</v>
      </c>
    </row>
    <row r="214" spans="2:65" s="1" customFormat="1" ht="22.5" customHeight="1">
      <c r="B214" s="42"/>
      <c r="C214" s="207" t="s">
        <v>736</v>
      </c>
      <c r="D214" s="207" t="s">
        <v>363</v>
      </c>
      <c r="E214" s="208" t="s">
        <v>2604</v>
      </c>
      <c r="F214" s="209" t="s">
        <v>2605</v>
      </c>
      <c r="G214" s="210" t="s">
        <v>2606</v>
      </c>
      <c r="H214" s="211">
        <v>24</v>
      </c>
      <c r="I214" s="212"/>
      <c r="J214" s="213">
        <f>ROUND(I214*H214,2)</f>
        <v>0</v>
      </c>
      <c r="K214" s="209" t="s">
        <v>21</v>
      </c>
      <c r="L214" s="62"/>
      <c r="M214" s="214" t="s">
        <v>21</v>
      </c>
      <c r="N214" s="215" t="s">
        <v>41</v>
      </c>
      <c r="O214" s="43"/>
      <c r="P214" s="216">
        <f>O214*H214</f>
        <v>0</v>
      </c>
      <c r="Q214" s="216">
        <v>0</v>
      </c>
      <c r="R214" s="216">
        <f>Q214*H214</f>
        <v>0</v>
      </c>
      <c r="S214" s="216">
        <v>0</v>
      </c>
      <c r="T214" s="217">
        <f>S214*H214</f>
        <v>0</v>
      </c>
      <c r="AR214" s="25" t="s">
        <v>464</v>
      </c>
      <c r="AT214" s="25" t="s">
        <v>363</v>
      </c>
      <c r="AU214" s="25" t="s">
        <v>79</v>
      </c>
      <c r="AY214" s="25" t="s">
        <v>361</v>
      </c>
      <c r="BE214" s="218">
        <f>IF(N214="základní",J214,0)</f>
        <v>0</v>
      </c>
      <c r="BF214" s="218">
        <f>IF(N214="snížená",J214,0)</f>
        <v>0</v>
      </c>
      <c r="BG214" s="218">
        <f>IF(N214="zákl. přenesená",J214,0)</f>
        <v>0</v>
      </c>
      <c r="BH214" s="218">
        <f>IF(N214="sníž. přenesená",J214,0)</f>
        <v>0</v>
      </c>
      <c r="BI214" s="218">
        <f>IF(N214="nulová",J214,0)</f>
        <v>0</v>
      </c>
      <c r="BJ214" s="25" t="s">
        <v>77</v>
      </c>
      <c r="BK214" s="218">
        <f>ROUND(I214*H214,2)</f>
        <v>0</v>
      </c>
      <c r="BL214" s="25" t="s">
        <v>464</v>
      </c>
      <c r="BM214" s="25" t="s">
        <v>1155</v>
      </c>
    </row>
    <row r="215" spans="2:65" s="1" customFormat="1" ht="13.5">
      <c r="B215" s="42"/>
      <c r="C215" s="64"/>
      <c r="D215" s="235" t="s">
        <v>369</v>
      </c>
      <c r="E215" s="64"/>
      <c r="F215" s="285" t="s">
        <v>2605</v>
      </c>
      <c r="G215" s="64"/>
      <c r="H215" s="64"/>
      <c r="I215" s="175"/>
      <c r="J215" s="64"/>
      <c r="K215" s="64"/>
      <c r="L215" s="62"/>
      <c r="M215" s="221"/>
      <c r="N215" s="43"/>
      <c r="O215" s="43"/>
      <c r="P215" s="43"/>
      <c r="Q215" s="43"/>
      <c r="R215" s="43"/>
      <c r="S215" s="43"/>
      <c r="T215" s="79"/>
      <c r="AT215" s="25" t="s">
        <v>369</v>
      </c>
      <c r="AU215" s="25" t="s">
        <v>79</v>
      </c>
    </row>
    <row r="216" spans="2:65" s="1" customFormat="1" ht="22.5" customHeight="1">
      <c r="B216" s="42"/>
      <c r="C216" s="207" t="s">
        <v>743</v>
      </c>
      <c r="D216" s="207" t="s">
        <v>363</v>
      </c>
      <c r="E216" s="208" t="s">
        <v>2607</v>
      </c>
      <c r="F216" s="209" t="s">
        <v>2608</v>
      </c>
      <c r="G216" s="210" t="s">
        <v>2606</v>
      </c>
      <c r="H216" s="211">
        <v>32</v>
      </c>
      <c r="I216" s="212"/>
      <c r="J216" s="213">
        <f>ROUND(I216*H216,2)</f>
        <v>0</v>
      </c>
      <c r="K216" s="209" t="s">
        <v>21</v>
      </c>
      <c r="L216" s="62"/>
      <c r="M216" s="214" t="s">
        <v>21</v>
      </c>
      <c r="N216" s="215" t="s">
        <v>41</v>
      </c>
      <c r="O216" s="43"/>
      <c r="P216" s="216">
        <f>O216*H216</f>
        <v>0</v>
      </c>
      <c r="Q216" s="216">
        <v>0</v>
      </c>
      <c r="R216" s="216">
        <f>Q216*H216</f>
        <v>0</v>
      </c>
      <c r="S216" s="216">
        <v>0</v>
      </c>
      <c r="T216" s="217">
        <f>S216*H216</f>
        <v>0</v>
      </c>
      <c r="AR216" s="25" t="s">
        <v>464</v>
      </c>
      <c r="AT216" s="25" t="s">
        <v>363</v>
      </c>
      <c r="AU216" s="25" t="s">
        <v>79</v>
      </c>
      <c r="AY216" s="25" t="s">
        <v>361</v>
      </c>
      <c r="BE216" s="218">
        <f>IF(N216="základní",J216,0)</f>
        <v>0</v>
      </c>
      <c r="BF216" s="218">
        <f>IF(N216="snížená",J216,0)</f>
        <v>0</v>
      </c>
      <c r="BG216" s="218">
        <f>IF(N216="zákl. přenesená",J216,0)</f>
        <v>0</v>
      </c>
      <c r="BH216" s="218">
        <f>IF(N216="sníž. přenesená",J216,0)</f>
        <v>0</v>
      </c>
      <c r="BI216" s="218">
        <f>IF(N216="nulová",J216,0)</f>
        <v>0</v>
      </c>
      <c r="BJ216" s="25" t="s">
        <v>77</v>
      </c>
      <c r="BK216" s="218">
        <f>ROUND(I216*H216,2)</f>
        <v>0</v>
      </c>
      <c r="BL216" s="25" t="s">
        <v>464</v>
      </c>
      <c r="BM216" s="25" t="s">
        <v>1171</v>
      </c>
    </row>
    <row r="217" spans="2:65" s="1" customFormat="1" ht="13.5">
      <c r="B217" s="42"/>
      <c r="C217" s="64"/>
      <c r="D217" s="235" t="s">
        <v>369</v>
      </c>
      <c r="E217" s="64"/>
      <c r="F217" s="285" t="s">
        <v>2608</v>
      </c>
      <c r="G217" s="64"/>
      <c r="H217" s="64"/>
      <c r="I217" s="175"/>
      <c r="J217" s="64"/>
      <c r="K217" s="64"/>
      <c r="L217" s="62"/>
      <c r="M217" s="221"/>
      <c r="N217" s="43"/>
      <c r="O217" s="43"/>
      <c r="P217" s="43"/>
      <c r="Q217" s="43"/>
      <c r="R217" s="43"/>
      <c r="S217" s="43"/>
      <c r="T217" s="79"/>
      <c r="AT217" s="25" t="s">
        <v>369</v>
      </c>
      <c r="AU217" s="25" t="s">
        <v>79</v>
      </c>
    </row>
    <row r="218" spans="2:65" s="1" customFormat="1" ht="22.5" customHeight="1">
      <c r="B218" s="42"/>
      <c r="C218" s="207" t="s">
        <v>749</v>
      </c>
      <c r="D218" s="207" t="s">
        <v>363</v>
      </c>
      <c r="E218" s="208" t="s">
        <v>2609</v>
      </c>
      <c r="F218" s="209" t="s">
        <v>2610</v>
      </c>
      <c r="G218" s="210" t="s">
        <v>447</v>
      </c>
      <c r="H218" s="211">
        <v>6.4000000000000001E-2</v>
      </c>
      <c r="I218" s="212"/>
      <c r="J218" s="213">
        <f>ROUND(I218*H218,2)</f>
        <v>0</v>
      </c>
      <c r="K218" s="209" t="s">
        <v>367</v>
      </c>
      <c r="L218" s="62"/>
      <c r="M218" s="214" t="s">
        <v>21</v>
      </c>
      <c r="N218" s="215" t="s">
        <v>41</v>
      </c>
      <c r="O218" s="43"/>
      <c r="P218" s="216">
        <f>O218*H218</f>
        <v>0</v>
      </c>
      <c r="Q218" s="216">
        <v>0</v>
      </c>
      <c r="R218" s="216">
        <f>Q218*H218</f>
        <v>0</v>
      </c>
      <c r="S218" s="216">
        <v>0</v>
      </c>
      <c r="T218" s="217">
        <f>S218*H218</f>
        <v>0</v>
      </c>
      <c r="AR218" s="25" t="s">
        <v>464</v>
      </c>
      <c r="AT218" s="25" t="s">
        <v>363</v>
      </c>
      <c r="AU218" s="25" t="s">
        <v>79</v>
      </c>
      <c r="AY218" s="25" t="s">
        <v>361</v>
      </c>
      <c r="BE218" s="218">
        <f>IF(N218="základní",J218,0)</f>
        <v>0</v>
      </c>
      <c r="BF218" s="218">
        <f>IF(N218="snížená",J218,0)</f>
        <v>0</v>
      </c>
      <c r="BG218" s="218">
        <f>IF(N218="zákl. přenesená",J218,0)</f>
        <v>0</v>
      </c>
      <c r="BH218" s="218">
        <f>IF(N218="sníž. přenesená",J218,0)</f>
        <v>0</v>
      </c>
      <c r="BI218" s="218">
        <f>IF(N218="nulová",J218,0)</f>
        <v>0</v>
      </c>
      <c r="BJ218" s="25" t="s">
        <v>77</v>
      </c>
      <c r="BK218" s="218">
        <f>ROUND(I218*H218,2)</f>
        <v>0</v>
      </c>
      <c r="BL218" s="25" t="s">
        <v>464</v>
      </c>
      <c r="BM218" s="25" t="s">
        <v>1184</v>
      </c>
    </row>
    <row r="219" spans="2:65" s="1" customFormat="1" ht="13.5">
      <c r="B219" s="42"/>
      <c r="C219" s="64"/>
      <c r="D219" s="235" t="s">
        <v>369</v>
      </c>
      <c r="E219" s="64"/>
      <c r="F219" s="285" t="s">
        <v>2610</v>
      </c>
      <c r="G219" s="64"/>
      <c r="H219" s="64"/>
      <c r="I219" s="175"/>
      <c r="J219" s="64"/>
      <c r="K219" s="64"/>
      <c r="L219" s="62"/>
      <c r="M219" s="221"/>
      <c r="N219" s="43"/>
      <c r="O219" s="43"/>
      <c r="P219" s="43"/>
      <c r="Q219" s="43"/>
      <c r="R219" s="43"/>
      <c r="S219" s="43"/>
      <c r="T219" s="79"/>
      <c r="AT219" s="25" t="s">
        <v>369</v>
      </c>
      <c r="AU219" s="25" t="s">
        <v>79</v>
      </c>
    </row>
    <row r="220" spans="2:65" s="1" customFormat="1" ht="22.5" customHeight="1">
      <c r="B220" s="42"/>
      <c r="C220" s="207" t="s">
        <v>754</v>
      </c>
      <c r="D220" s="207" t="s">
        <v>363</v>
      </c>
      <c r="E220" s="208" t="s">
        <v>2611</v>
      </c>
      <c r="F220" s="209" t="s">
        <v>2612</v>
      </c>
      <c r="G220" s="210" t="s">
        <v>447</v>
      </c>
      <c r="H220" s="211">
        <v>6.4000000000000001E-2</v>
      </c>
      <c r="I220" s="212"/>
      <c r="J220" s="213">
        <f>ROUND(I220*H220,2)</f>
        <v>0</v>
      </c>
      <c r="K220" s="209" t="s">
        <v>367</v>
      </c>
      <c r="L220" s="62"/>
      <c r="M220" s="214" t="s">
        <v>21</v>
      </c>
      <c r="N220" s="215" t="s">
        <v>41</v>
      </c>
      <c r="O220" s="43"/>
      <c r="P220" s="216">
        <f>O220*H220</f>
        <v>0</v>
      </c>
      <c r="Q220" s="216">
        <v>0</v>
      </c>
      <c r="R220" s="216">
        <f>Q220*H220</f>
        <v>0</v>
      </c>
      <c r="S220" s="216">
        <v>0</v>
      </c>
      <c r="T220" s="217">
        <f>S220*H220</f>
        <v>0</v>
      </c>
      <c r="AR220" s="25" t="s">
        <v>464</v>
      </c>
      <c r="AT220" s="25" t="s">
        <v>363</v>
      </c>
      <c r="AU220" s="25" t="s">
        <v>79</v>
      </c>
      <c r="AY220" s="25" t="s">
        <v>361</v>
      </c>
      <c r="BE220" s="218">
        <f>IF(N220="základní",J220,0)</f>
        <v>0</v>
      </c>
      <c r="BF220" s="218">
        <f>IF(N220="snížená",J220,0)</f>
        <v>0</v>
      </c>
      <c r="BG220" s="218">
        <f>IF(N220="zákl. přenesená",J220,0)</f>
        <v>0</v>
      </c>
      <c r="BH220" s="218">
        <f>IF(N220="sníž. přenesená",J220,0)</f>
        <v>0</v>
      </c>
      <c r="BI220" s="218">
        <f>IF(N220="nulová",J220,0)</f>
        <v>0</v>
      </c>
      <c r="BJ220" s="25" t="s">
        <v>77</v>
      </c>
      <c r="BK220" s="218">
        <f>ROUND(I220*H220,2)</f>
        <v>0</v>
      </c>
      <c r="BL220" s="25" t="s">
        <v>464</v>
      </c>
      <c r="BM220" s="25" t="s">
        <v>1193</v>
      </c>
    </row>
    <row r="221" spans="2:65" s="1" customFormat="1" ht="13.5">
      <c r="B221" s="42"/>
      <c r="C221" s="64"/>
      <c r="D221" s="219" t="s">
        <v>369</v>
      </c>
      <c r="E221" s="64"/>
      <c r="F221" s="220" t="s">
        <v>2612</v>
      </c>
      <c r="G221" s="64"/>
      <c r="H221" s="64"/>
      <c r="I221" s="175"/>
      <c r="J221" s="64"/>
      <c r="K221" s="64"/>
      <c r="L221" s="62"/>
      <c r="M221" s="221"/>
      <c r="N221" s="43"/>
      <c r="O221" s="43"/>
      <c r="P221" s="43"/>
      <c r="Q221" s="43"/>
      <c r="R221" s="43"/>
      <c r="S221" s="43"/>
      <c r="T221" s="79"/>
      <c r="AT221" s="25" t="s">
        <v>369</v>
      </c>
      <c r="AU221" s="25" t="s">
        <v>79</v>
      </c>
    </row>
    <row r="222" spans="2:65" s="11" customFormat="1" ht="29.85" customHeight="1">
      <c r="B222" s="190"/>
      <c r="C222" s="191"/>
      <c r="D222" s="204" t="s">
        <v>69</v>
      </c>
      <c r="E222" s="205" t="s">
        <v>2613</v>
      </c>
      <c r="F222" s="205" t="s">
        <v>2614</v>
      </c>
      <c r="G222" s="191"/>
      <c r="H222" s="191"/>
      <c r="I222" s="194"/>
      <c r="J222" s="206">
        <f>BK222</f>
        <v>0</v>
      </c>
      <c r="K222" s="191"/>
      <c r="L222" s="196"/>
      <c r="M222" s="197"/>
      <c r="N222" s="198"/>
      <c r="O222" s="198"/>
      <c r="P222" s="199">
        <f>SUM(P223:P260)</f>
        <v>0</v>
      </c>
      <c r="Q222" s="198"/>
      <c r="R222" s="199">
        <f>SUM(R223:R260)</f>
        <v>0</v>
      </c>
      <c r="S222" s="198"/>
      <c r="T222" s="200">
        <f>SUM(T223:T260)</f>
        <v>0</v>
      </c>
      <c r="AR222" s="201" t="s">
        <v>79</v>
      </c>
      <c r="AT222" s="202" t="s">
        <v>69</v>
      </c>
      <c r="AU222" s="202" t="s">
        <v>77</v>
      </c>
      <c r="AY222" s="201" t="s">
        <v>361</v>
      </c>
      <c r="BK222" s="203">
        <f>SUM(BK223:BK260)</f>
        <v>0</v>
      </c>
    </row>
    <row r="223" spans="2:65" s="1" customFormat="1" ht="22.5" customHeight="1">
      <c r="B223" s="42"/>
      <c r="C223" s="207" t="s">
        <v>760</v>
      </c>
      <c r="D223" s="207" t="s">
        <v>363</v>
      </c>
      <c r="E223" s="208" t="s">
        <v>2615</v>
      </c>
      <c r="F223" s="209" t="s">
        <v>2616</v>
      </c>
      <c r="G223" s="210" t="s">
        <v>614</v>
      </c>
      <c r="H223" s="211">
        <v>2</v>
      </c>
      <c r="I223" s="212"/>
      <c r="J223" s="213">
        <f>ROUND(I223*H223,2)</f>
        <v>0</v>
      </c>
      <c r="K223" s="209" t="s">
        <v>367</v>
      </c>
      <c r="L223" s="62"/>
      <c r="M223" s="214" t="s">
        <v>21</v>
      </c>
      <c r="N223" s="215" t="s">
        <v>41</v>
      </c>
      <c r="O223" s="43"/>
      <c r="P223" s="216">
        <f>O223*H223</f>
        <v>0</v>
      </c>
      <c r="Q223" s="216">
        <v>0</v>
      </c>
      <c r="R223" s="216">
        <f>Q223*H223</f>
        <v>0</v>
      </c>
      <c r="S223" s="216">
        <v>0</v>
      </c>
      <c r="T223" s="217">
        <f>S223*H223</f>
        <v>0</v>
      </c>
      <c r="AR223" s="25" t="s">
        <v>464</v>
      </c>
      <c r="AT223" s="25" t="s">
        <v>363</v>
      </c>
      <c r="AU223" s="25" t="s">
        <v>79</v>
      </c>
      <c r="AY223" s="25" t="s">
        <v>361</v>
      </c>
      <c r="BE223" s="218">
        <f>IF(N223="základní",J223,0)</f>
        <v>0</v>
      </c>
      <c r="BF223" s="218">
        <f>IF(N223="snížená",J223,0)</f>
        <v>0</v>
      </c>
      <c r="BG223" s="218">
        <f>IF(N223="zákl. přenesená",J223,0)</f>
        <v>0</v>
      </c>
      <c r="BH223" s="218">
        <f>IF(N223="sníž. přenesená",J223,0)</f>
        <v>0</v>
      </c>
      <c r="BI223" s="218">
        <f>IF(N223="nulová",J223,0)</f>
        <v>0</v>
      </c>
      <c r="BJ223" s="25" t="s">
        <v>77</v>
      </c>
      <c r="BK223" s="218">
        <f>ROUND(I223*H223,2)</f>
        <v>0</v>
      </c>
      <c r="BL223" s="25" t="s">
        <v>464</v>
      </c>
      <c r="BM223" s="25" t="s">
        <v>1204</v>
      </c>
    </row>
    <row r="224" spans="2:65" s="1" customFormat="1" ht="13.5">
      <c r="B224" s="42"/>
      <c r="C224" s="64"/>
      <c r="D224" s="235" t="s">
        <v>369</v>
      </c>
      <c r="E224" s="64"/>
      <c r="F224" s="285" t="s">
        <v>2616</v>
      </c>
      <c r="G224" s="64"/>
      <c r="H224" s="64"/>
      <c r="I224" s="175"/>
      <c r="J224" s="64"/>
      <c r="K224" s="64"/>
      <c r="L224" s="62"/>
      <c r="M224" s="221"/>
      <c r="N224" s="43"/>
      <c r="O224" s="43"/>
      <c r="P224" s="43"/>
      <c r="Q224" s="43"/>
      <c r="R224" s="43"/>
      <c r="S224" s="43"/>
      <c r="T224" s="79"/>
      <c r="AT224" s="25" t="s">
        <v>369</v>
      </c>
      <c r="AU224" s="25" t="s">
        <v>79</v>
      </c>
    </row>
    <row r="225" spans="2:65" s="1" customFormat="1" ht="22.5" customHeight="1">
      <c r="B225" s="42"/>
      <c r="C225" s="207" t="s">
        <v>765</v>
      </c>
      <c r="D225" s="207" t="s">
        <v>363</v>
      </c>
      <c r="E225" s="208" t="s">
        <v>2617</v>
      </c>
      <c r="F225" s="209" t="s">
        <v>2618</v>
      </c>
      <c r="G225" s="210" t="s">
        <v>614</v>
      </c>
      <c r="H225" s="211">
        <v>6</v>
      </c>
      <c r="I225" s="212"/>
      <c r="J225" s="213">
        <f>ROUND(I225*H225,2)</f>
        <v>0</v>
      </c>
      <c r="K225" s="209" t="s">
        <v>367</v>
      </c>
      <c r="L225" s="62"/>
      <c r="M225" s="214" t="s">
        <v>21</v>
      </c>
      <c r="N225" s="215" t="s">
        <v>41</v>
      </c>
      <c r="O225" s="43"/>
      <c r="P225" s="216">
        <f>O225*H225</f>
        <v>0</v>
      </c>
      <c r="Q225" s="216">
        <v>0</v>
      </c>
      <c r="R225" s="216">
        <f>Q225*H225</f>
        <v>0</v>
      </c>
      <c r="S225" s="216">
        <v>0</v>
      </c>
      <c r="T225" s="217">
        <f>S225*H225</f>
        <v>0</v>
      </c>
      <c r="AR225" s="25" t="s">
        <v>464</v>
      </c>
      <c r="AT225" s="25" t="s">
        <v>363</v>
      </c>
      <c r="AU225" s="25" t="s">
        <v>79</v>
      </c>
      <c r="AY225" s="25" t="s">
        <v>361</v>
      </c>
      <c r="BE225" s="218">
        <f>IF(N225="základní",J225,0)</f>
        <v>0</v>
      </c>
      <c r="BF225" s="218">
        <f>IF(N225="snížená",J225,0)</f>
        <v>0</v>
      </c>
      <c r="BG225" s="218">
        <f>IF(N225="zákl. přenesená",J225,0)</f>
        <v>0</v>
      </c>
      <c r="BH225" s="218">
        <f>IF(N225="sníž. přenesená",J225,0)</f>
        <v>0</v>
      </c>
      <c r="BI225" s="218">
        <f>IF(N225="nulová",J225,0)</f>
        <v>0</v>
      </c>
      <c r="BJ225" s="25" t="s">
        <v>77</v>
      </c>
      <c r="BK225" s="218">
        <f>ROUND(I225*H225,2)</f>
        <v>0</v>
      </c>
      <c r="BL225" s="25" t="s">
        <v>464</v>
      </c>
      <c r="BM225" s="25" t="s">
        <v>1212</v>
      </c>
    </row>
    <row r="226" spans="2:65" s="1" customFormat="1" ht="13.5">
      <c r="B226" s="42"/>
      <c r="C226" s="64"/>
      <c r="D226" s="235" t="s">
        <v>369</v>
      </c>
      <c r="E226" s="64"/>
      <c r="F226" s="285" t="s">
        <v>2618</v>
      </c>
      <c r="G226" s="64"/>
      <c r="H226" s="64"/>
      <c r="I226" s="175"/>
      <c r="J226" s="64"/>
      <c r="K226" s="64"/>
      <c r="L226" s="62"/>
      <c r="M226" s="221"/>
      <c r="N226" s="43"/>
      <c r="O226" s="43"/>
      <c r="P226" s="43"/>
      <c r="Q226" s="43"/>
      <c r="R226" s="43"/>
      <c r="S226" s="43"/>
      <c r="T226" s="79"/>
      <c r="AT226" s="25" t="s">
        <v>369</v>
      </c>
      <c r="AU226" s="25" t="s">
        <v>79</v>
      </c>
    </row>
    <row r="227" spans="2:65" s="1" customFormat="1" ht="22.5" customHeight="1">
      <c r="B227" s="42"/>
      <c r="C227" s="207" t="s">
        <v>771</v>
      </c>
      <c r="D227" s="207" t="s">
        <v>363</v>
      </c>
      <c r="E227" s="208" t="s">
        <v>2619</v>
      </c>
      <c r="F227" s="209" t="s">
        <v>2620</v>
      </c>
      <c r="G227" s="210" t="s">
        <v>614</v>
      </c>
      <c r="H227" s="211">
        <v>1</v>
      </c>
      <c r="I227" s="212"/>
      <c r="J227" s="213">
        <f>ROUND(I227*H227,2)</f>
        <v>0</v>
      </c>
      <c r="K227" s="209" t="s">
        <v>367</v>
      </c>
      <c r="L227" s="62"/>
      <c r="M227" s="214" t="s">
        <v>21</v>
      </c>
      <c r="N227" s="215" t="s">
        <v>41</v>
      </c>
      <c r="O227" s="43"/>
      <c r="P227" s="216">
        <f>O227*H227</f>
        <v>0</v>
      </c>
      <c r="Q227" s="216">
        <v>0</v>
      </c>
      <c r="R227" s="216">
        <f>Q227*H227</f>
        <v>0</v>
      </c>
      <c r="S227" s="216">
        <v>0</v>
      </c>
      <c r="T227" s="217">
        <f>S227*H227</f>
        <v>0</v>
      </c>
      <c r="AR227" s="25" t="s">
        <v>464</v>
      </c>
      <c r="AT227" s="25" t="s">
        <v>363</v>
      </c>
      <c r="AU227" s="25" t="s">
        <v>79</v>
      </c>
      <c r="AY227" s="25" t="s">
        <v>361</v>
      </c>
      <c r="BE227" s="218">
        <f>IF(N227="základní",J227,0)</f>
        <v>0</v>
      </c>
      <c r="BF227" s="218">
        <f>IF(N227="snížená",J227,0)</f>
        <v>0</v>
      </c>
      <c r="BG227" s="218">
        <f>IF(N227="zákl. přenesená",J227,0)</f>
        <v>0</v>
      </c>
      <c r="BH227" s="218">
        <f>IF(N227="sníž. přenesená",J227,0)</f>
        <v>0</v>
      </c>
      <c r="BI227" s="218">
        <f>IF(N227="nulová",J227,0)</f>
        <v>0</v>
      </c>
      <c r="BJ227" s="25" t="s">
        <v>77</v>
      </c>
      <c r="BK227" s="218">
        <f>ROUND(I227*H227,2)</f>
        <v>0</v>
      </c>
      <c r="BL227" s="25" t="s">
        <v>464</v>
      </c>
      <c r="BM227" s="25" t="s">
        <v>1224</v>
      </c>
    </row>
    <row r="228" spans="2:65" s="1" customFormat="1" ht="13.5">
      <c r="B228" s="42"/>
      <c r="C228" s="64"/>
      <c r="D228" s="235" t="s">
        <v>369</v>
      </c>
      <c r="E228" s="64"/>
      <c r="F228" s="285" t="s">
        <v>2620</v>
      </c>
      <c r="G228" s="64"/>
      <c r="H228" s="64"/>
      <c r="I228" s="175"/>
      <c r="J228" s="64"/>
      <c r="K228" s="64"/>
      <c r="L228" s="62"/>
      <c r="M228" s="221"/>
      <c r="N228" s="43"/>
      <c r="O228" s="43"/>
      <c r="P228" s="43"/>
      <c r="Q228" s="43"/>
      <c r="R228" s="43"/>
      <c r="S228" s="43"/>
      <c r="T228" s="79"/>
      <c r="AT228" s="25" t="s">
        <v>369</v>
      </c>
      <c r="AU228" s="25" t="s">
        <v>79</v>
      </c>
    </row>
    <row r="229" spans="2:65" s="1" customFormat="1" ht="22.5" customHeight="1">
      <c r="B229" s="42"/>
      <c r="C229" s="207" t="s">
        <v>785</v>
      </c>
      <c r="D229" s="207" t="s">
        <v>363</v>
      </c>
      <c r="E229" s="208" t="s">
        <v>2621</v>
      </c>
      <c r="F229" s="209" t="s">
        <v>2622</v>
      </c>
      <c r="G229" s="210" t="s">
        <v>614</v>
      </c>
      <c r="H229" s="211">
        <v>11</v>
      </c>
      <c r="I229" s="212"/>
      <c r="J229" s="213">
        <f>ROUND(I229*H229,2)</f>
        <v>0</v>
      </c>
      <c r="K229" s="209" t="s">
        <v>367</v>
      </c>
      <c r="L229" s="62"/>
      <c r="M229" s="214" t="s">
        <v>21</v>
      </c>
      <c r="N229" s="215" t="s">
        <v>41</v>
      </c>
      <c r="O229" s="43"/>
      <c r="P229" s="216">
        <f>O229*H229</f>
        <v>0</v>
      </c>
      <c r="Q229" s="216">
        <v>0</v>
      </c>
      <c r="R229" s="216">
        <f>Q229*H229</f>
        <v>0</v>
      </c>
      <c r="S229" s="216">
        <v>0</v>
      </c>
      <c r="T229" s="217">
        <f>S229*H229</f>
        <v>0</v>
      </c>
      <c r="AR229" s="25" t="s">
        <v>464</v>
      </c>
      <c r="AT229" s="25" t="s">
        <v>363</v>
      </c>
      <c r="AU229" s="25" t="s">
        <v>79</v>
      </c>
      <c r="AY229" s="25" t="s">
        <v>361</v>
      </c>
      <c r="BE229" s="218">
        <f>IF(N229="základní",J229,0)</f>
        <v>0</v>
      </c>
      <c r="BF229" s="218">
        <f>IF(N229="snížená",J229,0)</f>
        <v>0</v>
      </c>
      <c r="BG229" s="218">
        <f>IF(N229="zákl. přenesená",J229,0)</f>
        <v>0</v>
      </c>
      <c r="BH229" s="218">
        <f>IF(N229="sníž. přenesená",J229,0)</f>
        <v>0</v>
      </c>
      <c r="BI229" s="218">
        <f>IF(N229="nulová",J229,0)</f>
        <v>0</v>
      </c>
      <c r="BJ229" s="25" t="s">
        <v>77</v>
      </c>
      <c r="BK229" s="218">
        <f>ROUND(I229*H229,2)</f>
        <v>0</v>
      </c>
      <c r="BL229" s="25" t="s">
        <v>464</v>
      </c>
      <c r="BM229" s="25" t="s">
        <v>1254</v>
      </c>
    </row>
    <row r="230" spans="2:65" s="1" customFormat="1" ht="13.5">
      <c r="B230" s="42"/>
      <c r="C230" s="64"/>
      <c r="D230" s="235" t="s">
        <v>369</v>
      </c>
      <c r="E230" s="64"/>
      <c r="F230" s="285" t="s">
        <v>2622</v>
      </c>
      <c r="G230" s="64"/>
      <c r="H230" s="64"/>
      <c r="I230" s="175"/>
      <c r="J230" s="64"/>
      <c r="K230" s="64"/>
      <c r="L230" s="62"/>
      <c r="M230" s="221"/>
      <c r="N230" s="43"/>
      <c r="O230" s="43"/>
      <c r="P230" s="43"/>
      <c r="Q230" s="43"/>
      <c r="R230" s="43"/>
      <c r="S230" s="43"/>
      <c r="T230" s="79"/>
      <c r="AT230" s="25" t="s">
        <v>369</v>
      </c>
      <c r="AU230" s="25" t="s">
        <v>79</v>
      </c>
    </row>
    <row r="231" spans="2:65" s="1" customFormat="1" ht="22.5" customHeight="1">
      <c r="B231" s="42"/>
      <c r="C231" s="273" t="s">
        <v>799</v>
      </c>
      <c r="D231" s="273" t="s">
        <v>952</v>
      </c>
      <c r="E231" s="274" t="s">
        <v>2623</v>
      </c>
      <c r="F231" s="275" t="s">
        <v>2624</v>
      </c>
      <c r="G231" s="276" t="s">
        <v>614</v>
      </c>
      <c r="H231" s="277">
        <v>16</v>
      </c>
      <c r="I231" s="278"/>
      <c r="J231" s="279">
        <f>ROUND(I231*H231,2)</f>
        <v>0</v>
      </c>
      <c r="K231" s="275" t="s">
        <v>21</v>
      </c>
      <c r="L231" s="280"/>
      <c r="M231" s="281" t="s">
        <v>21</v>
      </c>
      <c r="N231" s="282" t="s">
        <v>41</v>
      </c>
      <c r="O231" s="43"/>
      <c r="P231" s="216">
        <f>O231*H231</f>
        <v>0</v>
      </c>
      <c r="Q231" s="216">
        <v>0</v>
      </c>
      <c r="R231" s="216">
        <f>Q231*H231</f>
        <v>0</v>
      </c>
      <c r="S231" s="216">
        <v>0</v>
      </c>
      <c r="T231" s="217">
        <f>S231*H231</f>
        <v>0</v>
      </c>
      <c r="AR231" s="25" t="s">
        <v>580</v>
      </c>
      <c r="AT231" s="25" t="s">
        <v>952</v>
      </c>
      <c r="AU231" s="25" t="s">
        <v>79</v>
      </c>
      <c r="AY231" s="25" t="s">
        <v>361</v>
      </c>
      <c r="BE231" s="218">
        <f>IF(N231="základní",J231,0)</f>
        <v>0</v>
      </c>
      <c r="BF231" s="218">
        <f>IF(N231="snížená",J231,0)</f>
        <v>0</v>
      </c>
      <c r="BG231" s="218">
        <f>IF(N231="zákl. přenesená",J231,0)</f>
        <v>0</v>
      </c>
      <c r="BH231" s="218">
        <f>IF(N231="sníž. přenesená",J231,0)</f>
        <v>0</v>
      </c>
      <c r="BI231" s="218">
        <f>IF(N231="nulová",J231,0)</f>
        <v>0</v>
      </c>
      <c r="BJ231" s="25" t="s">
        <v>77</v>
      </c>
      <c r="BK231" s="218">
        <f>ROUND(I231*H231,2)</f>
        <v>0</v>
      </c>
      <c r="BL231" s="25" t="s">
        <v>464</v>
      </c>
      <c r="BM231" s="25" t="s">
        <v>1266</v>
      </c>
    </row>
    <row r="232" spans="2:65" s="1" customFormat="1" ht="13.5">
      <c r="B232" s="42"/>
      <c r="C232" s="64"/>
      <c r="D232" s="235" t="s">
        <v>369</v>
      </c>
      <c r="E232" s="64"/>
      <c r="F232" s="285" t="s">
        <v>2624</v>
      </c>
      <c r="G232" s="64"/>
      <c r="H232" s="64"/>
      <c r="I232" s="175"/>
      <c r="J232" s="64"/>
      <c r="K232" s="64"/>
      <c r="L232" s="62"/>
      <c r="M232" s="221"/>
      <c r="N232" s="43"/>
      <c r="O232" s="43"/>
      <c r="P232" s="43"/>
      <c r="Q232" s="43"/>
      <c r="R232" s="43"/>
      <c r="S232" s="43"/>
      <c r="T232" s="79"/>
      <c r="AT232" s="25" t="s">
        <v>369</v>
      </c>
      <c r="AU232" s="25" t="s">
        <v>79</v>
      </c>
    </row>
    <row r="233" spans="2:65" s="1" customFormat="1" ht="22.5" customHeight="1">
      <c r="B233" s="42"/>
      <c r="C233" s="273" t="s">
        <v>804</v>
      </c>
      <c r="D233" s="273" t="s">
        <v>952</v>
      </c>
      <c r="E233" s="274" t="s">
        <v>2625</v>
      </c>
      <c r="F233" s="275" t="s">
        <v>2626</v>
      </c>
      <c r="G233" s="276" t="s">
        <v>614</v>
      </c>
      <c r="H233" s="277">
        <v>36</v>
      </c>
      <c r="I233" s="278"/>
      <c r="J233" s="279">
        <f>ROUND(I233*H233,2)</f>
        <v>0</v>
      </c>
      <c r="K233" s="275" t="s">
        <v>21</v>
      </c>
      <c r="L233" s="280"/>
      <c r="M233" s="281" t="s">
        <v>21</v>
      </c>
      <c r="N233" s="282" t="s">
        <v>41</v>
      </c>
      <c r="O233" s="43"/>
      <c r="P233" s="216">
        <f>O233*H233</f>
        <v>0</v>
      </c>
      <c r="Q233" s="216">
        <v>0</v>
      </c>
      <c r="R233" s="216">
        <f>Q233*H233</f>
        <v>0</v>
      </c>
      <c r="S233" s="216">
        <v>0</v>
      </c>
      <c r="T233" s="217">
        <f>S233*H233</f>
        <v>0</v>
      </c>
      <c r="AR233" s="25" t="s">
        <v>580</v>
      </c>
      <c r="AT233" s="25" t="s">
        <v>952</v>
      </c>
      <c r="AU233" s="25" t="s">
        <v>79</v>
      </c>
      <c r="AY233" s="25" t="s">
        <v>361</v>
      </c>
      <c r="BE233" s="218">
        <f>IF(N233="základní",J233,0)</f>
        <v>0</v>
      </c>
      <c r="BF233" s="218">
        <f>IF(N233="snížená",J233,0)</f>
        <v>0</v>
      </c>
      <c r="BG233" s="218">
        <f>IF(N233="zákl. přenesená",J233,0)</f>
        <v>0</v>
      </c>
      <c r="BH233" s="218">
        <f>IF(N233="sníž. přenesená",J233,0)</f>
        <v>0</v>
      </c>
      <c r="BI233" s="218">
        <f>IF(N233="nulová",J233,0)</f>
        <v>0</v>
      </c>
      <c r="BJ233" s="25" t="s">
        <v>77</v>
      </c>
      <c r="BK233" s="218">
        <f>ROUND(I233*H233,2)</f>
        <v>0</v>
      </c>
      <c r="BL233" s="25" t="s">
        <v>464</v>
      </c>
      <c r="BM233" s="25" t="s">
        <v>1278</v>
      </c>
    </row>
    <row r="234" spans="2:65" s="1" customFormat="1" ht="13.5">
      <c r="B234" s="42"/>
      <c r="C234" s="64"/>
      <c r="D234" s="235" t="s">
        <v>369</v>
      </c>
      <c r="E234" s="64"/>
      <c r="F234" s="285" t="s">
        <v>2626</v>
      </c>
      <c r="G234" s="64"/>
      <c r="H234" s="64"/>
      <c r="I234" s="175"/>
      <c r="J234" s="64"/>
      <c r="K234" s="64"/>
      <c r="L234" s="62"/>
      <c r="M234" s="221"/>
      <c r="N234" s="43"/>
      <c r="O234" s="43"/>
      <c r="P234" s="43"/>
      <c r="Q234" s="43"/>
      <c r="R234" s="43"/>
      <c r="S234" s="43"/>
      <c r="T234" s="79"/>
      <c r="AT234" s="25" t="s">
        <v>369</v>
      </c>
      <c r="AU234" s="25" t="s">
        <v>79</v>
      </c>
    </row>
    <row r="235" spans="2:65" s="1" customFormat="1" ht="22.5" customHeight="1">
      <c r="B235" s="42"/>
      <c r="C235" s="273" t="s">
        <v>814</v>
      </c>
      <c r="D235" s="273" t="s">
        <v>952</v>
      </c>
      <c r="E235" s="274" t="s">
        <v>2627</v>
      </c>
      <c r="F235" s="275" t="s">
        <v>2628</v>
      </c>
      <c r="G235" s="276" t="s">
        <v>614</v>
      </c>
      <c r="H235" s="277">
        <v>18</v>
      </c>
      <c r="I235" s="278"/>
      <c r="J235" s="279">
        <f>ROUND(I235*H235,2)</f>
        <v>0</v>
      </c>
      <c r="K235" s="275" t="s">
        <v>21</v>
      </c>
      <c r="L235" s="280"/>
      <c r="M235" s="281" t="s">
        <v>21</v>
      </c>
      <c r="N235" s="282" t="s">
        <v>41</v>
      </c>
      <c r="O235" s="43"/>
      <c r="P235" s="216">
        <f>O235*H235</f>
        <v>0</v>
      </c>
      <c r="Q235" s="216">
        <v>0</v>
      </c>
      <c r="R235" s="216">
        <f>Q235*H235</f>
        <v>0</v>
      </c>
      <c r="S235" s="216">
        <v>0</v>
      </c>
      <c r="T235" s="217">
        <f>S235*H235</f>
        <v>0</v>
      </c>
      <c r="AR235" s="25" t="s">
        <v>580</v>
      </c>
      <c r="AT235" s="25" t="s">
        <v>952</v>
      </c>
      <c r="AU235" s="25" t="s">
        <v>79</v>
      </c>
      <c r="AY235" s="25" t="s">
        <v>361</v>
      </c>
      <c r="BE235" s="218">
        <f>IF(N235="základní",J235,0)</f>
        <v>0</v>
      </c>
      <c r="BF235" s="218">
        <f>IF(N235="snížená",J235,0)</f>
        <v>0</v>
      </c>
      <c r="BG235" s="218">
        <f>IF(N235="zákl. přenesená",J235,0)</f>
        <v>0</v>
      </c>
      <c r="BH235" s="218">
        <f>IF(N235="sníž. přenesená",J235,0)</f>
        <v>0</v>
      </c>
      <c r="BI235" s="218">
        <f>IF(N235="nulová",J235,0)</f>
        <v>0</v>
      </c>
      <c r="BJ235" s="25" t="s">
        <v>77</v>
      </c>
      <c r="BK235" s="218">
        <f>ROUND(I235*H235,2)</f>
        <v>0</v>
      </c>
      <c r="BL235" s="25" t="s">
        <v>464</v>
      </c>
      <c r="BM235" s="25" t="s">
        <v>1287</v>
      </c>
    </row>
    <row r="236" spans="2:65" s="1" customFormat="1" ht="13.5">
      <c r="B236" s="42"/>
      <c r="C236" s="64"/>
      <c r="D236" s="235" t="s">
        <v>369</v>
      </c>
      <c r="E236" s="64"/>
      <c r="F236" s="285" t="s">
        <v>2628</v>
      </c>
      <c r="G236" s="64"/>
      <c r="H236" s="64"/>
      <c r="I236" s="175"/>
      <c r="J236" s="64"/>
      <c r="K236" s="64"/>
      <c r="L236" s="62"/>
      <c r="M236" s="221"/>
      <c r="N236" s="43"/>
      <c r="O236" s="43"/>
      <c r="P236" s="43"/>
      <c r="Q236" s="43"/>
      <c r="R236" s="43"/>
      <c r="S236" s="43"/>
      <c r="T236" s="79"/>
      <c r="AT236" s="25" t="s">
        <v>369</v>
      </c>
      <c r="AU236" s="25" t="s">
        <v>79</v>
      </c>
    </row>
    <row r="237" spans="2:65" s="1" customFormat="1" ht="22.5" customHeight="1">
      <c r="B237" s="42"/>
      <c r="C237" s="273" t="s">
        <v>820</v>
      </c>
      <c r="D237" s="273" t="s">
        <v>952</v>
      </c>
      <c r="E237" s="274" t="s">
        <v>2629</v>
      </c>
      <c r="F237" s="275" t="s">
        <v>2630</v>
      </c>
      <c r="G237" s="276" t="s">
        <v>614</v>
      </c>
      <c r="H237" s="277">
        <v>2</v>
      </c>
      <c r="I237" s="278"/>
      <c r="J237" s="279">
        <f>ROUND(I237*H237,2)</f>
        <v>0</v>
      </c>
      <c r="K237" s="275" t="s">
        <v>21</v>
      </c>
      <c r="L237" s="280"/>
      <c r="M237" s="281" t="s">
        <v>21</v>
      </c>
      <c r="N237" s="282" t="s">
        <v>41</v>
      </c>
      <c r="O237" s="43"/>
      <c r="P237" s="216">
        <f>O237*H237</f>
        <v>0</v>
      </c>
      <c r="Q237" s="216">
        <v>0</v>
      </c>
      <c r="R237" s="216">
        <f>Q237*H237</f>
        <v>0</v>
      </c>
      <c r="S237" s="216">
        <v>0</v>
      </c>
      <c r="T237" s="217">
        <f>S237*H237</f>
        <v>0</v>
      </c>
      <c r="AR237" s="25" t="s">
        <v>580</v>
      </c>
      <c r="AT237" s="25" t="s">
        <v>952</v>
      </c>
      <c r="AU237" s="25" t="s">
        <v>79</v>
      </c>
      <c r="AY237" s="25" t="s">
        <v>361</v>
      </c>
      <c r="BE237" s="218">
        <f>IF(N237="základní",J237,0)</f>
        <v>0</v>
      </c>
      <c r="BF237" s="218">
        <f>IF(N237="snížená",J237,0)</f>
        <v>0</v>
      </c>
      <c r="BG237" s="218">
        <f>IF(N237="zákl. přenesená",J237,0)</f>
        <v>0</v>
      </c>
      <c r="BH237" s="218">
        <f>IF(N237="sníž. přenesená",J237,0)</f>
        <v>0</v>
      </c>
      <c r="BI237" s="218">
        <f>IF(N237="nulová",J237,0)</f>
        <v>0</v>
      </c>
      <c r="BJ237" s="25" t="s">
        <v>77</v>
      </c>
      <c r="BK237" s="218">
        <f>ROUND(I237*H237,2)</f>
        <v>0</v>
      </c>
      <c r="BL237" s="25" t="s">
        <v>464</v>
      </c>
      <c r="BM237" s="25" t="s">
        <v>1299</v>
      </c>
    </row>
    <row r="238" spans="2:65" s="1" customFormat="1" ht="13.5">
      <c r="B238" s="42"/>
      <c r="C238" s="64"/>
      <c r="D238" s="235" t="s">
        <v>369</v>
      </c>
      <c r="E238" s="64"/>
      <c r="F238" s="285" t="s">
        <v>2630</v>
      </c>
      <c r="G238" s="64"/>
      <c r="H238" s="64"/>
      <c r="I238" s="175"/>
      <c r="J238" s="64"/>
      <c r="K238" s="64"/>
      <c r="L238" s="62"/>
      <c r="M238" s="221"/>
      <c r="N238" s="43"/>
      <c r="O238" s="43"/>
      <c r="P238" s="43"/>
      <c r="Q238" s="43"/>
      <c r="R238" s="43"/>
      <c r="S238" s="43"/>
      <c r="T238" s="79"/>
      <c r="AT238" s="25" t="s">
        <v>369</v>
      </c>
      <c r="AU238" s="25" t="s">
        <v>79</v>
      </c>
    </row>
    <row r="239" spans="2:65" s="1" customFormat="1" ht="31.5" customHeight="1">
      <c r="B239" s="42"/>
      <c r="C239" s="273" t="s">
        <v>825</v>
      </c>
      <c r="D239" s="273" t="s">
        <v>952</v>
      </c>
      <c r="E239" s="274" t="s">
        <v>2631</v>
      </c>
      <c r="F239" s="275" t="s">
        <v>2632</v>
      </c>
      <c r="G239" s="276" t="s">
        <v>614</v>
      </c>
      <c r="H239" s="277">
        <v>2</v>
      </c>
      <c r="I239" s="278"/>
      <c r="J239" s="279">
        <f>ROUND(I239*H239,2)</f>
        <v>0</v>
      </c>
      <c r="K239" s="275" t="s">
        <v>21</v>
      </c>
      <c r="L239" s="280"/>
      <c r="M239" s="281" t="s">
        <v>21</v>
      </c>
      <c r="N239" s="282" t="s">
        <v>41</v>
      </c>
      <c r="O239" s="43"/>
      <c r="P239" s="216">
        <f>O239*H239</f>
        <v>0</v>
      </c>
      <c r="Q239" s="216">
        <v>0</v>
      </c>
      <c r="R239" s="216">
        <f>Q239*H239</f>
        <v>0</v>
      </c>
      <c r="S239" s="216">
        <v>0</v>
      </c>
      <c r="T239" s="217">
        <f>S239*H239</f>
        <v>0</v>
      </c>
      <c r="AR239" s="25" t="s">
        <v>580</v>
      </c>
      <c r="AT239" s="25" t="s">
        <v>952</v>
      </c>
      <c r="AU239" s="25" t="s">
        <v>79</v>
      </c>
      <c r="AY239" s="25" t="s">
        <v>361</v>
      </c>
      <c r="BE239" s="218">
        <f>IF(N239="základní",J239,0)</f>
        <v>0</v>
      </c>
      <c r="BF239" s="218">
        <f>IF(N239="snížená",J239,0)</f>
        <v>0</v>
      </c>
      <c r="BG239" s="218">
        <f>IF(N239="zákl. přenesená",J239,0)</f>
        <v>0</v>
      </c>
      <c r="BH239" s="218">
        <f>IF(N239="sníž. přenesená",J239,0)</f>
        <v>0</v>
      </c>
      <c r="BI239" s="218">
        <f>IF(N239="nulová",J239,0)</f>
        <v>0</v>
      </c>
      <c r="BJ239" s="25" t="s">
        <v>77</v>
      </c>
      <c r="BK239" s="218">
        <f>ROUND(I239*H239,2)</f>
        <v>0</v>
      </c>
      <c r="BL239" s="25" t="s">
        <v>464</v>
      </c>
      <c r="BM239" s="25" t="s">
        <v>1311</v>
      </c>
    </row>
    <row r="240" spans="2:65" s="1" customFormat="1" ht="13.5">
      <c r="B240" s="42"/>
      <c r="C240" s="64"/>
      <c r="D240" s="235" t="s">
        <v>369</v>
      </c>
      <c r="E240" s="64"/>
      <c r="F240" s="285" t="s">
        <v>2632</v>
      </c>
      <c r="G240" s="64"/>
      <c r="H240" s="64"/>
      <c r="I240" s="175"/>
      <c r="J240" s="64"/>
      <c r="K240" s="64"/>
      <c r="L240" s="62"/>
      <c r="M240" s="221"/>
      <c r="N240" s="43"/>
      <c r="O240" s="43"/>
      <c r="P240" s="43"/>
      <c r="Q240" s="43"/>
      <c r="R240" s="43"/>
      <c r="S240" s="43"/>
      <c r="T240" s="79"/>
      <c r="AT240" s="25" t="s">
        <v>369</v>
      </c>
      <c r="AU240" s="25" t="s">
        <v>79</v>
      </c>
    </row>
    <row r="241" spans="2:65" s="1" customFormat="1" ht="22.5" customHeight="1">
      <c r="B241" s="42"/>
      <c r="C241" s="207" t="s">
        <v>830</v>
      </c>
      <c r="D241" s="207" t="s">
        <v>363</v>
      </c>
      <c r="E241" s="208" t="s">
        <v>2633</v>
      </c>
      <c r="F241" s="209" t="s">
        <v>2634</v>
      </c>
      <c r="G241" s="210" t="s">
        <v>614</v>
      </c>
      <c r="H241" s="211">
        <v>1</v>
      </c>
      <c r="I241" s="212"/>
      <c r="J241" s="213">
        <f>ROUND(I241*H241,2)</f>
        <v>0</v>
      </c>
      <c r="K241" s="209" t="s">
        <v>21</v>
      </c>
      <c r="L241" s="62"/>
      <c r="M241" s="214" t="s">
        <v>21</v>
      </c>
      <c r="N241" s="215" t="s">
        <v>41</v>
      </c>
      <c r="O241" s="43"/>
      <c r="P241" s="216">
        <f>O241*H241</f>
        <v>0</v>
      </c>
      <c r="Q241" s="216">
        <v>0</v>
      </c>
      <c r="R241" s="216">
        <f>Q241*H241</f>
        <v>0</v>
      </c>
      <c r="S241" s="216">
        <v>0</v>
      </c>
      <c r="T241" s="217">
        <f>S241*H241</f>
        <v>0</v>
      </c>
      <c r="AR241" s="25" t="s">
        <v>464</v>
      </c>
      <c r="AT241" s="25" t="s">
        <v>363</v>
      </c>
      <c r="AU241" s="25" t="s">
        <v>79</v>
      </c>
      <c r="AY241" s="25" t="s">
        <v>361</v>
      </c>
      <c r="BE241" s="218">
        <f>IF(N241="základní",J241,0)</f>
        <v>0</v>
      </c>
      <c r="BF241" s="218">
        <f>IF(N241="snížená",J241,0)</f>
        <v>0</v>
      </c>
      <c r="BG241" s="218">
        <f>IF(N241="zákl. přenesená",J241,0)</f>
        <v>0</v>
      </c>
      <c r="BH241" s="218">
        <f>IF(N241="sníž. přenesená",J241,0)</f>
        <v>0</v>
      </c>
      <c r="BI241" s="218">
        <f>IF(N241="nulová",J241,0)</f>
        <v>0</v>
      </c>
      <c r="BJ241" s="25" t="s">
        <v>77</v>
      </c>
      <c r="BK241" s="218">
        <f>ROUND(I241*H241,2)</f>
        <v>0</v>
      </c>
      <c r="BL241" s="25" t="s">
        <v>464</v>
      </c>
      <c r="BM241" s="25" t="s">
        <v>1320</v>
      </c>
    </row>
    <row r="242" spans="2:65" s="1" customFormat="1" ht="13.5">
      <c r="B242" s="42"/>
      <c r="C242" s="64"/>
      <c r="D242" s="235" t="s">
        <v>369</v>
      </c>
      <c r="E242" s="64"/>
      <c r="F242" s="285" t="s">
        <v>2634</v>
      </c>
      <c r="G242" s="64"/>
      <c r="H242" s="64"/>
      <c r="I242" s="175"/>
      <c r="J242" s="64"/>
      <c r="K242" s="64"/>
      <c r="L242" s="62"/>
      <c r="M242" s="221"/>
      <c r="N242" s="43"/>
      <c r="O242" s="43"/>
      <c r="P242" s="43"/>
      <c r="Q242" s="43"/>
      <c r="R242" s="43"/>
      <c r="S242" s="43"/>
      <c r="T242" s="79"/>
      <c r="AT242" s="25" t="s">
        <v>369</v>
      </c>
      <c r="AU242" s="25" t="s">
        <v>79</v>
      </c>
    </row>
    <row r="243" spans="2:65" s="1" customFormat="1" ht="44.25" customHeight="1">
      <c r="B243" s="42"/>
      <c r="C243" s="273" t="s">
        <v>836</v>
      </c>
      <c r="D243" s="273" t="s">
        <v>952</v>
      </c>
      <c r="E243" s="274" t="s">
        <v>2635</v>
      </c>
      <c r="F243" s="275" t="s">
        <v>2636</v>
      </c>
      <c r="G243" s="276" t="s">
        <v>614</v>
      </c>
      <c r="H243" s="277">
        <v>2</v>
      </c>
      <c r="I243" s="278"/>
      <c r="J243" s="279">
        <f>ROUND(I243*H243,2)</f>
        <v>0</v>
      </c>
      <c r="K243" s="275" t="s">
        <v>21</v>
      </c>
      <c r="L243" s="280"/>
      <c r="M243" s="281" t="s">
        <v>21</v>
      </c>
      <c r="N243" s="282" t="s">
        <v>41</v>
      </c>
      <c r="O243" s="43"/>
      <c r="P243" s="216">
        <f>O243*H243</f>
        <v>0</v>
      </c>
      <c r="Q243" s="216">
        <v>0</v>
      </c>
      <c r="R243" s="216">
        <f>Q243*H243</f>
        <v>0</v>
      </c>
      <c r="S243" s="216">
        <v>0</v>
      </c>
      <c r="T243" s="217">
        <f>S243*H243</f>
        <v>0</v>
      </c>
      <c r="AR243" s="25" t="s">
        <v>580</v>
      </c>
      <c r="AT243" s="25" t="s">
        <v>952</v>
      </c>
      <c r="AU243" s="25" t="s">
        <v>79</v>
      </c>
      <c r="AY243" s="25" t="s">
        <v>361</v>
      </c>
      <c r="BE243" s="218">
        <f>IF(N243="základní",J243,0)</f>
        <v>0</v>
      </c>
      <c r="BF243" s="218">
        <f>IF(N243="snížená",J243,0)</f>
        <v>0</v>
      </c>
      <c r="BG243" s="218">
        <f>IF(N243="zákl. přenesená",J243,0)</f>
        <v>0</v>
      </c>
      <c r="BH243" s="218">
        <f>IF(N243="sníž. přenesená",J243,0)</f>
        <v>0</v>
      </c>
      <c r="BI243" s="218">
        <f>IF(N243="nulová",J243,0)</f>
        <v>0</v>
      </c>
      <c r="BJ243" s="25" t="s">
        <v>77</v>
      </c>
      <c r="BK243" s="218">
        <f>ROUND(I243*H243,2)</f>
        <v>0</v>
      </c>
      <c r="BL243" s="25" t="s">
        <v>464</v>
      </c>
      <c r="BM243" s="25" t="s">
        <v>1332</v>
      </c>
    </row>
    <row r="244" spans="2:65" s="1" customFormat="1" ht="27">
      <c r="B244" s="42"/>
      <c r="C244" s="64"/>
      <c r="D244" s="235" t="s">
        <v>369</v>
      </c>
      <c r="E244" s="64"/>
      <c r="F244" s="285" t="s">
        <v>2636</v>
      </c>
      <c r="G244" s="64"/>
      <c r="H244" s="64"/>
      <c r="I244" s="175"/>
      <c r="J244" s="64"/>
      <c r="K244" s="64"/>
      <c r="L244" s="62"/>
      <c r="M244" s="221"/>
      <c r="N244" s="43"/>
      <c r="O244" s="43"/>
      <c r="P244" s="43"/>
      <c r="Q244" s="43"/>
      <c r="R244" s="43"/>
      <c r="S244" s="43"/>
      <c r="T244" s="79"/>
      <c r="AT244" s="25" t="s">
        <v>369</v>
      </c>
      <c r="AU244" s="25" t="s">
        <v>79</v>
      </c>
    </row>
    <row r="245" spans="2:65" s="1" customFormat="1" ht="22.5" customHeight="1">
      <c r="B245" s="42"/>
      <c r="C245" s="273" t="s">
        <v>841</v>
      </c>
      <c r="D245" s="273" t="s">
        <v>952</v>
      </c>
      <c r="E245" s="274" t="s">
        <v>2637</v>
      </c>
      <c r="F245" s="275" t="s">
        <v>2638</v>
      </c>
      <c r="G245" s="276" t="s">
        <v>614</v>
      </c>
      <c r="H245" s="277">
        <v>2</v>
      </c>
      <c r="I245" s="278"/>
      <c r="J245" s="279">
        <f>ROUND(I245*H245,2)</f>
        <v>0</v>
      </c>
      <c r="K245" s="275" t="s">
        <v>21</v>
      </c>
      <c r="L245" s="280"/>
      <c r="M245" s="281" t="s">
        <v>21</v>
      </c>
      <c r="N245" s="282" t="s">
        <v>41</v>
      </c>
      <c r="O245" s="43"/>
      <c r="P245" s="216">
        <f>O245*H245</f>
        <v>0</v>
      </c>
      <c r="Q245" s="216">
        <v>0</v>
      </c>
      <c r="R245" s="216">
        <f>Q245*H245</f>
        <v>0</v>
      </c>
      <c r="S245" s="216">
        <v>0</v>
      </c>
      <c r="T245" s="217">
        <f>S245*H245</f>
        <v>0</v>
      </c>
      <c r="AR245" s="25" t="s">
        <v>580</v>
      </c>
      <c r="AT245" s="25" t="s">
        <v>952</v>
      </c>
      <c r="AU245" s="25" t="s">
        <v>79</v>
      </c>
      <c r="AY245" s="25" t="s">
        <v>361</v>
      </c>
      <c r="BE245" s="218">
        <f>IF(N245="základní",J245,0)</f>
        <v>0</v>
      </c>
      <c r="BF245" s="218">
        <f>IF(N245="snížená",J245,0)</f>
        <v>0</v>
      </c>
      <c r="BG245" s="218">
        <f>IF(N245="zákl. přenesená",J245,0)</f>
        <v>0</v>
      </c>
      <c r="BH245" s="218">
        <f>IF(N245="sníž. přenesená",J245,0)</f>
        <v>0</v>
      </c>
      <c r="BI245" s="218">
        <f>IF(N245="nulová",J245,0)</f>
        <v>0</v>
      </c>
      <c r="BJ245" s="25" t="s">
        <v>77</v>
      </c>
      <c r="BK245" s="218">
        <f>ROUND(I245*H245,2)</f>
        <v>0</v>
      </c>
      <c r="BL245" s="25" t="s">
        <v>464</v>
      </c>
      <c r="BM245" s="25" t="s">
        <v>1343</v>
      </c>
    </row>
    <row r="246" spans="2:65" s="1" customFormat="1" ht="13.5">
      <c r="B246" s="42"/>
      <c r="C246" s="64"/>
      <c r="D246" s="235" t="s">
        <v>369</v>
      </c>
      <c r="E246" s="64"/>
      <c r="F246" s="285" t="s">
        <v>2638</v>
      </c>
      <c r="G246" s="64"/>
      <c r="H246" s="64"/>
      <c r="I246" s="175"/>
      <c r="J246" s="64"/>
      <c r="K246" s="64"/>
      <c r="L246" s="62"/>
      <c r="M246" s="221"/>
      <c r="N246" s="43"/>
      <c r="O246" s="43"/>
      <c r="P246" s="43"/>
      <c r="Q246" s="43"/>
      <c r="R246" s="43"/>
      <c r="S246" s="43"/>
      <c r="T246" s="79"/>
      <c r="AT246" s="25" t="s">
        <v>369</v>
      </c>
      <c r="AU246" s="25" t="s">
        <v>79</v>
      </c>
    </row>
    <row r="247" spans="2:65" s="1" customFormat="1" ht="22.5" customHeight="1">
      <c r="B247" s="42"/>
      <c r="C247" s="273" t="s">
        <v>883</v>
      </c>
      <c r="D247" s="273" t="s">
        <v>952</v>
      </c>
      <c r="E247" s="274" t="s">
        <v>2639</v>
      </c>
      <c r="F247" s="275" t="s">
        <v>2640</v>
      </c>
      <c r="G247" s="276" t="s">
        <v>614</v>
      </c>
      <c r="H247" s="277">
        <v>2</v>
      </c>
      <c r="I247" s="278"/>
      <c r="J247" s="279">
        <f>ROUND(I247*H247,2)</f>
        <v>0</v>
      </c>
      <c r="K247" s="275" t="s">
        <v>21</v>
      </c>
      <c r="L247" s="280"/>
      <c r="M247" s="281" t="s">
        <v>21</v>
      </c>
      <c r="N247" s="282" t="s">
        <v>41</v>
      </c>
      <c r="O247" s="43"/>
      <c r="P247" s="216">
        <f>O247*H247</f>
        <v>0</v>
      </c>
      <c r="Q247" s="216">
        <v>0</v>
      </c>
      <c r="R247" s="216">
        <f>Q247*H247</f>
        <v>0</v>
      </c>
      <c r="S247" s="216">
        <v>0</v>
      </c>
      <c r="T247" s="217">
        <f>S247*H247</f>
        <v>0</v>
      </c>
      <c r="AR247" s="25" t="s">
        <v>580</v>
      </c>
      <c r="AT247" s="25" t="s">
        <v>952</v>
      </c>
      <c r="AU247" s="25" t="s">
        <v>79</v>
      </c>
      <c r="AY247" s="25" t="s">
        <v>361</v>
      </c>
      <c r="BE247" s="218">
        <f>IF(N247="základní",J247,0)</f>
        <v>0</v>
      </c>
      <c r="BF247" s="218">
        <f>IF(N247="snížená",J247,0)</f>
        <v>0</v>
      </c>
      <c r="BG247" s="218">
        <f>IF(N247="zákl. přenesená",J247,0)</f>
        <v>0</v>
      </c>
      <c r="BH247" s="218">
        <f>IF(N247="sníž. přenesená",J247,0)</f>
        <v>0</v>
      </c>
      <c r="BI247" s="218">
        <f>IF(N247="nulová",J247,0)</f>
        <v>0</v>
      </c>
      <c r="BJ247" s="25" t="s">
        <v>77</v>
      </c>
      <c r="BK247" s="218">
        <f>ROUND(I247*H247,2)</f>
        <v>0</v>
      </c>
      <c r="BL247" s="25" t="s">
        <v>464</v>
      </c>
      <c r="BM247" s="25" t="s">
        <v>1358</v>
      </c>
    </row>
    <row r="248" spans="2:65" s="1" customFormat="1" ht="13.5">
      <c r="B248" s="42"/>
      <c r="C248" s="64"/>
      <c r="D248" s="235" t="s">
        <v>369</v>
      </c>
      <c r="E248" s="64"/>
      <c r="F248" s="285" t="s">
        <v>2640</v>
      </c>
      <c r="G248" s="64"/>
      <c r="H248" s="64"/>
      <c r="I248" s="175"/>
      <c r="J248" s="64"/>
      <c r="K248" s="64"/>
      <c r="L248" s="62"/>
      <c r="M248" s="221"/>
      <c r="N248" s="43"/>
      <c r="O248" s="43"/>
      <c r="P248" s="43"/>
      <c r="Q248" s="43"/>
      <c r="R248" s="43"/>
      <c r="S248" s="43"/>
      <c r="T248" s="79"/>
      <c r="AT248" s="25" t="s">
        <v>369</v>
      </c>
      <c r="AU248" s="25" t="s">
        <v>79</v>
      </c>
    </row>
    <row r="249" spans="2:65" s="1" customFormat="1" ht="22.5" customHeight="1">
      <c r="B249" s="42"/>
      <c r="C249" s="273" t="s">
        <v>888</v>
      </c>
      <c r="D249" s="273" t="s">
        <v>952</v>
      </c>
      <c r="E249" s="274" t="s">
        <v>2641</v>
      </c>
      <c r="F249" s="275" t="s">
        <v>2642</v>
      </c>
      <c r="G249" s="276" t="s">
        <v>614</v>
      </c>
      <c r="H249" s="277">
        <v>2</v>
      </c>
      <c r="I249" s="278"/>
      <c r="J249" s="279">
        <f>ROUND(I249*H249,2)</f>
        <v>0</v>
      </c>
      <c r="K249" s="275" t="s">
        <v>21</v>
      </c>
      <c r="L249" s="280"/>
      <c r="M249" s="281" t="s">
        <v>21</v>
      </c>
      <c r="N249" s="282" t="s">
        <v>41</v>
      </c>
      <c r="O249" s="43"/>
      <c r="P249" s="216">
        <f>O249*H249</f>
        <v>0</v>
      </c>
      <c r="Q249" s="216">
        <v>0</v>
      </c>
      <c r="R249" s="216">
        <f>Q249*H249</f>
        <v>0</v>
      </c>
      <c r="S249" s="216">
        <v>0</v>
      </c>
      <c r="T249" s="217">
        <f>S249*H249</f>
        <v>0</v>
      </c>
      <c r="AR249" s="25" t="s">
        <v>580</v>
      </c>
      <c r="AT249" s="25" t="s">
        <v>952</v>
      </c>
      <c r="AU249" s="25" t="s">
        <v>79</v>
      </c>
      <c r="AY249" s="25" t="s">
        <v>361</v>
      </c>
      <c r="BE249" s="218">
        <f>IF(N249="základní",J249,0)</f>
        <v>0</v>
      </c>
      <c r="BF249" s="218">
        <f>IF(N249="snížená",J249,0)</f>
        <v>0</v>
      </c>
      <c r="BG249" s="218">
        <f>IF(N249="zákl. přenesená",J249,0)</f>
        <v>0</v>
      </c>
      <c r="BH249" s="218">
        <f>IF(N249="sníž. přenesená",J249,0)</f>
        <v>0</v>
      </c>
      <c r="BI249" s="218">
        <f>IF(N249="nulová",J249,0)</f>
        <v>0</v>
      </c>
      <c r="BJ249" s="25" t="s">
        <v>77</v>
      </c>
      <c r="BK249" s="218">
        <f>ROUND(I249*H249,2)</f>
        <v>0</v>
      </c>
      <c r="BL249" s="25" t="s">
        <v>464</v>
      </c>
      <c r="BM249" s="25" t="s">
        <v>1367</v>
      </c>
    </row>
    <row r="250" spans="2:65" s="1" customFormat="1" ht="13.5">
      <c r="B250" s="42"/>
      <c r="C250" s="64"/>
      <c r="D250" s="235" t="s">
        <v>369</v>
      </c>
      <c r="E250" s="64"/>
      <c r="F250" s="285" t="s">
        <v>2642</v>
      </c>
      <c r="G250" s="64"/>
      <c r="H250" s="64"/>
      <c r="I250" s="175"/>
      <c r="J250" s="64"/>
      <c r="K250" s="64"/>
      <c r="L250" s="62"/>
      <c r="M250" s="221"/>
      <c r="N250" s="43"/>
      <c r="O250" s="43"/>
      <c r="P250" s="43"/>
      <c r="Q250" s="43"/>
      <c r="R250" s="43"/>
      <c r="S250" s="43"/>
      <c r="T250" s="79"/>
      <c r="AT250" s="25" t="s">
        <v>369</v>
      </c>
      <c r="AU250" s="25" t="s">
        <v>79</v>
      </c>
    </row>
    <row r="251" spans="2:65" s="1" customFormat="1" ht="31.5" customHeight="1">
      <c r="B251" s="42"/>
      <c r="C251" s="273" t="s">
        <v>894</v>
      </c>
      <c r="D251" s="273" t="s">
        <v>952</v>
      </c>
      <c r="E251" s="274" t="s">
        <v>2643</v>
      </c>
      <c r="F251" s="275" t="s">
        <v>2644</v>
      </c>
      <c r="G251" s="276" t="s">
        <v>2493</v>
      </c>
      <c r="H251" s="277">
        <v>2</v>
      </c>
      <c r="I251" s="278"/>
      <c r="J251" s="279">
        <f>ROUND(I251*H251,2)</f>
        <v>0</v>
      </c>
      <c r="K251" s="275" t="s">
        <v>21</v>
      </c>
      <c r="L251" s="280"/>
      <c r="M251" s="281" t="s">
        <v>21</v>
      </c>
      <c r="N251" s="282" t="s">
        <v>41</v>
      </c>
      <c r="O251" s="43"/>
      <c r="P251" s="216">
        <f>O251*H251</f>
        <v>0</v>
      </c>
      <c r="Q251" s="216">
        <v>0</v>
      </c>
      <c r="R251" s="216">
        <f>Q251*H251</f>
        <v>0</v>
      </c>
      <c r="S251" s="216">
        <v>0</v>
      </c>
      <c r="T251" s="217">
        <f>S251*H251</f>
        <v>0</v>
      </c>
      <c r="AR251" s="25" t="s">
        <v>580</v>
      </c>
      <c r="AT251" s="25" t="s">
        <v>952</v>
      </c>
      <c r="AU251" s="25" t="s">
        <v>79</v>
      </c>
      <c r="AY251" s="25" t="s">
        <v>361</v>
      </c>
      <c r="BE251" s="218">
        <f>IF(N251="základní",J251,0)</f>
        <v>0</v>
      </c>
      <c r="BF251" s="218">
        <f>IF(N251="snížená",J251,0)</f>
        <v>0</v>
      </c>
      <c r="BG251" s="218">
        <f>IF(N251="zákl. přenesená",J251,0)</f>
        <v>0</v>
      </c>
      <c r="BH251" s="218">
        <f>IF(N251="sníž. přenesená",J251,0)</f>
        <v>0</v>
      </c>
      <c r="BI251" s="218">
        <f>IF(N251="nulová",J251,0)</f>
        <v>0</v>
      </c>
      <c r="BJ251" s="25" t="s">
        <v>77</v>
      </c>
      <c r="BK251" s="218">
        <f>ROUND(I251*H251,2)</f>
        <v>0</v>
      </c>
      <c r="BL251" s="25" t="s">
        <v>464</v>
      </c>
      <c r="BM251" s="25" t="s">
        <v>1378</v>
      </c>
    </row>
    <row r="252" spans="2:65" s="1" customFormat="1" ht="13.5">
      <c r="B252" s="42"/>
      <c r="C252" s="64"/>
      <c r="D252" s="235" t="s">
        <v>369</v>
      </c>
      <c r="E252" s="64"/>
      <c r="F252" s="285" t="s">
        <v>2644</v>
      </c>
      <c r="G252" s="64"/>
      <c r="H252" s="64"/>
      <c r="I252" s="175"/>
      <c r="J252" s="64"/>
      <c r="K252" s="64"/>
      <c r="L252" s="62"/>
      <c r="M252" s="221"/>
      <c r="N252" s="43"/>
      <c r="O252" s="43"/>
      <c r="P252" s="43"/>
      <c r="Q252" s="43"/>
      <c r="R252" s="43"/>
      <c r="S252" s="43"/>
      <c r="T252" s="79"/>
      <c r="AT252" s="25" t="s">
        <v>369</v>
      </c>
      <c r="AU252" s="25" t="s">
        <v>79</v>
      </c>
    </row>
    <row r="253" spans="2:65" s="1" customFormat="1" ht="31.5" customHeight="1">
      <c r="B253" s="42"/>
      <c r="C253" s="207" t="s">
        <v>900</v>
      </c>
      <c r="D253" s="207" t="s">
        <v>363</v>
      </c>
      <c r="E253" s="208" t="s">
        <v>2643</v>
      </c>
      <c r="F253" s="209" t="s">
        <v>2645</v>
      </c>
      <c r="G253" s="210" t="s">
        <v>614</v>
      </c>
      <c r="H253" s="211">
        <v>2</v>
      </c>
      <c r="I253" s="212"/>
      <c r="J253" s="213">
        <f>ROUND(I253*H253,2)</f>
        <v>0</v>
      </c>
      <c r="K253" s="209" t="s">
        <v>21</v>
      </c>
      <c r="L253" s="62"/>
      <c r="M253" s="214" t="s">
        <v>21</v>
      </c>
      <c r="N253" s="215" t="s">
        <v>41</v>
      </c>
      <c r="O253" s="43"/>
      <c r="P253" s="216">
        <f>O253*H253</f>
        <v>0</v>
      </c>
      <c r="Q253" s="216">
        <v>0</v>
      </c>
      <c r="R253" s="216">
        <f>Q253*H253</f>
        <v>0</v>
      </c>
      <c r="S253" s="216">
        <v>0</v>
      </c>
      <c r="T253" s="217">
        <f>S253*H253</f>
        <v>0</v>
      </c>
      <c r="AR253" s="25" t="s">
        <v>464</v>
      </c>
      <c r="AT253" s="25" t="s">
        <v>363</v>
      </c>
      <c r="AU253" s="25" t="s">
        <v>79</v>
      </c>
      <c r="AY253" s="25" t="s">
        <v>361</v>
      </c>
      <c r="BE253" s="218">
        <f>IF(N253="základní",J253,0)</f>
        <v>0</v>
      </c>
      <c r="BF253" s="218">
        <f>IF(N253="snížená",J253,0)</f>
        <v>0</v>
      </c>
      <c r="BG253" s="218">
        <f>IF(N253="zákl. přenesená",J253,0)</f>
        <v>0</v>
      </c>
      <c r="BH253" s="218">
        <f>IF(N253="sníž. přenesená",J253,0)</f>
        <v>0</v>
      </c>
      <c r="BI253" s="218">
        <f>IF(N253="nulová",J253,0)</f>
        <v>0</v>
      </c>
      <c r="BJ253" s="25" t="s">
        <v>77</v>
      </c>
      <c r="BK253" s="218">
        <f>ROUND(I253*H253,2)</f>
        <v>0</v>
      </c>
      <c r="BL253" s="25" t="s">
        <v>464</v>
      </c>
      <c r="BM253" s="25" t="s">
        <v>1389</v>
      </c>
    </row>
    <row r="254" spans="2:65" s="1" customFormat="1" ht="13.5">
      <c r="B254" s="42"/>
      <c r="C254" s="64"/>
      <c r="D254" s="235" t="s">
        <v>369</v>
      </c>
      <c r="E254" s="64"/>
      <c r="F254" s="285" t="s">
        <v>2645</v>
      </c>
      <c r="G254" s="64"/>
      <c r="H254" s="64"/>
      <c r="I254" s="175"/>
      <c r="J254" s="64"/>
      <c r="K254" s="64"/>
      <c r="L254" s="62"/>
      <c r="M254" s="221"/>
      <c r="N254" s="43"/>
      <c r="O254" s="43"/>
      <c r="P254" s="43"/>
      <c r="Q254" s="43"/>
      <c r="R254" s="43"/>
      <c r="S254" s="43"/>
      <c r="T254" s="79"/>
      <c r="AT254" s="25" t="s">
        <v>369</v>
      </c>
      <c r="AU254" s="25" t="s">
        <v>79</v>
      </c>
    </row>
    <row r="255" spans="2:65" s="1" customFormat="1" ht="31.5" customHeight="1">
      <c r="B255" s="42"/>
      <c r="C255" s="207" t="s">
        <v>905</v>
      </c>
      <c r="D255" s="207" t="s">
        <v>363</v>
      </c>
      <c r="E255" s="208" t="s">
        <v>2646</v>
      </c>
      <c r="F255" s="209" t="s">
        <v>2647</v>
      </c>
      <c r="G255" s="210" t="s">
        <v>614</v>
      </c>
      <c r="H255" s="211">
        <v>1</v>
      </c>
      <c r="I255" s="212"/>
      <c r="J255" s="213">
        <f>ROUND(I255*H255,2)</f>
        <v>0</v>
      </c>
      <c r="K255" s="209" t="s">
        <v>21</v>
      </c>
      <c r="L255" s="62"/>
      <c r="M255" s="214" t="s">
        <v>21</v>
      </c>
      <c r="N255" s="215" t="s">
        <v>41</v>
      </c>
      <c r="O255" s="43"/>
      <c r="P255" s="216">
        <f>O255*H255</f>
        <v>0</v>
      </c>
      <c r="Q255" s="216">
        <v>0</v>
      </c>
      <c r="R255" s="216">
        <f>Q255*H255</f>
        <v>0</v>
      </c>
      <c r="S255" s="216">
        <v>0</v>
      </c>
      <c r="T255" s="217">
        <f>S255*H255</f>
        <v>0</v>
      </c>
      <c r="AR255" s="25" t="s">
        <v>464</v>
      </c>
      <c r="AT255" s="25" t="s">
        <v>363</v>
      </c>
      <c r="AU255" s="25" t="s">
        <v>79</v>
      </c>
      <c r="AY255" s="25" t="s">
        <v>361</v>
      </c>
      <c r="BE255" s="218">
        <f>IF(N255="základní",J255,0)</f>
        <v>0</v>
      </c>
      <c r="BF255" s="218">
        <f>IF(N255="snížená",J255,0)</f>
        <v>0</v>
      </c>
      <c r="BG255" s="218">
        <f>IF(N255="zákl. přenesená",J255,0)</f>
        <v>0</v>
      </c>
      <c r="BH255" s="218">
        <f>IF(N255="sníž. přenesená",J255,0)</f>
        <v>0</v>
      </c>
      <c r="BI255" s="218">
        <f>IF(N255="nulová",J255,0)</f>
        <v>0</v>
      </c>
      <c r="BJ255" s="25" t="s">
        <v>77</v>
      </c>
      <c r="BK255" s="218">
        <f>ROUND(I255*H255,2)</f>
        <v>0</v>
      </c>
      <c r="BL255" s="25" t="s">
        <v>464</v>
      </c>
      <c r="BM255" s="25" t="s">
        <v>1404</v>
      </c>
    </row>
    <row r="256" spans="2:65" s="1" customFormat="1" ht="13.5">
      <c r="B256" s="42"/>
      <c r="C256" s="64"/>
      <c r="D256" s="235" t="s">
        <v>369</v>
      </c>
      <c r="E256" s="64"/>
      <c r="F256" s="285" t="s">
        <v>2647</v>
      </c>
      <c r="G256" s="64"/>
      <c r="H256" s="64"/>
      <c r="I256" s="175"/>
      <c r="J256" s="64"/>
      <c r="K256" s="64"/>
      <c r="L256" s="62"/>
      <c r="M256" s="221"/>
      <c r="N256" s="43"/>
      <c r="O256" s="43"/>
      <c r="P256" s="43"/>
      <c r="Q256" s="43"/>
      <c r="R256" s="43"/>
      <c r="S256" s="43"/>
      <c r="T256" s="79"/>
      <c r="AT256" s="25" t="s">
        <v>369</v>
      </c>
      <c r="AU256" s="25" t="s">
        <v>79</v>
      </c>
    </row>
    <row r="257" spans="2:65" s="1" customFormat="1" ht="22.5" customHeight="1">
      <c r="B257" s="42"/>
      <c r="C257" s="207" t="s">
        <v>912</v>
      </c>
      <c r="D257" s="207" t="s">
        <v>363</v>
      </c>
      <c r="E257" s="208" t="s">
        <v>2648</v>
      </c>
      <c r="F257" s="209" t="s">
        <v>2649</v>
      </c>
      <c r="G257" s="210" t="s">
        <v>447</v>
      </c>
      <c r="H257" s="211">
        <v>2.3E-2</v>
      </c>
      <c r="I257" s="212"/>
      <c r="J257" s="213">
        <f>ROUND(I257*H257,2)</f>
        <v>0</v>
      </c>
      <c r="K257" s="209" t="s">
        <v>367</v>
      </c>
      <c r="L257" s="62"/>
      <c r="M257" s="214" t="s">
        <v>21</v>
      </c>
      <c r="N257" s="215" t="s">
        <v>41</v>
      </c>
      <c r="O257" s="43"/>
      <c r="P257" s="216">
        <f>O257*H257</f>
        <v>0</v>
      </c>
      <c r="Q257" s="216">
        <v>0</v>
      </c>
      <c r="R257" s="216">
        <f>Q257*H257</f>
        <v>0</v>
      </c>
      <c r="S257" s="216">
        <v>0</v>
      </c>
      <c r="T257" s="217">
        <f>S257*H257</f>
        <v>0</v>
      </c>
      <c r="AR257" s="25" t="s">
        <v>464</v>
      </c>
      <c r="AT257" s="25" t="s">
        <v>363</v>
      </c>
      <c r="AU257" s="25" t="s">
        <v>79</v>
      </c>
      <c r="AY257" s="25" t="s">
        <v>361</v>
      </c>
      <c r="BE257" s="218">
        <f>IF(N257="základní",J257,0)</f>
        <v>0</v>
      </c>
      <c r="BF257" s="218">
        <f>IF(N257="snížená",J257,0)</f>
        <v>0</v>
      </c>
      <c r="BG257" s="218">
        <f>IF(N257="zákl. přenesená",J257,0)</f>
        <v>0</v>
      </c>
      <c r="BH257" s="218">
        <f>IF(N257="sníž. přenesená",J257,0)</f>
        <v>0</v>
      </c>
      <c r="BI257" s="218">
        <f>IF(N257="nulová",J257,0)</f>
        <v>0</v>
      </c>
      <c r="BJ257" s="25" t="s">
        <v>77</v>
      </c>
      <c r="BK257" s="218">
        <f>ROUND(I257*H257,2)</f>
        <v>0</v>
      </c>
      <c r="BL257" s="25" t="s">
        <v>464</v>
      </c>
      <c r="BM257" s="25" t="s">
        <v>1416</v>
      </c>
    </row>
    <row r="258" spans="2:65" s="1" customFormat="1" ht="13.5">
      <c r="B258" s="42"/>
      <c r="C258" s="64"/>
      <c r="D258" s="235" t="s">
        <v>369</v>
      </c>
      <c r="E258" s="64"/>
      <c r="F258" s="285" t="s">
        <v>2649</v>
      </c>
      <c r="G258" s="64"/>
      <c r="H258" s="64"/>
      <c r="I258" s="175"/>
      <c r="J258" s="64"/>
      <c r="K258" s="64"/>
      <c r="L258" s="62"/>
      <c r="M258" s="221"/>
      <c r="N258" s="43"/>
      <c r="O258" s="43"/>
      <c r="P258" s="43"/>
      <c r="Q258" s="43"/>
      <c r="R258" s="43"/>
      <c r="S258" s="43"/>
      <c r="T258" s="79"/>
      <c r="AT258" s="25" t="s">
        <v>369</v>
      </c>
      <c r="AU258" s="25" t="s">
        <v>79</v>
      </c>
    </row>
    <row r="259" spans="2:65" s="1" customFormat="1" ht="22.5" customHeight="1">
      <c r="B259" s="42"/>
      <c r="C259" s="207" t="s">
        <v>917</v>
      </c>
      <c r="D259" s="207" t="s">
        <v>363</v>
      </c>
      <c r="E259" s="208" t="s">
        <v>2650</v>
      </c>
      <c r="F259" s="209" t="s">
        <v>2651</v>
      </c>
      <c r="G259" s="210" t="s">
        <v>447</v>
      </c>
      <c r="H259" s="211">
        <v>2.3E-2</v>
      </c>
      <c r="I259" s="212"/>
      <c r="J259" s="213">
        <f>ROUND(I259*H259,2)</f>
        <v>0</v>
      </c>
      <c r="K259" s="209" t="s">
        <v>367</v>
      </c>
      <c r="L259" s="62"/>
      <c r="M259" s="214" t="s">
        <v>21</v>
      </c>
      <c r="N259" s="215" t="s">
        <v>41</v>
      </c>
      <c r="O259" s="43"/>
      <c r="P259" s="216">
        <f>O259*H259</f>
        <v>0</v>
      </c>
      <c r="Q259" s="216">
        <v>0</v>
      </c>
      <c r="R259" s="216">
        <f>Q259*H259</f>
        <v>0</v>
      </c>
      <c r="S259" s="216">
        <v>0</v>
      </c>
      <c r="T259" s="217">
        <f>S259*H259</f>
        <v>0</v>
      </c>
      <c r="AR259" s="25" t="s">
        <v>464</v>
      </c>
      <c r="AT259" s="25" t="s">
        <v>363</v>
      </c>
      <c r="AU259" s="25" t="s">
        <v>79</v>
      </c>
      <c r="AY259" s="25" t="s">
        <v>361</v>
      </c>
      <c r="BE259" s="218">
        <f>IF(N259="základní",J259,0)</f>
        <v>0</v>
      </c>
      <c r="BF259" s="218">
        <f>IF(N259="snížená",J259,0)</f>
        <v>0</v>
      </c>
      <c r="BG259" s="218">
        <f>IF(N259="zákl. přenesená",J259,0)</f>
        <v>0</v>
      </c>
      <c r="BH259" s="218">
        <f>IF(N259="sníž. přenesená",J259,0)</f>
        <v>0</v>
      </c>
      <c r="BI259" s="218">
        <f>IF(N259="nulová",J259,0)</f>
        <v>0</v>
      </c>
      <c r="BJ259" s="25" t="s">
        <v>77</v>
      </c>
      <c r="BK259" s="218">
        <f>ROUND(I259*H259,2)</f>
        <v>0</v>
      </c>
      <c r="BL259" s="25" t="s">
        <v>464</v>
      </c>
      <c r="BM259" s="25" t="s">
        <v>1428</v>
      </c>
    </row>
    <row r="260" spans="2:65" s="1" customFormat="1" ht="13.5">
      <c r="B260" s="42"/>
      <c r="C260" s="64"/>
      <c r="D260" s="219" t="s">
        <v>369</v>
      </c>
      <c r="E260" s="64"/>
      <c r="F260" s="220" t="s">
        <v>2651</v>
      </c>
      <c r="G260" s="64"/>
      <c r="H260" s="64"/>
      <c r="I260" s="175"/>
      <c r="J260" s="64"/>
      <c r="K260" s="64"/>
      <c r="L260" s="62"/>
      <c r="M260" s="221"/>
      <c r="N260" s="43"/>
      <c r="O260" s="43"/>
      <c r="P260" s="43"/>
      <c r="Q260" s="43"/>
      <c r="R260" s="43"/>
      <c r="S260" s="43"/>
      <c r="T260" s="79"/>
      <c r="AT260" s="25" t="s">
        <v>369</v>
      </c>
      <c r="AU260" s="25" t="s">
        <v>79</v>
      </c>
    </row>
    <row r="261" spans="2:65" s="11" customFormat="1" ht="29.85" customHeight="1">
      <c r="B261" s="190"/>
      <c r="C261" s="191"/>
      <c r="D261" s="204" t="s">
        <v>69</v>
      </c>
      <c r="E261" s="205" t="s">
        <v>2652</v>
      </c>
      <c r="F261" s="205" t="s">
        <v>2653</v>
      </c>
      <c r="G261" s="191"/>
      <c r="H261" s="191"/>
      <c r="I261" s="194"/>
      <c r="J261" s="206">
        <f>BK261</f>
        <v>0</v>
      </c>
      <c r="K261" s="191"/>
      <c r="L261" s="196"/>
      <c r="M261" s="197"/>
      <c r="N261" s="198"/>
      <c r="O261" s="198"/>
      <c r="P261" s="199">
        <f>SUM(P262:P314)</f>
        <v>0</v>
      </c>
      <c r="Q261" s="198"/>
      <c r="R261" s="199">
        <f>SUM(R262:R314)</f>
        <v>0</v>
      </c>
      <c r="S261" s="198"/>
      <c r="T261" s="200">
        <f>SUM(T262:T314)</f>
        <v>0</v>
      </c>
      <c r="AR261" s="201" t="s">
        <v>79</v>
      </c>
      <c r="AT261" s="202" t="s">
        <v>69</v>
      </c>
      <c r="AU261" s="202" t="s">
        <v>77</v>
      </c>
      <c r="AY261" s="201" t="s">
        <v>361</v>
      </c>
      <c r="BK261" s="203">
        <f>SUM(BK262:BK314)</f>
        <v>0</v>
      </c>
    </row>
    <row r="262" spans="2:65" s="1" customFormat="1" ht="31.5" customHeight="1">
      <c r="B262" s="42"/>
      <c r="C262" s="207" t="s">
        <v>922</v>
      </c>
      <c r="D262" s="207" t="s">
        <v>363</v>
      </c>
      <c r="E262" s="208" t="s">
        <v>2654</v>
      </c>
      <c r="F262" s="209" t="s">
        <v>2655</v>
      </c>
      <c r="G262" s="210" t="s">
        <v>614</v>
      </c>
      <c r="H262" s="211">
        <v>18</v>
      </c>
      <c r="I262" s="212"/>
      <c r="J262" s="213">
        <f>ROUND(I262*H262,2)</f>
        <v>0</v>
      </c>
      <c r="K262" s="209" t="s">
        <v>367</v>
      </c>
      <c r="L262" s="62"/>
      <c r="M262" s="214" t="s">
        <v>21</v>
      </c>
      <c r="N262" s="215" t="s">
        <v>41</v>
      </c>
      <c r="O262" s="43"/>
      <c r="P262" s="216">
        <f>O262*H262</f>
        <v>0</v>
      </c>
      <c r="Q262" s="216">
        <v>0</v>
      </c>
      <c r="R262" s="216">
        <f>Q262*H262</f>
        <v>0</v>
      </c>
      <c r="S262" s="216">
        <v>0</v>
      </c>
      <c r="T262" s="217">
        <f>S262*H262</f>
        <v>0</v>
      </c>
      <c r="AR262" s="25" t="s">
        <v>464</v>
      </c>
      <c r="AT262" s="25" t="s">
        <v>363</v>
      </c>
      <c r="AU262" s="25" t="s">
        <v>79</v>
      </c>
      <c r="AY262" s="25" t="s">
        <v>361</v>
      </c>
      <c r="BE262" s="218">
        <f>IF(N262="základní",J262,0)</f>
        <v>0</v>
      </c>
      <c r="BF262" s="218">
        <f>IF(N262="snížená",J262,0)</f>
        <v>0</v>
      </c>
      <c r="BG262" s="218">
        <f>IF(N262="zákl. přenesená",J262,0)</f>
        <v>0</v>
      </c>
      <c r="BH262" s="218">
        <f>IF(N262="sníž. přenesená",J262,0)</f>
        <v>0</v>
      </c>
      <c r="BI262" s="218">
        <f>IF(N262="nulová",J262,0)</f>
        <v>0</v>
      </c>
      <c r="BJ262" s="25" t="s">
        <v>77</v>
      </c>
      <c r="BK262" s="218">
        <f>ROUND(I262*H262,2)</f>
        <v>0</v>
      </c>
      <c r="BL262" s="25" t="s">
        <v>464</v>
      </c>
      <c r="BM262" s="25" t="s">
        <v>1450</v>
      </c>
    </row>
    <row r="263" spans="2:65" s="1" customFormat="1" ht="27">
      <c r="B263" s="42"/>
      <c r="C263" s="64"/>
      <c r="D263" s="219" t="s">
        <v>369</v>
      </c>
      <c r="E263" s="64"/>
      <c r="F263" s="220" t="s">
        <v>2655</v>
      </c>
      <c r="G263" s="64"/>
      <c r="H263" s="64"/>
      <c r="I263" s="175"/>
      <c r="J263" s="64"/>
      <c r="K263" s="64"/>
      <c r="L263" s="62"/>
      <c r="M263" s="221"/>
      <c r="N263" s="43"/>
      <c r="O263" s="43"/>
      <c r="P263" s="43"/>
      <c r="Q263" s="43"/>
      <c r="R263" s="43"/>
      <c r="S263" s="43"/>
      <c r="T263" s="79"/>
      <c r="AT263" s="25" t="s">
        <v>369</v>
      </c>
      <c r="AU263" s="25" t="s">
        <v>79</v>
      </c>
    </row>
    <row r="264" spans="2:65" s="13" customFormat="1" ht="13.5">
      <c r="B264" s="233"/>
      <c r="C264" s="234"/>
      <c r="D264" s="219" t="s">
        <v>371</v>
      </c>
      <c r="E264" s="245" t="s">
        <v>21</v>
      </c>
      <c r="F264" s="246" t="s">
        <v>2656</v>
      </c>
      <c r="G264" s="234"/>
      <c r="H264" s="247">
        <v>18</v>
      </c>
      <c r="I264" s="239"/>
      <c r="J264" s="234"/>
      <c r="K264" s="234"/>
      <c r="L264" s="240"/>
      <c r="M264" s="241"/>
      <c r="N264" s="242"/>
      <c r="O264" s="242"/>
      <c r="P264" s="242"/>
      <c r="Q264" s="242"/>
      <c r="R264" s="242"/>
      <c r="S264" s="242"/>
      <c r="T264" s="243"/>
      <c r="AT264" s="244" t="s">
        <v>371</v>
      </c>
      <c r="AU264" s="244" t="s">
        <v>79</v>
      </c>
      <c r="AV264" s="13" t="s">
        <v>79</v>
      </c>
      <c r="AW264" s="13" t="s">
        <v>33</v>
      </c>
      <c r="AX264" s="13" t="s">
        <v>70</v>
      </c>
      <c r="AY264" s="244" t="s">
        <v>361</v>
      </c>
    </row>
    <row r="265" spans="2:65" s="14" customFormat="1" ht="13.5">
      <c r="B265" s="248"/>
      <c r="C265" s="249"/>
      <c r="D265" s="235" t="s">
        <v>371</v>
      </c>
      <c r="E265" s="250" t="s">
        <v>21</v>
      </c>
      <c r="F265" s="251" t="s">
        <v>392</v>
      </c>
      <c r="G265" s="249"/>
      <c r="H265" s="252">
        <v>18</v>
      </c>
      <c r="I265" s="253"/>
      <c r="J265" s="249"/>
      <c r="K265" s="249"/>
      <c r="L265" s="254"/>
      <c r="M265" s="255"/>
      <c r="N265" s="256"/>
      <c r="O265" s="256"/>
      <c r="P265" s="256"/>
      <c r="Q265" s="256"/>
      <c r="R265" s="256"/>
      <c r="S265" s="256"/>
      <c r="T265" s="257"/>
      <c r="AT265" s="258" t="s">
        <v>371</v>
      </c>
      <c r="AU265" s="258" t="s">
        <v>79</v>
      </c>
      <c r="AV265" s="14" t="s">
        <v>147</v>
      </c>
      <c r="AW265" s="14" t="s">
        <v>33</v>
      </c>
      <c r="AX265" s="14" t="s">
        <v>77</v>
      </c>
      <c r="AY265" s="258" t="s">
        <v>361</v>
      </c>
    </row>
    <row r="266" spans="2:65" s="1" customFormat="1" ht="22.5" customHeight="1">
      <c r="B266" s="42"/>
      <c r="C266" s="207" t="s">
        <v>941</v>
      </c>
      <c r="D266" s="207" t="s">
        <v>363</v>
      </c>
      <c r="E266" s="208" t="s">
        <v>2657</v>
      </c>
      <c r="F266" s="209" t="s">
        <v>2658</v>
      </c>
      <c r="G266" s="210" t="s">
        <v>614</v>
      </c>
      <c r="H266" s="211">
        <v>5</v>
      </c>
      <c r="I266" s="212"/>
      <c r="J266" s="213">
        <f>ROUND(I266*H266,2)</f>
        <v>0</v>
      </c>
      <c r="K266" s="209" t="s">
        <v>367</v>
      </c>
      <c r="L266" s="62"/>
      <c r="M266" s="214" t="s">
        <v>21</v>
      </c>
      <c r="N266" s="215" t="s">
        <v>41</v>
      </c>
      <c r="O266" s="43"/>
      <c r="P266" s="216">
        <f>O266*H266</f>
        <v>0</v>
      </c>
      <c r="Q266" s="216">
        <v>0</v>
      </c>
      <c r="R266" s="216">
        <f>Q266*H266</f>
        <v>0</v>
      </c>
      <c r="S266" s="216">
        <v>0</v>
      </c>
      <c r="T266" s="217">
        <f>S266*H266</f>
        <v>0</v>
      </c>
      <c r="AR266" s="25" t="s">
        <v>464</v>
      </c>
      <c r="AT266" s="25" t="s">
        <v>363</v>
      </c>
      <c r="AU266" s="25" t="s">
        <v>79</v>
      </c>
      <c r="AY266" s="25" t="s">
        <v>361</v>
      </c>
      <c r="BE266" s="218">
        <f>IF(N266="základní",J266,0)</f>
        <v>0</v>
      </c>
      <c r="BF266" s="218">
        <f>IF(N266="snížená",J266,0)</f>
        <v>0</v>
      </c>
      <c r="BG266" s="218">
        <f>IF(N266="zákl. přenesená",J266,0)</f>
        <v>0</v>
      </c>
      <c r="BH266" s="218">
        <f>IF(N266="sníž. přenesená",J266,0)</f>
        <v>0</v>
      </c>
      <c r="BI266" s="218">
        <f>IF(N266="nulová",J266,0)</f>
        <v>0</v>
      </c>
      <c r="BJ266" s="25" t="s">
        <v>77</v>
      </c>
      <c r="BK266" s="218">
        <f>ROUND(I266*H266,2)</f>
        <v>0</v>
      </c>
      <c r="BL266" s="25" t="s">
        <v>464</v>
      </c>
      <c r="BM266" s="25" t="s">
        <v>1464</v>
      </c>
    </row>
    <row r="267" spans="2:65" s="1" customFormat="1" ht="13.5">
      <c r="B267" s="42"/>
      <c r="C267" s="64"/>
      <c r="D267" s="235" t="s">
        <v>369</v>
      </c>
      <c r="E267" s="64"/>
      <c r="F267" s="285" t="s">
        <v>2658</v>
      </c>
      <c r="G267" s="64"/>
      <c r="H267" s="64"/>
      <c r="I267" s="175"/>
      <c r="J267" s="64"/>
      <c r="K267" s="64"/>
      <c r="L267" s="62"/>
      <c r="M267" s="221"/>
      <c r="N267" s="43"/>
      <c r="O267" s="43"/>
      <c r="P267" s="43"/>
      <c r="Q267" s="43"/>
      <c r="R267" s="43"/>
      <c r="S267" s="43"/>
      <c r="T267" s="79"/>
      <c r="AT267" s="25" t="s">
        <v>369</v>
      </c>
      <c r="AU267" s="25" t="s">
        <v>79</v>
      </c>
    </row>
    <row r="268" spans="2:65" s="1" customFormat="1" ht="22.5" customHeight="1">
      <c r="B268" s="42"/>
      <c r="C268" s="207" t="s">
        <v>951</v>
      </c>
      <c r="D268" s="207" t="s">
        <v>363</v>
      </c>
      <c r="E268" s="208" t="s">
        <v>2659</v>
      </c>
      <c r="F268" s="209" t="s">
        <v>2660</v>
      </c>
      <c r="G268" s="210" t="s">
        <v>614</v>
      </c>
      <c r="H268" s="211">
        <v>11</v>
      </c>
      <c r="I268" s="212"/>
      <c r="J268" s="213">
        <f>ROUND(I268*H268,2)</f>
        <v>0</v>
      </c>
      <c r="K268" s="209" t="s">
        <v>367</v>
      </c>
      <c r="L268" s="62"/>
      <c r="M268" s="214" t="s">
        <v>21</v>
      </c>
      <c r="N268" s="215" t="s">
        <v>41</v>
      </c>
      <c r="O268" s="43"/>
      <c r="P268" s="216">
        <f>O268*H268</f>
        <v>0</v>
      </c>
      <c r="Q268" s="216">
        <v>0</v>
      </c>
      <c r="R268" s="216">
        <f>Q268*H268</f>
        <v>0</v>
      </c>
      <c r="S268" s="216">
        <v>0</v>
      </c>
      <c r="T268" s="217">
        <f>S268*H268</f>
        <v>0</v>
      </c>
      <c r="AR268" s="25" t="s">
        <v>464</v>
      </c>
      <c r="AT268" s="25" t="s">
        <v>363</v>
      </c>
      <c r="AU268" s="25" t="s">
        <v>79</v>
      </c>
      <c r="AY268" s="25" t="s">
        <v>361</v>
      </c>
      <c r="BE268" s="218">
        <f>IF(N268="základní",J268,0)</f>
        <v>0</v>
      </c>
      <c r="BF268" s="218">
        <f>IF(N268="snížená",J268,0)</f>
        <v>0</v>
      </c>
      <c r="BG268" s="218">
        <f>IF(N268="zákl. přenesená",J268,0)</f>
        <v>0</v>
      </c>
      <c r="BH268" s="218">
        <f>IF(N268="sníž. přenesená",J268,0)</f>
        <v>0</v>
      </c>
      <c r="BI268" s="218">
        <f>IF(N268="nulová",J268,0)</f>
        <v>0</v>
      </c>
      <c r="BJ268" s="25" t="s">
        <v>77</v>
      </c>
      <c r="BK268" s="218">
        <f>ROUND(I268*H268,2)</f>
        <v>0</v>
      </c>
      <c r="BL268" s="25" t="s">
        <v>464</v>
      </c>
      <c r="BM268" s="25" t="s">
        <v>1478</v>
      </c>
    </row>
    <row r="269" spans="2:65" s="1" customFormat="1" ht="13.5">
      <c r="B269" s="42"/>
      <c r="C269" s="64"/>
      <c r="D269" s="219" t="s">
        <v>369</v>
      </c>
      <c r="E269" s="64"/>
      <c r="F269" s="220" t="s">
        <v>2660</v>
      </c>
      <c r="G269" s="64"/>
      <c r="H269" s="64"/>
      <c r="I269" s="175"/>
      <c r="J269" s="64"/>
      <c r="K269" s="64"/>
      <c r="L269" s="62"/>
      <c r="M269" s="221"/>
      <c r="N269" s="43"/>
      <c r="O269" s="43"/>
      <c r="P269" s="43"/>
      <c r="Q269" s="43"/>
      <c r="R269" s="43"/>
      <c r="S269" s="43"/>
      <c r="T269" s="79"/>
      <c r="AT269" s="25" t="s">
        <v>369</v>
      </c>
      <c r="AU269" s="25" t="s">
        <v>79</v>
      </c>
    </row>
    <row r="270" spans="2:65" s="13" customFormat="1" ht="13.5">
      <c r="B270" s="233"/>
      <c r="C270" s="234"/>
      <c r="D270" s="219" t="s">
        <v>371</v>
      </c>
      <c r="E270" s="245" t="s">
        <v>21</v>
      </c>
      <c r="F270" s="246" t="s">
        <v>2661</v>
      </c>
      <c r="G270" s="234"/>
      <c r="H270" s="247">
        <v>11</v>
      </c>
      <c r="I270" s="239"/>
      <c r="J270" s="234"/>
      <c r="K270" s="234"/>
      <c r="L270" s="240"/>
      <c r="M270" s="241"/>
      <c r="N270" s="242"/>
      <c r="O270" s="242"/>
      <c r="P270" s="242"/>
      <c r="Q270" s="242"/>
      <c r="R270" s="242"/>
      <c r="S270" s="242"/>
      <c r="T270" s="243"/>
      <c r="AT270" s="244" t="s">
        <v>371</v>
      </c>
      <c r="AU270" s="244" t="s">
        <v>79</v>
      </c>
      <c r="AV270" s="13" t="s">
        <v>79</v>
      </c>
      <c r="AW270" s="13" t="s">
        <v>33</v>
      </c>
      <c r="AX270" s="13" t="s">
        <v>70</v>
      </c>
      <c r="AY270" s="244" t="s">
        <v>361</v>
      </c>
    </row>
    <row r="271" spans="2:65" s="14" customFormat="1" ht="13.5">
      <c r="B271" s="248"/>
      <c r="C271" s="249"/>
      <c r="D271" s="235" t="s">
        <v>371</v>
      </c>
      <c r="E271" s="250" t="s">
        <v>21</v>
      </c>
      <c r="F271" s="251" t="s">
        <v>392</v>
      </c>
      <c r="G271" s="249"/>
      <c r="H271" s="252">
        <v>11</v>
      </c>
      <c r="I271" s="253"/>
      <c r="J271" s="249"/>
      <c r="K271" s="249"/>
      <c r="L271" s="254"/>
      <c r="M271" s="255"/>
      <c r="N271" s="256"/>
      <c r="O271" s="256"/>
      <c r="P271" s="256"/>
      <c r="Q271" s="256"/>
      <c r="R271" s="256"/>
      <c r="S271" s="256"/>
      <c r="T271" s="257"/>
      <c r="AT271" s="258" t="s">
        <v>371</v>
      </c>
      <c r="AU271" s="258" t="s">
        <v>79</v>
      </c>
      <c r="AV271" s="14" t="s">
        <v>147</v>
      </c>
      <c r="AW271" s="14" t="s">
        <v>33</v>
      </c>
      <c r="AX271" s="14" t="s">
        <v>77</v>
      </c>
      <c r="AY271" s="258" t="s">
        <v>361</v>
      </c>
    </row>
    <row r="272" spans="2:65" s="1" customFormat="1" ht="44.25" customHeight="1">
      <c r="B272" s="42"/>
      <c r="C272" s="273" t="s">
        <v>957</v>
      </c>
      <c r="D272" s="273" t="s">
        <v>952</v>
      </c>
      <c r="E272" s="274" t="s">
        <v>2662</v>
      </c>
      <c r="F272" s="275" t="s">
        <v>2663</v>
      </c>
      <c r="G272" s="276" t="s">
        <v>614</v>
      </c>
      <c r="H272" s="277">
        <v>4</v>
      </c>
      <c r="I272" s="278"/>
      <c r="J272" s="279">
        <f>ROUND(I272*H272,2)</f>
        <v>0</v>
      </c>
      <c r="K272" s="275" t="s">
        <v>21</v>
      </c>
      <c r="L272" s="280"/>
      <c r="M272" s="281" t="s">
        <v>21</v>
      </c>
      <c r="N272" s="282" t="s">
        <v>41</v>
      </c>
      <c r="O272" s="43"/>
      <c r="P272" s="216">
        <f>O272*H272</f>
        <v>0</v>
      </c>
      <c r="Q272" s="216">
        <v>0</v>
      </c>
      <c r="R272" s="216">
        <f>Q272*H272</f>
        <v>0</v>
      </c>
      <c r="S272" s="216">
        <v>0</v>
      </c>
      <c r="T272" s="217">
        <f>S272*H272</f>
        <v>0</v>
      </c>
      <c r="AR272" s="25" t="s">
        <v>580</v>
      </c>
      <c r="AT272" s="25" t="s">
        <v>952</v>
      </c>
      <c r="AU272" s="25" t="s">
        <v>79</v>
      </c>
      <c r="AY272" s="25" t="s">
        <v>361</v>
      </c>
      <c r="BE272" s="218">
        <f>IF(N272="základní",J272,0)</f>
        <v>0</v>
      </c>
      <c r="BF272" s="218">
        <f>IF(N272="snížená",J272,0)</f>
        <v>0</v>
      </c>
      <c r="BG272" s="218">
        <f>IF(N272="zákl. přenesená",J272,0)</f>
        <v>0</v>
      </c>
      <c r="BH272" s="218">
        <f>IF(N272="sníž. přenesená",J272,0)</f>
        <v>0</v>
      </c>
      <c r="BI272" s="218">
        <f>IF(N272="nulová",J272,0)</f>
        <v>0</v>
      </c>
      <c r="BJ272" s="25" t="s">
        <v>77</v>
      </c>
      <c r="BK272" s="218">
        <f>ROUND(I272*H272,2)</f>
        <v>0</v>
      </c>
      <c r="BL272" s="25" t="s">
        <v>464</v>
      </c>
      <c r="BM272" s="25" t="s">
        <v>1487</v>
      </c>
    </row>
    <row r="273" spans="2:65" s="1" customFormat="1" ht="27">
      <c r="B273" s="42"/>
      <c r="C273" s="64"/>
      <c r="D273" s="235" t="s">
        <v>369</v>
      </c>
      <c r="E273" s="64"/>
      <c r="F273" s="285" t="s">
        <v>2663</v>
      </c>
      <c r="G273" s="64"/>
      <c r="H273" s="64"/>
      <c r="I273" s="175"/>
      <c r="J273" s="64"/>
      <c r="K273" s="64"/>
      <c r="L273" s="62"/>
      <c r="M273" s="221"/>
      <c r="N273" s="43"/>
      <c r="O273" s="43"/>
      <c r="P273" s="43"/>
      <c r="Q273" s="43"/>
      <c r="R273" s="43"/>
      <c r="S273" s="43"/>
      <c r="T273" s="79"/>
      <c r="AT273" s="25" t="s">
        <v>369</v>
      </c>
      <c r="AU273" s="25" t="s">
        <v>79</v>
      </c>
    </row>
    <row r="274" spans="2:65" s="1" customFormat="1" ht="44.25" customHeight="1">
      <c r="B274" s="42"/>
      <c r="C274" s="273" t="s">
        <v>969</v>
      </c>
      <c r="D274" s="273" t="s">
        <v>952</v>
      </c>
      <c r="E274" s="274" t="s">
        <v>2664</v>
      </c>
      <c r="F274" s="275" t="s">
        <v>2665</v>
      </c>
      <c r="G274" s="276" t="s">
        <v>614</v>
      </c>
      <c r="H274" s="277">
        <v>1</v>
      </c>
      <c r="I274" s="278"/>
      <c r="J274" s="279">
        <f>ROUND(I274*H274,2)</f>
        <v>0</v>
      </c>
      <c r="K274" s="275" t="s">
        <v>21</v>
      </c>
      <c r="L274" s="280"/>
      <c r="M274" s="281" t="s">
        <v>21</v>
      </c>
      <c r="N274" s="282" t="s">
        <v>41</v>
      </c>
      <c r="O274" s="43"/>
      <c r="P274" s="216">
        <f>O274*H274</f>
        <v>0</v>
      </c>
      <c r="Q274" s="216">
        <v>0</v>
      </c>
      <c r="R274" s="216">
        <f>Q274*H274</f>
        <v>0</v>
      </c>
      <c r="S274" s="216">
        <v>0</v>
      </c>
      <c r="T274" s="217">
        <f>S274*H274</f>
        <v>0</v>
      </c>
      <c r="AR274" s="25" t="s">
        <v>580</v>
      </c>
      <c r="AT274" s="25" t="s">
        <v>952</v>
      </c>
      <c r="AU274" s="25" t="s">
        <v>79</v>
      </c>
      <c r="AY274" s="25" t="s">
        <v>361</v>
      </c>
      <c r="BE274" s="218">
        <f>IF(N274="základní",J274,0)</f>
        <v>0</v>
      </c>
      <c r="BF274" s="218">
        <f>IF(N274="snížená",J274,0)</f>
        <v>0</v>
      </c>
      <c r="BG274" s="218">
        <f>IF(N274="zákl. přenesená",J274,0)</f>
        <v>0</v>
      </c>
      <c r="BH274" s="218">
        <f>IF(N274="sníž. přenesená",J274,0)</f>
        <v>0</v>
      </c>
      <c r="BI274" s="218">
        <f>IF(N274="nulová",J274,0)</f>
        <v>0</v>
      </c>
      <c r="BJ274" s="25" t="s">
        <v>77</v>
      </c>
      <c r="BK274" s="218">
        <f>ROUND(I274*H274,2)</f>
        <v>0</v>
      </c>
      <c r="BL274" s="25" t="s">
        <v>464</v>
      </c>
      <c r="BM274" s="25" t="s">
        <v>1499</v>
      </c>
    </row>
    <row r="275" spans="2:65" s="1" customFormat="1" ht="27">
      <c r="B275" s="42"/>
      <c r="C275" s="64"/>
      <c r="D275" s="235" t="s">
        <v>369</v>
      </c>
      <c r="E275" s="64"/>
      <c r="F275" s="285" t="s">
        <v>2665</v>
      </c>
      <c r="G275" s="64"/>
      <c r="H275" s="64"/>
      <c r="I275" s="175"/>
      <c r="J275" s="64"/>
      <c r="K275" s="64"/>
      <c r="L275" s="62"/>
      <c r="M275" s="221"/>
      <c r="N275" s="43"/>
      <c r="O275" s="43"/>
      <c r="P275" s="43"/>
      <c r="Q275" s="43"/>
      <c r="R275" s="43"/>
      <c r="S275" s="43"/>
      <c r="T275" s="79"/>
      <c r="AT275" s="25" t="s">
        <v>369</v>
      </c>
      <c r="AU275" s="25" t="s">
        <v>79</v>
      </c>
    </row>
    <row r="276" spans="2:65" s="1" customFormat="1" ht="44.25" customHeight="1">
      <c r="B276" s="42"/>
      <c r="C276" s="273" t="s">
        <v>977</v>
      </c>
      <c r="D276" s="273" t="s">
        <v>952</v>
      </c>
      <c r="E276" s="274" t="s">
        <v>2666</v>
      </c>
      <c r="F276" s="275" t="s">
        <v>2667</v>
      </c>
      <c r="G276" s="276" t="s">
        <v>614</v>
      </c>
      <c r="H276" s="277">
        <v>3</v>
      </c>
      <c r="I276" s="278"/>
      <c r="J276" s="279">
        <f>ROUND(I276*H276,2)</f>
        <v>0</v>
      </c>
      <c r="K276" s="275" t="s">
        <v>21</v>
      </c>
      <c r="L276" s="280"/>
      <c r="M276" s="281" t="s">
        <v>21</v>
      </c>
      <c r="N276" s="282" t="s">
        <v>41</v>
      </c>
      <c r="O276" s="43"/>
      <c r="P276" s="216">
        <f>O276*H276</f>
        <v>0</v>
      </c>
      <c r="Q276" s="216">
        <v>0</v>
      </c>
      <c r="R276" s="216">
        <f>Q276*H276</f>
        <v>0</v>
      </c>
      <c r="S276" s="216">
        <v>0</v>
      </c>
      <c r="T276" s="217">
        <f>S276*H276</f>
        <v>0</v>
      </c>
      <c r="AR276" s="25" t="s">
        <v>580</v>
      </c>
      <c r="AT276" s="25" t="s">
        <v>952</v>
      </c>
      <c r="AU276" s="25" t="s">
        <v>79</v>
      </c>
      <c r="AY276" s="25" t="s">
        <v>361</v>
      </c>
      <c r="BE276" s="218">
        <f>IF(N276="základní",J276,0)</f>
        <v>0</v>
      </c>
      <c r="BF276" s="218">
        <f>IF(N276="snížená",J276,0)</f>
        <v>0</v>
      </c>
      <c r="BG276" s="218">
        <f>IF(N276="zákl. přenesená",J276,0)</f>
        <v>0</v>
      </c>
      <c r="BH276" s="218">
        <f>IF(N276="sníž. přenesená",J276,0)</f>
        <v>0</v>
      </c>
      <c r="BI276" s="218">
        <f>IF(N276="nulová",J276,0)</f>
        <v>0</v>
      </c>
      <c r="BJ276" s="25" t="s">
        <v>77</v>
      </c>
      <c r="BK276" s="218">
        <f>ROUND(I276*H276,2)</f>
        <v>0</v>
      </c>
      <c r="BL276" s="25" t="s">
        <v>464</v>
      </c>
      <c r="BM276" s="25" t="s">
        <v>1514</v>
      </c>
    </row>
    <row r="277" spans="2:65" s="1" customFormat="1" ht="27">
      <c r="B277" s="42"/>
      <c r="C277" s="64"/>
      <c r="D277" s="235" t="s">
        <v>369</v>
      </c>
      <c r="E277" s="64"/>
      <c r="F277" s="285" t="s">
        <v>2667</v>
      </c>
      <c r="G277" s="64"/>
      <c r="H277" s="64"/>
      <c r="I277" s="175"/>
      <c r="J277" s="64"/>
      <c r="K277" s="64"/>
      <c r="L277" s="62"/>
      <c r="M277" s="221"/>
      <c r="N277" s="43"/>
      <c r="O277" s="43"/>
      <c r="P277" s="43"/>
      <c r="Q277" s="43"/>
      <c r="R277" s="43"/>
      <c r="S277" s="43"/>
      <c r="T277" s="79"/>
      <c r="AT277" s="25" t="s">
        <v>369</v>
      </c>
      <c r="AU277" s="25" t="s">
        <v>79</v>
      </c>
    </row>
    <row r="278" spans="2:65" s="1" customFormat="1" ht="44.25" customHeight="1">
      <c r="B278" s="42"/>
      <c r="C278" s="273" t="s">
        <v>982</v>
      </c>
      <c r="D278" s="273" t="s">
        <v>952</v>
      </c>
      <c r="E278" s="274" t="s">
        <v>2668</v>
      </c>
      <c r="F278" s="275" t="s">
        <v>2669</v>
      </c>
      <c r="G278" s="276" t="s">
        <v>614</v>
      </c>
      <c r="H278" s="277">
        <v>2</v>
      </c>
      <c r="I278" s="278"/>
      <c r="J278" s="279">
        <f>ROUND(I278*H278,2)</f>
        <v>0</v>
      </c>
      <c r="K278" s="275" t="s">
        <v>21</v>
      </c>
      <c r="L278" s="280"/>
      <c r="M278" s="281" t="s">
        <v>21</v>
      </c>
      <c r="N278" s="282" t="s">
        <v>41</v>
      </c>
      <c r="O278" s="43"/>
      <c r="P278" s="216">
        <f>O278*H278</f>
        <v>0</v>
      </c>
      <c r="Q278" s="216">
        <v>0</v>
      </c>
      <c r="R278" s="216">
        <f>Q278*H278</f>
        <v>0</v>
      </c>
      <c r="S278" s="216">
        <v>0</v>
      </c>
      <c r="T278" s="217">
        <f>S278*H278</f>
        <v>0</v>
      </c>
      <c r="AR278" s="25" t="s">
        <v>580</v>
      </c>
      <c r="AT278" s="25" t="s">
        <v>952</v>
      </c>
      <c r="AU278" s="25" t="s">
        <v>79</v>
      </c>
      <c r="AY278" s="25" t="s">
        <v>361</v>
      </c>
      <c r="BE278" s="218">
        <f>IF(N278="základní",J278,0)</f>
        <v>0</v>
      </c>
      <c r="BF278" s="218">
        <f>IF(N278="snížená",J278,0)</f>
        <v>0</v>
      </c>
      <c r="BG278" s="218">
        <f>IF(N278="zákl. přenesená",J278,0)</f>
        <v>0</v>
      </c>
      <c r="BH278" s="218">
        <f>IF(N278="sníž. přenesená",J278,0)</f>
        <v>0</v>
      </c>
      <c r="BI278" s="218">
        <f>IF(N278="nulová",J278,0)</f>
        <v>0</v>
      </c>
      <c r="BJ278" s="25" t="s">
        <v>77</v>
      </c>
      <c r="BK278" s="218">
        <f>ROUND(I278*H278,2)</f>
        <v>0</v>
      </c>
      <c r="BL278" s="25" t="s">
        <v>464</v>
      </c>
      <c r="BM278" s="25" t="s">
        <v>1525</v>
      </c>
    </row>
    <row r="279" spans="2:65" s="1" customFormat="1" ht="27">
      <c r="B279" s="42"/>
      <c r="C279" s="64"/>
      <c r="D279" s="235" t="s">
        <v>369</v>
      </c>
      <c r="E279" s="64"/>
      <c r="F279" s="285" t="s">
        <v>2669</v>
      </c>
      <c r="G279" s="64"/>
      <c r="H279" s="64"/>
      <c r="I279" s="175"/>
      <c r="J279" s="64"/>
      <c r="K279" s="64"/>
      <c r="L279" s="62"/>
      <c r="M279" s="221"/>
      <c r="N279" s="43"/>
      <c r="O279" s="43"/>
      <c r="P279" s="43"/>
      <c r="Q279" s="43"/>
      <c r="R279" s="43"/>
      <c r="S279" s="43"/>
      <c r="T279" s="79"/>
      <c r="AT279" s="25" t="s">
        <v>369</v>
      </c>
      <c r="AU279" s="25" t="s">
        <v>79</v>
      </c>
    </row>
    <row r="280" spans="2:65" s="1" customFormat="1" ht="44.25" customHeight="1">
      <c r="B280" s="42"/>
      <c r="C280" s="273" t="s">
        <v>988</v>
      </c>
      <c r="D280" s="273" t="s">
        <v>952</v>
      </c>
      <c r="E280" s="274" t="s">
        <v>2670</v>
      </c>
      <c r="F280" s="275" t="s">
        <v>2671</v>
      </c>
      <c r="G280" s="276" t="s">
        <v>614</v>
      </c>
      <c r="H280" s="277">
        <v>4</v>
      </c>
      <c r="I280" s="278"/>
      <c r="J280" s="279">
        <f>ROUND(I280*H280,2)</f>
        <v>0</v>
      </c>
      <c r="K280" s="275" t="s">
        <v>21</v>
      </c>
      <c r="L280" s="280"/>
      <c r="M280" s="281" t="s">
        <v>21</v>
      </c>
      <c r="N280" s="282" t="s">
        <v>41</v>
      </c>
      <c r="O280" s="43"/>
      <c r="P280" s="216">
        <f>O280*H280</f>
        <v>0</v>
      </c>
      <c r="Q280" s="216">
        <v>0</v>
      </c>
      <c r="R280" s="216">
        <f>Q280*H280</f>
        <v>0</v>
      </c>
      <c r="S280" s="216">
        <v>0</v>
      </c>
      <c r="T280" s="217">
        <f>S280*H280</f>
        <v>0</v>
      </c>
      <c r="AR280" s="25" t="s">
        <v>580</v>
      </c>
      <c r="AT280" s="25" t="s">
        <v>952</v>
      </c>
      <c r="AU280" s="25" t="s">
        <v>79</v>
      </c>
      <c r="AY280" s="25" t="s">
        <v>361</v>
      </c>
      <c r="BE280" s="218">
        <f>IF(N280="základní",J280,0)</f>
        <v>0</v>
      </c>
      <c r="BF280" s="218">
        <f>IF(N280="snížená",J280,0)</f>
        <v>0</v>
      </c>
      <c r="BG280" s="218">
        <f>IF(N280="zákl. přenesená",J280,0)</f>
        <v>0</v>
      </c>
      <c r="BH280" s="218">
        <f>IF(N280="sníž. přenesená",J280,0)</f>
        <v>0</v>
      </c>
      <c r="BI280" s="218">
        <f>IF(N280="nulová",J280,0)</f>
        <v>0</v>
      </c>
      <c r="BJ280" s="25" t="s">
        <v>77</v>
      </c>
      <c r="BK280" s="218">
        <f>ROUND(I280*H280,2)</f>
        <v>0</v>
      </c>
      <c r="BL280" s="25" t="s">
        <v>464</v>
      </c>
      <c r="BM280" s="25" t="s">
        <v>1536</v>
      </c>
    </row>
    <row r="281" spans="2:65" s="1" customFormat="1" ht="27">
      <c r="B281" s="42"/>
      <c r="C281" s="64"/>
      <c r="D281" s="235" t="s">
        <v>369</v>
      </c>
      <c r="E281" s="64"/>
      <c r="F281" s="285" t="s">
        <v>2671</v>
      </c>
      <c r="G281" s="64"/>
      <c r="H281" s="64"/>
      <c r="I281" s="175"/>
      <c r="J281" s="64"/>
      <c r="K281" s="64"/>
      <c r="L281" s="62"/>
      <c r="M281" s="221"/>
      <c r="N281" s="43"/>
      <c r="O281" s="43"/>
      <c r="P281" s="43"/>
      <c r="Q281" s="43"/>
      <c r="R281" s="43"/>
      <c r="S281" s="43"/>
      <c r="T281" s="79"/>
      <c r="AT281" s="25" t="s">
        <v>369</v>
      </c>
      <c r="AU281" s="25" t="s">
        <v>79</v>
      </c>
    </row>
    <row r="282" spans="2:65" s="1" customFormat="1" ht="44.25" customHeight="1">
      <c r="B282" s="42"/>
      <c r="C282" s="273" t="s">
        <v>993</v>
      </c>
      <c r="D282" s="273" t="s">
        <v>952</v>
      </c>
      <c r="E282" s="274" t="s">
        <v>2672</v>
      </c>
      <c r="F282" s="275" t="s">
        <v>2673</v>
      </c>
      <c r="G282" s="276" t="s">
        <v>614</v>
      </c>
      <c r="H282" s="277">
        <v>1</v>
      </c>
      <c r="I282" s="278"/>
      <c r="J282" s="279">
        <f>ROUND(I282*H282,2)</f>
        <v>0</v>
      </c>
      <c r="K282" s="275" t="s">
        <v>21</v>
      </c>
      <c r="L282" s="280"/>
      <c r="M282" s="281" t="s">
        <v>21</v>
      </c>
      <c r="N282" s="282" t="s">
        <v>41</v>
      </c>
      <c r="O282" s="43"/>
      <c r="P282" s="216">
        <f>O282*H282</f>
        <v>0</v>
      </c>
      <c r="Q282" s="216">
        <v>0</v>
      </c>
      <c r="R282" s="216">
        <f>Q282*H282</f>
        <v>0</v>
      </c>
      <c r="S282" s="216">
        <v>0</v>
      </c>
      <c r="T282" s="217">
        <f>S282*H282</f>
        <v>0</v>
      </c>
      <c r="AR282" s="25" t="s">
        <v>580</v>
      </c>
      <c r="AT282" s="25" t="s">
        <v>952</v>
      </c>
      <c r="AU282" s="25" t="s">
        <v>79</v>
      </c>
      <c r="AY282" s="25" t="s">
        <v>361</v>
      </c>
      <c r="BE282" s="218">
        <f>IF(N282="základní",J282,0)</f>
        <v>0</v>
      </c>
      <c r="BF282" s="218">
        <f>IF(N282="snížená",J282,0)</f>
        <v>0</v>
      </c>
      <c r="BG282" s="218">
        <f>IF(N282="zákl. přenesená",J282,0)</f>
        <v>0</v>
      </c>
      <c r="BH282" s="218">
        <f>IF(N282="sníž. přenesená",J282,0)</f>
        <v>0</v>
      </c>
      <c r="BI282" s="218">
        <f>IF(N282="nulová",J282,0)</f>
        <v>0</v>
      </c>
      <c r="BJ282" s="25" t="s">
        <v>77</v>
      </c>
      <c r="BK282" s="218">
        <f>ROUND(I282*H282,2)</f>
        <v>0</v>
      </c>
      <c r="BL282" s="25" t="s">
        <v>464</v>
      </c>
      <c r="BM282" s="25" t="s">
        <v>1548</v>
      </c>
    </row>
    <row r="283" spans="2:65" s="1" customFormat="1" ht="27">
      <c r="B283" s="42"/>
      <c r="C283" s="64"/>
      <c r="D283" s="235" t="s">
        <v>369</v>
      </c>
      <c r="E283" s="64"/>
      <c r="F283" s="285" t="s">
        <v>2673</v>
      </c>
      <c r="G283" s="64"/>
      <c r="H283" s="64"/>
      <c r="I283" s="175"/>
      <c r="J283" s="64"/>
      <c r="K283" s="64"/>
      <c r="L283" s="62"/>
      <c r="M283" s="221"/>
      <c r="N283" s="43"/>
      <c r="O283" s="43"/>
      <c r="P283" s="43"/>
      <c r="Q283" s="43"/>
      <c r="R283" s="43"/>
      <c r="S283" s="43"/>
      <c r="T283" s="79"/>
      <c r="AT283" s="25" t="s">
        <v>369</v>
      </c>
      <c r="AU283" s="25" t="s">
        <v>79</v>
      </c>
    </row>
    <row r="284" spans="2:65" s="1" customFormat="1" ht="44.25" customHeight="1">
      <c r="B284" s="42"/>
      <c r="C284" s="273" t="s">
        <v>1011</v>
      </c>
      <c r="D284" s="273" t="s">
        <v>952</v>
      </c>
      <c r="E284" s="274" t="s">
        <v>2674</v>
      </c>
      <c r="F284" s="275" t="s">
        <v>2675</v>
      </c>
      <c r="G284" s="276" t="s">
        <v>614</v>
      </c>
      <c r="H284" s="277">
        <v>1</v>
      </c>
      <c r="I284" s="278"/>
      <c r="J284" s="279">
        <f>ROUND(I284*H284,2)</f>
        <v>0</v>
      </c>
      <c r="K284" s="275" t="s">
        <v>21</v>
      </c>
      <c r="L284" s="280"/>
      <c r="M284" s="281" t="s">
        <v>21</v>
      </c>
      <c r="N284" s="282" t="s">
        <v>41</v>
      </c>
      <c r="O284" s="43"/>
      <c r="P284" s="216">
        <f>O284*H284</f>
        <v>0</v>
      </c>
      <c r="Q284" s="216">
        <v>0</v>
      </c>
      <c r="R284" s="216">
        <f>Q284*H284</f>
        <v>0</v>
      </c>
      <c r="S284" s="216">
        <v>0</v>
      </c>
      <c r="T284" s="217">
        <f>S284*H284</f>
        <v>0</v>
      </c>
      <c r="AR284" s="25" t="s">
        <v>580</v>
      </c>
      <c r="AT284" s="25" t="s">
        <v>952</v>
      </c>
      <c r="AU284" s="25" t="s">
        <v>79</v>
      </c>
      <c r="AY284" s="25" t="s">
        <v>361</v>
      </c>
      <c r="BE284" s="218">
        <f>IF(N284="základní",J284,0)</f>
        <v>0</v>
      </c>
      <c r="BF284" s="218">
        <f>IF(N284="snížená",J284,0)</f>
        <v>0</v>
      </c>
      <c r="BG284" s="218">
        <f>IF(N284="zákl. přenesená",J284,0)</f>
        <v>0</v>
      </c>
      <c r="BH284" s="218">
        <f>IF(N284="sníž. přenesená",J284,0)</f>
        <v>0</v>
      </c>
      <c r="BI284" s="218">
        <f>IF(N284="nulová",J284,0)</f>
        <v>0</v>
      </c>
      <c r="BJ284" s="25" t="s">
        <v>77</v>
      </c>
      <c r="BK284" s="218">
        <f>ROUND(I284*H284,2)</f>
        <v>0</v>
      </c>
      <c r="BL284" s="25" t="s">
        <v>464</v>
      </c>
      <c r="BM284" s="25" t="s">
        <v>1562</v>
      </c>
    </row>
    <row r="285" spans="2:65" s="1" customFormat="1" ht="27">
      <c r="B285" s="42"/>
      <c r="C285" s="64"/>
      <c r="D285" s="235" t="s">
        <v>369</v>
      </c>
      <c r="E285" s="64"/>
      <c r="F285" s="285" t="s">
        <v>2675</v>
      </c>
      <c r="G285" s="64"/>
      <c r="H285" s="64"/>
      <c r="I285" s="175"/>
      <c r="J285" s="64"/>
      <c r="K285" s="64"/>
      <c r="L285" s="62"/>
      <c r="M285" s="221"/>
      <c r="N285" s="43"/>
      <c r="O285" s="43"/>
      <c r="P285" s="43"/>
      <c r="Q285" s="43"/>
      <c r="R285" s="43"/>
      <c r="S285" s="43"/>
      <c r="T285" s="79"/>
      <c r="AT285" s="25" t="s">
        <v>369</v>
      </c>
      <c r="AU285" s="25" t="s">
        <v>79</v>
      </c>
    </row>
    <row r="286" spans="2:65" s="1" customFormat="1" ht="22.5" customHeight="1">
      <c r="B286" s="42"/>
      <c r="C286" s="207" t="s">
        <v>1016</v>
      </c>
      <c r="D286" s="207" t="s">
        <v>363</v>
      </c>
      <c r="E286" s="208" t="s">
        <v>2676</v>
      </c>
      <c r="F286" s="209" t="s">
        <v>2677</v>
      </c>
      <c r="G286" s="210" t="s">
        <v>614</v>
      </c>
      <c r="H286" s="211">
        <v>2</v>
      </c>
      <c r="I286" s="212"/>
      <c r="J286" s="213">
        <f>ROUND(I286*H286,2)</f>
        <v>0</v>
      </c>
      <c r="K286" s="209" t="s">
        <v>367</v>
      </c>
      <c r="L286" s="62"/>
      <c r="M286" s="214" t="s">
        <v>21</v>
      </c>
      <c r="N286" s="215" t="s">
        <v>41</v>
      </c>
      <c r="O286" s="43"/>
      <c r="P286" s="216">
        <f>O286*H286</f>
        <v>0</v>
      </c>
      <c r="Q286" s="216">
        <v>0</v>
      </c>
      <c r="R286" s="216">
        <f>Q286*H286</f>
        <v>0</v>
      </c>
      <c r="S286" s="216">
        <v>0</v>
      </c>
      <c r="T286" s="217">
        <f>S286*H286</f>
        <v>0</v>
      </c>
      <c r="AR286" s="25" t="s">
        <v>464</v>
      </c>
      <c r="AT286" s="25" t="s">
        <v>363</v>
      </c>
      <c r="AU286" s="25" t="s">
        <v>79</v>
      </c>
      <c r="AY286" s="25" t="s">
        <v>361</v>
      </c>
      <c r="BE286" s="218">
        <f>IF(N286="základní",J286,0)</f>
        <v>0</v>
      </c>
      <c r="BF286" s="218">
        <f>IF(N286="snížená",J286,0)</f>
        <v>0</v>
      </c>
      <c r="BG286" s="218">
        <f>IF(N286="zákl. přenesená",J286,0)</f>
        <v>0</v>
      </c>
      <c r="BH286" s="218">
        <f>IF(N286="sníž. přenesená",J286,0)</f>
        <v>0</v>
      </c>
      <c r="BI286" s="218">
        <f>IF(N286="nulová",J286,0)</f>
        <v>0</v>
      </c>
      <c r="BJ286" s="25" t="s">
        <v>77</v>
      </c>
      <c r="BK286" s="218">
        <f>ROUND(I286*H286,2)</f>
        <v>0</v>
      </c>
      <c r="BL286" s="25" t="s">
        <v>464</v>
      </c>
      <c r="BM286" s="25" t="s">
        <v>1575</v>
      </c>
    </row>
    <row r="287" spans="2:65" s="1" customFormat="1" ht="13.5">
      <c r="B287" s="42"/>
      <c r="C287" s="64"/>
      <c r="D287" s="235" t="s">
        <v>369</v>
      </c>
      <c r="E287" s="64"/>
      <c r="F287" s="285" t="s">
        <v>2677</v>
      </c>
      <c r="G287" s="64"/>
      <c r="H287" s="64"/>
      <c r="I287" s="175"/>
      <c r="J287" s="64"/>
      <c r="K287" s="64"/>
      <c r="L287" s="62"/>
      <c r="M287" s="221"/>
      <c r="N287" s="43"/>
      <c r="O287" s="43"/>
      <c r="P287" s="43"/>
      <c r="Q287" s="43"/>
      <c r="R287" s="43"/>
      <c r="S287" s="43"/>
      <c r="T287" s="79"/>
      <c r="AT287" s="25" t="s">
        <v>369</v>
      </c>
      <c r="AU287" s="25" t="s">
        <v>79</v>
      </c>
    </row>
    <row r="288" spans="2:65" s="1" customFormat="1" ht="31.5" customHeight="1">
      <c r="B288" s="42"/>
      <c r="C288" s="273" t="s">
        <v>1021</v>
      </c>
      <c r="D288" s="273" t="s">
        <v>952</v>
      </c>
      <c r="E288" s="274" t="s">
        <v>2678</v>
      </c>
      <c r="F288" s="275" t="s">
        <v>2679</v>
      </c>
      <c r="G288" s="276" t="s">
        <v>614</v>
      </c>
      <c r="H288" s="277">
        <v>2</v>
      </c>
      <c r="I288" s="278"/>
      <c r="J288" s="279">
        <f>ROUND(I288*H288,2)</f>
        <v>0</v>
      </c>
      <c r="K288" s="275" t="s">
        <v>21</v>
      </c>
      <c r="L288" s="280"/>
      <c r="M288" s="281" t="s">
        <v>21</v>
      </c>
      <c r="N288" s="282" t="s">
        <v>41</v>
      </c>
      <c r="O288" s="43"/>
      <c r="P288" s="216">
        <f>O288*H288</f>
        <v>0</v>
      </c>
      <c r="Q288" s="216">
        <v>0</v>
      </c>
      <c r="R288" s="216">
        <f>Q288*H288</f>
        <v>0</v>
      </c>
      <c r="S288" s="216">
        <v>0</v>
      </c>
      <c r="T288" s="217">
        <f>S288*H288</f>
        <v>0</v>
      </c>
      <c r="AR288" s="25" t="s">
        <v>580</v>
      </c>
      <c r="AT288" s="25" t="s">
        <v>952</v>
      </c>
      <c r="AU288" s="25" t="s">
        <v>79</v>
      </c>
      <c r="AY288" s="25" t="s">
        <v>361</v>
      </c>
      <c r="BE288" s="218">
        <f>IF(N288="základní",J288,0)</f>
        <v>0</v>
      </c>
      <c r="BF288" s="218">
        <f>IF(N288="snížená",J288,0)</f>
        <v>0</v>
      </c>
      <c r="BG288" s="218">
        <f>IF(N288="zákl. přenesená",J288,0)</f>
        <v>0</v>
      </c>
      <c r="BH288" s="218">
        <f>IF(N288="sníž. přenesená",J288,0)</f>
        <v>0</v>
      </c>
      <c r="BI288" s="218">
        <f>IF(N288="nulová",J288,0)</f>
        <v>0</v>
      </c>
      <c r="BJ288" s="25" t="s">
        <v>77</v>
      </c>
      <c r="BK288" s="218">
        <f>ROUND(I288*H288,2)</f>
        <v>0</v>
      </c>
      <c r="BL288" s="25" t="s">
        <v>464</v>
      </c>
      <c r="BM288" s="25" t="s">
        <v>1583</v>
      </c>
    </row>
    <row r="289" spans="2:65" s="1" customFormat="1" ht="27">
      <c r="B289" s="42"/>
      <c r="C289" s="64"/>
      <c r="D289" s="235" t="s">
        <v>369</v>
      </c>
      <c r="E289" s="64"/>
      <c r="F289" s="285" t="s">
        <v>2679</v>
      </c>
      <c r="G289" s="64"/>
      <c r="H289" s="64"/>
      <c r="I289" s="175"/>
      <c r="J289" s="64"/>
      <c r="K289" s="64"/>
      <c r="L289" s="62"/>
      <c r="M289" s="221"/>
      <c r="N289" s="43"/>
      <c r="O289" s="43"/>
      <c r="P289" s="43"/>
      <c r="Q289" s="43"/>
      <c r="R289" s="43"/>
      <c r="S289" s="43"/>
      <c r="T289" s="79"/>
      <c r="AT289" s="25" t="s">
        <v>369</v>
      </c>
      <c r="AU289" s="25" t="s">
        <v>79</v>
      </c>
    </row>
    <row r="290" spans="2:65" s="1" customFormat="1" ht="31.5" customHeight="1">
      <c r="B290" s="42"/>
      <c r="C290" s="273" t="s">
        <v>1026</v>
      </c>
      <c r="D290" s="273" t="s">
        <v>952</v>
      </c>
      <c r="E290" s="274" t="s">
        <v>2680</v>
      </c>
      <c r="F290" s="275" t="s">
        <v>2681</v>
      </c>
      <c r="G290" s="276" t="s">
        <v>614</v>
      </c>
      <c r="H290" s="277">
        <v>2</v>
      </c>
      <c r="I290" s="278"/>
      <c r="J290" s="279">
        <f>ROUND(I290*H290,2)</f>
        <v>0</v>
      </c>
      <c r="K290" s="275" t="s">
        <v>21</v>
      </c>
      <c r="L290" s="280"/>
      <c r="M290" s="281" t="s">
        <v>21</v>
      </c>
      <c r="N290" s="282" t="s">
        <v>41</v>
      </c>
      <c r="O290" s="43"/>
      <c r="P290" s="216">
        <f>O290*H290</f>
        <v>0</v>
      </c>
      <c r="Q290" s="216">
        <v>0</v>
      </c>
      <c r="R290" s="216">
        <f>Q290*H290</f>
        <v>0</v>
      </c>
      <c r="S290" s="216">
        <v>0</v>
      </c>
      <c r="T290" s="217">
        <f>S290*H290</f>
        <v>0</v>
      </c>
      <c r="AR290" s="25" t="s">
        <v>580</v>
      </c>
      <c r="AT290" s="25" t="s">
        <v>952</v>
      </c>
      <c r="AU290" s="25" t="s">
        <v>79</v>
      </c>
      <c r="AY290" s="25" t="s">
        <v>361</v>
      </c>
      <c r="BE290" s="218">
        <f>IF(N290="základní",J290,0)</f>
        <v>0</v>
      </c>
      <c r="BF290" s="218">
        <f>IF(N290="snížená",J290,0)</f>
        <v>0</v>
      </c>
      <c r="BG290" s="218">
        <f>IF(N290="zákl. přenesená",J290,0)</f>
        <v>0</v>
      </c>
      <c r="BH290" s="218">
        <f>IF(N290="sníž. přenesená",J290,0)</f>
        <v>0</v>
      </c>
      <c r="BI290" s="218">
        <f>IF(N290="nulová",J290,0)</f>
        <v>0</v>
      </c>
      <c r="BJ290" s="25" t="s">
        <v>77</v>
      </c>
      <c r="BK290" s="218">
        <f>ROUND(I290*H290,2)</f>
        <v>0</v>
      </c>
      <c r="BL290" s="25" t="s">
        <v>464</v>
      </c>
      <c r="BM290" s="25" t="s">
        <v>1596</v>
      </c>
    </row>
    <row r="291" spans="2:65" s="1" customFormat="1" ht="27">
      <c r="B291" s="42"/>
      <c r="C291" s="64"/>
      <c r="D291" s="235" t="s">
        <v>369</v>
      </c>
      <c r="E291" s="64"/>
      <c r="F291" s="285" t="s">
        <v>2681</v>
      </c>
      <c r="G291" s="64"/>
      <c r="H291" s="64"/>
      <c r="I291" s="175"/>
      <c r="J291" s="64"/>
      <c r="K291" s="64"/>
      <c r="L291" s="62"/>
      <c r="M291" s="221"/>
      <c r="N291" s="43"/>
      <c r="O291" s="43"/>
      <c r="P291" s="43"/>
      <c r="Q291" s="43"/>
      <c r="R291" s="43"/>
      <c r="S291" s="43"/>
      <c r="T291" s="79"/>
      <c r="AT291" s="25" t="s">
        <v>369</v>
      </c>
      <c r="AU291" s="25" t="s">
        <v>79</v>
      </c>
    </row>
    <row r="292" spans="2:65" s="1" customFormat="1" ht="31.5" customHeight="1">
      <c r="B292" s="42"/>
      <c r="C292" s="273" t="s">
        <v>1032</v>
      </c>
      <c r="D292" s="273" t="s">
        <v>952</v>
      </c>
      <c r="E292" s="274" t="s">
        <v>2682</v>
      </c>
      <c r="F292" s="275" t="s">
        <v>2683</v>
      </c>
      <c r="G292" s="276" t="s">
        <v>614</v>
      </c>
      <c r="H292" s="277">
        <v>18</v>
      </c>
      <c r="I292" s="278"/>
      <c r="J292" s="279">
        <f>ROUND(I292*H292,2)</f>
        <v>0</v>
      </c>
      <c r="K292" s="275" t="s">
        <v>21</v>
      </c>
      <c r="L292" s="280"/>
      <c r="M292" s="281" t="s">
        <v>21</v>
      </c>
      <c r="N292" s="282" t="s">
        <v>41</v>
      </c>
      <c r="O292" s="43"/>
      <c r="P292" s="216">
        <f>O292*H292</f>
        <v>0</v>
      </c>
      <c r="Q292" s="216">
        <v>0</v>
      </c>
      <c r="R292" s="216">
        <f>Q292*H292</f>
        <v>0</v>
      </c>
      <c r="S292" s="216">
        <v>0</v>
      </c>
      <c r="T292" s="217">
        <f>S292*H292</f>
        <v>0</v>
      </c>
      <c r="AR292" s="25" t="s">
        <v>580</v>
      </c>
      <c r="AT292" s="25" t="s">
        <v>952</v>
      </c>
      <c r="AU292" s="25" t="s">
        <v>79</v>
      </c>
      <c r="AY292" s="25" t="s">
        <v>361</v>
      </c>
      <c r="BE292" s="218">
        <f>IF(N292="základní",J292,0)</f>
        <v>0</v>
      </c>
      <c r="BF292" s="218">
        <f>IF(N292="snížená",J292,0)</f>
        <v>0</v>
      </c>
      <c r="BG292" s="218">
        <f>IF(N292="zákl. přenesená",J292,0)</f>
        <v>0</v>
      </c>
      <c r="BH292" s="218">
        <f>IF(N292="sníž. přenesená",J292,0)</f>
        <v>0</v>
      </c>
      <c r="BI292" s="218">
        <f>IF(N292="nulová",J292,0)</f>
        <v>0</v>
      </c>
      <c r="BJ292" s="25" t="s">
        <v>77</v>
      </c>
      <c r="BK292" s="218">
        <f>ROUND(I292*H292,2)</f>
        <v>0</v>
      </c>
      <c r="BL292" s="25" t="s">
        <v>464</v>
      </c>
      <c r="BM292" s="25" t="s">
        <v>1607</v>
      </c>
    </row>
    <row r="293" spans="2:65" s="1" customFormat="1" ht="27">
      <c r="B293" s="42"/>
      <c r="C293" s="64"/>
      <c r="D293" s="235" t="s">
        <v>369</v>
      </c>
      <c r="E293" s="64"/>
      <c r="F293" s="285" t="s">
        <v>2683</v>
      </c>
      <c r="G293" s="64"/>
      <c r="H293" s="64"/>
      <c r="I293" s="175"/>
      <c r="J293" s="64"/>
      <c r="K293" s="64"/>
      <c r="L293" s="62"/>
      <c r="M293" s="221"/>
      <c r="N293" s="43"/>
      <c r="O293" s="43"/>
      <c r="P293" s="43"/>
      <c r="Q293" s="43"/>
      <c r="R293" s="43"/>
      <c r="S293" s="43"/>
      <c r="T293" s="79"/>
      <c r="AT293" s="25" t="s">
        <v>369</v>
      </c>
      <c r="AU293" s="25" t="s">
        <v>79</v>
      </c>
    </row>
    <row r="294" spans="2:65" s="1" customFormat="1" ht="22.5" customHeight="1">
      <c r="B294" s="42"/>
      <c r="C294" s="207" t="s">
        <v>1037</v>
      </c>
      <c r="D294" s="207" t="s">
        <v>363</v>
      </c>
      <c r="E294" s="208" t="s">
        <v>2684</v>
      </c>
      <c r="F294" s="209" t="s">
        <v>2685</v>
      </c>
      <c r="G294" s="210" t="s">
        <v>614</v>
      </c>
      <c r="H294" s="211">
        <v>18</v>
      </c>
      <c r="I294" s="212"/>
      <c r="J294" s="213">
        <f>ROUND(I294*H294,2)</f>
        <v>0</v>
      </c>
      <c r="K294" s="209" t="s">
        <v>367</v>
      </c>
      <c r="L294" s="62"/>
      <c r="M294" s="214" t="s">
        <v>21</v>
      </c>
      <c r="N294" s="215" t="s">
        <v>41</v>
      </c>
      <c r="O294" s="43"/>
      <c r="P294" s="216">
        <f>O294*H294</f>
        <v>0</v>
      </c>
      <c r="Q294" s="216">
        <v>0</v>
      </c>
      <c r="R294" s="216">
        <f>Q294*H294</f>
        <v>0</v>
      </c>
      <c r="S294" s="216">
        <v>0</v>
      </c>
      <c r="T294" s="217">
        <f>S294*H294</f>
        <v>0</v>
      </c>
      <c r="AR294" s="25" t="s">
        <v>464</v>
      </c>
      <c r="AT294" s="25" t="s">
        <v>363</v>
      </c>
      <c r="AU294" s="25" t="s">
        <v>79</v>
      </c>
      <c r="AY294" s="25" t="s">
        <v>361</v>
      </c>
      <c r="BE294" s="218">
        <f>IF(N294="základní",J294,0)</f>
        <v>0</v>
      </c>
      <c r="BF294" s="218">
        <f>IF(N294="snížená",J294,0)</f>
        <v>0</v>
      </c>
      <c r="BG294" s="218">
        <f>IF(N294="zákl. přenesená",J294,0)</f>
        <v>0</v>
      </c>
      <c r="BH294" s="218">
        <f>IF(N294="sníž. přenesená",J294,0)</f>
        <v>0</v>
      </c>
      <c r="BI294" s="218">
        <f>IF(N294="nulová",J294,0)</f>
        <v>0</v>
      </c>
      <c r="BJ294" s="25" t="s">
        <v>77</v>
      </c>
      <c r="BK294" s="218">
        <f>ROUND(I294*H294,2)</f>
        <v>0</v>
      </c>
      <c r="BL294" s="25" t="s">
        <v>464</v>
      </c>
      <c r="BM294" s="25" t="s">
        <v>1620</v>
      </c>
    </row>
    <row r="295" spans="2:65" s="1" customFormat="1" ht="13.5">
      <c r="B295" s="42"/>
      <c r="C295" s="64"/>
      <c r="D295" s="219" t="s">
        <v>369</v>
      </c>
      <c r="E295" s="64"/>
      <c r="F295" s="220" t="s">
        <v>2685</v>
      </c>
      <c r="G295" s="64"/>
      <c r="H295" s="64"/>
      <c r="I295" s="175"/>
      <c r="J295" s="64"/>
      <c r="K295" s="64"/>
      <c r="L295" s="62"/>
      <c r="M295" s="221"/>
      <c r="N295" s="43"/>
      <c r="O295" s="43"/>
      <c r="P295" s="43"/>
      <c r="Q295" s="43"/>
      <c r="R295" s="43"/>
      <c r="S295" s="43"/>
      <c r="T295" s="79"/>
      <c r="AT295" s="25" t="s">
        <v>369</v>
      </c>
      <c r="AU295" s="25" t="s">
        <v>79</v>
      </c>
    </row>
    <row r="296" spans="2:65" s="13" customFormat="1" ht="13.5">
      <c r="B296" s="233"/>
      <c r="C296" s="234"/>
      <c r="D296" s="219" t="s">
        <v>371</v>
      </c>
      <c r="E296" s="245" t="s">
        <v>21</v>
      </c>
      <c r="F296" s="246" t="s">
        <v>2656</v>
      </c>
      <c r="G296" s="234"/>
      <c r="H296" s="247">
        <v>18</v>
      </c>
      <c r="I296" s="239"/>
      <c r="J296" s="234"/>
      <c r="K296" s="234"/>
      <c r="L296" s="240"/>
      <c r="M296" s="241"/>
      <c r="N296" s="242"/>
      <c r="O296" s="242"/>
      <c r="P296" s="242"/>
      <c r="Q296" s="242"/>
      <c r="R296" s="242"/>
      <c r="S296" s="242"/>
      <c r="T296" s="243"/>
      <c r="AT296" s="244" t="s">
        <v>371</v>
      </c>
      <c r="AU296" s="244" t="s">
        <v>79</v>
      </c>
      <c r="AV296" s="13" t="s">
        <v>79</v>
      </c>
      <c r="AW296" s="13" t="s">
        <v>33</v>
      </c>
      <c r="AX296" s="13" t="s">
        <v>70</v>
      </c>
      <c r="AY296" s="244" t="s">
        <v>361</v>
      </c>
    </row>
    <row r="297" spans="2:65" s="14" customFormat="1" ht="13.5">
      <c r="B297" s="248"/>
      <c r="C297" s="249"/>
      <c r="D297" s="235" t="s">
        <v>371</v>
      </c>
      <c r="E297" s="250" t="s">
        <v>21</v>
      </c>
      <c r="F297" s="251" t="s">
        <v>392</v>
      </c>
      <c r="G297" s="249"/>
      <c r="H297" s="252">
        <v>18</v>
      </c>
      <c r="I297" s="253"/>
      <c r="J297" s="249"/>
      <c r="K297" s="249"/>
      <c r="L297" s="254"/>
      <c r="M297" s="255"/>
      <c r="N297" s="256"/>
      <c r="O297" s="256"/>
      <c r="P297" s="256"/>
      <c r="Q297" s="256"/>
      <c r="R297" s="256"/>
      <c r="S297" s="256"/>
      <c r="T297" s="257"/>
      <c r="AT297" s="258" t="s">
        <v>371</v>
      </c>
      <c r="AU297" s="258" t="s">
        <v>79</v>
      </c>
      <c r="AV297" s="14" t="s">
        <v>147</v>
      </c>
      <c r="AW297" s="14" t="s">
        <v>33</v>
      </c>
      <c r="AX297" s="14" t="s">
        <v>77</v>
      </c>
      <c r="AY297" s="258" t="s">
        <v>361</v>
      </c>
    </row>
    <row r="298" spans="2:65" s="1" customFormat="1" ht="22.5" customHeight="1">
      <c r="B298" s="42"/>
      <c r="C298" s="207" t="s">
        <v>1042</v>
      </c>
      <c r="D298" s="207" t="s">
        <v>363</v>
      </c>
      <c r="E298" s="208" t="s">
        <v>2686</v>
      </c>
      <c r="F298" s="209" t="s">
        <v>2687</v>
      </c>
      <c r="G298" s="210" t="s">
        <v>459</v>
      </c>
      <c r="H298" s="211">
        <v>150</v>
      </c>
      <c r="I298" s="212"/>
      <c r="J298" s="213">
        <f>ROUND(I298*H298,2)</f>
        <v>0</v>
      </c>
      <c r="K298" s="209" t="s">
        <v>367</v>
      </c>
      <c r="L298" s="62"/>
      <c r="M298" s="214" t="s">
        <v>21</v>
      </c>
      <c r="N298" s="215" t="s">
        <v>41</v>
      </c>
      <c r="O298" s="43"/>
      <c r="P298" s="216">
        <f>O298*H298</f>
        <v>0</v>
      </c>
      <c r="Q298" s="216">
        <v>0</v>
      </c>
      <c r="R298" s="216">
        <f>Q298*H298</f>
        <v>0</v>
      </c>
      <c r="S298" s="216">
        <v>0</v>
      </c>
      <c r="T298" s="217">
        <f>S298*H298</f>
        <v>0</v>
      </c>
      <c r="AR298" s="25" t="s">
        <v>464</v>
      </c>
      <c r="AT298" s="25" t="s">
        <v>363</v>
      </c>
      <c r="AU298" s="25" t="s">
        <v>79</v>
      </c>
      <c r="AY298" s="25" t="s">
        <v>361</v>
      </c>
      <c r="BE298" s="218">
        <f>IF(N298="základní",J298,0)</f>
        <v>0</v>
      </c>
      <c r="BF298" s="218">
        <f>IF(N298="snížená",J298,0)</f>
        <v>0</v>
      </c>
      <c r="BG298" s="218">
        <f>IF(N298="zákl. přenesená",J298,0)</f>
        <v>0</v>
      </c>
      <c r="BH298" s="218">
        <f>IF(N298="sníž. přenesená",J298,0)</f>
        <v>0</v>
      </c>
      <c r="BI298" s="218">
        <f>IF(N298="nulová",J298,0)</f>
        <v>0</v>
      </c>
      <c r="BJ298" s="25" t="s">
        <v>77</v>
      </c>
      <c r="BK298" s="218">
        <f>ROUND(I298*H298,2)</f>
        <v>0</v>
      </c>
      <c r="BL298" s="25" t="s">
        <v>464</v>
      </c>
      <c r="BM298" s="25" t="s">
        <v>1641</v>
      </c>
    </row>
    <row r="299" spans="2:65" s="1" customFormat="1" ht="13.5">
      <c r="B299" s="42"/>
      <c r="C299" s="64"/>
      <c r="D299" s="235" t="s">
        <v>369</v>
      </c>
      <c r="E299" s="64"/>
      <c r="F299" s="285" t="s">
        <v>2687</v>
      </c>
      <c r="G299" s="64"/>
      <c r="H299" s="64"/>
      <c r="I299" s="175"/>
      <c r="J299" s="64"/>
      <c r="K299" s="64"/>
      <c r="L299" s="62"/>
      <c r="M299" s="221"/>
      <c r="N299" s="43"/>
      <c r="O299" s="43"/>
      <c r="P299" s="43"/>
      <c r="Q299" s="43"/>
      <c r="R299" s="43"/>
      <c r="S299" s="43"/>
      <c r="T299" s="79"/>
      <c r="AT299" s="25" t="s">
        <v>369</v>
      </c>
      <c r="AU299" s="25" t="s">
        <v>79</v>
      </c>
    </row>
    <row r="300" spans="2:65" s="1" customFormat="1" ht="31.5" customHeight="1">
      <c r="B300" s="42"/>
      <c r="C300" s="207" t="s">
        <v>1049</v>
      </c>
      <c r="D300" s="207" t="s">
        <v>363</v>
      </c>
      <c r="E300" s="208" t="s">
        <v>2688</v>
      </c>
      <c r="F300" s="209" t="s">
        <v>2689</v>
      </c>
      <c r="G300" s="210" t="s">
        <v>459</v>
      </c>
      <c r="H300" s="211">
        <v>27</v>
      </c>
      <c r="I300" s="212"/>
      <c r="J300" s="213">
        <f>ROUND(I300*H300,2)</f>
        <v>0</v>
      </c>
      <c r="K300" s="209" t="s">
        <v>21</v>
      </c>
      <c r="L300" s="62"/>
      <c r="M300" s="214" t="s">
        <v>21</v>
      </c>
      <c r="N300" s="215" t="s">
        <v>41</v>
      </c>
      <c r="O300" s="43"/>
      <c r="P300" s="216">
        <f>O300*H300</f>
        <v>0</v>
      </c>
      <c r="Q300" s="216">
        <v>0</v>
      </c>
      <c r="R300" s="216">
        <f>Q300*H300</f>
        <v>0</v>
      </c>
      <c r="S300" s="216">
        <v>0</v>
      </c>
      <c r="T300" s="217">
        <f>S300*H300</f>
        <v>0</v>
      </c>
      <c r="AR300" s="25" t="s">
        <v>464</v>
      </c>
      <c r="AT300" s="25" t="s">
        <v>363</v>
      </c>
      <c r="AU300" s="25" t="s">
        <v>79</v>
      </c>
      <c r="AY300" s="25" t="s">
        <v>361</v>
      </c>
      <c r="BE300" s="218">
        <f>IF(N300="základní",J300,0)</f>
        <v>0</v>
      </c>
      <c r="BF300" s="218">
        <f>IF(N300="snížená",J300,0)</f>
        <v>0</v>
      </c>
      <c r="BG300" s="218">
        <f>IF(N300="zákl. přenesená",J300,0)</f>
        <v>0</v>
      </c>
      <c r="BH300" s="218">
        <f>IF(N300="sníž. přenesená",J300,0)</f>
        <v>0</v>
      </c>
      <c r="BI300" s="218">
        <f>IF(N300="nulová",J300,0)</f>
        <v>0</v>
      </c>
      <c r="BJ300" s="25" t="s">
        <v>77</v>
      </c>
      <c r="BK300" s="218">
        <f>ROUND(I300*H300,2)</f>
        <v>0</v>
      </c>
      <c r="BL300" s="25" t="s">
        <v>464</v>
      </c>
      <c r="BM300" s="25" t="s">
        <v>1654</v>
      </c>
    </row>
    <row r="301" spans="2:65" s="1" customFormat="1" ht="27">
      <c r="B301" s="42"/>
      <c r="C301" s="64"/>
      <c r="D301" s="219" t="s">
        <v>369</v>
      </c>
      <c r="E301" s="64"/>
      <c r="F301" s="220" t="s">
        <v>2689</v>
      </c>
      <c r="G301" s="64"/>
      <c r="H301" s="64"/>
      <c r="I301" s="175"/>
      <c r="J301" s="64"/>
      <c r="K301" s="64"/>
      <c r="L301" s="62"/>
      <c r="M301" s="221"/>
      <c r="N301" s="43"/>
      <c r="O301" s="43"/>
      <c r="P301" s="43"/>
      <c r="Q301" s="43"/>
      <c r="R301" s="43"/>
      <c r="S301" s="43"/>
      <c r="T301" s="79"/>
      <c r="AT301" s="25" t="s">
        <v>369</v>
      </c>
      <c r="AU301" s="25" t="s">
        <v>79</v>
      </c>
    </row>
    <row r="302" spans="2:65" s="13" customFormat="1" ht="13.5">
      <c r="B302" s="233"/>
      <c r="C302" s="234"/>
      <c r="D302" s="235" t="s">
        <v>371</v>
      </c>
      <c r="E302" s="236" t="s">
        <v>21</v>
      </c>
      <c r="F302" s="237" t="s">
        <v>533</v>
      </c>
      <c r="G302" s="234"/>
      <c r="H302" s="238">
        <v>27</v>
      </c>
      <c r="I302" s="239"/>
      <c r="J302" s="234"/>
      <c r="K302" s="234"/>
      <c r="L302" s="240"/>
      <c r="M302" s="241"/>
      <c r="N302" s="242"/>
      <c r="O302" s="242"/>
      <c r="P302" s="242"/>
      <c r="Q302" s="242"/>
      <c r="R302" s="242"/>
      <c r="S302" s="242"/>
      <c r="T302" s="243"/>
      <c r="AT302" s="244" t="s">
        <v>371</v>
      </c>
      <c r="AU302" s="244" t="s">
        <v>79</v>
      </c>
      <c r="AV302" s="13" t="s">
        <v>79</v>
      </c>
      <c r="AW302" s="13" t="s">
        <v>33</v>
      </c>
      <c r="AX302" s="13" t="s">
        <v>77</v>
      </c>
      <c r="AY302" s="244" t="s">
        <v>361</v>
      </c>
    </row>
    <row r="303" spans="2:65" s="1" customFormat="1" ht="22.5" customHeight="1">
      <c r="B303" s="42"/>
      <c r="C303" s="207" t="s">
        <v>1055</v>
      </c>
      <c r="D303" s="207" t="s">
        <v>363</v>
      </c>
      <c r="E303" s="208" t="s">
        <v>2690</v>
      </c>
      <c r="F303" s="209" t="s">
        <v>2691</v>
      </c>
      <c r="G303" s="210" t="s">
        <v>685</v>
      </c>
      <c r="H303" s="211">
        <v>143</v>
      </c>
      <c r="I303" s="212"/>
      <c r="J303" s="213">
        <f>ROUND(I303*H303,2)</f>
        <v>0</v>
      </c>
      <c r="K303" s="209" t="s">
        <v>367</v>
      </c>
      <c r="L303" s="62"/>
      <c r="M303" s="214" t="s">
        <v>21</v>
      </c>
      <c r="N303" s="215" t="s">
        <v>41</v>
      </c>
      <c r="O303" s="43"/>
      <c r="P303" s="216">
        <f>O303*H303</f>
        <v>0</v>
      </c>
      <c r="Q303" s="216">
        <v>0</v>
      </c>
      <c r="R303" s="216">
        <f>Q303*H303</f>
        <v>0</v>
      </c>
      <c r="S303" s="216">
        <v>0</v>
      </c>
      <c r="T303" s="217">
        <f>S303*H303</f>
        <v>0</v>
      </c>
      <c r="AR303" s="25" t="s">
        <v>464</v>
      </c>
      <c r="AT303" s="25" t="s">
        <v>363</v>
      </c>
      <c r="AU303" s="25" t="s">
        <v>79</v>
      </c>
      <c r="AY303" s="25" t="s">
        <v>361</v>
      </c>
      <c r="BE303" s="218">
        <f>IF(N303="základní",J303,0)</f>
        <v>0</v>
      </c>
      <c r="BF303" s="218">
        <f>IF(N303="snížená",J303,0)</f>
        <v>0</v>
      </c>
      <c r="BG303" s="218">
        <f>IF(N303="zákl. přenesená",J303,0)</f>
        <v>0</v>
      </c>
      <c r="BH303" s="218">
        <f>IF(N303="sníž. přenesená",J303,0)</f>
        <v>0</v>
      </c>
      <c r="BI303" s="218">
        <f>IF(N303="nulová",J303,0)</f>
        <v>0</v>
      </c>
      <c r="BJ303" s="25" t="s">
        <v>77</v>
      </c>
      <c r="BK303" s="218">
        <f>ROUND(I303*H303,2)</f>
        <v>0</v>
      </c>
      <c r="BL303" s="25" t="s">
        <v>464</v>
      </c>
      <c r="BM303" s="25" t="s">
        <v>1667</v>
      </c>
    </row>
    <row r="304" spans="2:65" s="1" customFormat="1" ht="13.5">
      <c r="B304" s="42"/>
      <c r="C304" s="64"/>
      <c r="D304" s="219" t="s">
        <v>369</v>
      </c>
      <c r="E304" s="64"/>
      <c r="F304" s="220" t="s">
        <v>2691</v>
      </c>
      <c r="G304" s="64"/>
      <c r="H304" s="64"/>
      <c r="I304" s="175"/>
      <c r="J304" s="64"/>
      <c r="K304" s="64"/>
      <c r="L304" s="62"/>
      <c r="M304" s="221"/>
      <c r="N304" s="43"/>
      <c r="O304" s="43"/>
      <c r="P304" s="43"/>
      <c r="Q304" s="43"/>
      <c r="R304" s="43"/>
      <c r="S304" s="43"/>
      <c r="T304" s="79"/>
      <c r="AT304" s="25" t="s">
        <v>369</v>
      </c>
      <c r="AU304" s="25" t="s">
        <v>79</v>
      </c>
    </row>
    <row r="305" spans="2:65" s="13" customFormat="1" ht="13.5">
      <c r="B305" s="233"/>
      <c r="C305" s="234"/>
      <c r="D305" s="219" t="s">
        <v>371</v>
      </c>
      <c r="E305" s="245" t="s">
        <v>21</v>
      </c>
      <c r="F305" s="246" t="s">
        <v>2692</v>
      </c>
      <c r="G305" s="234"/>
      <c r="H305" s="247">
        <v>143</v>
      </c>
      <c r="I305" s="239"/>
      <c r="J305" s="234"/>
      <c r="K305" s="234"/>
      <c r="L305" s="240"/>
      <c r="M305" s="241"/>
      <c r="N305" s="242"/>
      <c r="O305" s="242"/>
      <c r="P305" s="242"/>
      <c r="Q305" s="242"/>
      <c r="R305" s="242"/>
      <c r="S305" s="242"/>
      <c r="T305" s="243"/>
      <c r="AT305" s="244" t="s">
        <v>371</v>
      </c>
      <c r="AU305" s="244" t="s">
        <v>79</v>
      </c>
      <c r="AV305" s="13" t="s">
        <v>79</v>
      </c>
      <c r="AW305" s="13" t="s">
        <v>33</v>
      </c>
      <c r="AX305" s="13" t="s">
        <v>70</v>
      </c>
      <c r="AY305" s="244" t="s">
        <v>361</v>
      </c>
    </row>
    <row r="306" spans="2:65" s="14" customFormat="1" ht="13.5">
      <c r="B306" s="248"/>
      <c r="C306" s="249"/>
      <c r="D306" s="235" t="s">
        <v>371</v>
      </c>
      <c r="E306" s="250" t="s">
        <v>21</v>
      </c>
      <c r="F306" s="251" t="s">
        <v>392</v>
      </c>
      <c r="G306" s="249"/>
      <c r="H306" s="252">
        <v>143</v>
      </c>
      <c r="I306" s="253"/>
      <c r="J306" s="249"/>
      <c r="K306" s="249"/>
      <c r="L306" s="254"/>
      <c r="M306" s="255"/>
      <c r="N306" s="256"/>
      <c r="O306" s="256"/>
      <c r="P306" s="256"/>
      <c r="Q306" s="256"/>
      <c r="R306" s="256"/>
      <c r="S306" s="256"/>
      <c r="T306" s="257"/>
      <c r="AT306" s="258" t="s">
        <v>371</v>
      </c>
      <c r="AU306" s="258" t="s">
        <v>79</v>
      </c>
      <c r="AV306" s="14" t="s">
        <v>147</v>
      </c>
      <c r="AW306" s="14" t="s">
        <v>33</v>
      </c>
      <c r="AX306" s="14" t="s">
        <v>77</v>
      </c>
      <c r="AY306" s="258" t="s">
        <v>361</v>
      </c>
    </row>
    <row r="307" spans="2:65" s="1" customFormat="1" ht="22.5" customHeight="1">
      <c r="B307" s="42"/>
      <c r="C307" s="207" t="s">
        <v>1060</v>
      </c>
      <c r="D307" s="207" t="s">
        <v>363</v>
      </c>
      <c r="E307" s="208" t="s">
        <v>2693</v>
      </c>
      <c r="F307" s="209" t="s">
        <v>2694</v>
      </c>
      <c r="G307" s="210" t="s">
        <v>685</v>
      </c>
      <c r="H307" s="211">
        <v>37</v>
      </c>
      <c r="I307" s="212"/>
      <c r="J307" s="213">
        <f>ROUND(I307*H307,2)</f>
        <v>0</v>
      </c>
      <c r="K307" s="209" t="s">
        <v>367</v>
      </c>
      <c r="L307" s="62"/>
      <c r="M307" s="214" t="s">
        <v>21</v>
      </c>
      <c r="N307" s="215" t="s">
        <v>41</v>
      </c>
      <c r="O307" s="43"/>
      <c r="P307" s="216">
        <f>O307*H307</f>
        <v>0</v>
      </c>
      <c r="Q307" s="216">
        <v>0</v>
      </c>
      <c r="R307" s="216">
        <f>Q307*H307</f>
        <v>0</v>
      </c>
      <c r="S307" s="216">
        <v>0</v>
      </c>
      <c r="T307" s="217">
        <f>S307*H307</f>
        <v>0</v>
      </c>
      <c r="AR307" s="25" t="s">
        <v>464</v>
      </c>
      <c r="AT307" s="25" t="s">
        <v>363</v>
      </c>
      <c r="AU307" s="25" t="s">
        <v>79</v>
      </c>
      <c r="AY307" s="25" t="s">
        <v>361</v>
      </c>
      <c r="BE307" s="218">
        <f>IF(N307="základní",J307,0)</f>
        <v>0</v>
      </c>
      <c r="BF307" s="218">
        <f>IF(N307="snížená",J307,0)</f>
        <v>0</v>
      </c>
      <c r="BG307" s="218">
        <f>IF(N307="zákl. přenesená",J307,0)</f>
        <v>0</v>
      </c>
      <c r="BH307" s="218">
        <f>IF(N307="sníž. přenesená",J307,0)</f>
        <v>0</v>
      </c>
      <c r="BI307" s="218">
        <f>IF(N307="nulová",J307,0)</f>
        <v>0</v>
      </c>
      <c r="BJ307" s="25" t="s">
        <v>77</v>
      </c>
      <c r="BK307" s="218">
        <f>ROUND(I307*H307,2)</f>
        <v>0</v>
      </c>
      <c r="BL307" s="25" t="s">
        <v>464</v>
      </c>
      <c r="BM307" s="25" t="s">
        <v>1681</v>
      </c>
    </row>
    <row r="308" spans="2:65" s="1" customFormat="1" ht="13.5">
      <c r="B308" s="42"/>
      <c r="C308" s="64"/>
      <c r="D308" s="235" t="s">
        <v>369</v>
      </c>
      <c r="E308" s="64"/>
      <c r="F308" s="285" t="s">
        <v>2694</v>
      </c>
      <c r="G308" s="64"/>
      <c r="H308" s="64"/>
      <c r="I308" s="175"/>
      <c r="J308" s="64"/>
      <c r="K308" s="64"/>
      <c r="L308" s="62"/>
      <c r="M308" s="221"/>
      <c r="N308" s="43"/>
      <c r="O308" s="43"/>
      <c r="P308" s="43"/>
      <c r="Q308" s="43"/>
      <c r="R308" s="43"/>
      <c r="S308" s="43"/>
      <c r="T308" s="79"/>
      <c r="AT308" s="25" t="s">
        <v>369</v>
      </c>
      <c r="AU308" s="25" t="s">
        <v>79</v>
      </c>
    </row>
    <row r="309" spans="2:65" s="1" customFormat="1" ht="22.5" customHeight="1">
      <c r="B309" s="42"/>
      <c r="C309" s="207" t="s">
        <v>269</v>
      </c>
      <c r="D309" s="207" t="s">
        <v>363</v>
      </c>
      <c r="E309" s="208" t="s">
        <v>2695</v>
      </c>
      <c r="F309" s="209" t="s">
        <v>2696</v>
      </c>
      <c r="G309" s="210" t="s">
        <v>614</v>
      </c>
      <c r="H309" s="211">
        <v>8</v>
      </c>
      <c r="I309" s="212"/>
      <c r="J309" s="213">
        <f>ROUND(I309*H309,2)</f>
        <v>0</v>
      </c>
      <c r="K309" s="209" t="s">
        <v>367</v>
      </c>
      <c r="L309" s="62"/>
      <c r="M309" s="214" t="s">
        <v>21</v>
      </c>
      <c r="N309" s="215" t="s">
        <v>41</v>
      </c>
      <c r="O309" s="43"/>
      <c r="P309" s="216">
        <f>O309*H309</f>
        <v>0</v>
      </c>
      <c r="Q309" s="216">
        <v>0</v>
      </c>
      <c r="R309" s="216">
        <f>Q309*H309</f>
        <v>0</v>
      </c>
      <c r="S309" s="216">
        <v>0</v>
      </c>
      <c r="T309" s="217">
        <f>S309*H309</f>
        <v>0</v>
      </c>
      <c r="AR309" s="25" t="s">
        <v>464</v>
      </c>
      <c r="AT309" s="25" t="s">
        <v>363</v>
      </c>
      <c r="AU309" s="25" t="s">
        <v>79</v>
      </c>
      <c r="AY309" s="25" t="s">
        <v>361</v>
      </c>
      <c r="BE309" s="218">
        <f>IF(N309="základní",J309,0)</f>
        <v>0</v>
      </c>
      <c r="BF309" s="218">
        <f>IF(N309="snížená",J309,0)</f>
        <v>0</v>
      </c>
      <c r="BG309" s="218">
        <f>IF(N309="zákl. přenesená",J309,0)</f>
        <v>0</v>
      </c>
      <c r="BH309" s="218">
        <f>IF(N309="sníž. přenesená",J309,0)</f>
        <v>0</v>
      </c>
      <c r="BI309" s="218">
        <f>IF(N309="nulová",J309,0)</f>
        <v>0</v>
      </c>
      <c r="BJ309" s="25" t="s">
        <v>77</v>
      </c>
      <c r="BK309" s="218">
        <f>ROUND(I309*H309,2)</f>
        <v>0</v>
      </c>
      <c r="BL309" s="25" t="s">
        <v>464</v>
      </c>
      <c r="BM309" s="25" t="s">
        <v>1693</v>
      </c>
    </row>
    <row r="310" spans="2:65" s="1" customFormat="1" ht="13.5">
      <c r="B310" s="42"/>
      <c r="C310" s="64"/>
      <c r="D310" s="235" t="s">
        <v>369</v>
      </c>
      <c r="E310" s="64"/>
      <c r="F310" s="285" t="s">
        <v>2696</v>
      </c>
      <c r="G310" s="64"/>
      <c r="H310" s="64"/>
      <c r="I310" s="175"/>
      <c r="J310" s="64"/>
      <c r="K310" s="64"/>
      <c r="L310" s="62"/>
      <c r="M310" s="221"/>
      <c r="N310" s="43"/>
      <c r="O310" s="43"/>
      <c r="P310" s="43"/>
      <c r="Q310" s="43"/>
      <c r="R310" s="43"/>
      <c r="S310" s="43"/>
      <c r="T310" s="79"/>
      <c r="AT310" s="25" t="s">
        <v>369</v>
      </c>
      <c r="AU310" s="25" t="s">
        <v>79</v>
      </c>
    </row>
    <row r="311" spans="2:65" s="1" customFormat="1" ht="22.5" customHeight="1">
      <c r="B311" s="42"/>
      <c r="C311" s="207" t="s">
        <v>1073</v>
      </c>
      <c r="D311" s="207" t="s">
        <v>363</v>
      </c>
      <c r="E311" s="208" t="s">
        <v>2697</v>
      </c>
      <c r="F311" s="209" t="s">
        <v>2698</v>
      </c>
      <c r="G311" s="210" t="s">
        <v>447</v>
      </c>
      <c r="H311" s="211">
        <v>0.38400000000000001</v>
      </c>
      <c r="I311" s="212"/>
      <c r="J311" s="213">
        <f>ROUND(I311*H311,2)</f>
        <v>0</v>
      </c>
      <c r="K311" s="209" t="s">
        <v>367</v>
      </c>
      <c r="L311" s="62"/>
      <c r="M311" s="214" t="s">
        <v>21</v>
      </c>
      <c r="N311" s="215" t="s">
        <v>41</v>
      </c>
      <c r="O311" s="43"/>
      <c r="P311" s="216">
        <f>O311*H311</f>
        <v>0</v>
      </c>
      <c r="Q311" s="216">
        <v>0</v>
      </c>
      <c r="R311" s="216">
        <f>Q311*H311</f>
        <v>0</v>
      </c>
      <c r="S311" s="216">
        <v>0</v>
      </c>
      <c r="T311" s="217">
        <f>S311*H311</f>
        <v>0</v>
      </c>
      <c r="AR311" s="25" t="s">
        <v>464</v>
      </c>
      <c r="AT311" s="25" t="s">
        <v>363</v>
      </c>
      <c r="AU311" s="25" t="s">
        <v>79</v>
      </c>
      <c r="AY311" s="25" t="s">
        <v>361</v>
      </c>
      <c r="BE311" s="218">
        <f>IF(N311="základní",J311,0)</f>
        <v>0</v>
      </c>
      <c r="BF311" s="218">
        <f>IF(N311="snížená",J311,0)</f>
        <v>0</v>
      </c>
      <c r="BG311" s="218">
        <f>IF(N311="zákl. přenesená",J311,0)</f>
        <v>0</v>
      </c>
      <c r="BH311" s="218">
        <f>IF(N311="sníž. přenesená",J311,0)</f>
        <v>0</v>
      </c>
      <c r="BI311" s="218">
        <f>IF(N311="nulová",J311,0)</f>
        <v>0</v>
      </c>
      <c r="BJ311" s="25" t="s">
        <v>77</v>
      </c>
      <c r="BK311" s="218">
        <f>ROUND(I311*H311,2)</f>
        <v>0</v>
      </c>
      <c r="BL311" s="25" t="s">
        <v>464</v>
      </c>
      <c r="BM311" s="25" t="s">
        <v>1706</v>
      </c>
    </row>
    <row r="312" spans="2:65" s="1" customFormat="1" ht="13.5">
      <c r="B312" s="42"/>
      <c r="C312" s="64"/>
      <c r="D312" s="235" t="s">
        <v>369</v>
      </c>
      <c r="E312" s="64"/>
      <c r="F312" s="285" t="s">
        <v>2698</v>
      </c>
      <c r="G312" s="64"/>
      <c r="H312" s="64"/>
      <c r="I312" s="175"/>
      <c r="J312" s="64"/>
      <c r="K312" s="64"/>
      <c r="L312" s="62"/>
      <c r="M312" s="221"/>
      <c r="N312" s="43"/>
      <c r="O312" s="43"/>
      <c r="P312" s="43"/>
      <c r="Q312" s="43"/>
      <c r="R312" s="43"/>
      <c r="S312" s="43"/>
      <c r="T312" s="79"/>
      <c r="AT312" s="25" t="s">
        <v>369</v>
      </c>
      <c r="AU312" s="25" t="s">
        <v>79</v>
      </c>
    </row>
    <row r="313" spans="2:65" s="1" customFormat="1" ht="22.5" customHeight="1">
      <c r="B313" s="42"/>
      <c r="C313" s="207" t="s">
        <v>1101</v>
      </c>
      <c r="D313" s="207" t="s">
        <v>363</v>
      </c>
      <c r="E313" s="208" t="s">
        <v>2699</v>
      </c>
      <c r="F313" s="209" t="s">
        <v>2700</v>
      </c>
      <c r="G313" s="210" t="s">
        <v>447</v>
      </c>
      <c r="H313" s="211">
        <v>0.38400000000000001</v>
      </c>
      <c r="I313" s="212"/>
      <c r="J313" s="213">
        <f>ROUND(I313*H313,2)</f>
        <v>0</v>
      </c>
      <c r="K313" s="209" t="s">
        <v>367</v>
      </c>
      <c r="L313" s="62"/>
      <c r="M313" s="214" t="s">
        <v>21</v>
      </c>
      <c r="N313" s="215" t="s">
        <v>41</v>
      </c>
      <c r="O313" s="43"/>
      <c r="P313" s="216">
        <f>O313*H313</f>
        <v>0</v>
      </c>
      <c r="Q313" s="216">
        <v>0</v>
      </c>
      <c r="R313" s="216">
        <f>Q313*H313</f>
        <v>0</v>
      </c>
      <c r="S313" s="216">
        <v>0</v>
      </c>
      <c r="T313" s="217">
        <f>S313*H313</f>
        <v>0</v>
      </c>
      <c r="AR313" s="25" t="s">
        <v>464</v>
      </c>
      <c r="AT313" s="25" t="s">
        <v>363</v>
      </c>
      <c r="AU313" s="25" t="s">
        <v>79</v>
      </c>
      <c r="AY313" s="25" t="s">
        <v>361</v>
      </c>
      <c r="BE313" s="218">
        <f>IF(N313="základní",J313,0)</f>
        <v>0</v>
      </c>
      <c r="BF313" s="218">
        <f>IF(N313="snížená",J313,0)</f>
        <v>0</v>
      </c>
      <c r="BG313" s="218">
        <f>IF(N313="zákl. přenesená",J313,0)</f>
        <v>0</v>
      </c>
      <c r="BH313" s="218">
        <f>IF(N313="sníž. přenesená",J313,0)</f>
        <v>0</v>
      </c>
      <c r="BI313" s="218">
        <f>IF(N313="nulová",J313,0)</f>
        <v>0</v>
      </c>
      <c r="BJ313" s="25" t="s">
        <v>77</v>
      </c>
      <c r="BK313" s="218">
        <f>ROUND(I313*H313,2)</f>
        <v>0</v>
      </c>
      <c r="BL313" s="25" t="s">
        <v>464</v>
      </c>
      <c r="BM313" s="25" t="s">
        <v>1718</v>
      </c>
    </row>
    <row r="314" spans="2:65" s="1" customFormat="1" ht="13.5">
      <c r="B314" s="42"/>
      <c r="C314" s="64"/>
      <c r="D314" s="219" t="s">
        <v>369</v>
      </c>
      <c r="E314" s="64"/>
      <c r="F314" s="220" t="s">
        <v>2700</v>
      </c>
      <c r="G314" s="64"/>
      <c r="H314" s="64"/>
      <c r="I314" s="175"/>
      <c r="J314" s="64"/>
      <c r="K314" s="64"/>
      <c r="L314" s="62"/>
      <c r="M314" s="290"/>
      <c r="N314" s="291"/>
      <c r="O314" s="291"/>
      <c r="P314" s="291"/>
      <c r="Q314" s="291"/>
      <c r="R314" s="291"/>
      <c r="S314" s="291"/>
      <c r="T314" s="292"/>
      <c r="AT314" s="25" t="s">
        <v>369</v>
      </c>
      <c r="AU314" s="25" t="s">
        <v>79</v>
      </c>
    </row>
    <row r="315" spans="2:65" s="1" customFormat="1" ht="6.95" customHeight="1">
      <c r="B315" s="57"/>
      <c r="C315" s="58"/>
      <c r="D315" s="58"/>
      <c r="E315" s="58"/>
      <c r="F315" s="58"/>
      <c r="G315" s="58"/>
      <c r="H315" s="58"/>
      <c r="I315" s="151"/>
      <c r="J315" s="58"/>
      <c r="K315" s="58"/>
      <c r="L315" s="62"/>
    </row>
  </sheetData>
  <sheetProtection algorithmName="SHA-512" hashValue="aVFMQquyj4fNSuRcdHSvN+Uo8OO3nCHowQMGMOWjd/xiwO0xHd04XhXpjk7EmwSkpxLlzc7mveuOToATQsOGgw==" saltValue="/M+2EinLccy4Mw1OAi0SYA==" spinCount="100000" sheet="1" objects="1" scenarios="1" formatCells="0" formatColumns="0" formatRows="0" sort="0" autoFilter="0"/>
  <autoFilter ref="C95:K314" xr:uid="{00000000-0009-0000-0000-000002000000}"/>
  <mergeCells count="15">
    <mergeCell ref="E86:H86"/>
    <mergeCell ref="E84:H84"/>
    <mergeCell ref="E88:H88"/>
    <mergeCell ref="G1:H1"/>
    <mergeCell ref="L2:V2"/>
    <mergeCell ref="E49:H49"/>
    <mergeCell ref="E53:H53"/>
    <mergeCell ref="E51:H51"/>
    <mergeCell ref="E55:H55"/>
    <mergeCell ref="E82:H82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200-000000000000}"/>
    <hyperlink ref="G1:H1" location="C62" display="2) Rekapitulace" xr:uid="{00000000-0004-0000-0200-000001000000}"/>
    <hyperlink ref="J1" location="C95" display="3) Soupis prací" xr:uid="{00000000-0004-0000-0200-000002000000}"/>
    <hyperlink ref="L1:V1" location="'Rekapitulace stavby'!C2" display="Rekapitulace stavby" xr:uid="{00000000-0004-0000-02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R415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94</v>
      </c>
      <c r="AZ2" s="126" t="s">
        <v>272</v>
      </c>
      <c r="BA2" s="126" t="s">
        <v>21</v>
      </c>
      <c r="BB2" s="126" t="s">
        <v>21</v>
      </c>
      <c r="BC2" s="126" t="s">
        <v>2701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246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2702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ROUND(J99,2)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ROUND(SUM(BE99:BE414), 2)</f>
        <v>0</v>
      </c>
      <c r="G34" s="43"/>
      <c r="H34" s="43"/>
      <c r="I34" s="143">
        <v>0.21</v>
      </c>
      <c r="J34" s="142">
        <f>ROUND(ROUND((SUM(BE99:BE414)),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ROUND(SUM(BF99:BF414), 2)</f>
        <v>0</v>
      </c>
      <c r="G35" s="43"/>
      <c r="H35" s="43"/>
      <c r="I35" s="143">
        <v>0.15</v>
      </c>
      <c r="J35" s="142">
        <f>ROUND(ROUND((SUM(BF99:BF414)),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ROUND(SUM(BG99:BG414),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ROUND(SUM(BH99:BH414),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ROUND(SUM(BI99:BI414),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246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D.1.1.05 - Zdravotně technické instalace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J99</f>
        <v>0</v>
      </c>
      <c r="K64" s="46"/>
      <c r="AU64" s="25" t="s">
        <v>319</v>
      </c>
    </row>
    <row r="65" spans="2:11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J100</f>
        <v>0</v>
      </c>
      <c r="K65" s="167"/>
    </row>
    <row r="66" spans="2:11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J101</f>
        <v>0</v>
      </c>
      <c r="K66" s="174"/>
    </row>
    <row r="67" spans="2:11" s="9" customFormat="1" ht="19.899999999999999" customHeight="1">
      <c r="B67" s="168"/>
      <c r="C67" s="169"/>
      <c r="D67" s="170" t="s">
        <v>324</v>
      </c>
      <c r="E67" s="171"/>
      <c r="F67" s="171"/>
      <c r="G67" s="171"/>
      <c r="H67" s="171"/>
      <c r="I67" s="172"/>
      <c r="J67" s="173">
        <f>J147</f>
        <v>0</v>
      </c>
      <c r="K67" s="174"/>
    </row>
    <row r="68" spans="2:11" s="9" customFormat="1" ht="19.899999999999999" customHeight="1">
      <c r="B68" s="168"/>
      <c r="C68" s="169"/>
      <c r="D68" s="170" t="s">
        <v>2703</v>
      </c>
      <c r="E68" s="171"/>
      <c r="F68" s="171"/>
      <c r="G68" s="171"/>
      <c r="H68" s="171"/>
      <c r="I68" s="172"/>
      <c r="J68" s="173">
        <f>J150</f>
        <v>0</v>
      </c>
      <c r="K68" s="174"/>
    </row>
    <row r="69" spans="2:11" s="8" customFormat="1" ht="24.95" customHeight="1">
      <c r="B69" s="161"/>
      <c r="C69" s="162"/>
      <c r="D69" s="163" t="s">
        <v>328</v>
      </c>
      <c r="E69" s="164"/>
      <c r="F69" s="164"/>
      <c r="G69" s="164"/>
      <c r="H69" s="164"/>
      <c r="I69" s="165"/>
      <c r="J69" s="166">
        <f>J153</f>
        <v>0</v>
      </c>
      <c r="K69" s="167"/>
    </row>
    <row r="70" spans="2:11" s="9" customFormat="1" ht="19.899999999999999" customHeight="1">
      <c r="B70" s="168"/>
      <c r="C70" s="169"/>
      <c r="D70" s="170" t="s">
        <v>331</v>
      </c>
      <c r="E70" s="171"/>
      <c r="F70" s="171"/>
      <c r="G70" s="171"/>
      <c r="H70" s="171"/>
      <c r="I70" s="172"/>
      <c r="J70" s="173">
        <f>J154</f>
        <v>0</v>
      </c>
      <c r="K70" s="174"/>
    </row>
    <row r="71" spans="2:11" s="9" customFormat="1" ht="19.899999999999999" customHeight="1">
      <c r="B71" s="168"/>
      <c r="C71" s="169"/>
      <c r="D71" s="170" t="s">
        <v>2704</v>
      </c>
      <c r="E71" s="171"/>
      <c r="F71" s="171"/>
      <c r="G71" s="171"/>
      <c r="H71" s="171"/>
      <c r="I71" s="172"/>
      <c r="J71" s="173">
        <f>J181</f>
        <v>0</v>
      </c>
      <c r="K71" s="174"/>
    </row>
    <row r="72" spans="2:11" s="9" customFormat="1" ht="19.899999999999999" customHeight="1">
      <c r="B72" s="168"/>
      <c r="C72" s="169"/>
      <c r="D72" s="170" t="s">
        <v>2705</v>
      </c>
      <c r="E72" s="171"/>
      <c r="F72" s="171"/>
      <c r="G72" s="171"/>
      <c r="H72" s="171"/>
      <c r="I72" s="172"/>
      <c r="J72" s="173">
        <f>J256</f>
        <v>0</v>
      </c>
      <c r="K72" s="174"/>
    </row>
    <row r="73" spans="2:11" s="9" customFormat="1" ht="19.899999999999999" customHeight="1">
      <c r="B73" s="168"/>
      <c r="C73" s="169"/>
      <c r="D73" s="170" t="s">
        <v>2706</v>
      </c>
      <c r="E73" s="171"/>
      <c r="F73" s="171"/>
      <c r="G73" s="171"/>
      <c r="H73" s="171"/>
      <c r="I73" s="172"/>
      <c r="J73" s="173">
        <f>J331</f>
        <v>0</v>
      </c>
      <c r="K73" s="174"/>
    </row>
    <row r="74" spans="2:11" s="9" customFormat="1" ht="19.899999999999999" customHeight="1">
      <c r="B74" s="168"/>
      <c r="C74" s="169"/>
      <c r="D74" s="170" t="s">
        <v>2707</v>
      </c>
      <c r="E74" s="171"/>
      <c r="F74" s="171"/>
      <c r="G74" s="171"/>
      <c r="H74" s="171"/>
      <c r="I74" s="172"/>
      <c r="J74" s="173">
        <f>J352</f>
        <v>0</v>
      </c>
      <c r="K74" s="174"/>
    </row>
    <row r="75" spans="2:11" s="9" customFormat="1" ht="19.899999999999999" customHeight="1">
      <c r="B75" s="168"/>
      <c r="C75" s="169"/>
      <c r="D75" s="170" t="s">
        <v>2708</v>
      </c>
      <c r="E75" s="171"/>
      <c r="F75" s="171"/>
      <c r="G75" s="171"/>
      <c r="H75" s="171"/>
      <c r="I75" s="172"/>
      <c r="J75" s="173">
        <f>J401</f>
        <v>0</v>
      </c>
      <c r="K75" s="174"/>
    </row>
    <row r="76" spans="2:11" s="1" customFormat="1" ht="21.75" customHeight="1">
      <c r="B76" s="42"/>
      <c r="C76" s="43"/>
      <c r="D76" s="43"/>
      <c r="E76" s="43"/>
      <c r="F76" s="43"/>
      <c r="G76" s="43"/>
      <c r="H76" s="43"/>
      <c r="I76" s="129"/>
      <c r="J76" s="43"/>
      <c r="K76" s="46"/>
    </row>
    <row r="77" spans="2:11" s="1" customFormat="1" ht="6.95" customHeight="1">
      <c r="B77" s="57"/>
      <c r="C77" s="58"/>
      <c r="D77" s="58"/>
      <c r="E77" s="58"/>
      <c r="F77" s="58"/>
      <c r="G77" s="58"/>
      <c r="H77" s="58"/>
      <c r="I77" s="151"/>
      <c r="J77" s="58"/>
      <c r="K77" s="59"/>
    </row>
    <row r="81" spans="2:12" s="1" customFormat="1" ht="6.95" customHeight="1">
      <c r="B81" s="60"/>
      <c r="C81" s="61"/>
      <c r="D81" s="61"/>
      <c r="E81" s="61"/>
      <c r="F81" s="61"/>
      <c r="G81" s="61"/>
      <c r="H81" s="61"/>
      <c r="I81" s="154"/>
      <c r="J81" s="61"/>
      <c r="K81" s="61"/>
      <c r="L81" s="62"/>
    </row>
    <row r="82" spans="2:12" s="1" customFormat="1" ht="36.950000000000003" customHeight="1">
      <c r="B82" s="42"/>
      <c r="C82" s="63" t="s">
        <v>345</v>
      </c>
      <c r="D82" s="64"/>
      <c r="E82" s="64"/>
      <c r="F82" s="64"/>
      <c r="G82" s="64"/>
      <c r="H82" s="64"/>
      <c r="I82" s="175"/>
      <c r="J82" s="64"/>
      <c r="K82" s="64"/>
      <c r="L82" s="62"/>
    </row>
    <row r="83" spans="2:12" s="1" customFormat="1" ht="6.95" customHeight="1">
      <c r="B83" s="42"/>
      <c r="C83" s="64"/>
      <c r="D83" s="64"/>
      <c r="E83" s="64"/>
      <c r="F83" s="64"/>
      <c r="G83" s="64"/>
      <c r="H83" s="64"/>
      <c r="I83" s="175"/>
      <c r="J83" s="64"/>
      <c r="K83" s="64"/>
      <c r="L83" s="62"/>
    </row>
    <row r="84" spans="2:12" s="1" customFormat="1" ht="14.45" customHeight="1">
      <c r="B84" s="42"/>
      <c r="C84" s="66" t="s">
        <v>18</v>
      </c>
      <c r="D84" s="64"/>
      <c r="E84" s="64"/>
      <c r="F84" s="64"/>
      <c r="G84" s="64"/>
      <c r="H84" s="64"/>
      <c r="I84" s="175"/>
      <c r="J84" s="64"/>
      <c r="K84" s="64"/>
      <c r="L84" s="62"/>
    </row>
    <row r="85" spans="2:12" s="1" customFormat="1" ht="22.5" customHeight="1">
      <c r="B85" s="42"/>
      <c r="C85" s="64"/>
      <c r="D85" s="64"/>
      <c r="E85" s="423" t="str">
        <f>E7</f>
        <v>Transformace ÚSP pro mládež Kvasiny – výstavba v lokalitě Kostelec nad Orlicí 2</v>
      </c>
      <c r="F85" s="424"/>
      <c r="G85" s="424"/>
      <c r="H85" s="424"/>
      <c r="I85" s="175"/>
      <c r="J85" s="64"/>
      <c r="K85" s="64"/>
      <c r="L85" s="62"/>
    </row>
    <row r="86" spans="2:12">
      <c r="B86" s="29"/>
      <c r="C86" s="66" t="s">
        <v>237</v>
      </c>
      <c r="D86" s="176"/>
      <c r="E86" s="176"/>
      <c r="F86" s="176"/>
      <c r="G86" s="176"/>
      <c r="H86" s="176"/>
      <c r="J86" s="176"/>
      <c r="K86" s="176"/>
      <c r="L86" s="177"/>
    </row>
    <row r="87" spans="2:12" ht="22.5" customHeight="1">
      <c r="B87" s="29"/>
      <c r="C87" s="176"/>
      <c r="D87" s="176"/>
      <c r="E87" s="423" t="s">
        <v>240</v>
      </c>
      <c r="F87" s="427"/>
      <c r="G87" s="427"/>
      <c r="H87" s="427"/>
      <c r="J87" s="176"/>
      <c r="K87" s="176"/>
      <c r="L87" s="177"/>
    </row>
    <row r="88" spans="2:12">
      <c r="B88" s="29"/>
      <c r="C88" s="66" t="s">
        <v>243</v>
      </c>
      <c r="D88" s="176"/>
      <c r="E88" s="176"/>
      <c r="F88" s="176"/>
      <c r="G88" s="176"/>
      <c r="H88" s="176"/>
      <c r="J88" s="176"/>
      <c r="K88" s="176"/>
      <c r="L88" s="177"/>
    </row>
    <row r="89" spans="2:12" s="1" customFormat="1" ht="22.5" customHeight="1">
      <c r="B89" s="42"/>
      <c r="C89" s="64"/>
      <c r="D89" s="64"/>
      <c r="E89" s="425" t="s">
        <v>246</v>
      </c>
      <c r="F89" s="426"/>
      <c r="G89" s="426"/>
      <c r="H89" s="426"/>
      <c r="I89" s="175"/>
      <c r="J89" s="64"/>
      <c r="K89" s="64"/>
      <c r="L89" s="62"/>
    </row>
    <row r="90" spans="2:12" s="1" customFormat="1" ht="14.45" customHeight="1">
      <c r="B90" s="42"/>
      <c r="C90" s="66" t="s">
        <v>248</v>
      </c>
      <c r="D90" s="64"/>
      <c r="E90" s="64"/>
      <c r="F90" s="64"/>
      <c r="G90" s="64"/>
      <c r="H90" s="64"/>
      <c r="I90" s="175"/>
      <c r="J90" s="64"/>
      <c r="K90" s="64"/>
      <c r="L90" s="62"/>
    </row>
    <row r="91" spans="2:12" s="1" customFormat="1" ht="23.25" customHeight="1">
      <c r="B91" s="42"/>
      <c r="C91" s="64"/>
      <c r="D91" s="64"/>
      <c r="E91" s="394" t="str">
        <f>E13</f>
        <v>D.1.1.05 - Zdravotně technické instalace</v>
      </c>
      <c r="F91" s="426"/>
      <c r="G91" s="426"/>
      <c r="H91" s="426"/>
      <c r="I91" s="175"/>
      <c r="J91" s="64"/>
      <c r="K91" s="64"/>
      <c r="L91" s="62"/>
    </row>
    <row r="92" spans="2:12" s="1" customFormat="1" ht="6.95" customHeight="1">
      <c r="B92" s="42"/>
      <c r="C92" s="64"/>
      <c r="D92" s="64"/>
      <c r="E92" s="64"/>
      <c r="F92" s="64"/>
      <c r="G92" s="64"/>
      <c r="H92" s="64"/>
      <c r="I92" s="175"/>
      <c r="J92" s="64"/>
      <c r="K92" s="64"/>
      <c r="L92" s="62"/>
    </row>
    <row r="93" spans="2:12" s="1" customFormat="1" ht="18" customHeight="1">
      <c r="B93" s="42"/>
      <c r="C93" s="66" t="s">
        <v>23</v>
      </c>
      <c r="D93" s="64"/>
      <c r="E93" s="64"/>
      <c r="F93" s="178" t="str">
        <f>F16</f>
        <v xml:space="preserve"> </v>
      </c>
      <c r="G93" s="64"/>
      <c r="H93" s="64"/>
      <c r="I93" s="179" t="s">
        <v>25</v>
      </c>
      <c r="J93" s="74" t="str">
        <f>IF(J16="","",J16)</f>
        <v>11. 5. 2017</v>
      </c>
      <c r="K93" s="64"/>
      <c r="L93" s="62"/>
    </row>
    <row r="94" spans="2:12" s="1" customFormat="1" ht="6.95" customHeight="1">
      <c r="B94" s="42"/>
      <c r="C94" s="64"/>
      <c r="D94" s="64"/>
      <c r="E94" s="64"/>
      <c r="F94" s="64"/>
      <c r="G94" s="64"/>
      <c r="H94" s="64"/>
      <c r="I94" s="175"/>
      <c r="J94" s="64"/>
      <c r="K94" s="64"/>
      <c r="L94" s="62"/>
    </row>
    <row r="95" spans="2:12" s="1" customFormat="1">
      <c r="B95" s="42"/>
      <c r="C95" s="66" t="s">
        <v>27</v>
      </c>
      <c r="D95" s="64"/>
      <c r="E95" s="64"/>
      <c r="F95" s="178" t="str">
        <f>E19</f>
        <v xml:space="preserve"> </v>
      </c>
      <c r="G95" s="64"/>
      <c r="H95" s="64"/>
      <c r="I95" s="179" t="s">
        <v>32</v>
      </c>
      <c r="J95" s="178" t="str">
        <f>E25</f>
        <v xml:space="preserve"> </v>
      </c>
      <c r="K95" s="64"/>
      <c r="L95" s="62"/>
    </row>
    <row r="96" spans="2:12" s="1" customFormat="1" ht="14.45" customHeight="1">
      <c r="B96" s="42"/>
      <c r="C96" s="66" t="s">
        <v>30</v>
      </c>
      <c r="D96" s="64"/>
      <c r="E96" s="64"/>
      <c r="F96" s="178" t="str">
        <f>IF(E22="","",E22)</f>
        <v/>
      </c>
      <c r="G96" s="64"/>
      <c r="H96" s="64"/>
      <c r="I96" s="175"/>
      <c r="J96" s="64"/>
      <c r="K96" s="64"/>
      <c r="L96" s="62"/>
    </row>
    <row r="97" spans="2:65" s="1" customFormat="1" ht="10.35" customHeight="1">
      <c r="B97" s="42"/>
      <c r="C97" s="64"/>
      <c r="D97" s="64"/>
      <c r="E97" s="64"/>
      <c r="F97" s="64"/>
      <c r="G97" s="64"/>
      <c r="H97" s="64"/>
      <c r="I97" s="175"/>
      <c r="J97" s="64"/>
      <c r="K97" s="64"/>
      <c r="L97" s="62"/>
    </row>
    <row r="98" spans="2:65" s="10" customFormat="1" ht="29.25" customHeight="1">
      <c r="B98" s="180"/>
      <c r="C98" s="181" t="s">
        <v>346</v>
      </c>
      <c r="D98" s="182" t="s">
        <v>55</v>
      </c>
      <c r="E98" s="182" t="s">
        <v>51</v>
      </c>
      <c r="F98" s="182" t="s">
        <v>347</v>
      </c>
      <c r="G98" s="182" t="s">
        <v>348</v>
      </c>
      <c r="H98" s="182" t="s">
        <v>349</v>
      </c>
      <c r="I98" s="183" t="s">
        <v>350</v>
      </c>
      <c r="J98" s="182" t="s">
        <v>317</v>
      </c>
      <c r="K98" s="184" t="s">
        <v>351</v>
      </c>
      <c r="L98" s="185"/>
      <c r="M98" s="82" t="s">
        <v>352</v>
      </c>
      <c r="N98" s="83" t="s">
        <v>40</v>
      </c>
      <c r="O98" s="83" t="s">
        <v>353</v>
      </c>
      <c r="P98" s="83" t="s">
        <v>354</v>
      </c>
      <c r="Q98" s="83" t="s">
        <v>355</v>
      </c>
      <c r="R98" s="83" t="s">
        <v>356</v>
      </c>
      <c r="S98" s="83" t="s">
        <v>357</v>
      </c>
      <c r="T98" s="84" t="s">
        <v>358</v>
      </c>
    </row>
    <row r="99" spans="2:65" s="1" customFormat="1" ht="29.25" customHeight="1">
      <c r="B99" s="42"/>
      <c r="C99" s="88" t="s">
        <v>318</v>
      </c>
      <c r="D99" s="64"/>
      <c r="E99" s="64"/>
      <c r="F99" s="64"/>
      <c r="G99" s="64"/>
      <c r="H99" s="64"/>
      <c r="I99" s="175"/>
      <c r="J99" s="186">
        <f>BK99</f>
        <v>0</v>
      </c>
      <c r="K99" s="64"/>
      <c r="L99" s="62"/>
      <c r="M99" s="85"/>
      <c r="N99" s="86"/>
      <c r="O99" s="86"/>
      <c r="P99" s="187">
        <f>P100+P153</f>
        <v>0</v>
      </c>
      <c r="Q99" s="86"/>
      <c r="R99" s="187">
        <f>R100+R153</f>
        <v>66.795790999999994</v>
      </c>
      <c r="S99" s="86"/>
      <c r="T99" s="188">
        <f>T100+T153</f>
        <v>0</v>
      </c>
      <c r="AT99" s="25" t="s">
        <v>69</v>
      </c>
      <c r="AU99" s="25" t="s">
        <v>319</v>
      </c>
      <c r="BK99" s="189">
        <f>BK100+BK153</f>
        <v>0</v>
      </c>
    </row>
    <row r="100" spans="2:65" s="11" customFormat="1" ht="37.35" customHeight="1">
      <c r="B100" s="190"/>
      <c r="C100" s="191"/>
      <c r="D100" s="192" t="s">
        <v>69</v>
      </c>
      <c r="E100" s="193" t="s">
        <v>359</v>
      </c>
      <c r="F100" s="193" t="s">
        <v>360</v>
      </c>
      <c r="G100" s="191"/>
      <c r="H100" s="191"/>
      <c r="I100" s="194"/>
      <c r="J100" s="195">
        <f>BK100</f>
        <v>0</v>
      </c>
      <c r="K100" s="191"/>
      <c r="L100" s="196"/>
      <c r="M100" s="197"/>
      <c r="N100" s="198"/>
      <c r="O100" s="198"/>
      <c r="P100" s="199">
        <f>P101+P147+P150</f>
        <v>0</v>
      </c>
      <c r="Q100" s="198"/>
      <c r="R100" s="199">
        <f>R101+R147+R150</f>
        <v>66.032235999999997</v>
      </c>
      <c r="S100" s="198"/>
      <c r="T100" s="200">
        <f>T101+T147+T150</f>
        <v>0</v>
      </c>
      <c r="AR100" s="201" t="s">
        <v>77</v>
      </c>
      <c r="AT100" s="202" t="s">
        <v>69</v>
      </c>
      <c r="AU100" s="202" t="s">
        <v>70</v>
      </c>
      <c r="AY100" s="201" t="s">
        <v>361</v>
      </c>
      <c r="BK100" s="203">
        <f>BK101+BK147+BK150</f>
        <v>0</v>
      </c>
    </row>
    <row r="101" spans="2:65" s="11" customFormat="1" ht="19.899999999999999" customHeight="1">
      <c r="B101" s="190"/>
      <c r="C101" s="191"/>
      <c r="D101" s="204" t="s">
        <v>69</v>
      </c>
      <c r="E101" s="205" t="s">
        <v>77</v>
      </c>
      <c r="F101" s="205" t="s">
        <v>362</v>
      </c>
      <c r="G101" s="191"/>
      <c r="H101" s="191"/>
      <c r="I101" s="194"/>
      <c r="J101" s="206">
        <f>BK101</f>
        <v>0</v>
      </c>
      <c r="K101" s="191"/>
      <c r="L101" s="196"/>
      <c r="M101" s="197"/>
      <c r="N101" s="198"/>
      <c r="O101" s="198"/>
      <c r="P101" s="199">
        <f>SUM(P102:P146)</f>
        <v>0</v>
      </c>
      <c r="Q101" s="198"/>
      <c r="R101" s="199">
        <f>SUM(R102:R146)</f>
        <v>53.174999999999997</v>
      </c>
      <c r="S101" s="198"/>
      <c r="T101" s="200">
        <f>SUM(T102:T146)</f>
        <v>0</v>
      </c>
      <c r="AR101" s="201" t="s">
        <v>77</v>
      </c>
      <c r="AT101" s="202" t="s">
        <v>69</v>
      </c>
      <c r="AU101" s="202" t="s">
        <v>77</v>
      </c>
      <c r="AY101" s="201" t="s">
        <v>361</v>
      </c>
      <c r="BK101" s="203">
        <f>SUM(BK102:BK146)</f>
        <v>0</v>
      </c>
    </row>
    <row r="102" spans="2:65" s="1" customFormat="1" ht="22.5" customHeight="1">
      <c r="B102" s="42"/>
      <c r="C102" s="207" t="s">
        <v>77</v>
      </c>
      <c r="D102" s="207" t="s">
        <v>363</v>
      </c>
      <c r="E102" s="208" t="s">
        <v>2709</v>
      </c>
      <c r="F102" s="209" t="s">
        <v>2710</v>
      </c>
      <c r="G102" s="210" t="s">
        <v>366</v>
      </c>
      <c r="H102" s="211">
        <v>68</v>
      </c>
      <c r="I102" s="212"/>
      <c r="J102" s="213">
        <f>ROUND(I102*H102,2)</f>
        <v>0</v>
      </c>
      <c r="K102" s="209" t="s">
        <v>367</v>
      </c>
      <c r="L102" s="62"/>
      <c r="M102" s="214" t="s">
        <v>21</v>
      </c>
      <c r="N102" s="215" t="s">
        <v>41</v>
      </c>
      <c r="O102" s="43"/>
      <c r="P102" s="216">
        <f>O102*H102</f>
        <v>0</v>
      </c>
      <c r="Q102" s="216">
        <v>0</v>
      </c>
      <c r="R102" s="216">
        <f>Q102*H102</f>
        <v>0</v>
      </c>
      <c r="S102" s="216">
        <v>0</v>
      </c>
      <c r="T102" s="217">
        <f>S102*H102</f>
        <v>0</v>
      </c>
      <c r="AR102" s="25" t="s">
        <v>147</v>
      </c>
      <c r="AT102" s="25" t="s">
        <v>363</v>
      </c>
      <c r="AU102" s="25" t="s">
        <v>79</v>
      </c>
      <c r="AY102" s="25" t="s">
        <v>361</v>
      </c>
      <c r="BE102" s="218">
        <f>IF(N102="základní",J102,0)</f>
        <v>0</v>
      </c>
      <c r="BF102" s="218">
        <f>IF(N102="snížená",J102,0)</f>
        <v>0</v>
      </c>
      <c r="BG102" s="218">
        <f>IF(N102="zákl. přenesená",J102,0)</f>
        <v>0</v>
      </c>
      <c r="BH102" s="218">
        <f>IF(N102="sníž. přenesená",J102,0)</f>
        <v>0</v>
      </c>
      <c r="BI102" s="218">
        <f>IF(N102="nulová",J102,0)</f>
        <v>0</v>
      </c>
      <c r="BJ102" s="25" t="s">
        <v>77</v>
      </c>
      <c r="BK102" s="218">
        <f>ROUND(I102*H102,2)</f>
        <v>0</v>
      </c>
      <c r="BL102" s="25" t="s">
        <v>147</v>
      </c>
      <c r="BM102" s="25" t="s">
        <v>79</v>
      </c>
    </row>
    <row r="103" spans="2:65" s="1" customFormat="1" ht="13.5">
      <c r="B103" s="42"/>
      <c r="C103" s="64"/>
      <c r="D103" s="219" t="s">
        <v>369</v>
      </c>
      <c r="E103" s="64"/>
      <c r="F103" s="220" t="s">
        <v>2710</v>
      </c>
      <c r="G103" s="64"/>
      <c r="H103" s="64"/>
      <c r="I103" s="175"/>
      <c r="J103" s="64"/>
      <c r="K103" s="64"/>
      <c r="L103" s="62"/>
      <c r="M103" s="221"/>
      <c r="N103" s="43"/>
      <c r="O103" s="43"/>
      <c r="P103" s="43"/>
      <c r="Q103" s="43"/>
      <c r="R103" s="43"/>
      <c r="S103" s="43"/>
      <c r="T103" s="79"/>
      <c r="AT103" s="25" t="s">
        <v>369</v>
      </c>
      <c r="AU103" s="25" t="s">
        <v>79</v>
      </c>
    </row>
    <row r="104" spans="2:65" s="13" customFormat="1" ht="13.5">
      <c r="B104" s="233"/>
      <c r="C104" s="234"/>
      <c r="D104" s="219" t="s">
        <v>371</v>
      </c>
      <c r="E104" s="245" t="s">
        <v>21</v>
      </c>
      <c r="F104" s="246" t="s">
        <v>2711</v>
      </c>
      <c r="G104" s="234"/>
      <c r="H104" s="247">
        <v>68</v>
      </c>
      <c r="I104" s="239"/>
      <c r="J104" s="234"/>
      <c r="K104" s="234"/>
      <c r="L104" s="240"/>
      <c r="M104" s="241"/>
      <c r="N104" s="242"/>
      <c r="O104" s="242"/>
      <c r="P104" s="242"/>
      <c r="Q104" s="242"/>
      <c r="R104" s="242"/>
      <c r="S104" s="242"/>
      <c r="T104" s="243"/>
      <c r="AT104" s="244" t="s">
        <v>371</v>
      </c>
      <c r="AU104" s="244" t="s">
        <v>79</v>
      </c>
      <c r="AV104" s="13" t="s">
        <v>79</v>
      </c>
      <c r="AW104" s="13" t="s">
        <v>33</v>
      </c>
      <c r="AX104" s="13" t="s">
        <v>70</v>
      </c>
      <c r="AY104" s="244" t="s">
        <v>361</v>
      </c>
    </row>
    <row r="105" spans="2:65" s="14" customFormat="1" ht="13.5">
      <c r="B105" s="248"/>
      <c r="C105" s="249"/>
      <c r="D105" s="235" t="s">
        <v>371</v>
      </c>
      <c r="E105" s="250" t="s">
        <v>21</v>
      </c>
      <c r="F105" s="251" t="s">
        <v>2712</v>
      </c>
      <c r="G105" s="249"/>
      <c r="H105" s="252">
        <v>68</v>
      </c>
      <c r="I105" s="253"/>
      <c r="J105" s="249"/>
      <c r="K105" s="249"/>
      <c r="L105" s="254"/>
      <c r="M105" s="255"/>
      <c r="N105" s="256"/>
      <c r="O105" s="256"/>
      <c r="P105" s="256"/>
      <c r="Q105" s="256"/>
      <c r="R105" s="256"/>
      <c r="S105" s="256"/>
      <c r="T105" s="257"/>
      <c r="AT105" s="258" t="s">
        <v>371</v>
      </c>
      <c r="AU105" s="258" t="s">
        <v>79</v>
      </c>
      <c r="AV105" s="14" t="s">
        <v>147</v>
      </c>
      <c r="AW105" s="14" t="s">
        <v>33</v>
      </c>
      <c r="AX105" s="14" t="s">
        <v>77</v>
      </c>
      <c r="AY105" s="258" t="s">
        <v>361</v>
      </c>
    </row>
    <row r="106" spans="2:65" s="1" customFormat="1" ht="31.5" customHeight="1">
      <c r="B106" s="42"/>
      <c r="C106" s="207" t="s">
        <v>79</v>
      </c>
      <c r="D106" s="207" t="s">
        <v>363</v>
      </c>
      <c r="E106" s="208" t="s">
        <v>2713</v>
      </c>
      <c r="F106" s="209" t="s">
        <v>2714</v>
      </c>
      <c r="G106" s="210" t="s">
        <v>366</v>
      </c>
      <c r="H106" s="211">
        <v>34</v>
      </c>
      <c r="I106" s="212"/>
      <c r="J106" s="213">
        <f>ROUND(I106*H106,2)</f>
        <v>0</v>
      </c>
      <c r="K106" s="209" t="s">
        <v>367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79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147</v>
      </c>
    </row>
    <row r="107" spans="2:65" s="1" customFormat="1" ht="13.5">
      <c r="B107" s="42"/>
      <c r="C107" s="64"/>
      <c r="D107" s="219" t="s">
        <v>369</v>
      </c>
      <c r="E107" s="64"/>
      <c r="F107" s="220" t="s">
        <v>2714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79</v>
      </c>
    </row>
    <row r="108" spans="2:65" s="13" customFormat="1" ht="13.5">
      <c r="B108" s="233"/>
      <c r="C108" s="234"/>
      <c r="D108" s="219" t="s">
        <v>371</v>
      </c>
      <c r="E108" s="245" t="s">
        <v>21</v>
      </c>
      <c r="F108" s="246" t="s">
        <v>2715</v>
      </c>
      <c r="G108" s="234"/>
      <c r="H108" s="247">
        <v>34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79</v>
      </c>
      <c r="AV108" s="13" t="s">
        <v>79</v>
      </c>
      <c r="AW108" s="13" t="s">
        <v>33</v>
      </c>
      <c r="AX108" s="13" t="s">
        <v>70</v>
      </c>
      <c r="AY108" s="244" t="s">
        <v>361</v>
      </c>
    </row>
    <row r="109" spans="2:65" s="14" customFormat="1" ht="13.5">
      <c r="B109" s="248"/>
      <c r="C109" s="249"/>
      <c r="D109" s="235" t="s">
        <v>371</v>
      </c>
      <c r="E109" s="250" t="s">
        <v>21</v>
      </c>
      <c r="F109" s="251" t="s">
        <v>392</v>
      </c>
      <c r="G109" s="249"/>
      <c r="H109" s="252">
        <v>34</v>
      </c>
      <c r="I109" s="253"/>
      <c r="J109" s="249"/>
      <c r="K109" s="249"/>
      <c r="L109" s="254"/>
      <c r="M109" s="255"/>
      <c r="N109" s="256"/>
      <c r="O109" s="256"/>
      <c r="P109" s="256"/>
      <c r="Q109" s="256"/>
      <c r="R109" s="256"/>
      <c r="S109" s="256"/>
      <c r="T109" s="257"/>
      <c r="AT109" s="258" t="s">
        <v>371</v>
      </c>
      <c r="AU109" s="258" t="s">
        <v>79</v>
      </c>
      <c r="AV109" s="14" t="s">
        <v>147</v>
      </c>
      <c r="AW109" s="14" t="s">
        <v>33</v>
      </c>
      <c r="AX109" s="14" t="s">
        <v>77</v>
      </c>
      <c r="AY109" s="258" t="s">
        <v>361</v>
      </c>
    </row>
    <row r="110" spans="2:65" s="1" customFormat="1" ht="22.5" customHeight="1">
      <c r="B110" s="42"/>
      <c r="C110" s="207" t="s">
        <v>87</v>
      </c>
      <c r="D110" s="207" t="s">
        <v>363</v>
      </c>
      <c r="E110" s="208" t="s">
        <v>2716</v>
      </c>
      <c r="F110" s="209" t="s">
        <v>2717</v>
      </c>
      <c r="G110" s="210" t="s">
        <v>366</v>
      </c>
      <c r="H110" s="211">
        <v>34</v>
      </c>
      <c r="I110" s="212"/>
      <c r="J110" s="213">
        <f>ROUND(I110*H110,2)</f>
        <v>0</v>
      </c>
      <c r="K110" s="209" t="s">
        <v>367</v>
      </c>
      <c r="L110" s="62"/>
      <c r="M110" s="214" t="s">
        <v>21</v>
      </c>
      <c r="N110" s="215" t="s">
        <v>41</v>
      </c>
      <c r="O110" s="43"/>
      <c r="P110" s="216">
        <f>O110*H110</f>
        <v>0</v>
      </c>
      <c r="Q110" s="216">
        <v>0</v>
      </c>
      <c r="R110" s="216">
        <f>Q110*H110</f>
        <v>0</v>
      </c>
      <c r="S110" s="216">
        <v>0</v>
      </c>
      <c r="T110" s="217">
        <f>S110*H110</f>
        <v>0</v>
      </c>
      <c r="AR110" s="25" t="s">
        <v>147</v>
      </c>
      <c r="AT110" s="25" t="s">
        <v>363</v>
      </c>
      <c r="AU110" s="25" t="s">
        <v>79</v>
      </c>
      <c r="AY110" s="25" t="s">
        <v>361</v>
      </c>
      <c r="BE110" s="218">
        <f>IF(N110="základní",J110,0)</f>
        <v>0</v>
      </c>
      <c r="BF110" s="218">
        <f>IF(N110="snížená",J110,0)</f>
        <v>0</v>
      </c>
      <c r="BG110" s="218">
        <f>IF(N110="zákl. přenesená",J110,0)</f>
        <v>0</v>
      </c>
      <c r="BH110" s="218">
        <f>IF(N110="sníž. přenesená",J110,0)</f>
        <v>0</v>
      </c>
      <c r="BI110" s="218">
        <f>IF(N110="nulová",J110,0)</f>
        <v>0</v>
      </c>
      <c r="BJ110" s="25" t="s">
        <v>77</v>
      </c>
      <c r="BK110" s="218">
        <f>ROUND(I110*H110,2)</f>
        <v>0</v>
      </c>
      <c r="BL110" s="25" t="s">
        <v>147</v>
      </c>
      <c r="BM110" s="25" t="s">
        <v>398</v>
      </c>
    </row>
    <row r="111" spans="2:65" s="1" customFormat="1" ht="13.5">
      <c r="B111" s="42"/>
      <c r="C111" s="64"/>
      <c r="D111" s="235" t="s">
        <v>369</v>
      </c>
      <c r="E111" s="64"/>
      <c r="F111" s="285" t="s">
        <v>2717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369</v>
      </c>
      <c r="AU111" s="25" t="s">
        <v>79</v>
      </c>
    </row>
    <row r="112" spans="2:65" s="1" customFormat="1" ht="22.5" customHeight="1">
      <c r="B112" s="42"/>
      <c r="C112" s="207" t="s">
        <v>147</v>
      </c>
      <c r="D112" s="207" t="s">
        <v>363</v>
      </c>
      <c r="E112" s="208" t="s">
        <v>2718</v>
      </c>
      <c r="F112" s="209" t="s">
        <v>2719</v>
      </c>
      <c r="G112" s="210" t="s">
        <v>366</v>
      </c>
      <c r="H112" s="211">
        <v>36.04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417</v>
      </c>
    </row>
    <row r="113" spans="2:65" s="1" customFormat="1" ht="13.5">
      <c r="B113" s="42"/>
      <c r="C113" s="64"/>
      <c r="D113" s="219" t="s">
        <v>369</v>
      </c>
      <c r="E113" s="64"/>
      <c r="F113" s="220" t="s">
        <v>2719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3" customFormat="1" ht="13.5">
      <c r="B114" s="233"/>
      <c r="C114" s="234"/>
      <c r="D114" s="219" t="s">
        <v>371</v>
      </c>
      <c r="E114" s="245" t="s">
        <v>21</v>
      </c>
      <c r="F114" s="246" t="s">
        <v>2720</v>
      </c>
      <c r="G114" s="234"/>
      <c r="H114" s="247">
        <v>6.8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70</v>
      </c>
      <c r="AY114" s="244" t="s">
        <v>361</v>
      </c>
    </row>
    <row r="115" spans="2:65" s="13" customFormat="1" ht="13.5">
      <c r="B115" s="233"/>
      <c r="C115" s="234"/>
      <c r="D115" s="219" t="s">
        <v>371</v>
      </c>
      <c r="E115" s="245" t="s">
        <v>21</v>
      </c>
      <c r="F115" s="246" t="s">
        <v>2721</v>
      </c>
      <c r="G115" s="234"/>
      <c r="H115" s="247">
        <v>28.135000000000002</v>
      </c>
      <c r="I115" s="239"/>
      <c r="J115" s="234"/>
      <c r="K115" s="234"/>
      <c r="L115" s="240"/>
      <c r="M115" s="241"/>
      <c r="N115" s="242"/>
      <c r="O115" s="242"/>
      <c r="P115" s="242"/>
      <c r="Q115" s="242"/>
      <c r="R115" s="242"/>
      <c r="S115" s="242"/>
      <c r="T115" s="243"/>
      <c r="AT115" s="244" t="s">
        <v>371</v>
      </c>
      <c r="AU115" s="244" t="s">
        <v>79</v>
      </c>
      <c r="AV115" s="13" t="s">
        <v>79</v>
      </c>
      <c r="AW115" s="13" t="s">
        <v>33</v>
      </c>
      <c r="AX115" s="13" t="s">
        <v>70</v>
      </c>
      <c r="AY115" s="244" t="s">
        <v>361</v>
      </c>
    </row>
    <row r="116" spans="2:65" s="13" customFormat="1" ht="13.5">
      <c r="B116" s="233"/>
      <c r="C116" s="234"/>
      <c r="D116" s="219" t="s">
        <v>371</v>
      </c>
      <c r="E116" s="245" t="s">
        <v>21</v>
      </c>
      <c r="F116" s="246" t="s">
        <v>2722</v>
      </c>
      <c r="G116" s="234"/>
      <c r="H116" s="247">
        <v>1.105</v>
      </c>
      <c r="I116" s="239"/>
      <c r="J116" s="234"/>
      <c r="K116" s="234"/>
      <c r="L116" s="240"/>
      <c r="M116" s="241"/>
      <c r="N116" s="242"/>
      <c r="O116" s="242"/>
      <c r="P116" s="242"/>
      <c r="Q116" s="242"/>
      <c r="R116" s="242"/>
      <c r="S116" s="242"/>
      <c r="T116" s="243"/>
      <c r="AT116" s="244" t="s">
        <v>371</v>
      </c>
      <c r="AU116" s="244" t="s">
        <v>79</v>
      </c>
      <c r="AV116" s="13" t="s">
        <v>79</v>
      </c>
      <c r="AW116" s="13" t="s">
        <v>33</v>
      </c>
      <c r="AX116" s="13" t="s">
        <v>70</v>
      </c>
      <c r="AY116" s="244" t="s">
        <v>361</v>
      </c>
    </row>
    <row r="117" spans="2:65" s="14" customFormat="1" ht="13.5">
      <c r="B117" s="248"/>
      <c r="C117" s="249"/>
      <c r="D117" s="235" t="s">
        <v>371</v>
      </c>
      <c r="E117" s="250" t="s">
        <v>21</v>
      </c>
      <c r="F117" s="251" t="s">
        <v>2712</v>
      </c>
      <c r="G117" s="249"/>
      <c r="H117" s="252">
        <v>36.04</v>
      </c>
      <c r="I117" s="253"/>
      <c r="J117" s="249"/>
      <c r="K117" s="249"/>
      <c r="L117" s="254"/>
      <c r="M117" s="255"/>
      <c r="N117" s="256"/>
      <c r="O117" s="256"/>
      <c r="P117" s="256"/>
      <c r="Q117" s="256"/>
      <c r="R117" s="256"/>
      <c r="S117" s="256"/>
      <c r="T117" s="257"/>
      <c r="AT117" s="258" t="s">
        <v>371</v>
      </c>
      <c r="AU117" s="258" t="s">
        <v>79</v>
      </c>
      <c r="AV117" s="14" t="s">
        <v>147</v>
      </c>
      <c r="AW117" s="14" t="s">
        <v>33</v>
      </c>
      <c r="AX117" s="14" t="s">
        <v>77</v>
      </c>
      <c r="AY117" s="258" t="s">
        <v>361</v>
      </c>
    </row>
    <row r="118" spans="2:65" s="1" customFormat="1" ht="22.5" customHeight="1">
      <c r="B118" s="42"/>
      <c r="C118" s="207" t="s">
        <v>287</v>
      </c>
      <c r="D118" s="207" t="s">
        <v>363</v>
      </c>
      <c r="E118" s="208" t="s">
        <v>425</v>
      </c>
      <c r="F118" s="209" t="s">
        <v>426</v>
      </c>
      <c r="G118" s="210" t="s">
        <v>366</v>
      </c>
      <c r="H118" s="211">
        <v>36.04</v>
      </c>
      <c r="I118" s="212"/>
      <c r="J118" s="213">
        <f>ROUND(I118*H118,2)</f>
        <v>0</v>
      </c>
      <c r="K118" s="209" t="s">
        <v>367</v>
      </c>
      <c r="L118" s="62"/>
      <c r="M118" s="214" t="s">
        <v>21</v>
      </c>
      <c r="N118" s="215" t="s">
        <v>41</v>
      </c>
      <c r="O118" s="43"/>
      <c r="P118" s="216">
        <f>O118*H118</f>
        <v>0</v>
      </c>
      <c r="Q118" s="216">
        <v>0</v>
      </c>
      <c r="R118" s="216">
        <f>Q118*H118</f>
        <v>0</v>
      </c>
      <c r="S118" s="216">
        <v>0</v>
      </c>
      <c r="T118" s="217">
        <f>S118*H118</f>
        <v>0</v>
      </c>
      <c r="AR118" s="25" t="s">
        <v>147</v>
      </c>
      <c r="AT118" s="25" t="s">
        <v>363</v>
      </c>
      <c r="AU118" s="25" t="s">
        <v>79</v>
      </c>
      <c r="AY118" s="25" t="s">
        <v>361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25" t="s">
        <v>77</v>
      </c>
      <c r="BK118" s="218">
        <f>ROUND(I118*H118,2)</f>
        <v>0</v>
      </c>
      <c r="BL118" s="25" t="s">
        <v>147</v>
      </c>
      <c r="BM118" s="25" t="s">
        <v>2723</v>
      </c>
    </row>
    <row r="119" spans="2:65" s="1" customFormat="1" ht="40.5">
      <c r="B119" s="42"/>
      <c r="C119" s="64"/>
      <c r="D119" s="219" t="s">
        <v>369</v>
      </c>
      <c r="E119" s="64"/>
      <c r="F119" s="220" t="s">
        <v>428</v>
      </c>
      <c r="G119" s="64"/>
      <c r="H119" s="64"/>
      <c r="I119" s="175"/>
      <c r="J119" s="64"/>
      <c r="K119" s="64"/>
      <c r="L119" s="62"/>
      <c r="M119" s="221"/>
      <c r="N119" s="43"/>
      <c r="O119" s="43"/>
      <c r="P119" s="43"/>
      <c r="Q119" s="43"/>
      <c r="R119" s="43"/>
      <c r="S119" s="43"/>
      <c r="T119" s="79"/>
      <c r="AT119" s="25" t="s">
        <v>369</v>
      </c>
      <c r="AU119" s="25" t="s">
        <v>79</v>
      </c>
    </row>
    <row r="120" spans="2:65" s="13" customFormat="1" ht="13.5">
      <c r="B120" s="233"/>
      <c r="C120" s="234"/>
      <c r="D120" s="219" t="s">
        <v>371</v>
      </c>
      <c r="E120" s="245" t="s">
        <v>21</v>
      </c>
      <c r="F120" s="246" t="s">
        <v>2720</v>
      </c>
      <c r="G120" s="234"/>
      <c r="H120" s="247">
        <v>6.8</v>
      </c>
      <c r="I120" s="239"/>
      <c r="J120" s="234"/>
      <c r="K120" s="234"/>
      <c r="L120" s="240"/>
      <c r="M120" s="241"/>
      <c r="N120" s="242"/>
      <c r="O120" s="242"/>
      <c r="P120" s="242"/>
      <c r="Q120" s="242"/>
      <c r="R120" s="242"/>
      <c r="S120" s="242"/>
      <c r="T120" s="243"/>
      <c r="AT120" s="244" t="s">
        <v>371</v>
      </c>
      <c r="AU120" s="244" t="s">
        <v>79</v>
      </c>
      <c r="AV120" s="13" t="s">
        <v>79</v>
      </c>
      <c r="AW120" s="13" t="s">
        <v>33</v>
      </c>
      <c r="AX120" s="13" t="s">
        <v>70</v>
      </c>
      <c r="AY120" s="244" t="s">
        <v>361</v>
      </c>
    </row>
    <row r="121" spans="2:65" s="13" customFormat="1" ht="13.5">
      <c r="B121" s="233"/>
      <c r="C121" s="234"/>
      <c r="D121" s="219" t="s">
        <v>371</v>
      </c>
      <c r="E121" s="245" t="s">
        <v>21</v>
      </c>
      <c r="F121" s="246" t="s">
        <v>2721</v>
      </c>
      <c r="G121" s="234"/>
      <c r="H121" s="247">
        <v>28.135000000000002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79</v>
      </c>
      <c r="AV121" s="13" t="s">
        <v>79</v>
      </c>
      <c r="AW121" s="13" t="s">
        <v>33</v>
      </c>
      <c r="AX121" s="13" t="s">
        <v>70</v>
      </c>
      <c r="AY121" s="244" t="s">
        <v>361</v>
      </c>
    </row>
    <row r="122" spans="2:65" s="13" customFormat="1" ht="13.5">
      <c r="B122" s="233"/>
      <c r="C122" s="234"/>
      <c r="D122" s="219" t="s">
        <v>371</v>
      </c>
      <c r="E122" s="245" t="s">
        <v>21</v>
      </c>
      <c r="F122" s="246" t="s">
        <v>2722</v>
      </c>
      <c r="G122" s="234"/>
      <c r="H122" s="247">
        <v>1.105</v>
      </c>
      <c r="I122" s="239"/>
      <c r="J122" s="234"/>
      <c r="K122" s="234"/>
      <c r="L122" s="240"/>
      <c r="M122" s="241"/>
      <c r="N122" s="242"/>
      <c r="O122" s="242"/>
      <c r="P122" s="242"/>
      <c r="Q122" s="242"/>
      <c r="R122" s="242"/>
      <c r="S122" s="242"/>
      <c r="T122" s="243"/>
      <c r="AT122" s="244" t="s">
        <v>371</v>
      </c>
      <c r="AU122" s="244" t="s">
        <v>79</v>
      </c>
      <c r="AV122" s="13" t="s">
        <v>79</v>
      </c>
      <c r="AW122" s="13" t="s">
        <v>33</v>
      </c>
      <c r="AX122" s="13" t="s">
        <v>70</v>
      </c>
      <c r="AY122" s="244" t="s">
        <v>361</v>
      </c>
    </row>
    <row r="123" spans="2:65" s="14" customFormat="1" ht="13.5">
      <c r="B123" s="248"/>
      <c r="C123" s="249"/>
      <c r="D123" s="235" t="s">
        <v>371</v>
      </c>
      <c r="E123" s="250" t="s">
        <v>272</v>
      </c>
      <c r="F123" s="251" t="s">
        <v>2712</v>
      </c>
      <c r="G123" s="249"/>
      <c r="H123" s="252">
        <v>36.04</v>
      </c>
      <c r="I123" s="253"/>
      <c r="J123" s="249"/>
      <c r="K123" s="249"/>
      <c r="L123" s="254"/>
      <c r="M123" s="255"/>
      <c r="N123" s="256"/>
      <c r="O123" s="256"/>
      <c r="P123" s="256"/>
      <c r="Q123" s="256"/>
      <c r="R123" s="256"/>
      <c r="S123" s="256"/>
      <c r="T123" s="257"/>
      <c r="AT123" s="258" t="s">
        <v>371</v>
      </c>
      <c r="AU123" s="258" t="s">
        <v>79</v>
      </c>
      <c r="AV123" s="14" t="s">
        <v>147</v>
      </c>
      <c r="AW123" s="14" t="s">
        <v>33</v>
      </c>
      <c r="AX123" s="14" t="s">
        <v>77</v>
      </c>
      <c r="AY123" s="258" t="s">
        <v>361</v>
      </c>
    </row>
    <row r="124" spans="2:65" s="1" customFormat="1" ht="31.5" customHeight="1">
      <c r="B124" s="42"/>
      <c r="C124" s="207" t="s">
        <v>398</v>
      </c>
      <c r="D124" s="207" t="s">
        <v>363</v>
      </c>
      <c r="E124" s="208" t="s">
        <v>431</v>
      </c>
      <c r="F124" s="209" t="s">
        <v>432</v>
      </c>
      <c r="G124" s="210" t="s">
        <v>366</v>
      </c>
      <c r="H124" s="211">
        <v>324.36</v>
      </c>
      <c r="I124" s="212"/>
      <c r="J124" s="213">
        <f>ROUND(I124*H124,2)</f>
        <v>0</v>
      </c>
      <c r="K124" s="209" t="s">
        <v>367</v>
      </c>
      <c r="L124" s="62"/>
      <c r="M124" s="214" t="s">
        <v>21</v>
      </c>
      <c r="N124" s="215" t="s">
        <v>41</v>
      </c>
      <c r="O124" s="43"/>
      <c r="P124" s="216">
        <f>O124*H124</f>
        <v>0</v>
      </c>
      <c r="Q124" s="216">
        <v>0</v>
      </c>
      <c r="R124" s="216">
        <f>Q124*H124</f>
        <v>0</v>
      </c>
      <c r="S124" s="216">
        <v>0</v>
      </c>
      <c r="T124" s="217">
        <f>S124*H124</f>
        <v>0</v>
      </c>
      <c r="AR124" s="25" t="s">
        <v>147</v>
      </c>
      <c r="AT124" s="25" t="s">
        <v>363</v>
      </c>
      <c r="AU124" s="25" t="s">
        <v>79</v>
      </c>
      <c r="AY124" s="25" t="s">
        <v>361</v>
      </c>
      <c r="BE124" s="218">
        <f>IF(N124="základní",J124,0)</f>
        <v>0</v>
      </c>
      <c r="BF124" s="218">
        <f>IF(N124="snížená",J124,0)</f>
        <v>0</v>
      </c>
      <c r="BG124" s="218">
        <f>IF(N124="zákl. přenesená",J124,0)</f>
        <v>0</v>
      </c>
      <c r="BH124" s="218">
        <f>IF(N124="sníž. přenesená",J124,0)</f>
        <v>0</v>
      </c>
      <c r="BI124" s="218">
        <f>IF(N124="nulová",J124,0)</f>
        <v>0</v>
      </c>
      <c r="BJ124" s="25" t="s">
        <v>77</v>
      </c>
      <c r="BK124" s="218">
        <f>ROUND(I124*H124,2)</f>
        <v>0</v>
      </c>
      <c r="BL124" s="25" t="s">
        <v>147</v>
      </c>
      <c r="BM124" s="25" t="s">
        <v>2724</v>
      </c>
    </row>
    <row r="125" spans="2:65" s="1" customFormat="1" ht="40.5">
      <c r="B125" s="42"/>
      <c r="C125" s="64"/>
      <c r="D125" s="219" t="s">
        <v>369</v>
      </c>
      <c r="E125" s="64"/>
      <c r="F125" s="220" t="s">
        <v>434</v>
      </c>
      <c r="G125" s="64"/>
      <c r="H125" s="64"/>
      <c r="I125" s="175"/>
      <c r="J125" s="64"/>
      <c r="K125" s="64"/>
      <c r="L125" s="62"/>
      <c r="M125" s="221"/>
      <c r="N125" s="43"/>
      <c r="O125" s="43"/>
      <c r="P125" s="43"/>
      <c r="Q125" s="43"/>
      <c r="R125" s="43"/>
      <c r="S125" s="43"/>
      <c r="T125" s="79"/>
      <c r="AT125" s="25" t="s">
        <v>369</v>
      </c>
      <c r="AU125" s="25" t="s">
        <v>79</v>
      </c>
    </row>
    <row r="126" spans="2:65" s="13" customFormat="1" ht="13.5">
      <c r="B126" s="233"/>
      <c r="C126" s="234"/>
      <c r="D126" s="219" t="s">
        <v>371</v>
      </c>
      <c r="E126" s="245" t="s">
        <v>21</v>
      </c>
      <c r="F126" s="246" t="s">
        <v>272</v>
      </c>
      <c r="G126" s="234"/>
      <c r="H126" s="247">
        <v>36.04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371</v>
      </c>
      <c r="AU126" s="244" t="s">
        <v>79</v>
      </c>
      <c r="AV126" s="13" t="s">
        <v>79</v>
      </c>
      <c r="AW126" s="13" t="s">
        <v>33</v>
      </c>
      <c r="AX126" s="13" t="s">
        <v>77</v>
      </c>
      <c r="AY126" s="244" t="s">
        <v>361</v>
      </c>
    </row>
    <row r="127" spans="2:65" s="13" customFormat="1" ht="13.5">
      <c r="B127" s="233"/>
      <c r="C127" s="234"/>
      <c r="D127" s="235" t="s">
        <v>371</v>
      </c>
      <c r="E127" s="234"/>
      <c r="F127" s="237" t="s">
        <v>2725</v>
      </c>
      <c r="G127" s="234"/>
      <c r="H127" s="238">
        <v>324.36</v>
      </c>
      <c r="I127" s="239"/>
      <c r="J127" s="234"/>
      <c r="K127" s="234"/>
      <c r="L127" s="240"/>
      <c r="M127" s="241"/>
      <c r="N127" s="242"/>
      <c r="O127" s="242"/>
      <c r="P127" s="242"/>
      <c r="Q127" s="242"/>
      <c r="R127" s="242"/>
      <c r="S127" s="242"/>
      <c r="T127" s="243"/>
      <c r="AT127" s="244" t="s">
        <v>371</v>
      </c>
      <c r="AU127" s="244" t="s">
        <v>79</v>
      </c>
      <c r="AV127" s="13" t="s">
        <v>79</v>
      </c>
      <c r="AW127" s="13" t="s">
        <v>6</v>
      </c>
      <c r="AX127" s="13" t="s">
        <v>77</v>
      </c>
      <c r="AY127" s="244" t="s">
        <v>361</v>
      </c>
    </row>
    <row r="128" spans="2:65" s="1" customFormat="1" ht="22.5" customHeight="1">
      <c r="B128" s="42"/>
      <c r="C128" s="207" t="s">
        <v>411</v>
      </c>
      <c r="D128" s="207" t="s">
        <v>363</v>
      </c>
      <c r="E128" s="208" t="s">
        <v>441</v>
      </c>
      <c r="F128" s="209" t="s">
        <v>442</v>
      </c>
      <c r="G128" s="210" t="s">
        <v>366</v>
      </c>
      <c r="H128" s="211">
        <v>36.04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430</v>
      </c>
    </row>
    <row r="129" spans="2:65" s="1" customFormat="1" ht="13.5">
      <c r="B129" s="42"/>
      <c r="C129" s="64"/>
      <c r="D129" s="235" t="s">
        <v>369</v>
      </c>
      <c r="E129" s="64"/>
      <c r="F129" s="285" t="s">
        <v>442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" customFormat="1" ht="22.5" customHeight="1">
      <c r="B130" s="42"/>
      <c r="C130" s="207" t="s">
        <v>417</v>
      </c>
      <c r="D130" s="207" t="s">
        <v>363</v>
      </c>
      <c r="E130" s="208" t="s">
        <v>445</v>
      </c>
      <c r="F130" s="209" t="s">
        <v>446</v>
      </c>
      <c r="G130" s="210" t="s">
        <v>447</v>
      </c>
      <c r="H130" s="211">
        <v>64.872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440</v>
      </c>
    </row>
    <row r="131" spans="2:65" s="1" customFormat="1" ht="13.5">
      <c r="B131" s="42"/>
      <c r="C131" s="64"/>
      <c r="D131" s="219" t="s">
        <v>369</v>
      </c>
      <c r="E131" s="64"/>
      <c r="F131" s="220" t="s">
        <v>446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3" customFormat="1" ht="13.5">
      <c r="B132" s="233"/>
      <c r="C132" s="234"/>
      <c r="D132" s="219" t="s">
        <v>371</v>
      </c>
      <c r="E132" s="245" t="s">
        <v>21</v>
      </c>
      <c r="F132" s="246" t="s">
        <v>2726</v>
      </c>
      <c r="G132" s="234"/>
      <c r="H132" s="247">
        <v>64.872</v>
      </c>
      <c r="I132" s="239"/>
      <c r="J132" s="234"/>
      <c r="K132" s="234"/>
      <c r="L132" s="240"/>
      <c r="M132" s="241"/>
      <c r="N132" s="242"/>
      <c r="O132" s="242"/>
      <c r="P132" s="242"/>
      <c r="Q132" s="242"/>
      <c r="R132" s="242"/>
      <c r="S132" s="242"/>
      <c r="T132" s="243"/>
      <c r="AT132" s="244" t="s">
        <v>371</v>
      </c>
      <c r="AU132" s="244" t="s">
        <v>79</v>
      </c>
      <c r="AV132" s="13" t="s">
        <v>79</v>
      </c>
      <c r="AW132" s="13" t="s">
        <v>33</v>
      </c>
      <c r="AX132" s="13" t="s">
        <v>70</v>
      </c>
      <c r="AY132" s="244" t="s">
        <v>361</v>
      </c>
    </row>
    <row r="133" spans="2:65" s="14" customFormat="1" ht="13.5">
      <c r="B133" s="248"/>
      <c r="C133" s="249"/>
      <c r="D133" s="235" t="s">
        <v>371</v>
      </c>
      <c r="E133" s="250" t="s">
        <v>21</v>
      </c>
      <c r="F133" s="251" t="s">
        <v>2712</v>
      </c>
      <c r="G133" s="249"/>
      <c r="H133" s="252">
        <v>64.872</v>
      </c>
      <c r="I133" s="253"/>
      <c r="J133" s="249"/>
      <c r="K133" s="249"/>
      <c r="L133" s="254"/>
      <c r="M133" s="255"/>
      <c r="N133" s="256"/>
      <c r="O133" s="256"/>
      <c r="P133" s="256"/>
      <c r="Q133" s="256"/>
      <c r="R133" s="256"/>
      <c r="S133" s="256"/>
      <c r="T133" s="257"/>
      <c r="AT133" s="258" t="s">
        <v>371</v>
      </c>
      <c r="AU133" s="258" t="s">
        <v>79</v>
      </c>
      <c r="AV133" s="14" t="s">
        <v>147</v>
      </c>
      <c r="AW133" s="14" t="s">
        <v>33</v>
      </c>
      <c r="AX133" s="14" t="s">
        <v>77</v>
      </c>
      <c r="AY133" s="258" t="s">
        <v>361</v>
      </c>
    </row>
    <row r="134" spans="2:65" s="1" customFormat="1" ht="22.5" customHeight="1">
      <c r="B134" s="42"/>
      <c r="C134" s="207" t="s">
        <v>424</v>
      </c>
      <c r="D134" s="207" t="s">
        <v>363</v>
      </c>
      <c r="E134" s="208" t="s">
        <v>452</v>
      </c>
      <c r="F134" s="209" t="s">
        <v>453</v>
      </c>
      <c r="G134" s="210" t="s">
        <v>366</v>
      </c>
      <c r="H134" s="211">
        <v>31.96</v>
      </c>
      <c r="I134" s="212"/>
      <c r="J134" s="213">
        <f>ROUND(I134*H134,2)</f>
        <v>0</v>
      </c>
      <c r="K134" s="209" t="s">
        <v>367</v>
      </c>
      <c r="L134" s="62"/>
      <c r="M134" s="214" t="s">
        <v>21</v>
      </c>
      <c r="N134" s="215" t="s">
        <v>41</v>
      </c>
      <c r="O134" s="43"/>
      <c r="P134" s="216">
        <f>O134*H134</f>
        <v>0</v>
      </c>
      <c r="Q134" s="216">
        <v>0</v>
      </c>
      <c r="R134" s="216">
        <f>Q134*H134</f>
        <v>0</v>
      </c>
      <c r="S134" s="216">
        <v>0</v>
      </c>
      <c r="T134" s="217">
        <f>S134*H134</f>
        <v>0</v>
      </c>
      <c r="AR134" s="25" t="s">
        <v>147</v>
      </c>
      <c r="AT134" s="25" t="s">
        <v>363</v>
      </c>
      <c r="AU134" s="25" t="s">
        <v>79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451</v>
      </c>
    </row>
    <row r="135" spans="2:65" s="1" customFormat="1" ht="13.5">
      <c r="B135" s="42"/>
      <c r="C135" s="64"/>
      <c r="D135" s="219" t="s">
        <v>369</v>
      </c>
      <c r="E135" s="64"/>
      <c r="F135" s="220" t="s">
        <v>453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79</v>
      </c>
    </row>
    <row r="136" spans="2:65" s="13" customFormat="1" ht="13.5">
      <c r="B136" s="233"/>
      <c r="C136" s="234"/>
      <c r="D136" s="219" t="s">
        <v>371</v>
      </c>
      <c r="E136" s="245" t="s">
        <v>21</v>
      </c>
      <c r="F136" s="246" t="s">
        <v>2727</v>
      </c>
      <c r="G136" s="234"/>
      <c r="H136" s="247">
        <v>68</v>
      </c>
      <c r="I136" s="239"/>
      <c r="J136" s="234"/>
      <c r="K136" s="234"/>
      <c r="L136" s="240"/>
      <c r="M136" s="241"/>
      <c r="N136" s="242"/>
      <c r="O136" s="242"/>
      <c r="P136" s="242"/>
      <c r="Q136" s="242"/>
      <c r="R136" s="242"/>
      <c r="S136" s="242"/>
      <c r="T136" s="243"/>
      <c r="AT136" s="244" t="s">
        <v>371</v>
      </c>
      <c r="AU136" s="244" t="s">
        <v>79</v>
      </c>
      <c r="AV136" s="13" t="s">
        <v>79</v>
      </c>
      <c r="AW136" s="13" t="s">
        <v>33</v>
      </c>
      <c r="AX136" s="13" t="s">
        <v>70</v>
      </c>
      <c r="AY136" s="244" t="s">
        <v>361</v>
      </c>
    </row>
    <row r="137" spans="2:65" s="13" customFormat="1" ht="13.5">
      <c r="B137" s="233"/>
      <c r="C137" s="234"/>
      <c r="D137" s="219" t="s">
        <v>371</v>
      </c>
      <c r="E137" s="245" t="s">
        <v>21</v>
      </c>
      <c r="F137" s="246" t="s">
        <v>2728</v>
      </c>
      <c r="G137" s="234"/>
      <c r="H137" s="247">
        <v>-36.04</v>
      </c>
      <c r="I137" s="239"/>
      <c r="J137" s="234"/>
      <c r="K137" s="234"/>
      <c r="L137" s="240"/>
      <c r="M137" s="241"/>
      <c r="N137" s="242"/>
      <c r="O137" s="242"/>
      <c r="P137" s="242"/>
      <c r="Q137" s="242"/>
      <c r="R137" s="242"/>
      <c r="S137" s="242"/>
      <c r="T137" s="243"/>
      <c r="AT137" s="244" t="s">
        <v>371</v>
      </c>
      <c r="AU137" s="244" t="s">
        <v>79</v>
      </c>
      <c r="AV137" s="13" t="s">
        <v>79</v>
      </c>
      <c r="AW137" s="13" t="s">
        <v>33</v>
      </c>
      <c r="AX137" s="13" t="s">
        <v>70</v>
      </c>
      <c r="AY137" s="244" t="s">
        <v>361</v>
      </c>
    </row>
    <row r="138" spans="2:65" s="14" customFormat="1" ht="13.5">
      <c r="B138" s="248"/>
      <c r="C138" s="249"/>
      <c r="D138" s="235" t="s">
        <v>371</v>
      </c>
      <c r="E138" s="250" t="s">
        <v>21</v>
      </c>
      <c r="F138" s="251" t="s">
        <v>2712</v>
      </c>
      <c r="G138" s="249"/>
      <c r="H138" s="252">
        <v>31.96</v>
      </c>
      <c r="I138" s="253"/>
      <c r="J138" s="249"/>
      <c r="K138" s="249"/>
      <c r="L138" s="254"/>
      <c r="M138" s="255"/>
      <c r="N138" s="256"/>
      <c r="O138" s="256"/>
      <c r="P138" s="256"/>
      <c r="Q138" s="256"/>
      <c r="R138" s="256"/>
      <c r="S138" s="256"/>
      <c r="T138" s="257"/>
      <c r="AT138" s="258" t="s">
        <v>371</v>
      </c>
      <c r="AU138" s="258" t="s">
        <v>79</v>
      </c>
      <c r="AV138" s="14" t="s">
        <v>147</v>
      </c>
      <c r="AW138" s="14" t="s">
        <v>33</v>
      </c>
      <c r="AX138" s="14" t="s">
        <v>77</v>
      </c>
      <c r="AY138" s="258" t="s">
        <v>361</v>
      </c>
    </row>
    <row r="139" spans="2:65" s="1" customFormat="1" ht="31.5" customHeight="1">
      <c r="B139" s="42"/>
      <c r="C139" s="207" t="s">
        <v>430</v>
      </c>
      <c r="D139" s="207" t="s">
        <v>363</v>
      </c>
      <c r="E139" s="208" t="s">
        <v>2729</v>
      </c>
      <c r="F139" s="209" t="s">
        <v>2730</v>
      </c>
      <c r="G139" s="210" t="s">
        <v>366</v>
      </c>
      <c r="H139" s="211">
        <v>28.135000000000002</v>
      </c>
      <c r="I139" s="212"/>
      <c r="J139" s="213">
        <f>ROUND(I139*H139,2)</f>
        <v>0</v>
      </c>
      <c r="K139" s="209" t="s">
        <v>21</v>
      </c>
      <c r="L139" s="62"/>
      <c r="M139" s="214" t="s">
        <v>21</v>
      </c>
      <c r="N139" s="215" t="s">
        <v>41</v>
      </c>
      <c r="O139" s="43"/>
      <c r="P139" s="216">
        <f>O139*H139</f>
        <v>0</v>
      </c>
      <c r="Q139" s="216">
        <v>0</v>
      </c>
      <c r="R139" s="216">
        <f>Q139*H139</f>
        <v>0</v>
      </c>
      <c r="S139" s="216">
        <v>0</v>
      </c>
      <c r="T139" s="217">
        <f>S139*H139</f>
        <v>0</v>
      </c>
      <c r="AR139" s="25" t="s">
        <v>147</v>
      </c>
      <c r="AT139" s="25" t="s">
        <v>363</v>
      </c>
      <c r="AU139" s="25" t="s">
        <v>79</v>
      </c>
      <c r="AY139" s="25" t="s">
        <v>361</v>
      </c>
      <c r="BE139" s="218">
        <f>IF(N139="základní",J139,0)</f>
        <v>0</v>
      </c>
      <c r="BF139" s="218">
        <f>IF(N139="snížená",J139,0)</f>
        <v>0</v>
      </c>
      <c r="BG139" s="218">
        <f>IF(N139="zákl. přenesená",J139,0)</f>
        <v>0</v>
      </c>
      <c r="BH139" s="218">
        <f>IF(N139="sníž. přenesená",J139,0)</f>
        <v>0</v>
      </c>
      <c r="BI139" s="218">
        <f>IF(N139="nulová",J139,0)</f>
        <v>0</v>
      </c>
      <c r="BJ139" s="25" t="s">
        <v>77</v>
      </c>
      <c r="BK139" s="218">
        <f>ROUND(I139*H139,2)</f>
        <v>0</v>
      </c>
      <c r="BL139" s="25" t="s">
        <v>147</v>
      </c>
      <c r="BM139" s="25" t="s">
        <v>464</v>
      </c>
    </row>
    <row r="140" spans="2:65" s="1" customFormat="1" ht="13.5">
      <c r="B140" s="42"/>
      <c r="C140" s="64"/>
      <c r="D140" s="219" t="s">
        <v>369</v>
      </c>
      <c r="E140" s="64"/>
      <c r="F140" s="220" t="s">
        <v>2730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369</v>
      </c>
      <c r="AU140" s="25" t="s">
        <v>79</v>
      </c>
    </row>
    <row r="141" spans="2:65" s="13" customFormat="1" ht="13.5">
      <c r="B141" s="233"/>
      <c r="C141" s="234"/>
      <c r="D141" s="219" t="s">
        <v>371</v>
      </c>
      <c r="E141" s="245" t="s">
        <v>21</v>
      </c>
      <c r="F141" s="246" t="s">
        <v>2731</v>
      </c>
      <c r="G141" s="234"/>
      <c r="H141" s="247">
        <v>28.135000000000002</v>
      </c>
      <c r="I141" s="239"/>
      <c r="J141" s="234"/>
      <c r="K141" s="234"/>
      <c r="L141" s="240"/>
      <c r="M141" s="241"/>
      <c r="N141" s="242"/>
      <c r="O141" s="242"/>
      <c r="P141" s="242"/>
      <c r="Q141" s="242"/>
      <c r="R141" s="242"/>
      <c r="S141" s="242"/>
      <c r="T141" s="243"/>
      <c r="AT141" s="244" t="s">
        <v>371</v>
      </c>
      <c r="AU141" s="244" t="s">
        <v>79</v>
      </c>
      <c r="AV141" s="13" t="s">
        <v>79</v>
      </c>
      <c r="AW141" s="13" t="s">
        <v>33</v>
      </c>
      <c r="AX141" s="13" t="s">
        <v>70</v>
      </c>
      <c r="AY141" s="244" t="s">
        <v>361</v>
      </c>
    </row>
    <row r="142" spans="2:65" s="14" customFormat="1" ht="13.5">
      <c r="B142" s="248"/>
      <c r="C142" s="249"/>
      <c r="D142" s="235" t="s">
        <v>371</v>
      </c>
      <c r="E142" s="250" t="s">
        <v>21</v>
      </c>
      <c r="F142" s="251" t="s">
        <v>2712</v>
      </c>
      <c r="G142" s="249"/>
      <c r="H142" s="252">
        <v>28.135000000000002</v>
      </c>
      <c r="I142" s="253"/>
      <c r="J142" s="249"/>
      <c r="K142" s="249"/>
      <c r="L142" s="254"/>
      <c r="M142" s="255"/>
      <c r="N142" s="256"/>
      <c r="O142" s="256"/>
      <c r="P142" s="256"/>
      <c r="Q142" s="256"/>
      <c r="R142" s="256"/>
      <c r="S142" s="256"/>
      <c r="T142" s="257"/>
      <c r="AT142" s="258" t="s">
        <v>371</v>
      </c>
      <c r="AU142" s="258" t="s">
        <v>79</v>
      </c>
      <c r="AV142" s="14" t="s">
        <v>147</v>
      </c>
      <c r="AW142" s="14" t="s">
        <v>33</v>
      </c>
      <c r="AX142" s="14" t="s">
        <v>77</v>
      </c>
      <c r="AY142" s="258" t="s">
        <v>361</v>
      </c>
    </row>
    <row r="143" spans="2:65" s="1" customFormat="1" ht="22.5" customHeight="1">
      <c r="B143" s="42"/>
      <c r="C143" s="273" t="s">
        <v>285</v>
      </c>
      <c r="D143" s="273" t="s">
        <v>952</v>
      </c>
      <c r="E143" s="274" t="s">
        <v>2732</v>
      </c>
      <c r="F143" s="275" t="s">
        <v>2733</v>
      </c>
      <c r="G143" s="276" t="s">
        <v>447</v>
      </c>
      <c r="H143" s="277">
        <v>53.174999999999997</v>
      </c>
      <c r="I143" s="278"/>
      <c r="J143" s="279">
        <f>ROUND(I143*H143,2)</f>
        <v>0</v>
      </c>
      <c r="K143" s="275" t="s">
        <v>367</v>
      </c>
      <c r="L143" s="280"/>
      <c r="M143" s="281" t="s">
        <v>21</v>
      </c>
      <c r="N143" s="282" t="s">
        <v>41</v>
      </c>
      <c r="O143" s="43"/>
      <c r="P143" s="216">
        <f>O143*H143</f>
        <v>0</v>
      </c>
      <c r="Q143" s="216">
        <v>1</v>
      </c>
      <c r="R143" s="216">
        <f>Q143*H143</f>
        <v>53.174999999999997</v>
      </c>
      <c r="S143" s="216">
        <v>0</v>
      </c>
      <c r="T143" s="217">
        <f>S143*H143</f>
        <v>0</v>
      </c>
      <c r="AR143" s="25" t="s">
        <v>417</v>
      </c>
      <c r="AT143" s="25" t="s">
        <v>952</v>
      </c>
      <c r="AU143" s="25" t="s">
        <v>79</v>
      </c>
      <c r="AY143" s="25" t="s">
        <v>361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25" t="s">
        <v>77</v>
      </c>
      <c r="BK143" s="218">
        <f>ROUND(I143*H143,2)</f>
        <v>0</v>
      </c>
      <c r="BL143" s="25" t="s">
        <v>147</v>
      </c>
      <c r="BM143" s="25" t="s">
        <v>477</v>
      </c>
    </row>
    <row r="144" spans="2:65" s="1" customFormat="1" ht="13.5">
      <c r="B144" s="42"/>
      <c r="C144" s="64"/>
      <c r="D144" s="219" t="s">
        <v>369</v>
      </c>
      <c r="E144" s="64"/>
      <c r="F144" s="220" t="s">
        <v>2733</v>
      </c>
      <c r="G144" s="64"/>
      <c r="H144" s="64"/>
      <c r="I144" s="175"/>
      <c r="J144" s="64"/>
      <c r="K144" s="64"/>
      <c r="L144" s="62"/>
      <c r="M144" s="221"/>
      <c r="N144" s="43"/>
      <c r="O144" s="43"/>
      <c r="P144" s="43"/>
      <c r="Q144" s="43"/>
      <c r="R144" s="43"/>
      <c r="S144" s="43"/>
      <c r="T144" s="79"/>
      <c r="AT144" s="25" t="s">
        <v>369</v>
      </c>
      <c r="AU144" s="25" t="s">
        <v>79</v>
      </c>
    </row>
    <row r="145" spans="2:65" s="13" customFormat="1" ht="13.5">
      <c r="B145" s="233"/>
      <c r="C145" s="234"/>
      <c r="D145" s="219" t="s">
        <v>371</v>
      </c>
      <c r="E145" s="245" t="s">
        <v>21</v>
      </c>
      <c r="F145" s="246" t="s">
        <v>2734</v>
      </c>
      <c r="G145" s="234"/>
      <c r="H145" s="247">
        <v>53.174999999999997</v>
      </c>
      <c r="I145" s="239"/>
      <c r="J145" s="234"/>
      <c r="K145" s="234"/>
      <c r="L145" s="240"/>
      <c r="M145" s="241"/>
      <c r="N145" s="242"/>
      <c r="O145" s="242"/>
      <c r="P145" s="242"/>
      <c r="Q145" s="242"/>
      <c r="R145" s="242"/>
      <c r="S145" s="242"/>
      <c r="T145" s="243"/>
      <c r="AT145" s="244" t="s">
        <v>371</v>
      </c>
      <c r="AU145" s="244" t="s">
        <v>79</v>
      </c>
      <c r="AV145" s="13" t="s">
        <v>79</v>
      </c>
      <c r="AW145" s="13" t="s">
        <v>33</v>
      </c>
      <c r="AX145" s="13" t="s">
        <v>70</v>
      </c>
      <c r="AY145" s="244" t="s">
        <v>361</v>
      </c>
    </row>
    <row r="146" spans="2:65" s="14" customFormat="1" ht="13.5">
      <c r="B146" s="248"/>
      <c r="C146" s="249"/>
      <c r="D146" s="219" t="s">
        <v>371</v>
      </c>
      <c r="E146" s="259" t="s">
        <v>21</v>
      </c>
      <c r="F146" s="260" t="s">
        <v>392</v>
      </c>
      <c r="G146" s="249"/>
      <c r="H146" s="261">
        <v>53.174999999999997</v>
      </c>
      <c r="I146" s="253"/>
      <c r="J146" s="249"/>
      <c r="K146" s="249"/>
      <c r="L146" s="254"/>
      <c r="M146" s="255"/>
      <c r="N146" s="256"/>
      <c r="O146" s="256"/>
      <c r="P146" s="256"/>
      <c r="Q146" s="256"/>
      <c r="R146" s="256"/>
      <c r="S146" s="256"/>
      <c r="T146" s="257"/>
      <c r="AT146" s="258" t="s">
        <v>371</v>
      </c>
      <c r="AU146" s="258" t="s">
        <v>79</v>
      </c>
      <c r="AV146" s="14" t="s">
        <v>147</v>
      </c>
      <c r="AW146" s="14" t="s">
        <v>33</v>
      </c>
      <c r="AX146" s="14" t="s">
        <v>77</v>
      </c>
      <c r="AY146" s="258" t="s">
        <v>361</v>
      </c>
    </row>
    <row r="147" spans="2:65" s="11" customFormat="1" ht="29.85" customHeight="1">
      <c r="B147" s="190"/>
      <c r="C147" s="191"/>
      <c r="D147" s="204" t="s">
        <v>69</v>
      </c>
      <c r="E147" s="205" t="s">
        <v>147</v>
      </c>
      <c r="F147" s="205" t="s">
        <v>719</v>
      </c>
      <c r="G147" s="191"/>
      <c r="H147" s="191"/>
      <c r="I147" s="194"/>
      <c r="J147" s="206">
        <f>BK147</f>
        <v>0</v>
      </c>
      <c r="K147" s="191"/>
      <c r="L147" s="196"/>
      <c r="M147" s="197"/>
      <c r="N147" s="198"/>
      <c r="O147" s="198"/>
      <c r="P147" s="199">
        <f>SUM(P148:P149)</f>
        <v>0</v>
      </c>
      <c r="Q147" s="198"/>
      <c r="R147" s="199">
        <f>SUM(R148:R149)</f>
        <v>12.857236</v>
      </c>
      <c r="S147" s="198"/>
      <c r="T147" s="200">
        <f>SUM(T148:T149)</f>
        <v>0</v>
      </c>
      <c r="AR147" s="201" t="s">
        <v>77</v>
      </c>
      <c r="AT147" s="202" t="s">
        <v>69</v>
      </c>
      <c r="AU147" s="202" t="s">
        <v>77</v>
      </c>
      <c r="AY147" s="201" t="s">
        <v>361</v>
      </c>
      <c r="BK147" s="203">
        <f>SUM(BK148:BK149)</f>
        <v>0</v>
      </c>
    </row>
    <row r="148" spans="2:65" s="1" customFormat="1" ht="22.5" customHeight="1">
      <c r="B148" s="42"/>
      <c r="C148" s="207" t="s">
        <v>440</v>
      </c>
      <c r="D148" s="207" t="s">
        <v>363</v>
      </c>
      <c r="E148" s="208" t="s">
        <v>2735</v>
      </c>
      <c r="F148" s="209" t="s">
        <v>2736</v>
      </c>
      <c r="G148" s="210" t="s">
        <v>366</v>
      </c>
      <c r="H148" s="211">
        <v>6.8</v>
      </c>
      <c r="I148" s="212"/>
      <c r="J148" s="213">
        <f>ROUND(I148*H148,2)</f>
        <v>0</v>
      </c>
      <c r="K148" s="209" t="s">
        <v>367</v>
      </c>
      <c r="L148" s="62"/>
      <c r="M148" s="214" t="s">
        <v>21</v>
      </c>
      <c r="N148" s="215" t="s">
        <v>41</v>
      </c>
      <c r="O148" s="43"/>
      <c r="P148" s="216">
        <f>O148*H148</f>
        <v>0</v>
      </c>
      <c r="Q148" s="216">
        <v>1.8907700000000001</v>
      </c>
      <c r="R148" s="216">
        <f>Q148*H148</f>
        <v>12.857236</v>
      </c>
      <c r="S148" s="216">
        <v>0</v>
      </c>
      <c r="T148" s="217">
        <f>S148*H148</f>
        <v>0</v>
      </c>
      <c r="AR148" s="25" t="s">
        <v>147</v>
      </c>
      <c r="AT148" s="25" t="s">
        <v>363</v>
      </c>
      <c r="AU148" s="25" t="s">
        <v>79</v>
      </c>
      <c r="AY148" s="25" t="s">
        <v>361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25" t="s">
        <v>77</v>
      </c>
      <c r="BK148" s="218">
        <f>ROUND(I148*H148,2)</f>
        <v>0</v>
      </c>
      <c r="BL148" s="25" t="s">
        <v>147</v>
      </c>
      <c r="BM148" s="25" t="s">
        <v>491</v>
      </c>
    </row>
    <row r="149" spans="2:65" s="1" customFormat="1" ht="13.5">
      <c r="B149" s="42"/>
      <c r="C149" s="64"/>
      <c r="D149" s="219" t="s">
        <v>369</v>
      </c>
      <c r="E149" s="64"/>
      <c r="F149" s="220" t="s">
        <v>2736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369</v>
      </c>
      <c r="AU149" s="25" t="s">
        <v>79</v>
      </c>
    </row>
    <row r="150" spans="2:65" s="11" customFormat="1" ht="29.85" customHeight="1">
      <c r="B150" s="190"/>
      <c r="C150" s="191"/>
      <c r="D150" s="204" t="s">
        <v>69</v>
      </c>
      <c r="E150" s="205" t="s">
        <v>424</v>
      </c>
      <c r="F150" s="205" t="s">
        <v>2737</v>
      </c>
      <c r="G150" s="191"/>
      <c r="H150" s="191"/>
      <c r="I150" s="194"/>
      <c r="J150" s="206">
        <f>BK150</f>
        <v>0</v>
      </c>
      <c r="K150" s="191"/>
      <c r="L150" s="196"/>
      <c r="M150" s="197"/>
      <c r="N150" s="198"/>
      <c r="O150" s="198"/>
      <c r="P150" s="199">
        <f>SUM(P151:P152)</f>
        <v>0</v>
      </c>
      <c r="Q150" s="198"/>
      <c r="R150" s="199">
        <f>SUM(R151:R152)</f>
        <v>0</v>
      </c>
      <c r="S150" s="198"/>
      <c r="T150" s="200">
        <f>SUM(T151:T152)</f>
        <v>0</v>
      </c>
      <c r="AR150" s="201" t="s">
        <v>77</v>
      </c>
      <c r="AT150" s="202" t="s">
        <v>69</v>
      </c>
      <c r="AU150" s="202" t="s">
        <v>77</v>
      </c>
      <c r="AY150" s="201" t="s">
        <v>361</v>
      </c>
      <c r="BK150" s="203">
        <f>SUM(BK151:BK152)</f>
        <v>0</v>
      </c>
    </row>
    <row r="151" spans="2:65" s="1" customFormat="1" ht="22.5" customHeight="1">
      <c r="B151" s="42"/>
      <c r="C151" s="207" t="s">
        <v>444</v>
      </c>
      <c r="D151" s="207" t="s">
        <v>363</v>
      </c>
      <c r="E151" s="208" t="s">
        <v>2738</v>
      </c>
      <c r="F151" s="209" t="s">
        <v>2739</v>
      </c>
      <c r="G151" s="210" t="s">
        <v>2740</v>
      </c>
      <c r="H151" s="211">
        <v>60</v>
      </c>
      <c r="I151" s="212"/>
      <c r="J151" s="213">
        <f>ROUND(I151*H151,2)</f>
        <v>0</v>
      </c>
      <c r="K151" s="209" t="s">
        <v>21</v>
      </c>
      <c r="L151" s="62"/>
      <c r="M151" s="214" t="s">
        <v>21</v>
      </c>
      <c r="N151" s="215" t="s">
        <v>41</v>
      </c>
      <c r="O151" s="43"/>
      <c r="P151" s="216">
        <f>O151*H151</f>
        <v>0</v>
      </c>
      <c r="Q151" s="216">
        <v>0</v>
      </c>
      <c r="R151" s="216">
        <f>Q151*H151</f>
        <v>0</v>
      </c>
      <c r="S151" s="216">
        <v>0</v>
      </c>
      <c r="T151" s="217">
        <f>S151*H151</f>
        <v>0</v>
      </c>
      <c r="AR151" s="25" t="s">
        <v>147</v>
      </c>
      <c r="AT151" s="25" t="s">
        <v>363</v>
      </c>
      <c r="AU151" s="25" t="s">
        <v>79</v>
      </c>
      <c r="AY151" s="25" t="s">
        <v>361</v>
      </c>
      <c r="BE151" s="218">
        <f>IF(N151="základní",J151,0)</f>
        <v>0</v>
      </c>
      <c r="BF151" s="218">
        <f>IF(N151="snížená",J151,0)</f>
        <v>0</v>
      </c>
      <c r="BG151" s="218">
        <f>IF(N151="zákl. přenesená",J151,0)</f>
        <v>0</v>
      </c>
      <c r="BH151" s="218">
        <f>IF(N151="sníž. přenesená",J151,0)</f>
        <v>0</v>
      </c>
      <c r="BI151" s="218">
        <f>IF(N151="nulová",J151,0)</f>
        <v>0</v>
      </c>
      <c r="BJ151" s="25" t="s">
        <v>77</v>
      </c>
      <c r="BK151" s="218">
        <f>ROUND(I151*H151,2)</f>
        <v>0</v>
      </c>
      <c r="BL151" s="25" t="s">
        <v>147</v>
      </c>
      <c r="BM151" s="25" t="s">
        <v>501</v>
      </c>
    </row>
    <row r="152" spans="2:65" s="1" customFormat="1" ht="13.5">
      <c r="B152" s="42"/>
      <c r="C152" s="64"/>
      <c r="D152" s="219" t="s">
        <v>369</v>
      </c>
      <c r="E152" s="64"/>
      <c r="F152" s="220" t="s">
        <v>2739</v>
      </c>
      <c r="G152" s="64"/>
      <c r="H152" s="64"/>
      <c r="I152" s="175"/>
      <c r="J152" s="64"/>
      <c r="K152" s="64"/>
      <c r="L152" s="62"/>
      <c r="M152" s="221"/>
      <c r="N152" s="43"/>
      <c r="O152" s="43"/>
      <c r="P152" s="43"/>
      <c r="Q152" s="43"/>
      <c r="R152" s="43"/>
      <c r="S152" s="43"/>
      <c r="T152" s="79"/>
      <c r="AT152" s="25" t="s">
        <v>369</v>
      </c>
      <c r="AU152" s="25" t="s">
        <v>79</v>
      </c>
    </row>
    <row r="153" spans="2:65" s="11" customFormat="1" ht="37.35" customHeight="1">
      <c r="B153" s="190"/>
      <c r="C153" s="191"/>
      <c r="D153" s="192" t="s">
        <v>69</v>
      </c>
      <c r="E153" s="193" t="s">
        <v>1160</v>
      </c>
      <c r="F153" s="193" t="s">
        <v>1161</v>
      </c>
      <c r="G153" s="191"/>
      <c r="H153" s="191"/>
      <c r="I153" s="194"/>
      <c r="J153" s="195">
        <f>BK153</f>
        <v>0</v>
      </c>
      <c r="K153" s="191"/>
      <c r="L153" s="196"/>
      <c r="M153" s="197"/>
      <c r="N153" s="198"/>
      <c r="O153" s="198"/>
      <c r="P153" s="199">
        <f>P154+P181+P256+P331+P352+P401</f>
        <v>0</v>
      </c>
      <c r="Q153" s="198"/>
      <c r="R153" s="199">
        <f>R154+R181+R256+R331+R352+R401</f>
        <v>0.76355499999999987</v>
      </c>
      <c r="S153" s="198"/>
      <c r="T153" s="200">
        <f>T154+T181+T256+T331+T352+T401</f>
        <v>0</v>
      </c>
      <c r="AR153" s="201" t="s">
        <v>79</v>
      </c>
      <c r="AT153" s="202" t="s">
        <v>69</v>
      </c>
      <c r="AU153" s="202" t="s">
        <v>70</v>
      </c>
      <c r="AY153" s="201" t="s">
        <v>361</v>
      </c>
      <c r="BK153" s="203">
        <f>BK154+BK181+BK256+BK331+BK352+BK401</f>
        <v>0</v>
      </c>
    </row>
    <row r="154" spans="2:65" s="11" customFormat="1" ht="19.899999999999999" customHeight="1">
      <c r="B154" s="190"/>
      <c r="C154" s="191"/>
      <c r="D154" s="204" t="s">
        <v>69</v>
      </c>
      <c r="E154" s="205" t="s">
        <v>1330</v>
      </c>
      <c r="F154" s="205" t="s">
        <v>1331</v>
      </c>
      <c r="G154" s="191"/>
      <c r="H154" s="191"/>
      <c r="I154" s="194"/>
      <c r="J154" s="206">
        <f>BK154</f>
        <v>0</v>
      </c>
      <c r="K154" s="191"/>
      <c r="L154" s="196"/>
      <c r="M154" s="197"/>
      <c r="N154" s="198"/>
      <c r="O154" s="198"/>
      <c r="P154" s="199">
        <f>SUM(P155:P180)</f>
        <v>0</v>
      </c>
      <c r="Q154" s="198"/>
      <c r="R154" s="199">
        <f>SUM(R155:R180)</f>
        <v>0.10837499999999999</v>
      </c>
      <c r="S154" s="198"/>
      <c r="T154" s="200">
        <f>SUM(T155:T180)</f>
        <v>0</v>
      </c>
      <c r="AR154" s="201" t="s">
        <v>79</v>
      </c>
      <c r="AT154" s="202" t="s">
        <v>69</v>
      </c>
      <c r="AU154" s="202" t="s">
        <v>77</v>
      </c>
      <c r="AY154" s="201" t="s">
        <v>361</v>
      </c>
      <c r="BK154" s="203">
        <f>SUM(BK155:BK180)</f>
        <v>0</v>
      </c>
    </row>
    <row r="155" spans="2:65" s="1" customFormat="1" ht="31.5" customHeight="1">
      <c r="B155" s="42"/>
      <c r="C155" s="207" t="s">
        <v>451</v>
      </c>
      <c r="D155" s="207" t="s">
        <v>363</v>
      </c>
      <c r="E155" s="208" t="s">
        <v>2525</v>
      </c>
      <c r="F155" s="209" t="s">
        <v>2526</v>
      </c>
      <c r="G155" s="210" t="s">
        <v>685</v>
      </c>
      <c r="H155" s="211">
        <v>1408</v>
      </c>
      <c r="I155" s="212"/>
      <c r="J155" s="213">
        <f>ROUND(I155*H155,2)</f>
        <v>0</v>
      </c>
      <c r="K155" s="209" t="s">
        <v>367</v>
      </c>
      <c r="L155" s="62"/>
      <c r="M155" s="214" t="s">
        <v>21</v>
      </c>
      <c r="N155" s="215" t="s">
        <v>41</v>
      </c>
      <c r="O155" s="43"/>
      <c r="P155" s="216">
        <f>O155*H155</f>
        <v>0</v>
      </c>
      <c r="Q155" s="216">
        <v>6.0000000000000002E-5</v>
      </c>
      <c r="R155" s="216">
        <f>Q155*H155</f>
        <v>8.448E-2</v>
      </c>
      <c r="S155" s="216">
        <v>0</v>
      </c>
      <c r="T155" s="217">
        <f>S155*H155</f>
        <v>0</v>
      </c>
      <c r="AR155" s="25" t="s">
        <v>464</v>
      </c>
      <c r="AT155" s="25" t="s">
        <v>363</v>
      </c>
      <c r="AU155" s="25" t="s">
        <v>79</v>
      </c>
      <c r="AY155" s="25" t="s">
        <v>361</v>
      </c>
      <c r="BE155" s="218">
        <f>IF(N155="základní",J155,0)</f>
        <v>0</v>
      </c>
      <c r="BF155" s="218">
        <f>IF(N155="snížená",J155,0)</f>
        <v>0</v>
      </c>
      <c r="BG155" s="218">
        <f>IF(N155="zákl. přenesená",J155,0)</f>
        <v>0</v>
      </c>
      <c r="BH155" s="218">
        <f>IF(N155="sníž. přenesená",J155,0)</f>
        <v>0</v>
      </c>
      <c r="BI155" s="218">
        <f>IF(N155="nulová",J155,0)</f>
        <v>0</v>
      </c>
      <c r="BJ155" s="25" t="s">
        <v>77</v>
      </c>
      <c r="BK155" s="218">
        <f>ROUND(I155*H155,2)</f>
        <v>0</v>
      </c>
      <c r="BL155" s="25" t="s">
        <v>464</v>
      </c>
      <c r="BM155" s="25" t="s">
        <v>512</v>
      </c>
    </row>
    <row r="156" spans="2:65" s="1" customFormat="1" ht="13.5">
      <c r="B156" s="42"/>
      <c r="C156" s="64"/>
      <c r="D156" s="219" t="s">
        <v>369</v>
      </c>
      <c r="E156" s="64"/>
      <c r="F156" s="220" t="s">
        <v>2526</v>
      </c>
      <c r="G156" s="64"/>
      <c r="H156" s="64"/>
      <c r="I156" s="175"/>
      <c r="J156" s="64"/>
      <c r="K156" s="64"/>
      <c r="L156" s="62"/>
      <c r="M156" s="221"/>
      <c r="N156" s="43"/>
      <c r="O156" s="43"/>
      <c r="P156" s="43"/>
      <c r="Q156" s="43"/>
      <c r="R156" s="43"/>
      <c r="S156" s="43"/>
      <c r="T156" s="79"/>
      <c r="AT156" s="25" t="s">
        <v>369</v>
      </c>
      <c r="AU156" s="25" t="s">
        <v>79</v>
      </c>
    </row>
    <row r="157" spans="2:65" s="13" customFormat="1" ht="13.5">
      <c r="B157" s="233"/>
      <c r="C157" s="234"/>
      <c r="D157" s="219" t="s">
        <v>371</v>
      </c>
      <c r="E157" s="245" t="s">
        <v>21</v>
      </c>
      <c r="F157" s="246" t="s">
        <v>2741</v>
      </c>
      <c r="G157" s="234"/>
      <c r="H157" s="247">
        <v>1408</v>
      </c>
      <c r="I157" s="239"/>
      <c r="J157" s="234"/>
      <c r="K157" s="234"/>
      <c r="L157" s="240"/>
      <c r="M157" s="241"/>
      <c r="N157" s="242"/>
      <c r="O157" s="242"/>
      <c r="P157" s="242"/>
      <c r="Q157" s="242"/>
      <c r="R157" s="242"/>
      <c r="S157" s="242"/>
      <c r="T157" s="243"/>
      <c r="AT157" s="244" t="s">
        <v>371</v>
      </c>
      <c r="AU157" s="244" t="s">
        <v>79</v>
      </c>
      <c r="AV157" s="13" t="s">
        <v>79</v>
      </c>
      <c r="AW157" s="13" t="s">
        <v>33</v>
      </c>
      <c r="AX157" s="13" t="s">
        <v>70</v>
      </c>
      <c r="AY157" s="244" t="s">
        <v>361</v>
      </c>
    </row>
    <row r="158" spans="2:65" s="14" customFormat="1" ht="13.5">
      <c r="B158" s="248"/>
      <c r="C158" s="249"/>
      <c r="D158" s="235" t="s">
        <v>371</v>
      </c>
      <c r="E158" s="250" t="s">
        <v>21</v>
      </c>
      <c r="F158" s="251" t="s">
        <v>392</v>
      </c>
      <c r="G158" s="249"/>
      <c r="H158" s="252">
        <v>1408</v>
      </c>
      <c r="I158" s="253"/>
      <c r="J158" s="249"/>
      <c r="K158" s="249"/>
      <c r="L158" s="254"/>
      <c r="M158" s="255"/>
      <c r="N158" s="256"/>
      <c r="O158" s="256"/>
      <c r="P158" s="256"/>
      <c r="Q158" s="256"/>
      <c r="R158" s="256"/>
      <c r="S158" s="256"/>
      <c r="T158" s="257"/>
      <c r="AT158" s="258" t="s">
        <v>371</v>
      </c>
      <c r="AU158" s="258" t="s">
        <v>79</v>
      </c>
      <c r="AV158" s="14" t="s">
        <v>147</v>
      </c>
      <c r="AW158" s="14" t="s">
        <v>33</v>
      </c>
      <c r="AX158" s="14" t="s">
        <v>77</v>
      </c>
      <c r="AY158" s="258" t="s">
        <v>361</v>
      </c>
    </row>
    <row r="159" spans="2:65" s="1" customFormat="1" ht="22.5" customHeight="1">
      <c r="B159" s="42"/>
      <c r="C159" s="273" t="s">
        <v>10</v>
      </c>
      <c r="D159" s="273" t="s">
        <v>952</v>
      </c>
      <c r="E159" s="274" t="s">
        <v>2530</v>
      </c>
      <c r="F159" s="275" t="s">
        <v>2742</v>
      </c>
      <c r="G159" s="276" t="s">
        <v>685</v>
      </c>
      <c r="H159" s="277">
        <v>39.5</v>
      </c>
      <c r="I159" s="278"/>
      <c r="J159" s="279">
        <f>ROUND(I159*H159,2)</f>
        <v>0</v>
      </c>
      <c r="K159" s="275" t="s">
        <v>367</v>
      </c>
      <c r="L159" s="280"/>
      <c r="M159" s="281" t="s">
        <v>21</v>
      </c>
      <c r="N159" s="282" t="s">
        <v>41</v>
      </c>
      <c r="O159" s="43"/>
      <c r="P159" s="216">
        <f>O159*H159</f>
        <v>0</v>
      </c>
      <c r="Q159" s="216">
        <v>4.0000000000000003E-5</v>
      </c>
      <c r="R159" s="216">
        <f>Q159*H159</f>
        <v>1.58E-3</v>
      </c>
      <c r="S159" s="216">
        <v>0</v>
      </c>
      <c r="T159" s="217">
        <f>S159*H159</f>
        <v>0</v>
      </c>
      <c r="AR159" s="25" t="s">
        <v>580</v>
      </c>
      <c r="AT159" s="25" t="s">
        <v>952</v>
      </c>
      <c r="AU159" s="25" t="s">
        <v>79</v>
      </c>
      <c r="AY159" s="25" t="s">
        <v>361</v>
      </c>
      <c r="BE159" s="218">
        <f>IF(N159="základní",J159,0)</f>
        <v>0</v>
      </c>
      <c r="BF159" s="218">
        <f>IF(N159="snížená",J159,0)</f>
        <v>0</v>
      </c>
      <c r="BG159" s="218">
        <f>IF(N159="zákl. přenesená",J159,0)</f>
        <v>0</v>
      </c>
      <c r="BH159" s="218">
        <f>IF(N159="sníž. přenesená",J159,0)</f>
        <v>0</v>
      </c>
      <c r="BI159" s="218">
        <f>IF(N159="nulová",J159,0)</f>
        <v>0</v>
      </c>
      <c r="BJ159" s="25" t="s">
        <v>77</v>
      </c>
      <c r="BK159" s="218">
        <f>ROUND(I159*H159,2)</f>
        <v>0</v>
      </c>
      <c r="BL159" s="25" t="s">
        <v>464</v>
      </c>
      <c r="BM159" s="25" t="s">
        <v>526</v>
      </c>
    </row>
    <row r="160" spans="2:65" s="1" customFormat="1" ht="13.5">
      <c r="B160" s="42"/>
      <c r="C160" s="64"/>
      <c r="D160" s="235" t="s">
        <v>369</v>
      </c>
      <c r="E160" s="64"/>
      <c r="F160" s="285" t="s">
        <v>2742</v>
      </c>
      <c r="G160" s="64"/>
      <c r="H160" s="64"/>
      <c r="I160" s="175"/>
      <c r="J160" s="64"/>
      <c r="K160" s="64"/>
      <c r="L160" s="62"/>
      <c r="M160" s="221"/>
      <c r="N160" s="43"/>
      <c r="O160" s="43"/>
      <c r="P160" s="43"/>
      <c r="Q160" s="43"/>
      <c r="R160" s="43"/>
      <c r="S160" s="43"/>
      <c r="T160" s="79"/>
      <c r="AT160" s="25" t="s">
        <v>369</v>
      </c>
      <c r="AU160" s="25" t="s">
        <v>79</v>
      </c>
    </row>
    <row r="161" spans="2:65" s="1" customFormat="1" ht="22.5" customHeight="1">
      <c r="B161" s="42"/>
      <c r="C161" s="273" t="s">
        <v>464</v>
      </c>
      <c r="D161" s="273" t="s">
        <v>952</v>
      </c>
      <c r="E161" s="274" t="s">
        <v>2535</v>
      </c>
      <c r="F161" s="275" t="s">
        <v>2743</v>
      </c>
      <c r="G161" s="276" t="s">
        <v>685</v>
      </c>
      <c r="H161" s="277">
        <v>52.5</v>
      </c>
      <c r="I161" s="278"/>
      <c r="J161" s="279">
        <f>ROUND(I161*H161,2)</f>
        <v>0</v>
      </c>
      <c r="K161" s="275" t="s">
        <v>367</v>
      </c>
      <c r="L161" s="280"/>
      <c r="M161" s="281" t="s">
        <v>21</v>
      </c>
      <c r="N161" s="282" t="s">
        <v>41</v>
      </c>
      <c r="O161" s="43"/>
      <c r="P161" s="216">
        <f>O161*H161</f>
        <v>0</v>
      </c>
      <c r="Q161" s="216">
        <v>5.0000000000000002E-5</v>
      </c>
      <c r="R161" s="216">
        <f>Q161*H161</f>
        <v>2.6250000000000002E-3</v>
      </c>
      <c r="S161" s="216">
        <v>0</v>
      </c>
      <c r="T161" s="217">
        <f>S161*H161</f>
        <v>0</v>
      </c>
      <c r="AR161" s="25" t="s">
        <v>580</v>
      </c>
      <c r="AT161" s="25" t="s">
        <v>952</v>
      </c>
      <c r="AU161" s="25" t="s">
        <v>79</v>
      </c>
      <c r="AY161" s="25" t="s">
        <v>361</v>
      </c>
      <c r="BE161" s="218">
        <f>IF(N161="základní",J161,0)</f>
        <v>0</v>
      </c>
      <c r="BF161" s="218">
        <f>IF(N161="snížená",J161,0)</f>
        <v>0</v>
      </c>
      <c r="BG161" s="218">
        <f>IF(N161="zákl. přenesená",J161,0)</f>
        <v>0</v>
      </c>
      <c r="BH161" s="218">
        <f>IF(N161="sníž. přenesená",J161,0)</f>
        <v>0</v>
      </c>
      <c r="BI161" s="218">
        <f>IF(N161="nulová",J161,0)</f>
        <v>0</v>
      </c>
      <c r="BJ161" s="25" t="s">
        <v>77</v>
      </c>
      <c r="BK161" s="218">
        <f>ROUND(I161*H161,2)</f>
        <v>0</v>
      </c>
      <c r="BL161" s="25" t="s">
        <v>464</v>
      </c>
      <c r="BM161" s="25" t="s">
        <v>545</v>
      </c>
    </row>
    <row r="162" spans="2:65" s="1" customFormat="1" ht="13.5">
      <c r="B162" s="42"/>
      <c r="C162" s="64"/>
      <c r="D162" s="219" t="s">
        <v>369</v>
      </c>
      <c r="E162" s="64"/>
      <c r="F162" s="220" t="s">
        <v>2743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369</v>
      </c>
      <c r="AU162" s="25" t="s">
        <v>79</v>
      </c>
    </row>
    <row r="163" spans="2:65" s="13" customFormat="1" ht="13.5">
      <c r="B163" s="233"/>
      <c r="C163" s="234"/>
      <c r="D163" s="219" t="s">
        <v>371</v>
      </c>
      <c r="E163" s="245" t="s">
        <v>21</v>
      </c>
      <c r="F163" s="246" t="s">
        <v>2744</v>
      </c>
      <c r="G163" s="234"/>
      <c r="H163" s="247">
        <v>52.5</v>
      </c>
      <c r="I163" s="239"/>
      <c r="J163" s="234"/>
      <c r="K163" s="234"/>
      <c r="L163" s="240"/>
      <c r="M163" s="241"/>
      <c r="N163" s="242"/>
      <c r="O163" s="242"/>
      <c r="P163" s="242"/>
      <c r="Q163" s="242"/>
      <c r="R163" s="242"/>
      <c r="S163" s="242"/>
      <c r="T163" s="243"/>
      <c r="AT163" s="244" t="s">
        <v>371</v>
      </c>
      <c r="AU163" s="244" t="s">
        <v>79</v>
      </c>
      <c r="AV163" s="13" t="s">
        <v>79</v>
      </c>
      <c r="AW163" s="13" t="s">
        <v>33</v>
      </c>
      <c r="AX163" s="13" t="s">
        <v>70</v>
      </c>
      <c r="AY163" s="244" t="s">
        <v>361</v>
      </c>
    </row>
    <row r="164" spans="2:65" s="14" customFormat="1" ht="13.5">
      <c r="B164" s="248"/>
      <c r="C164" s="249"/>
      <c r="D164" s="235" t="s">
        <v>371</v>
      </c>
      <c r="E164" s="250" t="s">
        <v>21</v>
      </c>
      <c r="F164" s="251" t="s">
        <v>2712</v>
      </c>
      <c r="G164" s="249"/>
      <c r="H164" s="252">
        <v>52.5</v>
      </c>
      <c r="I164" s="253"/>
      <c r="J164" s="249"/>
      <c r="K164" s="249"/>
      <c r="L164" s="254"/>
      <c r="M164" s="255"/>
      <c r="N164" s="256"/>
      <c r="O164" s="256"/>
      <c r="P164" s="256"/>
      <c r="Q164" s="256"/>
      <c r="R164" s="256"/>
      <c r="S164" s="256"/>
      <c r="T164" s="257"/>
      <c r="AT164" s="258" t="s">
        <v>371</v>
      </c>
      <c r="AU164" s="258" t="s">
        <v>79</v>
      </c>
      <c r="AV164" s="14" t="s">
        <v>147</v>
      </c>
      <c r="AW164" s="14" t="s">
        <v>33</v>
      </c>
      <c r="AX164" s="14" t="s">
        <v>77</v>
      </c>
      <c r="AY164" s="258" t="s">
        <v>361</v>
      </c>
    </row>
    <row r="165" spans="2:65" s="1" customFormat="1" ht="22.5" customHeight="1">
      <c r="B165" s="42"/>
      <c r="C165" s="273" t="s">
        <v>470</v>
      </c>
      <c r="D165" s="273" t="s">
        <v>952</v>
      </c>
      <c r="E165" s="274" t="s">
        <v>2745</v>
      </c>
      <c r="F165" s="275" t="s">
        <v>2746</v>
      </c>
      <c r="G165" s="276" t="s">
        <v>685</v>
      </c>
      <c r="H165" s="277">
        <v>12</v>
      </c>
      <c r="I165" s="278"/>
      <c r="J165" s="279">
        <f>ROUND(I165*H165,2)</f>
        <v>0</v>
      </c>
      <c r="K165" s="275" t="s">
        <v>367</v>
      </c>
      <c r="L165" s="280"/>
      <c r="M165" s="281" t="s">
        <v>21</v>
      </c>
      <c r="N165" s="282" t="s">
        <v>41</v>
      </c>
      <c r="O165" s="43"/>
      <c r="P165" s="216">
        <f>O165*H165</f>
        <v>0</v>
      </c>
      <c r="Q165" s="216">
        <v>5.5000000000000003E-4</v>
      </c>
      <c r="R165" s="216">
        <f>Q165*H165</f>
        <v>6.6E-3</v>
      </c>
      <c r="S165" s="216">
        <v>0</v>
      </c>
      <c r="T165" s="217">
        <f>S165*H165</f>
        <v>0</v>
      </c>
      <c r="AR165" s="25" t="s">
        <v>580</v>
      </c>
      <c r="AT165" s="25" t="s">
        <v>952</v>
      </c>
      <c r="AU165" s="25" t="s">
        <v>79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464</v>
      </c>
      <c r="BM165" s="25" t="s">
        <v>563</v>
      </c>
    </row>
    <row r="166" spans="2:65" s="1" customFormat="1" ht="13.5">
      <c r="B166" s="42"/>
      <c r="C166" s="64"/>
      <c r="D166" s="219" t="s">
        <v>369</v>
      </c>
      <c r="E166" s="64"/>
      <c r="F166" s="220" t="s">
        <v>2746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79</v>
      </c>
    </row>
    <row r="167" spans="2:65" s="13" customFormat="1" ht="13.5">
      <c r="B167" s="233"/>
      <c r="C167" s="234"/>
      <c r="D167" s="219" t="s">
        <v>371</v>
      </c>
      <c r="E167" s="245" t="s">
        <v>21</v>
      </c>
      <c r="F167" s="246" t="s">
        <v>2747</v>
      </c>
      <c r="G167" s="234"/>
      <c r="H167" s="247">
        <v>12</v>
      </c>
      <c r="I167" s="239"/>
      <c r="J167" s="234"/>
      <c r="K167" s="234"/>
      <c r="L167" s="240"/>
      <c r="M167" s="241"/>
      <c r="N167" s="242"/>
      <c r="O167" s="242"/>
      <c r="P167" s="242"/>
      <c r="Q167" s="242"/>
      <c r="R167" s="242"/>
      <c r="S167" s="242"/>
      <c r="T167" s="243"/>
      <c r="AT167" s="244" t="s">
        <v>371</v>
      </c>
      <c r="AU167" s="244" t="s">
        <v>79</v>
      </c>
      <c r="AV167" s="13" t="s">
        <v>79</v>
      </c>
      <c r="AW167" s="13" t="s">
        <v>33</v>
      </c>
      <c r="AX167" s="13" t="s">
        <v>70</v>
      </c>
      <c r="AY167" s="244" t="s">
        <v>361</v>
      </c>
    </row>
    <row r="168" spans="2:65" s="14" customFormat="1" ht="13.5">
      <c r="B168" s="248"/>
      <c r="C168" s="249"/>
      <c r="D168" s="235" t="s">
        <v>371</v>
      </c>
      <c r="E168" s="250" t="s">
        <v>21</v>
      </c>
      <c r="F168" s="251" t="s">
        <v>2712</v>
      </c>
      <c r="G168" s="249"/>
      <c r="H168" s="252">
        <v>12</v>
      </c>
      <c r="I168" s="253"/>
      <c r="J168" s="249"/>
      <c r="K168" s="249"/>
      <c r="L168" s="254"/>
      <c r="M168" s="255"/>
      <c r="N168" s="256"/>
      <c r="O168" s="256"/>
      <c r="P168" s="256"/>
      <c r="Q168" s="256"/>
      <c r="R168" s="256"/>
      <c r="S168" s="256"/>
      <c r="T168" s="257"/>
      <c r="AT168" s="258" t="s">
        <v>371</v>
      </c>
      <c r="AU168" s="258" t="s">
        <v>79</v>
      </c>
      <c r="AV168" s="14" t="s">
        <v>147</v>
      </c>
      <c r="AW168" s="14" t="s">
        <v>33</v>
      </c>
      <c r="AX168" s="14" t="s">
        <v>77</v>
      </c>
      <c r="AY168" s="258" t="s">
        <v>361</v>
      </c>
    </row>
    <row r="169" spans="2:65" s="1" customFormat="1" ht="22.5" customHeight="1">
      <c r="B169" s="42"/>
      <c r="C169" s="273" t="s">
        <v>477</v>
      </c>
      <c r="D169" s="273" t="s">
        <v>952</v>
      </c>
      <c r="E169" s="274" t="s">
        <v>2748</v>
      </c>
      <c r="F169" s="275" t="s">
        <v>2749</v>
      </c>
      <c r="G169" s="276" t="s">
        <v>685</v>
      </c>
      <c r="H169" s="277">
        <v>11</v>
      </c>
      <c r="I169" s="278"/>
      <c r="J169" s="279">
        <f>ROUND(I169*H169,2)</f>
        <v>0</v>
      </c>
      <c r="K169" s="275" t="s">
        <v>367</v>
      </c>
      <c r="L169" s="280"/>
      <c r="M169" s="281" t="s">
        <v>21</v>
      </c>
      <c r="N169" s="282" t="s">
        <v>41</v>
      </c>
      <c r="O169" s="43"/>
      <c r="P169" s="216">
        <f>O169*H169</f>
        <v>0</v>
      </c>
      <c r="Q169" s="216">
        <v>3.3E-4</v>
      </c>
      <c r="R169" s="216">
        <f>Q169*H169</f>
        <v>3.63E-3</v>
      </c>
      <c r="S169" s="216">
        <v>0</v>
      </c>
      <c r="T169" s="217">
        <f>S169*H169</f>
        <v>0</v>
      </c>
      <c r="AR169" s="25" t="s">
        <v>580</v>
      </c>
      <c r="AT169" s="25" t="s">
        <v>952</v>
      </c>
      <c r="AU169" s="25" t="s">
        <v>79</v>
      </c>
      <c r="AY169" s="25" t="s">
        <v>361</v>
      </c>
      <c r="BE169" s="218">
        <f>IF(N169="základní",J169,0)</f>
        <v>0</v>
      </c>
      <c r="BF169" s="218">
        <f>IF(N169="snížená",J169,0)</f>
        <v>0</v>
      </c>
      <c r="BG169" s="218">
        <f>IF(N169="zákl. přenesená",J169,0)</f>
        <v>0</v>
      </c>
      <c r="BH169" s="218">
        <f>IF(N169="sníž. přenesená",J169,0)</f>
        <v>0</v>
      </c>
      <c r="BI169" s="218">
        <f>IF(N169="nulová",J169,0)</f>
        <v>0</v>
      </c>
      <c r="BJ169" s="25" t="s">
        <v>77</v>
      </c>
      <c r="BK169" s="218">
        <f>ROUND(I169*H169,2)</f>
        <v>0</v>
      </c>
      <c r="BL169" s="25" t="s">
        <v>464</v>
      </c>
      <c r="BM169" s="25" t="s">
        <v>580</v>
      </c>
    </row>
    <row r="170" spans="2:65" s="1" customFormat="1" ht="13.5">
      <c r="B170" s="42"/>
      <c r="C170" s="64"/>
      <c r="D170" s="219" t="s">
        <v>369</v>
      </c>
      <c r="E170" s="64"/>
      <c r="F170" s="220" t="s">
        <v>2749</v>
      </c>
      <c r="G170" s="64"/>
      <c r="H170" s="64"/>
      <c r="I170" s="175"/>
      <c r="J170" s="64"/>
      <c r="K170" s="64"/>
      <c r="L170" s="62"/>
      <c r="M170" s="221"/>
      <c r="N170" s="43"/>
      <c r="O170" s="43"/>
      <c r="P170" s="43"/>
      <c r="Q170" s="43"/>
      <c r="R170" s="43"/>
      <c r="S170" s="43"/>
      <c r="T170" s="79"/>
      <c r="AT170" s="25" t="s">
        <v>369</v>
      </c>
      <c r="AU170" s="25" t="s">
        <v>79</v>
      </c>
    </row>
    <row r="171" spans="2:65" s="13" customFormat="1" ht="13.5">
      <c r="B171" s="233"/>
      <c r="C171" s="234"/>
      <c r="D171" s="219" t="s">
        <v>371</v>
      </c>
      <c r="E171" s="245" t="s">
        <v>21</v>
      </c>
      <c r="F171" s="246" t="s">
        <v>2750</v>
      </c>
      <c r="G171" s="234"/>
      <c r="H171" s="247">
        <v>11</v>
      </c>
      <c r="I171" s="239"/>
      <c r="J171" s="234"/>
      <c r="K171" s="234"/>
      <c r="L171" s="240"/>
      <c r="M171" s="241"/>
      <c r="N171" s="242"/>
      <c r="O171" s="242"/>
      <c r="P171" s="242"/>
      <c r="Q171" s="242"/>
      <c r="R171" s="242"/>
      <c r="S171" s="242"/>
      <c r="T171" s="243"/>
      <c r="AT171" s="244" t="s">
        <v>371</v>
      </c>
      <c r="AU171" s="244" t="s">
        <v>79</v>
      </c>
      <c r="AV171" s="13" t="s">
        <v>79</v>
      </c>
      <c r="AW171" s="13" t="s">
        <v>33</v>
      </c>
      <c r="AX171" s="13" t="s">
        <v>70</v>
      </c>
      <c r="AY171" s="244" t="s">
        <v>361</v>
      </c>
    </row>
    <row r="172" spans="2:65" s="14" customFormat="1" ht="13.5">
      <c r="B172" s="248"/>
      <c r="C172" s="249"/>
      <c r="D172" s="235" t="s">
        <v>371</v>
      </c>
      <c r="E172" s="250" t="s">
        <v>21</v>
      </c>
      <c r="F172" s="251" t="s">
        <v>392</v>
      </c>
      <c r="G172" s="249"/>
      <c r="H172" s="252">
        <v>11</v>
      </c>
      <c r="I172" s="253"/>
      <c r="J172" s="249"/>
      <c r="K172" s="249"/>
      <c r="L172" s="254"/>
      <c r="M172" s="255"/>
      <c r="N172" s="256"/>
      <c r="O172" s="256"/>
      <c r="P172" s="256"/>
      <c r="Q172" s="256"/>
      <c r="R172" s="256"/>
      <c r="S172" s="256"/>
      <c r="T172" s="257"/>
      <c r="AT172" s="258" t="s">
        <v>371</v>
      </c>
      <c r="AU172" s="258" t="s">
        <v>79</v>
      </c>
      <c r="AV172" s="14" t="s">
        <v>147</v>
      </c>
      <c r="AW172" s="14" t="s">
        <v>33</v>
      </c>
      <c r="AX172" s="14" t="s">
        <v>77</v>
      </c>
      <c r="AY172" s="258" t="s">
        <v>361</v>
      </c>
    </row>
    <row r="173" spans="2:65" s="1" customFormat="1" ht="22.5" customHeight="1">
      <c r="B173" s="42"/>
      <c r="C173" s="273" t="s">
        <v>485</v>
      </c>
      <c r="D173" s="273" t="s">
        <v>952</v>
      </c>
      <c r="E173" s="274" t="s">
        <v>2751</v>
      </c>
      <c r="F173" s="275" t="s">
        <v>2752</v>
      </c>
      <c r="G173" s="276" t="s">
        <v>685</v>
      </c>
      <c r="H173" s="277">
        <v>52.5</v>
      </c>
      <c r="I173" s="278"/>
      <c r="J173" s="279">
        <f>ROUND(I173*H173,2)</f>
        <v>0</v>
      </c>
      <c r="K173" s="275" t="s">
        <v>367</v>
      </c>
      <c r="L173" s="280"/>
      <c r="M173" s="281" t="s">
        <v>21</v>
      </c>
      <c r="N173" s="282" t="s">
        <v>41</v>
      </c>
      <c r="O173" s="43"/>
      <c r="P173" s="216">
        <f>O173*H173</f>
        <v>0</v>
      </c>
      <c r="Q173" s="216">
        <v>1.2E-4</v>
      </c>
      <c r="R173" s="216">
        <f>Q173*H173</f>
        <v>6.3E-3</v>
      </c>
      <c r="S173" s="216">
        <v>0</v>
      </c>
      <c r="T173" s="217">
        <f>S173*H173</f>
        <v>0</v>
      </c>
      <c r="AR173" s="25" t="s">
        <v>580</v>
      </c>
      <c r="AT173" s="25" t="s">
        <v>952</v>
      </c>
      <c r="AU173" s="25" t="s">
        <v>79</v>
      </c>
      <c r="AY173" s="25" t="s">
        <v>361</v>
      </c>
      <c r="BE173" s="218">
        <f>IF(N173="základní",J173,0)</f>
        <v>0</v>
      </c>
      <c r="BF173" s="218">
        <f>IF(N173="snížená",J173,0)</f>
        <v>0</v>
      </c>
      <c r="BG173" s="218">
        <f>IF(N173="zákl. přenesená",J173,0)</f>
        <v>0</v>
      </c>
      <c r="BH173" s="218">
        <f>IF(N173="sníž. přenesená",J173,0)</f>
        <v>0</v>
      </c>
      <c r="BI173" s="218">
        <f>IF(N173="nulová",J173,0)</f>
        <v>0</v>
      </c>
      <c r="BJ173" s="25" t="s">
        <v>77</v>
      </c>
      <c r="BK173" s="218">
        <f>ROUND(I173*H173,2)</f>
        <v>0</v>
      </c>
      <c r="BL173" s="25" t="s">
        <v>464</v>
      </c>
      <c r="BM173" s="25" t="s">
        <v>595</v>
      </c>
    </row>
    <row r="174" spans="2:65" s="1" customFormat="1" ht="13.5">
      <c r="B174" s="42"/>
      <c r="C174" s="64"/>
      <c r="D174" s="235" t="s">
        <v>369</v>
      </c>
      <c r="E174" s="64"/>
      <c r="F174" s="285" t="s">
        <v>2752</v>
      </c>
      <c r="G174" s="64"/>
      <c r="H174" s="64"/>
      <c r="I174" s="175"/>
      <c r="J174" s="64"/>
      <c r="K174" s="64"/>
      <c r="L174" s="62"/>
      <c r="M174" s="221"/>
      <c r="N174" s="43"/>
      <c r="O174" s="43"/>
      <c r="P174" s="43"/>
      <c r="Q174" s="43"/>
      <c r="R174" s="43"/>
      <c r="S174" s="43"/>
      <c r="T174" s="79"/>
      <c r="AT174" s="25" t="s">
        <v>369</v>
      </c>
      <c r="AU174" s="25" t="s">
        <v>79</v>
      </c>
    </row>
    <row r="175" spans="2:65" s="1" customFormat="1" ht="22.5" customHeight="1">
      <c r="B175" s="42"/>
      <c r="C175" s="273" t="s">
        <v>491</v>
      </c>
      <c r="D175" s="273" t="s">
        <v>952</v>
      </c>
      <c r="E175" s="274" t="s">
        <v>2533</v>
      </c>
      <c r="F175" s="275" t="s">
        <v>2753</v>
      </c>
      <c r="G175" s="276" t="s">
        <v>685</v>
      </c>
      <c r="H175" s="277">
        <v>39.5</v>
      </c>
      <c r="I175" s="278"/>
      <c r="J175" s="279">
        <f>ROUND(I175*H175,2)</f>
        <v>0</v>
      </c>
      <c r="K175" s="275" t="s">
        <v>367</v>
      </c>
      <c r="L175" s="280"/>
      <c r="M175" s="281" t="s">
        <v>21</v>
      </c>
      <c r="N175" s="282" t="s">
        <v>41</v>
      </c>
      <c r="O175" s="43"/>
      <c r="P175" s="216">
        <f>O175*H175</f>
        <v>0</v>
      </c>
      <c r="Q175" s="216">
        <v>8.0000000000000007E-5</v>
      </c>
      <c r="R175" s="216">
        <f>Q175*H175</f>
        <v>3.16E-3</v>
      </c>
      <c r="S175" s="216">
        <v>0</v>
      </c>
      <c r="T175" s="217">
        <f>S175*H175</f>
        <v>0</v>
      </c>
      <c r="AR175" s="25" t="s">
        <v>580</v>
      </c>
      <c r="AT175" s="25" t="s">
        <v>952</v>
      </c>
      <c r="AU175" s="25" t="s">
        <v>79</v>
      </c>
      <c r="AY175" s="25" t="s">
        <v>361</v>
      </c>
      <c r="BE175" s="218">
        <f>IF(N175="základní",J175,0)</f>
        <v>0</v>
      </c>
      <c r="BF175" s="218">
        <f>IF(N175="snížená",J175,0)</f>
        <v>0</v>
      </c>
      <c r="BG175" s="218">
        <f>IF(N175="zákl. přenesená",J175,0)</f>
        <v>0</v>
      </c>
      <c r="BH175" s="218">
        <f>IF(N175="sníž. přenesená",J175,0)</f>
        <v>0</v>
      </c>
      <c r="BI175" s="218">
        <f>IF(N175="nulová",J175,0)</f>
        <v>0</v>
      </c>
      <c r="BJ175" s="25" t="s">
        <v>77</v>
      </c>
      <c r="BK175" s="218">
        <f>ROUND(I175*H175,2)</f>
        <v>0</v>
      </c>
      <c r="BL175" s="25" t="s">
        <v>464</v>
      </c>
      <c r="BM175" s="25" t="s">
        <v>611</v>
      </c>
    </row>
    <row r="176" spans="2:65" s="1" customFormat="1" ht="13.5">
      <c r="B176" s="42"/>
      <c r="C176" s="64"/>
      <c r="D176" s="219" t="s">
        <v>369</v>
      </c>
      <c r="E176" s="64"/>
      <c r="F176" s="220" t="s">
        <v>2753</v>
      </c>
      <c r="G176" s="64"/>
      <c r="H176" s="64"/>
      <c r="I176" s="175"/>
      <c r="J176" s="64"/>
      <c r="K176" s="64"/>
      <c r="L176" s="62"/>
      <c r="M176" s="221"/>
      <c r="N176" s="43"/>
      <c r="O176" s="43"/>
      <c r="P176" s="43"/>
      <c r="Q176" s="43"/>
      <c r="R176" s="43"/>
      <c r="S176" s="43"/>
      <c r="T176" s="79"/>
      <c r="AT176" s="25" t="s">
        <v>369</v>
      </c>
      <c r="AU176" s="25" t="s">
        <v>79</v>
      </c>
    </row>
    <row r="177" spans="2:65" s="13" customFormat="1" ht="13.5">
      <c r="B177" s="233"/>
      <c r="C177" s="234"/>
      <c r="D177" s="219" t="s">
        <v>371</v>
      </c>
      <c r="E177" s="245" t="s">
        <v>21</v>
      </c>
      <c r="F177" s="246" t="s">
        <v>2754</v>
      </c>
      <c r="G177" s="234"/>
      <c r="H177" s="247">
        <v>39.5</v>
      </c>
      <c r="I177" s="239"/>
      <c r="J177" s="234"/>
      <c r="K177" s="234"/>
      <c r="L177" s="240"/>
      <c r="M177" s="241"/>
      <c r="N177" s="242"/>
      <c r="O177" s="242"/>
      <c r="P177" s="242"/>
      <c r="Q177" s="242"/>
      <c r="R177" s="242"/>
      <c r="S177" s="242"/>
      <c r="T177" s="243"/>
      <c r="AT177" s="244" t="s">
        <v>371</v>
      </c>
      <c r="AU177" s="244" t="s">
        <v>79</v>
      </c>
      <c r="AV177" s="13" t="s">
        <v>79</v>
      </c>
      <c r="AW177" s="13" t="s">
        <v>33</v>
      </c>
      <c r="AX177" s="13" t="s">
        <v>70</v>
      </c>
      <c r="AY177" s="244" t="s">
        <v>361</v>
      </c>
    </row>
    <row r="178" spans="2:65" s="14" customFormat="1" ht="13.5">
      <c r="B178" s="248"/>
      <c r="C178" s="249"/>
      <c r="D178" s="235" t="s">
        <v>371</v>
      </c>
      <c r="E178" s="250" t="s">
        <v>21</v>
      </c>
      <c r="F178" s="251" t="s">
        <v>2712</v>
      </c>
      <c r="G178" s="249"/>
      <c r="H178" s="252">
        <v>39.5</v>
      </c>
      <c r="I178" s="253"/>
      <c r="J178" s="249"/>
      <c r="K178" s="249"/>
      <c r="L178" s="254"/>
      <c r="M178" s="255"/>
      <c r="N178" s="256"/>
      <c r="O178" s="256"/>
      <c r="P178" s="256"/>
      <c r="Q178" s="256"/>
      <c r="R178" s="256"/>
      <c r="S178" s="256"/>
      <c r="T178" s="257"/>
      <c r="AT178" s="258" t="s">
        <v>371</v>
      </c>
      <c r="AU178" s="258" t="s">
        <v>79</v>
      </c>
      <c r="AV178" s="14" t="s">
        <v>147</v>
      </c>
      <c r="AW178" s="14" t="s">
        <v>33</v>
      </c>
      <c r="AX178" s="14" t="s">
        <v>77</v>
      </c>
      <c r="AY178" s="258" t="s">
        <v>361</v>
      </c>
    </row>
    <row r="179" spans="2:65" s="1" customFormat="1" ht="22.5" customHeight="1">
      <c r="B179" s="42"/>
      <c r="C179" s="207" t="s">
        <v>9</v>
      </c>
      <c r="D179" s="207" t="s">
        <v>363</v>
      </c>
      <c r="E179" s="208" t="s">
        <v>2755</v>
      </c>
      <c r="F179" s="209" t="s">
        <v>2756</v>
      </c>
      <c r="G179" s="210" t="s">
        <v>447</v>
      </c>
      <c r="H179" s="211">
        <v>0.109</v>
      </c>
      <c r="I179" s="212"/>
      <c r="J179" s="213">
        <f>ROUND(I179*H179,2)</f>
        <v>0</v>
      </c>
      <c r="K179" s="209" t="s">
        <v>367</v>
      </c>
      <c r="L179" s="62"/>
      <c r="M179" s="214" t="s">
        <v>21</v>
      </c>
      <c r="N179" s="215" t="s">
        <v>41</v>
      </c>
      <c r="O179" s="43"/>
      <c r="P179" s="216">
        <f>O179*H179</f>
        <v>0</v>
      </c>
      <c r="Q179" s="216">
        <v>0</v>
      </c>
      <c r="R179" s="216">
        <f>Q179*H179</f>
        <v>0</v>
      </c>
      <c r="S179" s="216">
        <v>0</v>
      </c>
      <c r="T179" s="217">
        <f>S179*H179</f>
        <v>0</v>
      </c>
      <c r="AR179" s="25" t="s">
        <v>464</v>
      </c>
      <c r="AT179" s="25" t="s">
        <v>363</v>
      </c>
      <c r="AU179" s="25" t="s">
        <v>79</v>
      </c>
      <c r="AY179" s="25" t="s">
        <v>361</v>
      </c>
      <c r="BE179" s="218">
        <f>IF(N179="základní",J179,0)</f>
        <v>0</v>
      </c>
      <c r="BF179" s="218">
        <f>IF(N179="snížená",J179,0)</f>
        <v>0</v>
      </c>
      <c r="BG179" s="218">
        <f>IF(N179="zákl. přenesená",J179,0)</f>
        <v>0</v>
      </c>
      <c r="BH179" s="218">
        <f>IF(N179="sníž. přenesená",J179,0)</f>
        <v>0</v>
      </c>
      <c r="BI179" s="218">
        <f>IF(N179="nulová",J179,0)</f>
        <v>0</v>
      </c>
      <c r="BJ179" s="25" t="s">
        <v>77</v>
      </c>
      <c r="BK179" s="218">
        <f>ROUND(I179*H179,2)</f>
        <v>0</v>
      </c>
      <c r="BL179" s="25" t="s">
        <v>464</v>
      </c>
      <c r="BM179" s="25" t="s">
        <v>626</v>
      </c>
    </row>
    <row r="180" spans="2:65" s="1" customFormat="1" ht="13.5">
      <c r="B180" s="42"/>
      <c r="C180" s="64"/>
      <c r="D180" s="219" t="s">
        <v>369</v>
      </c>
      <c r="E180" s="64"/>
      <c r="F180" s="220" t="s">
        <v>2756</v>
      </c>
      <c r="G180" s="64"/>
      <c r="H180" s="64"/>
      <c r="I180" s="175"/>
      <c r="J180" s="64"/>
      <c r="K180" s="64"/>
      <c r="L180" s="62"/>
      <c r="M180" s="221"/>
      <c r="N180" s="43"/>
      <c r="O180" s="43"/>
      <c r="P180" s="43"/>
      <c r="Q180" s="43"/>
      <c r="R180" s="43"/>
      <c r="S180" s="43"/>
      <c r="T180" s="79"/>
      <c r="AT180" s="25" t="s">
        <v>369</v>
      </c>
      <c r="AU180" s="25" t="s">
        <v>79</v>
      </c>
    </row>
    <row r="181" spans="2:65" s="11" customFormat="1" ht="29.85" customHeight="1">
      <c r="B181" s="190"/>
      <c r="C181" s="191"/>
      <c r="D181" s="204" t="s">
        <v>69</v>
      </c>
      <c r="E181" s="205" t="s">
        <v>2757</v>
      </c>
      <c r="F181" s="205" t="s">
        <v>2758</v>
      </c>
      <c r="G181" s="191"/>
      <c r="H181" s="191"/>
      <c r="I181" s="194"/>
      <c r="J181" s="206">
        <f>BK181</f>
        <v>0</v>
      </c>
      <c r="K181" s="191"/>
      <c r="L181" s="196"/>
      <c r="M181" s="197"/>
      <c r="N181" s="198"/>
      <c r="O181" s="198"/>
      <c r="P181" s="199">
        <f>SUM(P182:P255)</f>
        <v>0</v>
      </c>
      <c r="Q181" s="198"/>
      <c r="R181" s="199">
        <f>SUM(R182:R255)</f>
        <v>0.22023999999999999</v>
      </c>
      <c r="S181" s="198"/>
      <c r="T181" s="200">
        <f>SUM(T182:T255)</f>
        <v>0</v>
      </c>
      <c r="AR181" s="201" t="s">
        <v>79</v>
      </c>
      <c r="AT181" s="202" t="s">
        <v>69</v>
      </c>
      <c r="AU181" s="202" t="s">
        <v>77</v>
      </c>
      <c r="AY181" s="201" t="s">
        <v>361</v>
      </c>
      <c r="BK181" s="203">
        <f>SUM(BK182:BK255)</f>
        <v>0</v>
      </c>
    </row>
    <row r="182" spans="2:65" s="1" customFormat="1" ht="22.5" customHeight="1">
      <c r="B182" s="42"/>
      <c r="C182" s="207" t="s">
        <v>501</v>
      </c>
      <c r="D182" s="207" t="s">
        <v>363</v>
      </c>
      <c r="E182" s="208" t="s">
        <v>2759</v>
      </c>
      <c r="F182" s="209" t="s">
        <v>2760</v>
      </c>
      <c r="G182" s="210" t="s">
        <v>685</v>
      </c>
      <c r="H182" s="211">
        <v>15</v>
      </c>
      <c r="I182" s="212"/>
      <c r="J182" s="213">
        <f>ROUND(I182*H182,2)</f>
        <v>0</v>
      </c>
      <c r="K182" s="209" t="s">
        <v>367</v>
      </c>
      <c r="L182" s="62"/>
      <c r="M182" s="214" t="s">
        <v>21</v>
      </c>
      <c r="N182" s="215" t="s">
        <v>41</v>
      </c>
      <c r="O182" s="43"/>
      <c r="P182" s="216">
        <f>O182*H182</f>
        <v>0</v>
      </c>
      <c r="Q182" s="216">
        <v>1.2600000000000001E-3</v>
      </c>
      <c r="R182" s="216">
        <f>Q182*H182</f>
        <v>1.89E-2</v>
      </c>
      <c r="S182" s="216">
        <v>0</v>
      </c>
      <c r="T182" s="217">
        <f>S182*H182</f>
        <v>0</v>
      </c>
      <c r="AR182" s="25" t="s">
        <v>464</v>
      </c>
      <c r="AT182" s="25" t="s">
        <v>363</v>
      </c>
      <c r="AU182" s="25" t="s">
        <v>79</v>
      </c>
      <c r="AY182" s="25" t="s">
        <v>361</v>
      </c>
      <c r="BE182" s="218">
        <f>IF(N182="základní",J182,0)</f>
        <v>0</v>
      </c>
      <c r="BF182" s="218">
        <f>IF(N182="snížená",J182,0)</f>
        <v>0</v>
      </c>
      <c r="BG182" s="218">
        <f>IF(N182="zákl. přenesená",J182,0)</f>
        <v>0</v>
      </c>
      <c r="BH182" s="218">
        <f>IF(N182="sníž. přenesená",J182,0)</f>
        <v>0</v>
      </c>
      <c r="BI182" s="218">
        <f>IF(N182="nulová",J182,0)</f>
        <v>0</v>
      </c>
      <c r="BJ182" s="25" t="s">
        <v>77</v>
      </c>
      <c r="BK182" s="218">
        <f>ROUND(I182*H182,2)</f>
        <v>0</v>
      </c>
      <c r="BL182" s="25" t="s">
        <v>464</v>
      </c>
      <c r="BM182" s="25" t="s">
        <v>638</v>
      </c>
    </row>
    <row r="183" spans="2:65" s="1" customFormat="1" ht="13.5">
      <c r="B183" s="42"/>
      <c r="C183" s="64"/>
      <c r="D183" s="219" t="s">
        <v>369</v>
      </c>
      <c r="E183" s="64"/>
      <c r="F183" s="220" t="s">
        <v>2760</v>
      </c>
      <c r="G183" s="64"/>
      <c r="H183" s="64"/>
      <c r="I183" s="175"/>
      <c r="J183" s="64"/>
      <c r="K183" s="64"/>
      <c r="L183" s="62"/>
      <c r="M183" s="221"/>
      <c r="N183" s="43"/>
      <c r="O183" s="43"/>
      <c r="P183" s="43"/>
      <c r="Q183" s="43"/>
      <c r="R183" s="43"/>
      <c r="S183" s="43"/>
      <c r="T183" s="79"/>
      <c r="AT183" s="25" t="s">
        <v>369</v>
      </c>
      <c r="AU183" s="25" t="s">
        <v>79</v>
      </c>
    </row>
    <row r="184" spans="2:65" s="13" customFormat="1" ht="13.5">
      <c r="B184" s="233"/>
      <c r="C184" s="234"/>
      <c r="D184" s="219" t="s">
        <v>371</v>
      </c>
      <c r="E184" s="245" t="s">
        <v>21</v>
      </c>
      <c r="F184" s="246" t="s">
        <v>2761</v>
      </c>
      <c r="G184" s="234"/>
      <c r="H184" s="247">
        <v>15</v>
      </c>
      <c r="I184" s="239"/>
      <c r="J184" s="234"/>
      <c r="K184" s="234"/>
      <c r="L184" s="240"/>
      <c r="M184" s="241"/>
      <c r="N184" s="242"/>
      <c r="O184" s="242"/>
      <c r="P184" s="242"/>
      <c r="Q184" s="242"/>
      <c r="R184" s="242"/>
      <c r="S184" s="242"/>
      <c r="T184" s="243"/>
      <c r="AT184" s="244" t="s">
        <v>371</v>
      </c>
      <c r="AU184" s="244" t="s">
        <v>79</v>
      </c>
      <c r="AV184" s="13" t="s">
        <v>79</v>
      </c>
      <c r="AW184" s="13" t="s">
        <v>33</v>
      </c>
      <c r="AX184" s="13" t="s">
        <v>70</v>
      </c>
      <c r="AY184" s="244" t="s">
        <v>361</v>
      </c>
    </row>
    <row r="185" spans="2:65" s="14" customFormat="1" ht="13.5">
      <c r="B185" s="248"/>
      <c r="C185" s="249"/>
      <c r="D185" s="235" t="s">
        <v>371</v>
      </c>
      <c r="E185" s="250" t="s">
        <v>21</v>
      </c>
      <c r="F185" s="251" t="s">
        <v>392</v>
      </c>
      <c r="G185" s="249"/>
      <c r="H185" s="252">
        <v>15</v>
      </c>
      <c r="I185" s="253"/>
      <c r="J185" s="249"/>
      <c r="K185" s="249"/>
      <c r="L185" s="254"/>
      <c r="M185" s="255"/>
      <c r="N185" s="256"/>
      <c r="O185" s="256"/>
      <c r="P185" s="256"/>
      <c r="Q185" s="256"/>
      <c r="R185" s="256"/>
      <c r="S185" s="256"/>
      <c r="T185" s="257"/>
      <c r="AT185" s="258" t="s">
        <v>371</v>
      </c>
      <c r="AU185" s="258" t="s">
        <v>79</v>
      </c>
      <c r="AV185" s="14" t="s">
        <v>147</v>
      </c>
      <c r="AW185" s="14" t="s">
        <v>33</v>
      </c>
      <c r="AX185" s="14" t="s">
        <v>77</v>
      </c>
      <c r="AY185" s="258" t="s">
        <v>361</v>
      </c>
    </row>
    <row r="186" spans="2:65" s="1" customFormat="1" ht="22.5" customHeight="1">
      <c r="B186" s="42"/>
      <c r="C186" s="207" t="s">
        <v>507</v>
      </c>
      <c r="D186" s="207" t="s">
        <v>363</v>
      </c>
      <c r="E186" s="208" t="s">
        <v>2762</v>
      </c>
      <c r="F186" s="209" t="s">
        <v>2763</v>
      </c>
      <c r="G186" s="210" t="s">
        <v>685</v>
      </c>
      <c r="H186" s="211">
        <v>66</v>
      </c>
      <c r="I186" s="212"/>
      <c r="J186" s="213">
        <f>ROUND(I186*H186,2)</f>
        <v>0</v>
      </c>
      <c r="K186" s="209" t="s">
        <v>367</v>
      </c>
      <c r="L186" s="62"/>
      <c r="M186" s="214" t="s">
        <v>21</v>
      </c>
      <c r="N186" s="215" t="s">
        <v>41</v>
      </c>
      <c r="O186" s="43"/>
      <c r="P186" s="216">
        <f>O186*H186</f>
        <v>0</v>
      </c>
      <c r="Q186" s="216">
        <v>1.7700000000000001E-3</v>
      </c>
      <c r="R186" s="216">
        <f>Q186*H186</f>
        <v>0.11682000000000001</v>
      </c>
      <c r="S186" s="216">
        <v>0</v>
      </c>
      <c r="T186" s="217">
        <f>S186*H186</f>
        <v>0</v>
      </c>
      <c r="AR186" s="25" t="s">
        <v>464</v>
      </c>
      <c r="AT186" s="25" t="s">
        <v>363</v>
      </c>
      <c r="AU186" s="25" t="s">
        <v>79</v>
      </c>
      <c r="AY186" s="25" t="s">
        <v>361</v>
      </c>
      <c r="BE186" s="218">
        <f>IF(N186="základní",J186,0)</f>
        <v>0</v>
      </c>
      <c r="BF186" s="218">
        <f>IF(N186="snížená",J186,0)</f>
        <v>0</v>
      </c>
      <c r="BG186" s="218">
        <f>IF(N186="zákl. přenesená",J186,0)</f>
        <v>0</v>
      </c>
      <c r="BH186" s="218">
        <f>IF(N186="sníž. přenesená",J186,0)</f>
        <v>0</v>
      </c>
      <c r="BI186" s="218">
        <f>IF(N186="nulová",J186,0)</f>
        <v>0</v>
      </c>
      <c r="BJ186" s="25" t="s">
        <v>77</v>
      </c>
      <c r="BK186" s="218">
        <f>ROUND(I186*H186,2)</f>
        <v>0</v>
      </c>
      <c r="BL186" s="25" t="s">
        <v>464</v>
      </c>
      <c r="BM186" s="25" t="s">
        <v>650</v>
      </c>
    </row>
    <row r="187" spans="2:65" s="1" customFormat="1" ht="13.5">
      <c r="B187" s="42"/>
      <c r="C187" s="64"/>
      <c r="D187" s="235" t="s">
        <v>369</v>
      </c>
      <c r="E187" s="64"/>
      <c r="F187" s="285" t="s">
        <v>2763</v>
      </c>
      <c r="G187" s="64"/>
      <c r="H187" s="64"/>
      <c r="I187" s="175"/>
      <c r="J187" s="64"/>
      <c r="K187" s="64"/>
      <c r="L187" s="62"/>
      <c r="M187" s="221"/>
      <c r="N187" s="43"/>
      <c r="O187" s="43"/>
      <c r="P187" s="43"/>
      <c r="Q187" s="43"/>
      <c r="R187" s="43"/>
      <c r="S187" s="43"/>
      <c r="T187" s="79"/>
      <c r="AT187" s="25" t="s">
        <v>369</v>
      </c>
      <c r="AU187" s="25" t="s">
        <v>79</v>
      </c>
    </row>
    <row r="188" spans="2:65" s="1" customFormat="1" ht="22.5" customHeight="1">
      <c r="B188" s="42"/>
      <c r="C188" s="207" t="s">
        <v>512</v>
      </c>
      <c r="D188" s="207" t="s">
        <v>363</v>
      </c>
      <c r="E188" s="208" t="s">
        <v>2764</v>
      </c>
      <c r="F188" s="209" t="s">
        <v>2765</v>
      </c>
      <c r="G188" s="210" t="s">
        <v>685</v>
      </c>
      <c r="H188" s="211">
        <v>4</v>
      </c>
      <c r="I188" s="212"/>
      <c r="J188" s="213">
        <f>ROUND(I188*H188,2)</f>
        <v>0</v>
      </c>
      <c r="K188" s="209" t="s">
        <v>367</v>
      </c>
      <c r="L188" s="62"/>
      <c r="M188" s="214" t="s">
        <v>21</v>
      </c>
      <c r="N188" s="215" t="s">
        <v>41</v>
      </c>
      <c r="O188" s="43"/>
      <c r="P188" s="216">
        <f>O188*H188</f>
        <v>0</v>
      </c>
      <c r="Q188" s="216">
        <v>2.7699999999999999E-3</v>
      </c>
      <c r="R188" s="216">
        <f>Q188*H188</f>
        <v>1.108E-2</v>
      </c>
      <c r="S188" s="216">
        <v>0</v>
      </c>
      <c r="T188" s="217">
        <f>S188*H188</f>
        <v>0</v>
      </c>
      <c r="AR188" s="25" t="s">
        <v>464</v>
      </c>
      <c r="AT188" s="25" t="s">
        <v>363</v>
      </c>
      <c r="AU188" s="25" t="s">
        <v>79</v>
      </c>
      <c r="AY188" s="25" t="s">
        <v>361</v>
      </c>
      <c r="BE188" s="218">
        <f>IF(N188="základní",J188,0)</f>
        <v>0</v>
      </c>
      <c r="BF188" s="218">
        <f>IF(N188="snížená",J188,0)</f>
        <v>0</v>
      </c>
      <c r="BG188" s="218">
        <f>IF(N188="zákl. přenesená",J188,0)</f>
        <v>0</v>
      </c>
      <c r="BH188" s="218">
        <f>IF(N188="sníž. přenesená",J188,0)</f>
        <v>0</v>
      </c>
      <c r="BI188" s="218">
        <f>IF(N188="nulová",J188,0)</f>
        <v>0</v>
      </c>
      <c r="BJ188" s="25" t="s">
        <v>77</v>
      </c>
      <c r="BK188" s="218">
        <f>ROUND(I188*H188,2)</f>
        <v>0</v>
      </c>
      <c r="BL188" s="25" t="s">
        <v>464</v>
      </c>
      <c r="BM188" s="25" t="s">
        <v>662</v>
      </c>
    </row>
    <row r="189" spans="2:65" s="1" customFormat="1" ht="13.5">
      <c r="B189" s="42"/>
      <c r="C189" s="64"/>
      <c r="D189" s="219" t="s">
        <v>369</v>
      </c>
      <c r="E189" s="64"/>
      <c r="F189" s="220" t="s">
        <v>2765</v>
      </c>
      <c r="G189" s="64"/>
      <c r="H189" s="64"/>
      <c r="I189" s="175"/>
      <c r="J189" s="64"/>
      <c r="K189" s="64"/>
      <c r="L189" s="62"/>
      <c r="M189" s="221"/>
      <c r="N189" s="43"/>
      <c r="O189" s="43"/>
      <c r="P189" s="43"/>
      <c r="Q189" s="43"/>
      <c r="R189" s="43"/>
      <c r="S189" s="43"/>
      <c r="T189" s="79"/>
      <c r="AT189" s="25" t="s">
        <v>369</v>
      </c>
      <c r="AU189" s="25" t="s">
        <v>79</v>
      </c>
    </row>
    <row r="190" spans="2:65" s="13" customFormat="1" ht="13.5">
      <c r="B190" s="233"/>
      <c r="C190" s="234"/>
      <c r="D190" s="219" t="s">
        <v>371</v>
      </c>
      <c r="E190" s="245" t="s">
        <v>21</v>
      </c>
      <c r="F190" s="246" t="s">
        <v>2766</v>
      </c>
      <c r="G190" s="234"/>
      <c r="H190" s="247">
        <v>4</v>
      </c>
      <c r="I190" s="239"/>
      <c r="J190" s="234"/>
      <c r="K190" s="234"/>
      <c r="L190" s="240"/>
      <c r="M190" s="241"/>
      <c r="N190" s="242"/>
      <c r="O190" s="242"/>
      <c r="P190" s="242"/>
      <c r="Q190" s="242"/>
      <c r="R190" s="242"/>
      <c r="S190" s="242"/>
      <c r="T190" s="243"/>
      <c r="AT190" s="244" t="s">
        <v>371</v>
      </c>
      <c r="AU190" s="244" t="s">
        <v>79</v>
      </c>
      <c r="AV190" s="13" t="s">
        <v>79</v>
      </c>
      <c r="AW190" s="13" t="s">
        <v>33</v>
      </c>
      <c r="AX190" s="13" t="s">
        <v>70</v>
      </c>
      <c r="AY190" s="244" t="s">
        <v>361</v>
      </c>
    </row>
    <row r="191" spans="2:65" s="14" customFormat="1" ht="13.5">
      <c r="B191" s="248"/>
      <c r="C191" s="249"/>
      <c r="D191" s="235" t="s">
        <v>371</v>
      </c>
      <c r="E191" s="250" t="s">
        <v>21</v>
      </c>
      <c r="F191" s="251" t="s">
        <v>392</v>
      </c>
      <c r="G191" s="249"/>
      <c r="H191" s="252">
        <v>4</v>
      </c>
      <c r="I191" s="253"/>
      <c r="J191" s="249"/>
      <c r="K191" s="249"/>
      <c r="L191" s="254"/>
      <c r="M191" s="255"/>
      <c r="N191" s="256"/>
      <c r="O191" s="256"/>
      <c r="P191" s="256"/>
      <c r="Q191" s="256"/>
      <c r="R191" s="256"/>
      <c r="S191" s="256"/>
      <c r="T191" s="257"/>
      <c r="AT191" s="258" t="s">
        <v>371</v>
      </c>
      <c r="AU191" s="258" t="s">
        <v>79</v>
      </c>
      <c r="AV191" s="14" t="s">
        <v>147</v>
      </c>
      <c r="AW191" s="14" t="s">
        <v>33</v>
      </c>
      <c r="AX191" s="14" t="s">
        <v>77</v>
      </c>
      <c r="AY191" s="258" t="s">
        <v>361</v>
      </c>
    </row>
    <row r="192" spans="2:65" s="1" customFormat="1" ht="22.5" customHeight="1">
      <c r="B192" s="42"/>
      <c r="C192" s="207" t="s">
        <v>521</v>
      </c>
      <c r="D192" s="207" t="s">
        <v>363</v>
      </c>
      <c r="E192" s="208" t="s">
        <v>2767</v>
      </c>
      <c r="F192" s="209" t="s">
        <v>2768</v>
      </c>
      <c r="G192" s="210" t="s">
        <v>685</v>
      </c>
      <c r="H192" s="211">
        <v>26</v>
      </c>
      <c r="I192" s="212"/>
      <c r="J192" s="213">
        <f>ROUND(I192*H192,2)</f>
        <v>0</v>
      </c>
      <c r="K192" s="209" t="s">
        <v>367</v>
      </c>
      <c r="L192" s="62"/>
      <c r="M192" s="214" t="s">
        <v>21</v>
      </c>
      <c r="N192" s="215" t="s">
        <v>41</v>
      </c>
      <c r="O192" s="43"/>
      <c r="P192" s="216">
        <f>O192*H192</f>
        <v>0</v>
      </c>
      <c r="Q192" s="216">
        <v>5.9000000000000003E-4</v>
      </c>
      <c r="R192" s="216">
        <f>Q192*H192</f>
        <v>1.5340000000000001E-2</v>
      </c>
      <c r="S192" s="216">
        <v>0</v>
      </c>
      <c r="T192" s="217">
        <f>S192*H192</f>
        <v>0</v>
      </c>
      <c r="AR192" s="25" t="s">
        <v>464</v>
      </c>
      <c r="AT192" s="25" t="s">
        <v>363</v>
      </c>
      <c r="AU192" s="25" t="s">
        <v>79</v>
      </c>
      <c r="AY192" s="25" t="s">
        <v>361</v>
      </c>
      <c r="BE192" s="218">
        <f>IF(N192="základní",J192,0)</f>
        <v>0</v>
      </c>
      <c r="BF192" s="218">
        <f>IF(N192="snížená",J192,0)</f>
        <v>0</v>
      </c>
      <c r="BG192" s="218">
        <f>IF(N192="zákl. přenesená",J192,0)</f>
        <v>0</v>
      </c>
      <c r="BH192" s="218">
        <f>IF(N192="sníž. přenesená",J192,0)</f>
        <v>0</v>
      </c>
      <c r="BI192" s="218">
        <f>IF(N192="nulová",J192,0)</f>
        <v>0</v>
      </c>
      <c r="BJ192" s="25" t="s">
        <v>77</v>
      </c>
      <c r="BK192" s="218">
        <f>ROUND(I192*H192,2)</f>
        <v>0</v>
      </c>
      <c r="BL192" s="25" t="s">
        <v>464</v>
      </c>
      <c r="BM192" s="25" t="s">
        <v>675</v>
      </c>
    </row>
    <row r="193" spans="2:65" s="1" customFormat="1" ht="13.5">
      <c r="B193" s="42"/>
      <c r="C193" s="64"/>
      <c r="D193" s="235" t="s">
        <v>369</v>
      </c>
      <c r="E193" s="64"/>
      <c r="F193" s="285" t="s">
        <v>2768</v>
      </c>
      <c r="G193" s="64"/>
      <c r="H193" s="64"/>
      <c r="I193" s="175"/>
      <c r="J193" s="64"/>
      <c r="K193" s="64"/>
      <c r="L193" s="62"/>
      <c r="M193" s="221"/>
      <c r="N193" s="43"/>
      <c r="O193" s="43"/>
      <c r="P193" s="43"/>
      <c r="Q193" s="43"/>
      <c r="R193" s="43"/>
      <c r="S193" s="43"/>
      <c r="T193" s="79"/>
      <c r="AT193" s="25" t="s">
        <v>369</v>
      </c>
      <c r="AU193" s="25" t="s">
        <v>79</v>
      </c>
    </row>
    <row r="194" spans="2:65" s="1" customFormat="1" ht="22.5" customHeight="1">
      <c r="B194" s="42"/>
      <c r="C194" s="207" t="s">
        <v>526</v>
      </c>
      <c r="D194" s="207" t="s">
        <v>363</v>
      </c>
      <c r="E194" s="208" t="s">
        <v>2769</v>
      </c>
      <c r="F194" s="209" t="s">
        <v>2770</v>
      </c>
      <c r="G194" s="210" t="s">
        <v>685</v>
      </c>
      <c r="H194" s="211">
        <v>9</v>
      </c>
      <c r="I194" s="212"/>
      <c r="J194" s="213">
        <f>ROUND(I194*H194,2)</f>
        <v>0</v>
      </c>
      <c r="K194" s="209" t="s">
        <v>367</v>
      </c>
      <c r="L194" s="62"/>
      <c r="M194" s="214" t="s">
        <v>21</v>
      </c>
      <c r="N194" s="215" t="s">
        <v>41</v>
      </c>
      <c r="O194" s="43"/>
      <c r="P194" s="216">
        <f>O194*H194</f>
        <v>0</v>
      </c>
      <c r="Q194" s="216">
        <v>1.1999999999999999E-3</v>
      </c>
      <c r="R194" s="216">
        <f>Q194*H194</f>
        <v>1.0799999999999999E-2</v>
      </c>
      <c r="S194" s="216">
        <v>0</v>
      </c>
      <c r="T194" s="217">
        <f>S194*H194</f>
        <v>0</v>
      </c>
      <c r="AR194" s="25" t="s">
        <v>464</v>
      </c>
      <c r="AT194" s="25" t="s">
        <v>363</v>
      </c>
      <c r="AU194" s="25" t="s">
        <v>79</v>
      </c>
      <c r="AY194" s="25" t="s">
        <v>361</v>
      </c>
      <c r="BE194" s="218">
        <f>IF(N194="základní",J194,0)</f>
        <v>0</v>
      </c>
      <c r="BF194" s="218">
        <f>IF(N194="snížená",J194,0)</f>
        <v>0</v>
      </c>
      <c r="BG194" s="218">
        <f>IF(N194="zákl. přenesená",J194,0)</f>
        <v>0</v>
      </c>
      <c r="BH194" s="218">
        <f>IF(N194="sníž. přenesená",J194,0)</f>
        <v>0</v>
      </c>
      <c r="BI194" s="218">
        <f>IF(N194="nulová",J194,0)</f>
        <v>0</v>
      </c>
      <c r="BJ194" s="25" t="s">
        <v>77</v>
      </c>
      <c r="BK194" s="218">
        <f>ROUND(I194*H194,2)</f>
        <v>0</v>
      </c>
      <c r="BL194" s="25" t="s">
        <v>464</v>
      </c>
      <c r="BM194" s="25" t="s">
        <v>690</v>
      </c>
    </row>
    <row r="195" spans="2:65" s="1" customFormat="1" ht="13.5">
      <c r="B195" s="42"/>
      <c r="C195" s="64"/>
      <c r="D195" s="219" t="s">
        <v>369</v>
      </c>
      <c r="E195" s="64"/>
      <c r="F195" s="220" t="s">
        <v>2770</v>
      </c>
      <c r="G195" s="64"/>
      <c r="H195" s="64"/>
      <c r="I195" s="175"/>
      <c r="J195" s="64"/>
      <c r="K195" s="64"/>
      <c r="L195" s="62"/>
      <c r="M195" s="221"/>
      <c r="N195" s="43"/>
      <c r="O195" s="43"/>
      <c r="P195" s="43"/>
      <c r="Q195" s="43"/>
      <c r="R195" s="43"/>
      <c r="S195" s="43"/>
      <c r="T195" s="79"/>
      <c r="AT195" s="25" t="s">
        <v>369</v>
      </c>
      <c r="AU195" s="25" t="s">
        <v>79</v>
      </c>
    </row>
    <row r="196" spans="2:65" s="13" customFormat="1" ht="13.5">
      <c r="B196" s="233"/>
      <c r="C196" s="234"/>
      <c r="D196" s="219" t="s">
        <v>371</v>
      </c>
      <c r="E196" s="245" t="s">
        <v>21</v>
      </c>
      <c r="F196" s="246" t="s">
        <v>2771</v>
      </c>
      <c r="G196" s="234"/>
      <c r="H196" s="247">
        <v>9</v>
      </c>
      <c r="I196" s="239"/>
      <c r="J196" s="234"/>
      <c r="K196" s="234"/>
      <c r="L196" s="240"/>
      <c r="M196" s="241"/>
      <c r="N196" s="242"/>
      <c r="O196" s="242"/>
      <c r="P196" s="242"/>
      <c r="Q196" s="242"/>
      <c r="R196" s="242"/>
      <c r="S196" s="242"/>
      <c r="T196" s="243"/>
      <c r="AT196" s="244" t="s">
        <v>371</v>
      </c>
      <c r="AU196" s="244" t="s">
        <v>79</v>
      </c>
      <c r="AV196" s="13" t="s">
        <v>79</v>
      </c>
      <c r="AW196" s="13" t="s">
        <v>33</v>
      </c>
      <c r="AX196" s="13" t="s">
        <v>70</v>
      </c>
      <c r="AY196" s="244" t="s">
        <v>361</v>
      </c>
    </row>
    <row r="197" spans="2:65" s="14" customFormat="1" ht="13.5">
      <c r="B197" s="248"/>
      <c r="C197" s="249"/>
      <c r="D197" s="235" t="s">
        <v>371</v>
      </c>
      <c r="E197" s="250" t="s">
        <v>21</v>
      </c>
      <c r="F197" s="251" t="s">
        <v>392</v>
      </c>
      <c r="G197" s="249"/>
      <c r="H197" s="252">
        <v>9</v>
      </c>
      <c r="I197" s="253"/>
      <c r="J197" s="249"/>
      <c r="K197" s="249"/>
      <c r="L197" s="254"/>
      <c r="M197" s="255"/>
      <c r="N197" s="256"/>
      <c r="O197" s="256"/>
      <c r="P197" s="256"/>
      <c r="Q197" s="256"/>
      <c r="R197" s="256"/>
      <c r="S197" s="256"/>
      <c r="T197" s="257"/>
      <c r="AT197" s="258" t="s">
        <v>371</v>
      </c>
      <c r="AU197" s="258" t="s">
        <v>79</v>
      </c>
      <c r="AV197" s="14" t="s">
        <v>147</v>
      </c>
      <c r="AW197" s="14" t="s">
        <v>33</v>
      </c>
      <c r="AX197" s="14" t="s">
        <v>77</v>
      </c>
      <c r="AY197" s="258" t="s">
        <v>361</v>
      </c>
    </row>
    <row r="198" spans="2:65" s="1" customFormat="1" ht="22.5" customHeight="1">
      <c r="B198" s="42"/>
      <c r="C198" s="207" t="s">
        <v>533</v>
      </c>
      <c r="D198" s="207" t="s">
        <v>363</v>
      </c>
      <c r="E198" s="208" t="s">
        <v>2772</v>
      </c>
      <c r="F198" s="209" t="s">
        <v>2773</v>
      </c>
      <c r="G198" s="210" t="s">
        <v>685</v>
      </c>
      <c r="H198" s="211">
        <v>11</v>
      </c>
      <c r="I198" s="212"/>
      <c r="J198" s="213">
        <f>ROUND(I198*H198,2)</f>
        <v>0</v>
      </c>
      <c r="K198" s="209" t="s">
        <v>367</v>
      </c>
      <c r="L198" s="62"/>
      <c r="M198" s="214" t="s">
        <v>21</v>
      </c>
      <c r="N198" s="215" t="s">
        <v>41</v>
      </c>
      <c r="O198" s="43"/>
      <c r="P198" s="216">
        <f>O198*H198</f>
        <v>0</v>
      </c>
      <c r="Q198" s="216">
        <v>1.1299999999999999E-3</v>
      </c>
      <c r="R198" s="216">
        <f>Q198*H198</f>
        <v>1.243E-2</v>
      </c>
      <c r="S198" s="216">
        <v>0</v>
      </c>
      <c r="T198" s="217">
        <f>S198*H198</f>
        <v>0</v>
      </c>
      <c r="AR198" s="25" t="s">
        <v>464</v>
      </c>
      <c r="AT198" s="25" t="s">
        <v>363</v>
      </c>
      <c r="AU198" s="25" t="s">
        <v>79</v>
      </c>
      <c r="AY198" s="25" t="s">
        <v>361</v>
      </c>
      <c r="BE198" s="218">
        <f>IF(N198="základní",J198,0)</f>
        <v>0</v>
      </c>
      <c r="BF198" s="218">
        <f>IF(N198="snížená",J198,0)</f>
        <v>0</v>
      </c>
      <c r="BG198" s="218">
        <f>IF(N198="zákl. přenesená",J198,0)</f>
        <v>0</v>
      </c>
      <c r="BH198" s="218">
        <f>IF(N198="sníž. přenesená",J198,0)</f>
        <v>0</v>
      </c>
      <c r="BI198" s="218">
        <f>IF(N198="nulová",J198,0)</f>
        <v>0</v>
      </c>
      <c r="BJ198" s="25" t="s">
        <v>77</v>
      </c>
      <c r="BK198" s="218">
        <f>ROUND(I198*H198,2)</f>
        <v>0</v>
      </c>
      <c r="BL198" s="25" t="s">
        <v>464</v>
      </c>
      <c r="BM198" s="25" t="s">
        <v>703</v>
      </c>
    </row>
    <row r="199" spans="2:65" s="1" customFormat="1" ht="13.5">
      <c r="B199" s="42"/>
      <c r="C199" s="64"/>
      <c r="D199" s="235" t="s">
        <v>369</v>
      </c>
      <c r="E199" s="64"/>
      <c r="F199" s="285" t="s">
        <v>2773</v>
      </c>
      <c r="G199" s="64"/>
      <c r="H199" s="64"/>
      <c r="I199" s="175"/>
      <c r="J199" s="64"/>
      <c r="K199" s="64"/>
      <c r="L199" s="62"/>
      <c r="M199" s="221"/>
      <c r="N199" s="43"/>
      <c r="O199" s="43"/>
      <c r="P199" s="43"/>
      <c r="Q199" s="43"/>
      <c r="R199" s="43"/>
      <c r="S199" s="43"/>
      <c r="T199" s="79"/>
      <c r="AT199" s="25" t="s">
        <v>369</v>
      </c>
      <c r="AU199" s="25" t="s">
        <v>79</v>
      </c>
    </row>
    <row r="200" spans="2:65" s="1" customFormat="1" ht="22.5" customHeight="1">
      <c r="B200" s="42"/>
      <c r="C200" s="207" t="s">
        <v>545</v>
      </c>
      <c r="D200" s="207" t="s">
        <v>363</v>
      </c>
      <c r="E200" s="208" t="s">
        <v>2774</v>
      </c>
      <c r="F200" s="209" t="s">
        <v>2775</v>
      </c>
      <c r="G200" s="210" t="s">
        <v>685</v>
      </c>
      <c r="H200" s="211">
        <v>4</v>
      </c>
      <c r="I200" s="212"/>
      <c r="J200" s="213">
        <f>ROUND(I200*H200,2)</f>
        <v>0</v>
      </c>
      <c r="K200" s="209" t="s">
        <v>367</v>
      </c>
      <c r="L200" s="62"/>
      <c r="M200" s="214" t="s">
        <v>21</v>
      </c>
      <c r="N200" s="215" t="s">
        <v>41</v>
      </c>
      <c r="O200" s="43"/>
      <c r="P200" s="216">
        <f>O200*H200</f>
        <v>0</v>
      </c>
      <c r="Q200" s="216">
        <v>2.9E-4</v>
      </c>
      <c r="R200" s="216">
        <f>Q200*H200</f>
        <v>1.16E-3</v>
      </c>
      <c r="S200" s="216">
        <v>0</v>
      </c>
      <c r="T200" s="217">
        <f>S200*H200</f>
        <v>0</v>
      </c>
      <c r="AR200" s="25" t="s">
        <v>464</v>
      </c>
      <c r="AT200" s="25" t="s">
        <v>363</v>
      </c>
      <c r="AU200" s="25" t="s">
        <v>79</v>
      </c>
      <c r="AY200" s="25" t="s">
        <v>361</v>
      </c>
      <c r="BE200" s="218">
        <f>IF(N200="základní",J200,0)</f>
        <v>0</v>
      </c>
      <c r="BF200" s="218">
        <f>IF(N200="snížená",J200,0)</f>
        <v>0</v>
      </c>
      <c r="BG200" s="218">
        <f>IF(N200="zákl. přenesená",J200,0)</f>
        <v>0</v>
      </c>
      <c r="BH200" s="218">
        <f>IF(N200="sníž. přenesená",J200,0)</f>
        <v>0</v>
      </c>
      <c r="BI200" s="218">
        <f>IF(N200="nulová",J200,0)</f>
        <v>0</v>
      </c>
      <c r="BJ200" s="25" t="s">
        <v>77</v>
      </c>
      <c r="BK200" s="218">
        <f>ROUND(I200*H200,2)</f>
        <v>0</v>
      </c>
      <c r="BL200" s="25" t="s">
        <v>464</v>
      </c>
      <c r="BM200" s="25" t="s">
        <v>720</v>
      </c>
    </row>
    <row r="201" spans="2:65" s="1" customFormat="1" ht="13.5">
      <c r="B201" s="42"/>
      <c r="C201" s="64"/>
      <c r="D201" s="219" t="s">
        <v>369</v>
      </c>
      <c r="E201" s="64"/>
      <c r="F201" s="220" t="s">
        <v>2775</v>
      </c>
      <c r="G201" s="64"/>
      <c r="H201" s="64"/>
      <c r="I201" s="175"/>
      <c r="J201" s="64"/>
      <c r="K201" s="64"/>
      <c r="L201" s="62"/>
      <c r="M201" s="221"/>
      <c r="N201" s="43"/>
      <c r="O201" s="43"/>
      <c r="P201" s="43"/>
      <c r="Q201" s="43"/>
      <c r="R201" s="43"/>
      <c r="S201" s="43"/>
      <c r="T201" s="79"/>
      <c r="AT201" s="25" t="s">
        <v>369</v>
      </c>
      <c r="AU201" s="25" t="s">
        <v>79</v>
      </c>
    </row>
    <row r="202" spans="2:65" s="13" customFormat="1" ht="13.5">
      <c r="B202" s="233"/>
      <c r="C202" s="234"/>
      <c r="D202" s="219" t="s">
        <v>371</v>
      </c>
      <c r="E202" s="245" t="s">
        <v>21</v>
      </c>
      <c r="F202" s="246" t="s">
        <v>2776</v>
      </c>
      <c r="G202" s="234"/>
      <c r="H202" s="247">
        <v>4</v>
      </c>
      <c r="I202" s="239"/>
      <c r="J202" s="234"/>
      <c r="K202" s="234"/>
      <c r="L202" s="240"/>
      <c r="M202" s="241"/>
      <c r="N202" s="242"/>
      <c r="O202" s="242"/>
      <c r="P202" s="242"/>
      <c r="Q202" s="242"/>
      <c r="R202" s="242"/>
      <c r="S202" s="242"/>
      <c r="T202" s="243"/>
      <c r="AT202" s="244" t="s">
        <v>371</v>
      </c>
      <c r="AU202" s="244" t="s">
        <v>79</v>
      </c>
      <c r="AV202" s="13" t="s">
        <v>79</v>
      </c>
      <c r="AW202" s="13" t="s">
        <v>33</v>
      </c>
      <c r="AX202" s="13" t="s">
        <v>70</v>
      </c>
      <c r="AY202" s="244" t="s">
        <v>361</v>
      </c>
    </row>
    <row r="203" spans="2:65" s="14" customFormat="1" ht="13.5">
      <c r="B203" s="248"/>
      <c r="C203" s="249"/>
      <c r="D203" s="235" t="s">
        <v>371</v>
      </c>
      <c r="E203" s="250" t="s">
        <v>21</v>
      </c>
      <c r="F203" s="251" t="s">
        <v>392</v>
      </c>
      <c r="G203" s="249"/>
      <c r="H203" s="252">
        <v>4</v>
      </c>
      <c r="I203" s="253"/>
      <c r="J203" s="249"/>
      <c r="K203" s="249"/>
      <c r="L203" s="254"/>
      <c r="M203" s="255"/>
      <c r="N203" s="256"/>
      <c r="O203" s="256"/>
      <c r="P203" s="256"/>
      <c r="Q203" s="256"/>
      <c r="R203" s="256"/>
      <c r="S203" s="256"/>
      <c r="T203" s="257"/>
      <c r="AT203" s="258" t="s">
        <v>371</v>
      </c>
      <c r="AU203" s="258" t="s">
        <v>79</v>
      </c>
      <c r="AV203" s="14" t="s">
        <v>147</v>
      </c>
      <c r="AW203" s="14" t="s">
        <v>33</v>
      </c>
      <c r="AX203" s="14" t="s">
        <v>77</v>
      </c>
      <c r="AY203" s="258" t="s">
        <v>361</v>
      </c>
    </row>
    <row r="204" spans="2:65" s="1" customFormat="1" ht="22.5" customHeight="1">
      <c r="B204" s="42"/>
      <c r="C204" s="207" t="s">
        <v>558</v>
      </c>
      <c r="D204" s="207" t="s">
        <v>363</v>
      </c>
      <c r="E204" s="208" t="s">
        <v>2777</v>
      </c>
      <c r="F204" s="209" t="s">
        <v>2778</v>
      </c>
      <c r="G204" s="210" t="s">
        <v>685</v>
      </c>
      <c r="H204" s="211">
        <v>10</v>
      </c>
      <c r="I204" s="212"/>
      <c r="J204" s="213">
        <f>ROUND(I204*H204,2)</f>
        <v>0</v>
      </c>
      <c r="K204" s="209" t="s">
        <v>367</v>
      </c>
      <c r="L204" s="62"/>
      <c r="M204" s="214" t="s">
        <v>21</v>
      </c>
      <c r="N204" s="215" t="s">
        <v>41</v>
      </c>
      <c r="O204" s="43"/>
      <c r="P204" s="216">
        <f>O204*H204</f>
        <v>0</v>
      </c>
      <c r="Q204" s="216">
        <v>3.5E-4</v>
      </c>
      <c r="R204" s="216">
        <f>Q204*H204</f>
        <v>3.5000000000000001E-3</v>
      </c>
      <c r="S204" s="216">
        <v>0</v>
      </c>
      <c r="T204" s="217">
        <f>S204*H204</f>
        <v>0</v>
      </c>
      <c r="AR204" s="25" t="s">
        <v>464</v>
      </c>
      <c r="AT204" s="25" t="s">
        <v>363</v>
      </c>
      <c r="AU204" s="25" t="s">
        <v>79</v>
      </c>
      <c r="AY204" s="25" t="s">
        <v>361</v>
      </c>
      <c r="BE204" s="218">
        <f>IF(N204="základní",J204,0)</f>
        <v>0</v>
      </c>
      <c r="BF204" s="218">
        <f>IF(N204="snížená",J204,0)</f>
        <v>0</v>
      </c>
      <c r="BG204" s="218">
        <f>IF(N204="zákl. přenesená",J204,0)</f>
        <v>0</v>
      </c>
      <c r="BH204" s="218">
        <f>IF(N204="sníž. přenesená",J204,0)</f>
        <v>0</v>
      </c>
      <c r="BI204" s="218">
        <f>IF(N204="nulová",J204,0)</f>
        <v>0</v>
      </c>
      <c r="BJ204" s="25" t="s">
        <v>77</v>
      </c>
      <c r="BK204" s="218">
        <f>ROUND(I204*H204,2)</f>
        <v>0</v>
      </c>
      <c r="BL204" s="25" t="s">
        <v>464</v>
      </c>
      <c r="BM204" s="25" t="s">
        <v>743</v>
      </c>
    </row>
    <row r="205" spans="2:65" s="1" customFormat="1" ht="13.5">
      <c r="B205" s="42"/>
      <c r="C205" s="64"/>
      <c r="D205" s="235" t="s">
        <v>369</v>
      </c>
      <c r="E205" s="64"/>
      <c r="F205" s="285" t="s">
        <v>2778</v>
      </c>
      <c r="G205" s="64"/>
      <c r="H205" s="64"/>
      <c r="I205" s="175"/>
      <c r="J205" s="64"/>
      <c r="K205" s="64"/>
      <c r="L205" s="62"/>
      <c r="M205" s="221"/>
      <c r="N205" s="43"/>
      <c r="O205" s="43"/>
      <c r="P205" s="43"/>
      <c r="Q205" s="43"/>
      <c r="R205" s="43"/>
      <c r="S205" s="43"/>
      <c r="T205" s="79"/>
      <c r="AT205" s="25" t="s">
        <v>369</v>
      </c>
      <c r="AU205" s="25" t="s">
        <v>79</v>
      </c>
    </row>
    <row r="206" spans="2:65" s="1" customFormat="1" ht="22.5" customHeight="1">
      <c r="B206" s="42"/>
      <c r="C206" s="207" t="s">
        <v>563</v>
      </c>
      <c r="D206" s="207" t="s">
        <v>363</v>
      </c>
      <c r="E206" s="208" t="s">
        <v>2779</v>
      </c>
      <c r="F206" s="209" t="s">
        <v>2780</v>
      </c>
      <c r="G206" s="210" t="s">
        <v>685</v>
      </c>
      <c r="H206" s="211">
        <v>3</v>
      </c>
      <c r="I206" s="212"/>
      <c r="J206" s="213">
        <f>ROUND(I206*H206,2)</f>
        <v>0</v>
      </c>
      <c r="K206" s="209" t="s">
        <v>367</v>
      </c>
      <c r="L206" s="62"/>
      <c r="M206" s="214" t="s">
        <v>21</v>
      </c>
      <c r="N206" s="215" t="s">
        <v>41</v>
      </c>
      <c r="O206" s="43"/>
      <c r="P206" s="216">
        <f>O206*H206</f>
        <v>0</v>
      </c>
      <c r="Q206" s="216">
        <v>5.6999999999999998E-4</v>
      </c>
      <c r="R206" s="216">
        <f>Q206*H206</f>
        <v>1.7099999999999999E-3</v>
      </c>
      <c r="S206" s="216">
        <v>0</v>
      </c>
      <c r="T206" s="217">
        <f>S206*H206</f>
        <v>0</v>
      </c>
      <c r="AR206" s="25" t="s">
        <v>464</v>
      </c>
      <c r="AT206" s="25" t="s">
        <v>363</v>
      </c>
      <c r="AU206" s="25" t="s">
        <v>79</v>
      </c>
      <c r="AY206" s="25" t="s">
        <v>361</v>
      </c>
      <c r="BE206" s="218">
        <f>IF(N206="základní",J206,0)</f>
        <v>0</v>
      </c>
      <c r="BF206" s="218">
        <f>IF(N206="snížená",J206,0)</f>
        <v>0</v>
      </c>
      <c r="BG206" s="218">
        <f>IF(N206="zákl. přenesená",J206,0)</f>
        <v>0</v>
      </c>
      <c r="BH206" s="218">
        <f>IF(N206="sníž. přenesená",J206,0)</f>
        <v>0</v>
      </c>
      <c r="BI206" s="218">
        <f>IF(N206="nulová",J206,0)</f>
        <v>0</v>
      </c>
      <c r="BJ206" s="25" t="s">
        <v>77</v>
      </c>
      <c r="BK206" s="218">
        <f>ROUND(I206*H206,2)</f>
        <v>0</v>
      </c>
      <c r="BL206" s="25" t="s">
        <v>464</v>
      </c>
      <c r="BM206" s="25" t="s">
        <v>754</v>
      </c>
    </row>
    <row r="207" spans="2:65" s="1" customFormat="1" ht="13.5">
      <c r="B207" s="42"/>
      <c r="C207" s="64"/>
      <c r="D207" s="219" t="s">
        <v>369</v>
      </c>
      <c r="E207" s="64"/>
      <c r="F207" s="220" t="s">
        <v>2780</v>
      </c>
      <c r="G207" s="64"/>
      <c r="H207" s="64"/>
      <c r="I207" s="175"/>
      <c r="J207" s="64"/>
      <c r="K207" s="64"/>
      <c r="L207" s="62"/>
      <c r="M207" s="221"/>
      <c r="N207" s="43"/>
      <c r="O207" s="43"/>
      <c r="P207" s="43"/>
      <c r="Q207" s="43"/>
      <c r="R207" s="43"/>
      <c r="S207" s="43"/>
      <c r="T207" s="79"/>
      <c r="AT207" s="25" t="s">
        <v>369</v>
      </c>
      <c r="AU207" s="25" t="s">
        <v>79</v>
      </c>
    </row>
    <row r="208" spans="2:65" s="13" customFormat="1" ht="13.5">
      <c r="B208" s="233"/>
      <c r="C208" s="234"/>
      <c r="D208" s="219" t="s">
        <v>371</v>
      </c>
      <c r="E208" s="245" t="s">
        <v>21</v>
      </c>
      <c r="F208" s="246" t="s">
        <v>2781</v>
      </c>
      <c r="G208" s="234"/>
      <c r="H208" s="247">
        <v>3</v>
      </c>
      <c r="I208" s="239"/>
      <c r="J208" s="234"/>
      <c r="K208" s="234"/>
      <c r="L208" s="240"/>
      <c r="M208" s="241"/>
      <c r="N208" s="242"/>
      <c r="O208" s="242"/>
      <c r="P208" s="242"/>
      <c r="Q208" s="242"/>
      <c r="R208" s="242"/>
      <c r="S208" s="242"/>
      <c r="T208" s="243"/>
      <c r="AT208" s="244" t="s">
        <v>371</v>
      </c>
      <c r="AU208" s="244" t="s">
        <v>79</v>
      </c>
      <c r="AV208" s="13" t="s">
        <v>79</v>
      </c>
      <c r="AW208" s="13" t="s">
        <v>33</v>
      </c>
      <c r="AX208" s="13" t="s">
        <v>70</v>
      </c>
      <c r="AY208" s="244" t="s">
        <v>361</v>
      </c>
    </row>
    <row r="209" spans="2:65" s="14" customFormat="1" ht="13.5">
      <c r="B209" s="248"/>
      <c r="C209" s="249"/>
      <c r="D209" s="235" t="s">
        <v>371</v>
      </c>
      <c r="E209" s="250" t="s">
        <v>21</v>
      </c>
      <c r="F209" s="251" t="s">
        <v>392</v>
      </c>
      <c r="G209" s="249"/>
      <c r="H209" s="252">
        <v>3</v>
      </c>
      <c r="I209" s="253"/>
      <c r="J209" s="249"/>
      <c r="K209" s="249"/>
      <c r="L209" s="254"/>
      <c r="M209" s="255"/>
      <c r="N209" s="256"/>
      <c r="O209" s="256"/>
      <c r="P209" s="256"/>
      <c r="Q209" s="256"/>
      <c r="R209" s="256"/>
      <c r="S209" s="256"/>
      <c r="T209" s="257"/>
      <c r="AT209" s="258" t="s">
        <v>371</v>
      </c>
      <c r="AU209" s="258" t="s">
        <v>79</v>
      </c>
      <c r="AV209" s="14" t="s">
        <v>147</v>
      </c>
      <c r="AW209" s="14" t="s">
        <v>33</v>
      </c>
      <c r="AX209" s="14" t="s">
        <v>77</v>
      </c>
      <c r="AY209" s="258" t="s">
        <v>361</v>
      </c>
    </row>
    <row r="210" spans="2:65" s="1" customFormat="1" ht="22.5" customHeight="1">
      <c r="B210" s="42"/>
      <c r="C210" s="207" t="s">
        <v>573</v>
      </c>
      <c r="D210" s="207" t="s">
        <v>363</v>
      </c>
      <c r="E210" s="208" t="s">
        <v>2782</v>
      </c>
      <c r="F210" s="209" t="s">
        <v>2783</v>
      </c>
      <c r="G210" s="210" t="s">
        <v>685</v>
      </c>
      <c r="H210" s="211">
        <v>5</v>
      </c>
      <c r="I210" s="212"/>
      <c r="J210" s="213">
        <f>ROUND(I210*H210,2)</f>
        <v>0</v>
      </c>
      <c r="K210" s="209" t="s">
        <v>367</v>
      </c>
      <c r="L210" s="62"/>
      <c r="M210" s="214" t="s">
        <v>21</v>
      </c>
      <c r="N210" s="215" t="s">
        <v>41</v>
      </c>
      <c r="O210" s="43"/>
      <c r="P210" s="216">
        <f>O210*H210</f>
        <v>0</v>
      </c>
      <c r="Q210" s="216">
        <v>1.14E-3</v>
      </c>
      <c r="R210" s="216">
        <f>Q210*H210</f>
        <v>5.7000000000000002E-3</v>
      </c>
      <c r="S210" s="216">
        <v>0</v>
      </c>
      <c r="T210" s="217">
        <f>S210*H210</f>
        <v>0</v>
      </c>
      <c r="AR210" s="25" t="s">
        <v>464</v>
      </c>
      <c r="AT210" s="25" t="s">
        <v>363</v>
      </c>
      <c r="AU210" s="25" t="s">
        <v>79</v>
      </c>
      <c r="AY210" s="25" t="s">
        <v>361</v>
      </c>
      <c r="BE210" s="218">
        <f>IF(N210="základní",J210,0)</f>
        <v>0</v>
      </c>
      <c r="BF210" s="218">
        <f>IF(N210="snížená",J210,0)</f>
        <v>0</v>
      </c>
      <c r="BG210" s="218">
        <f>IF(N210="zákl. přenesená",J210,0)</f>
        <v>0</v>
      </c>
      <c r="BH210" s="218">
        <f>IF(N210="sníž. přenesená",J210,0)</f>
        <v>0</v>
      </c>
      <c r="BI210" s="218">
        <f>IF(N210="nulová",J210,0)</f>
        <v>0</v>
      </c>
      <c r="BJ210" s="25" t="s">
        <v>77</v>
      </c>
      <c r="BK210" s="218">
        <f>ROUND(I210*H210,2)</f>
        <v>0</v>
      </c>
      <c r="BL210" s="25" t="s">
        <v>464</v>
      </c>
      <c r="BM210" s="25" t="s">
        <v>765</v>
      </c>
    </row>
    <row r="211" spans="2:65" s="1" customFormat="1" ht="13.5">
      <c r="B211" s="42"/>
      <c r="C211" s="64"/>
      <c r="D211" s="235" t="s">
        <v>369</v>
      </c>
      <c r="E211" s="64"/>
      <c r="F211" s="285" t="s">
        <v>2783</v>
      </c>
      <c r="G211" s="64"/>
      <c r="H211" s="64"/>
      <c r="I211" s="175"/>
      <c r="J211" s="64"/>
      <c r="K211" s="64"/>
      <c r="L211" s="62"/>
      <c r="M211" s="221"/>
      <c r="N211" s="43"/>
      <c r="O211" s="43"/>
      <c r="P211" s="43"/>
      <c r="Q211" s="43"/>
      <c r="R211" s="43"/>
      <c r="S211" s="43"/>
      <c r="T211" s="79"/>
      <c r="AT211" s="25" t="s">
        <v>369</v>
      </c>
      <c r="AU211" s="25" t="s">
        <v>79</v>
      </c>
    </row>
    <row r="212" spans="2:65" s="1" customFormat="1" ht="22.5" customHeight="1">
      <c r="B212" s="42"/>
      <c r="C212" s="273" t="s">
        <v>580</v>
      </c>
      <c r="D212" s="273" t="s">
        <v>952</v>
      </c>
      <c r="E212" s="274" t="s">
        <v>2784</v>
      </c>
      <c r="F212" s="275" t="s">
        <v>2785</v>
      </c>
      <c r="G212" s="276" t="s">
        <v>614</v>
      </c>
      <c r="H212" s="277">
        <v>2</v>
      </c>
      <c r="I212" s="278"/>
      <c r="J212" s="279">
        <f>ROUND(I212*H212,2)</f>
        <v>0</v>
      </c>
      <c r="K212" s="275" t="s">
        <v>367</v>
      </c>
      <c r="L212" s="280"/>
      <c r="M212" s="281" t="s">
        <v>21</v>
      </c>
      <c r="N212" s="282" t="s">
        <v>41</v>
      </c>
      <c r="O212" s="43"/>
      <c r="P212" s="216">
        <f>O212*H212</f>
        <v>0</v>
      </c>
      <c r="Q212" s="216">
        <v>1.3999999999999999E-4</v>
      </c>
      <c r="R212" s="216">
        <f>Q212*H212</f>
        <v>2.7999999999999998E-4</v>
      </c>
      <c r="S212" s="216">
        <v>0</v>
      </c>
      <c r="T212" s="217">
        <f>S212*H212</f>
        <v>0</v>
      </c>
      <c r="AR212" s="25" t="s">
        <v>580</v>
      </c>
      <c r="AT212" s="25" t="s">
        <v>952</v>
      </c>
      <c r="AU212" s="25" t="s">
        <v>79</v>
      </c>
      <c r="AY212" s="25" t="s">
        <v>361</v>
      </c>
      <c r="BE212" s="218">
        <f>IF(N212="základní",J212,0)</f>
        <v>0</v>
      </c>
      <c r="BF212" s="218">
        <f>IF(N212="snížená",J212,0)</f>
        <v>0</v>
      </c>
      <c r="BG212" s="218">
        <f>IF(N212="zákl. přenesená",J212,0)</f>
        <v>0</v>
      </c>
      <c r="BH212" s="218">
        <f>IF(N212="sníž. přenesená",J212,0)</f>
        <v>0</v>
      </c>
      <c r="BI212" s="218">
        <f>IF(N212="nulová",J212,0)</f>
        <v>0</v>
      </c>
      <c r="BJ212" s="25" t="s">
        <v>77</v>
      </c>
      <c r="BK212" s="218">
        <f>ROUND(I212*H212,2)</f>
        <v>0</v>
      </c>
      <c r="BL212" s="25" t="s">
        <v>464</v>
      </c>
      <c r="BM212" s="25" t="s">
        <v>785</v>
      </c>
    </row>
    <row r="213" spans="2:65" s="1" customFormat="1" ht="13.5">
      <c r="B213" s="42"/>
      <c r="C213" s="64"/>
      <c r="D213" s="219" t="s">
        <v>369</v>
      </c>
      <c r="E213" s="64"/>
      <c r="F213" s="220" t="s">
        <v>2785</v>
      </c>
      <c r="G213" s="64"/>
      <c r="H213" s="64"/>
      <c r="I213" s="175"/>
      <c r="J213" s="64"/>
      <c r="K213" s="64"/>
      <c r="L213" s="62"/>
      <c r="M213" s="221"/>
      <c r="N213" s="43"/>
      <c r="O213" s="43"/>
      <c r="P213" s="43"/>
      <c r="Q213" s="43"/>
      <c r="R213" s="43"/>
      <c r="S213" s="43"/>
      <c r="T213" s="79"/>
      <c r="AT213" s="25" t="s">
        <v>369</v>
      </c>
      <c r="AU213" s="25" t="s">
        <v>79</v>
      </c>
    </row>
    <row r="214" spans="2:65" s="1" customFormat="1" ht="27">
      <c r="B214" s="42"/>
      <c r="C214" s="64"/>
      <c r="D214" s="219" t="s">
        <v>974</v>
      </c>
      <c r="E214" s="64"/>
      <c r="F214" s="283" t="s">
        <v>2786</v>
      </c>
      <c r="G214" s="64"/>
      <c r="H214" s="64"/>
      <c r="I214" s="175"/>
      <c r="J214" s="64"/>
      <c r="K214" s="64"/>
      <c r="L214" s="62"/>
      <c r="M214" s="221"/>
      <c r="N214" s="43"/>
      <c r="O214" s="43"/>
      <c r="P214" s="43"/>
      <c r="Q214" s="43"/>
      <c r="R214" s="43"/>
      <c r="S214" s="43"/>
      <c r="T214" s="79"/>
      <c r="AT214" s="25" t="s">
        <v>974</v>
      </c>
      <c r="AU214" s="25" t="s">
        <v>79</v>
      </c>
    </row>
    <row r="215" spans="2:65" s="13" customFormat="1" ht="13.5">
      <c r="B215" s="233"/>
      <c r="C215" s="234"/>
      <c r="D215" s="219" t="s">
        <v>371</v>
      </c>
      <c r="E215" s="245" t="s">
        <v>21</v>
      </c>
      <c r="F215" s="246" t="s">
        <v>2787</v>
      </c>
      <c r="G215" s="234"/>
      <c r="H215" s="247">
        <v>2</v>
      </c>
      <c r="I215" s="239"/>
      <c r="J215" s="234"/>
      <c r="K215" s="234"/>
      <c r="L215" s="240"/>
      <c r="M215" s="241"/>
      <c r="N215" s="242"/>
      <c r="O215" s="242"/>
      <c r="P215" s="242"/>
      <c r="Q215" s="242"/>
      <c r="R215" s="242"/>
      <c r="S215" s="242"/>
      <c r="T215" s="243"/>
      <c r="AT215" s="244" t="s">
        <v>371</v>
      </c>
      <c r="AU215" s="244" t="s">
        <v>79</v>
      </c>
      <c r="AV215" s="13" t="s">
        <v>79</v>
      </c>
      <c r="AW215" s="13" t="s">
        <v>33</v>
      </c>
      <c r="AX215" s="13" t="s">
        <v>70</v>
      </c>
      <c r="AY215" s="244" t="s">
        <v>361</v>
      </c>
    </row>
    <row r="216" spans="2:65" s="14" customFormat="1" ht="13.5">
      <c r="B216" s="248"/>
      <c r="C216" s="249"/>
      <c r="D216" s="235" t="s">
        <v>371</v>
      </c>
      <c r="E216" s="250" t="s">
        <v>21</v>
      </c>
      <c r="F216" s="251" t="s">
        <v>392</v>
      </c>
      <c r="G216" s="249"/>
      <c r="H216" s="252">
        <v>2</v>
      </c>
      <c r="I216" s="253"/>
      <c r="J216" s="249"/>
      <c r="K216" s="249"/>
      <c r="L216" s="254"/>
      <c r="M216" s="255"/>
      <c r="N216" s="256"/>
      <c r="O216" s="256"/>
      <c r="P216" s="256"/>
      <c r="Q216" s="256"/>
      <c r="R216" s="256"/>
      <c r="S216" s="256"/>
      <c r="T216" s="257"/>
      <c r="AT216" s="258" t="s">
        <v>371</v>
      </c>
      <c r="AU216" s="258" t="s">
        <v>79</v>
      </c>
      <c r="AV216" s="14" t="s">
        <v>147</v>
      </c>
      <c r="AW216" s="14" t="s">
        <v>33</v>
      </c>
      <c r="AX216" s="14" t="s">
        <v>77</v>
      </c>
      <c r="AY216" s="258" t="s">
        <v>361</v>
      </c>
    </row>
    <row r="217" spans="2:65" s="1" customFormat="1" ht="22.5" customHeight="1">
      <c r="B217" s="42"/>
      <c r="C217" s="273" t="s">
        <v>588</v>
      </c>
      <c r="D217" s="273" t="s">
        <v>952</v>
      </c>
      <c r="E217" s="274" t="s">
        <v>2788</v>
      </c>
      <c r="F217" s="275" t="s">
        <v>2789</v>
      </c>
      <c r="G217" s="276" t="s">
        <v>614</v>
      </c>
      <c r="H217" s="277">
        <v>3</v>
      </c>
      <c r="I217" s="278"/>
      <c r="J217" s="279">
        <f>ROUND(I217*H217,2)</f>
        <v>0</v>
      </c>
      <c r="K217" s="275" t="s">
        <v>367</v>
      </c>
      <c r="L217" s="280"/>
      <c r="M217" s="281" t="s">
        <v>21</v>
      </c>
      <c r="N217" s="282" t="s">
        <v>41</v>
      </c>
      <c r="O217" s="43"/>
      <c r="P217" s="216">
        <f>O217*H217</f>
        <v>0</v>
      </c>
      <c r="Q217" s="216">
        <v>3.3E-4</v>
      </c>
      <c r="R217" s="216">
        <f>Q217*H217</f>
        <v>9.8999999999999999E-4</v>
      </c>
      <c r="S217" s="216">
        <v>0</v>
      </c>
      <c r="T217" s="217">
        <f>S217*H217</f>
        <v>0</v>
      </c>
      <c r="AR217" s="25" t="s">
        <v>580</v>
      </c>
      <c r="AT217" s="25" t="s">
        <v>952</v>
      </c>
      <c r="AU217" s="25" t="s">
        <v>79</v>
      </c>
      <c r="AY217" s="25" t="s">
        <v>361</v>
      </c>
      <c r="BE217" s="218">
        <f>IF(N217="základní",J217,0)</f>
        <v>0</v>
      </c>
      <c r="BF217" s="218">
        <f>IF(N217="snížená",J217,0)</f>
        <v>0</v>
      </c>
      <c r="BG217" s="218">
        <f>IF(N217="zákl. přenesená",J217,0)</f>
        <v>0</v>
      </c>
      <c r="BH217" s="218">
        <f>IF(N217="sníž. přenesená",J217,0)</f>
        <v>0</v>
      </c>
      <c r="BI217" s="218">
        <f>IF(N217="nulová",J217,0)</f>
        <v>0</v>
      </c>
      <c r="BJ217" s="25" t="s">
        <v>77</v>
      </c>
      <c r="BK217" s="218">
        <f>ROUND(I217*H217,2)</f>
        <v>0</v>
      </c>
      <c r="BL217" s="25" t="s">
        <v>464</v>
      </c>
      <c r="BM217" s="25" t="s">
        <v>804</v>
      </c>
    </row>
    <row r="218" spans="2:65" s="1" customFormat="1" ht="13.5">
      <c r="B218" s="42"/>
      <c r="C218" s="64"/>
      <c r="D218" s="219" t="s">
        <v>369</v>
      </c>
      <c r="E218" s="64"/>
      <c r="F218" s="220" t="s">
        <v>2789</v>
      </c>
      <c r="G218" s="64"/>
      <c r="H218" s="64"/>
      <c r="I218" s="175"/>
      <c r="J218" s="64"/>
      <c r="K218" s="64"/>
      <c r="L218" s="62"/>
      <c r="M218" s="221"/>
      <c r="N218" s="43"/>
      <c r="O218" s="43"/>
      <c r="P218" s="43"/>
      <c r="Q218" s="43"/>
      <c r="R218" s="43"/>
      <c r="S218" s="43"/>
      <c r="T218" s="79"/>
      <c r="AT218" s="25" t="s">
        <v>369</v>
      </c>
      <c r="AU218" s="25" t="s">
        <v>79</v>
      </c>
    </row>
    <row r="219" spans="2:65" s="1" customFormat="1" ht="27">
      <c r="B219" s="42"/>
      <c r="C219" s="64"/>
      <c r="D219" s="235" t="s">
        <v>974</v>
      </c>
      <c r="E219" s="64"/>
      <c r="F219" s="289" t="s">
        <v>2790</v>
      </c>
      <c r="G219" s="64"/>
      <c r="H219" s="64"/>
      <c r="I219" s="175"/>
      <c r="J219" s="64"/>
      <c r="K219" s="64"/>
      <c r="L219" s="62"/>
      <c r="M219" s="221"/>
      <c r="N219" s="43"/>
      <c r="O219" s="43"/>
      <c r="P219" s="43"/>
      <c r="Q219" s="43"/>
      <c r="R219" s="43"/>
      <c r="S219" s="43"/>
      <c r="T219" s="79"/>
      <c r="AT219" s="25" t="s">
        <v>974</v>
      </c>
      <c r="AU219" s="25" t="s">
        <v>79</v>
      </c>
    </row>
    <row r="220" spans="2:65" s="1" customFormat="1" ht="22.5" customHeight="1">
      <c r="B220" s="42"/>
      <c r="C220" s="207" t="s">
        <v>595</v>
      </c>
      <c r="D220" s="207" t="s">
        <v>363</v>
      </c>
      <c r="E220" s="208" t="s">
        <v>2791</v>
      </c>
      <c r="F220" s="209" t="s">
        <v>2792</v>
      </c>
      <c r="G220" s="210" t="s">
        <v>614</v>
      </c>
      <c r="H220" s="211">
        <v>5</v>
      </c>
      <c r="I220" s="212"/>
      <c r="J220" s="213">
        <f>ROUND(I220*H220,2)</f>
        <v>0</v>
      </c>
      <c r="K220" s="209" t="s">
        <v>367</v>
      </c>
      <c r="L220" s="62"/>
      <c r="M220" s="214" t="s">
        <v>21</v>
      </c>
      <c r="N220" s="215" t="s">
        <v>41</v>
      </c>
      <c r="O220" s="43"/>
      <c r="P220" s="216">
        <f>O220*H220</f>
        <v>0</v>
      </c>
      <c r="Q220" s="216">
        <v>0</v>
      </c>
      <c r="R220" s="216">
        <f>Q220*H220</f>
        <v>0</v>
      </c>
      <c r="S220" s="216">
        <v>0</v>
      </c>
      <c r="T220" s="217">
        <f>S220*H220</f>
        <v>0</v>
      </c>
      <c r="AR220" s="25" t="s">
        <v>464</v>
      </c>
      <c r="AT220" s="25" t="s">
        <v>363</v>
      </c>
      <c r="AU220" s="25" t="s">
        <v>79</v>
      </c>
      <c r="AY220" s="25" t="s">
        <v>361</v>
      </c>
      <c r="BE220" s="218">
        <f>IF(N220="základní",J220,0)</f>
        <v>0</v>
      </c>
      <c r="BF220" s="218">
        <f>IF(N220="snížená",J220,0)</f>
        <v>0</v>
      </c>
      <c r="BG220" s="218">
        <f>IF(N220="zákl. přenesená",J220,0)</f>
        <v>0</v>
      </c>
      <c r="BH220" s="218">
        <f>IF(N220="sníž. přenesená",J220,0)</f>
        <v>0</v>
      </c>
      <c r="BI220" s="218">
        <f>IF(N220="nulová",J220,0)</f>
        <v>0</v>
      </c>
      <c r="BJ220" s="25" t="s">
        <v>77</v>
      </c>
      <c r="BK220" s="218">
        <f>ROUND(I220*H220,2)</f>
        <v>0</v>
      </c>
      <c r="BL220" s="25" t="s">
        <v>464</v>
      </c>
      <c r="BM220" s="25" t="s">
        <v>820</v>
      </c>
    </row>
    <row r="221" spans="2:65" s="1" customFormat="1" ht="13.5">
      <c r="B221" s="42"/>
      <c r="C221" s="64"/>
      <c r="D221" s="219" t="s">
        <v>369</v>
      </c>
      <c r="E221" s="64"/>
      <c r="F221" s="220" t="s">
        <v>2792</v>
      </c>
      <c r="G221" s="64"/>
      <c r="H221" s="64"/>
      <c r="I221" s="175"/>
      <c r="J221" s="64"/>
      <c r="K221" s="64"/>
      <c r="L221" s="62"/>
      <c r="M221" s="221"/>
      <c r="N221" s="43"/>
      <c r="O221" s="43"/>
      <c r="P221" s="43"/>
      <c r="Q221" s="43"/>
      <c r="R221" s="43"/>
      <c r="S221" s="43"/>
      <c r="T221" s="79"/>
      <c r="AT221" s="25" t="s">
        <v>369</v>
      </c>
      <c r="AU221" s="25" t="s">
        <v>79</v>
      </c>
    </row>
    <row r="222" spans="2:65" s="13" customFormat="1" ht="13.5">
      <c r="B222" s="233"/>
      <c r="C222" s="234"/>
      <c r="D222" s="219" t="s">
        <v>371</v>
      </c>
      <c r="E222" s="245" t="s">
        <v>21</v>
      </c>
      <c r="F222" s="246" t="s">
        <v>2793</v>
      </c>
      <c r="G222" s="234"/>
      <c r="H222" s="247">
        <v>5</v>
      </c>
      <c r="I222" s="239"/>
      <c r="J222" s="234"/>
      <c r="K222" s="234"/>
      <c r="L222" s="240"/>
      <c r="M222" s="241"/>
      <c r="N222" s="242"/>
      <c r="O222" s="242"/>
      <c r="P222" s="242"/>
      <c r="Q222" s="242"/>
      <c r="R222" s="242"/>
      <c r="S222" s="242"/>
      <c r="T222" s="243"/>
      <c r="AT222" s="244" t="s">
        <v>371</v>
      </c>
      <c r="AU222" s="244" t="s">
        <v>79</v>
      </c>
      <c r="AV222" s="13" t="s">
        <v>79</v>
      </c>
      <c r="AW222" s="13" t="s">
        <v>33</v>
      </c>
      <c r="AX222" s="13" t="s">
        <v>70</v>
      </c>
      <c r="AY222" s="244" t="s">
        <v>361</v>
      </c>
    </row>
    <row r="223" spans="2:65" s="14" customFormat="1" ht="13.5">
      <c r="B223" s="248"/>
      <c r="C223" s="249"/>
      <c r="D223" s="235" t="s">
        <v>371</v>
      </c>
      <c r="E223" s="250" t="s">
        <v>21</v>
      </c>
      <c r="F223" s="251" t="s">
        <v>392</v>
      </c>
      <c r="G223" s="249"/>
      <c r="H223" s="252">
        <v>5</v>
      </c>
      <c r="I223" s="253"/>
      <c r="J223" s="249"/>
      <c r="K223" s="249"/>
      <c r="L223" s="254"/>
      <c r="M223" s="255"/>
      <c r="N223" s="256"/>
      <c r="O223" s="256"/>
      <c r="P223" s="256"/>
      <c r="Q223" s="256"/>
      <c r="R223" s="256"/>
      <c r="S223" s="256"/>
      <c r="T223" s="257"/>
      <c r="AT223" s="258" t="s">
        <v>371</v>
      </c>
      <c r="AU223" s="258" t="s">
        <v>79</v>
      </c>
      <c r="AV223" s="14" t="s">
        <v>147</v>
      </c>
      <c r="AW223" s="14" t="s">
        <v>33</v>
      </c>
      <c r="AX223" s="14" t="s">
        <v>77</v>
      </c>
      <c r="AY223" s="258" t="s">
        <v>361</v>
      </c>
    </row>
    <row r="224" spans="2:65" s="1" customFormat="1" ht="22.5" customHeight="1">
      <c r="B224" s="42"/>
      <c r="C224" s="207" t="s">
        <v>601</v>
      </c>
      <c r="D224" s="207" t="s">
        <v>363</v>
      </c>
      <c r="E224" s="208" t="s">
        <v>2794</v>
      </c>
      <c r="F224" s="209" t="s">
        <v>2795</v>
      </c>
      <c r="G224" s="210" t="s">
        <v>614</v>
      </c>
      <c r="H224" s="211">
        <v>19</v>
      </c>
      <c r="I224" s="212"/>
      <c r="J224" s="213">
        <f>ROUND(I224*H224,2)</f>
        <v>0</v>
      </c>
      <c r="K224" s="209" t="s">
        <v>367</v>
      </c>
      <c r="L224" s="62"/>
      <c r="M224" s="214" t="s">
        <v>21</v>
      </c>
      <c r="N224" s="215" t="s">
        <v>41</v>
      </c>
      <c r="O224" s="43"/>
      <c r="P224" s="216">
        <f>O224*H224</f>
        <v>0</v>
      </c>
      <c r="Q224" s="216">
        <v>0</v>
      </c>
      <c r="R224" s="216">
        <f>Q224*H224</f>
        <v>0</v>
      </c>
      <c r="S224" s="216">
        <v>0</v>
      </c>
      <c r="T224" s="217">
        <f>S224*H224</f>
        <v>0</v>
      </c>
      <c r="AR224" s="25" t="s">
        <v>464</v>
      </c>
      <c r="AT224" s="25" t="s">
        <v>363</v>
      </c>
      <c r="AU224" s="25" t="s">
        <v>79</v>
      </c>
      <c r="AY224" s="25" t="s">
        <v>361</v>
      </c>
      <c r="BE224" s="218">
        <f>IF(N224="základní",J224,0)</f>
        <v>0</v>
      </c>
      <c r="BF224" s="218">
        <f>IF(N224="snížená",J224,0)</f>
        <v>0</v>
      </c>
      <c r="BG224" s="218">
        <f>IF(N224="zákl. přenesená",J224,0)</f>
        <v>0</v>
      </c>
      <c r="BH224" s="218">
        <f>IF(N224="sníž. přenesená",J224,0)</f>
        <v>0</v>
      </c>
      <c r="BI224" s="218">
        <f>IF(N224="nulová",J224,0)</f>
        <v>0</v>
      </c>
      <c r="BJ224" s="25" t="s">
        <v>77</v>
      </c>
      <c r="BK224" s="218">
        <f>ROUND(I224*H224,2)</f>
        <v>0</v>
      </c>
      <c r="BL224" s="25" t="s">
        <v>464</v>
      </c>
      <c r="BM224" s="25" t="s">
        <v>830</v>
      </c>
    </row>
    <row r="225" spans="2:65" s="1" customFormat="1" ht="13.5">
      <c r="B225" s="42"/>
      <c r="C225" s="64"/>
      <c r="D225" s="235" t="s">
        <v>369</v>
      </c>
      <c r="E225" s="64"/>
      <c r="F225" s="285" t="s">
        <v>2795</v>
      </c>
      <c r="G225" s="64"/>
      <c r="H225" s="64"/>
      <c r="I225" s="175"/>
      <c r="J225" s="64"/>
      <c r="K225" s="64"/>
      <c r="L225" s="62"/>
      <c r="M225" s="221"/>
      <c r="N225" s="43"/>
      <c r="O225" s="43"/>
      <c r="P225" s="43"/>
      <c r="Q225" s="43"/>
      <c r="R225" s="43"/>
      <c r="S225" s="43"/>
      <c r="T225" s="79"/>
      <c r="AT225" s="25" t="s">
        <v>369</v>
      </c>
      <c r="AU225" s="25" t="s">
        <v>79</v>
      </c>
    </row>
    <row r="226" spans="2:65" s="1" customFormat="1" ht="22.5" customHeight="1">
      <c r="B226" s="42"/>
      <c r="C226" s="207" t="s">
        <v>611</v>
      </c>
      <c r="D226" s="207" t="s">
        <v>363</v>
      </c>
      <c r="E226" s="208" t="s">
        <v>2796</v>
      </c>
      <c r="F226" s="209" t="s">
        <v>2797</v>
      </c>
      <c r="G226" s="210" t="s">
        <v>614</v>
      </c>
      <c r="H226" s="211">
        <v>7</v>
      </c>
      <c r="I226" s="212"/>
      <c r="J226" s="213">
        <f>ROUND(I226*H226,2)</f>
        <v>0</v>
      </c>
      <c r="K226" s="209" t="s">
        <v>367</v>
      </c>
      <c r="L226" s="62"/>
      <c r="M226" s="214" t="s">
        <v>21</v>
      </c>
      <c r="N226" s="215" t="s">
        <v>41</v>
      </c>
      <c r="O226" s="43"/>
      <c r="P226" s="216">
        <f>O226*H226</f>
        <v>0</v>
      </c>
      <c r="Q226" s="216">
        <v>0</v>
      </c>
      <c r="R226" s="216">
        <f>Q226*H226</f>
        <v>0</v>
      </c>
      <c r="S226" s="216">
        <v>0</v>
      </c>
      <c r="T226" s="217">
        <f>S226*H226</f>
        <v>0</v>
      </c>
      <c r="AR226" s="25" t="s">
        <v>464</v>
      </c>
      <c r="AT226" s="25" t="s">
        <v>363</v>
      </c>
      <c r="AU226" s="25" t="s">
        <v>79</v>
      </c>
      <c r="AY226" s="25" t="s">
        <v>361</v>
      </c>
      <c r="BE226" s="218">
        <f>IF(N226="základní",J226,0)</f>
        <v>0</v>
      </c>
      <c r="BF226" s="218">
        <f>IF(N226="snížená",J226,0)</f>
        <v>0</v>
      </c>
      <c r="BG226" s="218">
        <f>IF(N226="zákl. přenesená",J226,0)</f>
        <v>0</v>
      </c>
      <c r="BH226" s="218">
        <f>IF(N226="sníž. přenesená",J226,0)</f>
        <v>0</v>
      </c>
      <c r="BI226" s="218">
        <f>IF(N226="nulová",J226,0)</f>
        <v>0</v>
      </c>
      <c r="BJ226" s="25" t="s">
        <v>77</v>
      </c>
      <c r="BK226" s="218">
        <f>ROUND(I226*H226,2)</f>
        <v>0</v>
      </c>
      <c r="BL226" s="25" t="s">
        <v>464</v>
      </c>
      <c r="BM226" s="25" t="s">
        <v>841</v>
      </c>
    </row>
    <row r="227" spans="2:65" s="1" customFormat="1" ht="13.5">
      <c r="B227" s="42"/>
      <c r="C227" s="64"/>
      <c r="D227" s="219" t="s">
        <v>369</v>
      </c>
      <c r="E227" s="64"/>
      <c r="F227" s="220" t="s">
        <v>2797</v>
      </c>
      <c r="G227" s="64"/>
      <c r="H227" s="64"/>
      <c r="I227" s="175"/>
      <c r="J227" s="64"/>
      <c r="K227" s="64"/>
      <c r="L227" s="62"/>
      <c r="M227" s="221"/>
      <c r="N227" s="43"/>
      <c r="O227" s="43"/>
      <c r="P227" s="43"/>
      <c r="Q227" s="43"/>
      <c r="R227" s="43"/>
      <c r="S227" s="43"/>
      <c r="T227" s="79"/>
      <c r="AT227" s="25" t="s">
        <v>369</v>
      </c>
      <c r="AU227" s="25" t="s">
        <v>79</v>
      </c>
    </row>
    <row r="228" spans="2:65" s="13" customFormat="1" ht="13.5">
      <c r="B228" s="233"/>
      <c r="C228" s="234"/>
      <c r="D228" s="219" t="s">
        <v>371</v>
      </c>
      <c r="E228" s="245" t="s">
        <v>21</v>
      </c>
      <c r="F228" s="246" t="s">
        <v>2798</v>
      </c>
      <c r="G228" s="234"/>
      <c r="H228" s="247">
        <v>7</v>
      </c>
      <c r="I228" s="239"/>
      <c r="J228" s="234"/>
      <c r="K228" s="234"/>
      <c r="L228" s="240"/>
      <c r="M228" s="241"/>
      <c r="N228" s="242"/>
      <c r="O228" s="242"/>
      <c r="P228" s="242"/>
      <c r="Q228" s="242"/>
      <c r="R228" s="242"/>
      <c r="S228" s="242"/>
      <c r="T228" s="243"/>
      <c r="AT228" s="244" t="s">
        <v>371</v>
      </c>
      <c r="AU228" s="244" t="s">
        <v>79</v>
      </c>
      <c r="AV228" s="13" t="s">
        <v>79</v>
      </c>
      <c r="AW228" s="13" t="s">
        <v>33</v>
      </c>
      <c r="AX228" s="13" t="s">
        <v>70</v>
      </c>
      <c r="AY228" s="244" t="s">
        <v>361</v>
      </c>
    </row>
    <row r="229" spans="2:65" s="14" customFormat="1" ht="13.5">
      <c r="B229" s="248"/>
      <c r="C229" s="249"/>
      <c r="D229" s="235" t="s">
        <v>371</v>
      </c>
      <c r="E229" s="250" t="s">
        <v>21</v>
      </c>
      <c r="F229" s="251" t="s">
        <v>392</v>
      </c>
      <c r="G229" s="249"/>
      <c r="H229" s="252">
        <v>7</v>
      </c>
      <c r="I229" s="253"/>
      <c r="J229" s="249"/>
      <c r="K229" s="249"/>
      <c r="L229" s="254"/>
      <c r="M229" s="255"/>
      <c r="N229" s="256"/>
      <c r="O229" s="256"/>
      <c r="P229" s="256"/>
      <c r="Q229" s="256"/>
      <c r="R229" s="256"/>
      <c r="S229" s="256"/>
      <c r="T229" s="257"/>
      <c r="AT229" s="258" t="s">
        <v>371</v>
      </c>
      <c r="AU229" s="258" t="s">
        <v>79</v>
      </c>
      <c r="AV229" s="14" t="s">
        <v>147</v>
      </c>
      <c r="AW229" s="14" t="s">
        <v>33</v>
      </c>
      <c r="AX229" s="14" t="s">
        <v>77</v>
      </c>
      <c r="AY229" s="258" t="s">
        <v>361</v>
      </c>
    </row>
    <row r="230" spans="2:65" s="1" customFormat="1" ht="31.5" customHeight="1">
      <c r="B230" s="42"/>
      <c r="C230" s="207" t="s">
        <v>619</v>
      </c>
      <c r="D230" s="207" t="s">
        <v>363</v>
      </c>
      <c r="E230" s="208" t="s">
        <v>2799</v>
      </c>
      <c r="F230" s="209" t="s">
        <v>2800</v>
      </c>
      <c r="G230" s="210" t="s">
        <v>614</v>
      </c>
      <c r="H230" s="211">
        <v>3</v>
      </c>
      <c r="I230" s="212"/>
      <c r="J230" s="213">
        <f>ROUND(I230*H230,2)</f>
        <v>0</v>
      </c>
      <c r="K230" s="209" t="s">
        <v>367</v>
      </c>
      <c r="L230" s="62"/>
      <c r="M230" s="214" t="s">
        <v>21</v>
      </c>
      <c r="N230" s="215" t="s">
        <v>41</v>
      </c>
      <c r="O230" s="43"/>
      <c r="P230" s="216">
        <f>O230*H230</f>
        <v>0</v>
      </c>
      <c r="Q230" s="216">
        <v>1.01E-3</v>
      </c>
      <c r="R230" s="216">
        <f>Q230*H230</f>
        <v>3.0300000000000001E-3</v>
      </c>
      <c r="S230" s="216">
        <v>0</v>
      </c>
      <c r="T230" s="217">
        <f>S230*H230</f>
        <v>0</v>
      </c>
      <c r="AR230" s="25" t="s">
        <v>464</v>
      </c>
      <c r="AT230" s="25" t="s">
        <v>363</v>
      </c>
      <c r="AU230" s="25" t="s">
        <v>79</v>
      </c>
      <c r="AY230" s="25" t="s">
        <v>361</v>
      </c>
      <c r="BE230" s="218">
        <f>IF(N230="základní",J230,0)</f>
        <v>0</v>
      </c>
      <c r="BF230" s="218">
        <f>IF(N230="snížená",J230,0)</f>
        <v>0</v>
      </c>
      <c r="BG230" s="218">
        <f>IF(N230="zákl. přenesená",J230,0)</f>
        <v>0</v>
      </c>
      <c r="BH230" s="218">
        <f>IF(N230="sníž. přenesená",J230,0)</f>
        <v>0</v>
      </c>
      <c r="BI230" s="218">
        <f>IF(N230="nulová",J230,0)</f>
        <v>0</v>
      </c>
      <c r="BJ230" s="25" t="s">
        <v>77</v>
      </c>
      <c r="BK230" s="218">
        <f>ROUND(I230*H230,2)</f>
        <v>0</v>
      </c>
      <c r="BL230" s="25" t="s">
        <v>464</v>
      </c>
      <c r="BM230" s="25" t="s">
        <v>888</v>
      </c>
    </row>
    <row r="231" spans="2:65" s="1" customFormat="1" ht="27">
      <c r="B231" s="42"/>
      <c r="C231" s="64"/>
      <c r="D231" s="235" t="s">
        <v>369</v>
      </c>
      <c r="E231" s="64"/>
      <c r="F231" s="285" t="s">
        <v>2800</v>
      </c>
      <c r="G231" s="64"/>
      <c r="H231" s="64"/>
      <c r="I231" s="175"/>
      <c r="J231" s="64"/>
      <c r="K231" s="64"/>
      <c r="L231" s="62"/>
      <c r="M231" s="221"/>
      <c r="N231" s="43"/>
      <c r="O231" s="43"/>
      <c r="P231" s="43"/>
      <c r="Q231" s="43"/>
      <c r="R231" s="43"/>
      <c r="S231" s="43"/>
      <c r="T231" s="79"/>
      <c r="AT231" s="25" t="s">
        <v>369</v>
      </c>
      <c r="AU231" s="25" t="s">
        <v>79</v>
      </c>
    </row>
    <row r="232" spans="2:65" s="1" customFormat="1" ht="22.5" customHeight="1">
      <c r="B232" s="42"/>
      <c r="C232" s="207" t="s">
        <v>626</v>
      </c>
      <c r="D232" s="207" t="s">
        <v>363</v>
      </c>
      <c r="E232" s="208" t="s">
        <v>2801</v>
      </c>
      <c r="F232" s="209" t="s">
        <v>2802</v>
      </c>
      <c r="G232" s="210" t="s">
        <v>614</v>
      </c>
      <c r="H232" s="211">
        <v>2</v>
      </c>
      <c r="I232" s="212"/>
      <c r="J232" s="213">
        <f>ROUND(I232*H232,2)</f>
        <v>0</v>
      </c>
      <c r="K232" s="209" t="s">
        <v>367</v>
      </c>
      <c r="L232" s="62"/>
      <c r="M232" s="214" t="s">
        <v>21</v>
      </c>
      <c r="N232" s="215" t="s">
        <v>41</v>
      </c>
      <c r="O232" s="43"/>
      <c r="P232" s="216">
        <f>O232*H232</f>
        <v>0</v>
      </c>
      <c r="Q232" s="216">
        <v>2.1199999999999999E-3</v>
      </c>
      <c r="R232" s="216">
        <f>Q232*H232</f>
        <v>4.2399999999999998E-3</v>
      </c>
      <c r="S232" s="216">
        <v>0</v>
      </c>
      <c r="T232" s="217">
        <f>S232*H232</f>
        <v>0</v>
      </c>
      <c r="AR232" s="25" t="s">
        <v>464</v>
      </c>
      <c r="AT232" s="25" t="s">
        <v>363</v>
      </c>
      <c r="AU232" s="25" t="s">
        <v>79</v>
      </c>
      <c r="AY232" s="25" t="s">
        <v>361</v>
      </c>
      <c r="BE232" s="218">
        <f>IF(N232="základní",J232,0)</f>
        <v>0</v>
      </c>
      <c r="BF232" s="218">
        <f>IF(N232="snížená",J232,0)</f>
        <v>0</v>
      </c>
      <c r="BG232" s="218">
        <f>IF(N232="zákl. přenesená",J232,0)</f>
        <v>0</v>
      </c>
      <c r="BH232" s="218">
        <f>IF(N232="sníž. přenesená",J232,0)</f>
        <v>0</v>
      </c>
      <c r="BI232" s="218">
        <f>IF(N232="nulová",J232,0)</f>
        <v>0</v>
      </c>
      <c r="BJ232" s="25" t="s">
        <v>77</v>
      </c>
      <c r="BK232" s="218">
        <f>ROUND(I232*H232,2)</f>
        <v>0</v>
      </c>
      <c r="BL232" s="25" t="s">
        <v>464</v>
      </c>
      <c r="BM232" s="25" t="s">
        <v>900</v>
      </c>
    </row>
    <row r="233" spans="2:65" s="1" customFormat="1" ht="13.5">
      <c r="B233" s="42"/>
      <c r="C233" s="64"/>
      <c r="D233" s="219" t="s">
        <v>369</v>
      </c>
      <c r="E233" s="64"/>
      <c r="F233" s="220" t="s">
        <v>2802</v>
      </c>
      <c r="G233" s="64"/>
      <c r="H233" s="64"/>
      <c r="I233" s="175"/>
      <c r="J233" s="64"/>
      <c r="K233" s="64"/>
      <c r="L233" s="62"/>
      <c r="M233" s="221"/>
      <c r="N233" s="43"/>
      <c r="O233" s="43"/>
      <c r="P233" s="43"/>
      <c r="Q233" s="43"/>
      <c r="R233" s="43"/>
      <c r="S233" s="43"/>
      <c r="T233" s="79"/>
      <c r="AT233" s="25" t="s">
        <v>369</v>
      </c>
      <c r="AU233" s="25" t="s">
        <v>79</v>
      </c>
    </row>
    <row r="234" spans="2:65" s="13" customFormat="1" ht="13.5">
      <c r="B234" s="233"/>
      <c r="C234" s="234"/>
      <c r="D234" s="219" t="s">
        <v>371</v>
      </c>
      <c r="E234" s="245" t="s">
        <v>21</v>
      </c>
      <c r="F234" s="246" t="s">
        <v>2803</v>
      </c>
      <c r="G234" s="234"/>
      <c r="H234" s="247">
        <v>2</v>
      </c>
      <c r="I234" s="239"/>
      <c r="J234" s="234"/>
      <c r="K234" s="234"/>
      <c r="L234" s="240"/>
      <c r="M234" s="241"/>
      <c r="N234" s="242"/>
      <c r="O234" s="242"/>
      <c r="P234" s="242"/>
      <c r="Q234" s="242"/>
      <c r="R234" s="242"/>
      <c r="S234" s="242"/>
      <c r="T234" s="243"/>
      <c r="AT234" s="244" t="s">
        <v>371</v>
      </c>
      <c r="AU234" s="244" t="s">
        <v>79</v>
      </c>
      <c r="AV234" s="13" t="s">
        <v>79</v>
      </c>
      <c r="AW234" s="13" t="s">
        <v>33</v>
      </c>
      <c r="AX234" s="13" t="s">
        <v>70</v>
      </c>
      <c r="AY234" s="244" t="s">
        <v>361</v>
      </c>
    </row>
    <row r="235" spans="2:65" s="14" customFormat="1" ht="13.5">
      <c r="B235" s="248"/>
      <c r="C235" s="249"/>
      <c r="D235" s="235" t="s">
        <v>371</v>
      </c>
      <c r="E235" s="250" t="s">
        <v>21</v>
      </c>
      <c r="F235" s="251" t="s">
        <v>392</v>
      </c>
      <c r="G235" s="249"/>
      <c r="H235" s="252">
        <v>2</v>
      </c>
      <c r="I235" s="253"/>
      <c r="J235" s="249"/>
      <c r="K235" s="249"/>
      <c r="L235" s="254"/>
      <c r="M235" s="255"/>
      <c r="N235" s="256"/>
      <c r="O235" s="256"/>
      <c r="P235" s="256"/>
      <c r="Q235" s="256"/>
      <c r="R235" s="256"/>
      <c r="S235" s="256"/>
      <c r="T235" s="257"/>
      <c r="AT235" s="258" t="s">
        <v>371</v>
      </c>
      <c r="AU235" s="258" t="s">
        <v>79</v>
      </c>
      <c r="AV235" s="14" t="s">
        <v>147</v>
      </c>
      <c r="AW235" s="14" t="s">
        <v>33</v>
      </c>
      <c r="AX235" s="14" t="s">
        <v>77</v>
      </c>
      <c r="AY235" s="258" t="s">
        <v>361</v>
      </c>
    </row>
    <row r="236" spans="2:65" s="1" customFormat="1" ht="22.5" customHeight="1">
      <c r="B236" s="42"/>
      <c r="C236" s="207" t="s">
        <v>632</v>
      </c>
      <c r="D236" s="207" t="s">
        <v>363</v>
      </c>
      <c r="E236" s="208" t="s">
        <v>2804</v>
      </c>
      <c r="F236" s="209" t="s">
        <v>2805</v>
      </c>
      <c r="G236" s="210" t="s">
        <v>614</v>
      </c>
      <c r="H236" s="211">
        <v>41</v>
      </c>
      <c r="I236" s="212"/>
      <c r="J236" s="213">
        <f>ROUND(I236*H236,2)</f>
        <v>0</v>
      </c>
      <c r="K236" s="209" t="s">
        <v>367</v>
      </c>
      <c r="L236" s="62"/>
      <c r="M236" s="214" t="s">
        <v>21</v>
      </c>
      <c r="N236" s="215" t="s">
        <v>41</v>
      </c>
      <c r="O236" s="43"/>
      <c r="P236" s="216">
        <f>O236*H236</f>
        <v>0</v>
      </c>
      <c r="Q236" s="216">
        <v>3.4000000000000002E-4</v>
      </c>
      <c r="R236" s="216">
        <f>Q236*H236</f>
        <v>1.3940000000000001E-2</v>
      </c>
      <c r="S236" s="216">
        <v>0</v>
      </c>
      <c r="T236" s="217">
        <f>S236*H236</f>
        <v>0</v>
      </c>
      <c r="AR236" s="25" t="s">
        <v>464</v>
      </c>
      <c r="AT236" s="25" t="s">
        <v>363</v>
      </c>
      <c r="AU236" s="25" t="s">
        <v>79</v>
      </c>
      <c r="AY236" s="25" t="s">
        <v>361</v>
      </c>
      <c r="BE236" s="218">
        <f>IF(N236="základní",J236,0)</f>
        <v>0</v>
      </c>
      <c r="BF236" s="218">
        <f>IF(N236="snížená",J236,0)</f>
        <v>0</v>
      </c>
      <c r="BG236" s="218">
        <f>IF(N236="zákl. přenesená",J236,0)</f>
        <v>0</v>
      </c>
      <c r="BH236" s="218">
        <f>IF(N236="sníž. přenesená",J236,0)</f>
        <v>0</v>
      </c>
      <c r="BI236" s="218">
        <f>IF(N236="nulová",J236,0)</f>
        <v>0</v>
      </c>
      <c r="BJ236" s="25" t="s">
        <v>77</v>
      </c>
      <c r="BK236" s="218">
        <f>ROUND(I236*H236,2)</f>
        <v>0</v>
      </c>
      <c r="BL236" s="25" t="s">
        <v>464</v>
      </c>
      <c r="BM236" s="25" t="s">
        <v>912</v>
      </c>
    </row>
    <row r="237" spans="2:65" s="1" customFormat="1" ht="13.5">
      <c r="B237" s="42"/>
      <c r="C237" s="64"/>
      <c r="D237" s="235" t="s">
        <v>369</v>
      </c>
      <c r="E237" s="64"/>
      <c r="F237" s="285" t="s">
        <v>2805</v>
      </c>
      <c r="G237" s="64"/>
      <c r="H237" s="64"/>
      <c r="I237" s="175"/>
      <c r="J237" s="64"/>
      <c r="K237" s="64"/>
      <c r="L237" s="62"/>
      <c r="M237" s="221"/>
      <c r="N237" s="43"/>
      <c r="O237" s="43"/>
      <c r="P237" s="43"/>
      <c r="Q237" s="43"/>
      <c r="R237" s="43"/>
      <c r="S237" s="43"/>
      <c r="T237" s="79"/>
      <c r="AT237" s="25" t="s">
        <v>369</v>
      </c>
      <c r="AU237" s="25" t="s">
        <v>79</v>
      </c>
    </row>
    <row r="238" spans="2:65" s="1" customFormat="1" ht="31.5" customHeight="1">
      <c r="B238" s="42"/>
      <c r="C238" s="207" t="s">
        <v>638</v>
      </c>
      <c r="D238" s="207" t="s">
        <v>363</v>
      </c>
      <c r="E238" s="208" t="s">
        <v>2806</v>
      </c>
      <c r="F238" s="209" t="s">
        <v>2807</v>
      </c>
      <c r="G238" s="210" t="s">
        <v>614</v>
      </c>
      <c r="H238" s="211">
        <v>10</v>
      </c>
      <c r="I238" s="212"/>
      <c r="J238" s="213">
        <f>ROUND(I238*H238,2)</f>
        <v>0</v>
      </c>
      <c r="K238" s="209" t="s">
        <v>21</v>
      </c>
      <c r="L238" s="62"/>
      <c r="M238" s="214" t="s">
        <v>21</v>
      </c>
      <c r="N238" s="215" t="s">
        <v>41</v>
      </c>
      <c r="O238" s="43"/>
      <c r="P238" s="216">
        <f>O238*H238</f>
        <v>0</v>
      </c>
      <c r="Q238" s="216">
        <v>0</v>
      </c>
      <c r="R238" s="216">
        <f>Q238*H238</f>
        <v>0</v>
      </c>
      <c r="S238" s="216">
        <v>0</v>
      </c>
      <c r="T238" s="217">
        <f>S238*H238</f>
        <v>0</v>
      </c>
      <c r="AR238" s="25" t="s">
        <v>464</v>
      </c>
      <c r="AT238" s="25" t="s">
        <v>363</v>
      </c>
      <c r="AU238" s="25" t="s">
        <v>79</v>
      </c>
      <c r="AY238" s="25" t="s">
        <v>361</v>
      </c>
      <c r="BE238" s="218">
        <f>IF(N238="základní",J238,0)</f>
        <v>0</v>
      </c>
      <c r="BF238" s="218">
        <f>IF(N238="snížená",J238,0)</f>
        <v>0</v>
      </c>
      <c r="BG238" s="218">
        <f>IF(N238="zákl. přenesená",J238,0)</f>
        <v>0</v>
      </c>
      <c r="BH238" s="218">
        <f>IF(N238="sníž. přenesená",J238,0)</f>
        <v>0</v>
      </c>
      <c r="BI238" s="218">
        <f>IF(N238="nulová",J238,0)</f>
        <v>0</v>
      </c>
      <c r="BJ238" s="25" t="s">
        <v>77</v>
      </c>
      <c r="BK238" s="218">
        <f>ROUND(I238*H238,2)</f>
        <v>0</v>
      </c>
      <c r="BL238" s="25" t="s">
        <v>464</v>
      </c>
      <c r="BM238" s="25" t="s">
        <v>922</v>
      </c>
    </row>
    <row r="239" spans="2:65" s="1" customFormat="1" ht="13.5">
      <c r="B239" s="42"/>
      <c r="C239" s="64"/>
      <c r="D239" s="219" t="s">
        <v>369</v>
      </c>
      <c r="E239" s="64"/>
      <c r="F239" s="220" t="s">
        <v>2807</v>
      </c>
      <c r="G239" s="64"/>
      <c r="H239" s="64"/>
      <c r="I239" s="175"/>
      <c r="J239" s="64"/>
      <c r="K239" s="64"/>
      <c r="L239" s="62"/>
      <c r="M239" s="221"/>
      <c r="N239" s="43"/>
      <c r="O239" s="43"/>
      <c r="P239" s="43"/>
      <c r="Q239" s="43"/>
      <c r="R239" s="43"/>
      <c r="S239" s="43"/>
      <c r="T239" s="79"/>
      <c r="AT239" s="25" t="s">
        <v>369</v>
      </c>
      <c r="AU239" s="25" t="s">
        <v>79</v>
      </c>
    </row>
    <row r="240" spans="2:65" s="13" customFormat="1" ht="13.5">
      <c r="B240" s="233"/>
      <c r="C240" s="234"/>
      <c r="D240" s="219" t="s">
        <v>371</v>
      </c>
      <c r="E240" s="245" t="s">
        <v>21</v>
      </c>
      <c r="F240" s="246" t="s">
        <v>2808</v>
      </c>
      <c r="G240" s="234"/>
      <c r="H240" s="247">
        <v>10</v>
      </c>
      <c r="I240" s="239"/>
      <c r="J240" s="234"/>
      <c r="K240" s="234"/>
      <c r="L240" s="240"/>
      <c r="M240" s="241"/>
      <c r="N240" s="242"/>
      <c r="O240" s="242"/>
      <c r="P240" s="242"/>
      <c r="Q240" s="242"/>
      <c r="R240" s="242"/>
      <c r="S240" s="242"/>
      <c r="T240" s="243"/>
      <c r="AT240" s="244" t="s">
        <v>371</v>
      </c>
      <c r="AU240" s="244" t="s">
        <v>79</v>
      </c>
      <c r="AV240" s="13" t="s">
        <v>79</v>
      </c>
      <c r="AW240" s="13" t="s">
        <v>33</v>
      </c>
      <c r="AX240" s="13" t="s">
        <v>70</v>
      </c>
      <c r="AY240" s="244" t="s">
        <v>361</v>
      </c>
    </row>
    <row r="241" spans="2:65" s="14" customFormat="1" ht="13.5">
      <c r="B241" s="248"/>
      <c r="C241" s="249"/>
      <c r="D241" s="235" t="s">
        <v>371</v>
      </c>
      <c r="E241" s="250" t="s">
        <v>21</v>
      </c>
      <c r="F241" s="251" t="s">
        <v>392</v>
      </c>
      <c r="G241" s="249"/>
      <c r="H241" s="252">
        <v>10</v>
      </c>
      <c r="I241" s="253"/>
      <c r="J241" s="249"/>
      <c r="K241" s="249"/>
      <c r="L241" s="254"/>
      <c r="M241" s="255"/>
      <c r="N241" s="256"/>
      <c r="O241" s="256"/>
      <c r="P241" s="256"/>
      <c r="Q241" s="256"/>
      <c r="R241" s="256"/>
      <c r="S241" s="256"/>
      <c r="T241" s="257"/>
      <c r="AT241" s="258" t="s">
        <v>371</v>
      </c>
      <c r="AU241" s="258" t="s">
        <v>79</v>
      </c>
      <c r="AV241" s="14" t="s">
        <v>147</v>
      </c>
      <c r="AW241" s="14" t="s">
        <v>33</v>
      </c>
      <c r="AX241" s="14" t="s">
        <v>77</v>
      </c>
      <c r="AY241" s="258" t="s">
        <v>361</v>
      </c>
    </row>
    <row r="242" spans="2:65" s="1" customFormat="1" ht="31.5" customHeight="1">
      <c r="B242" s="42"/>
      <c r="C242" s="207" t="s">
        <v>644</v>
      </c>
      <c r="D242" s="207" t="s">
        <v>363</v>
      </c>
      <c r="E242" s="208" t="s">
        <v>2809</v>
      </c>
      <c r="F242" s="209" t="s">
        <v>2810</v>
      </c>
      <c r="G242" s="210" t="s">
        <v>614</v>
      </c>
      <c r="H242" s="211">
        <v>4</v>
      </c>
      <c r="I242" s="212"/>
      <c r="J242" s="213">
        <f>ROUND(I242*H242,2)</f>
        <v>0</v>
      </c>
      <c r="K242" s="209" t="s">
        <v>21</v>
      </c>
      <c r="L242" s="62"/>
      <c r="M242" s="214" t="s">
        <v>21</v>
      </c>
      <c r="N242" s="215" t="s">
        <v>41</v>
      </c>
      <c r="O242" s="43"/>
      <c r="P242" s="216">
        <f>O242*H242</f>
        <v>0</v>
      </c>
      <c r="Q242" s="216">
        <v>0</v>
      </c>
      <c r="R242" s="216">
        <f>Q242*H242</f>
        <v>0</v>
      </c>
      <c r="S242" s="216">
        <v>0</v>
      </c>
      <c r="T242" s="217">
        <f>S242*H242</f>
        <v>0</v>
      </c>
      <c r="AR242" s="25" t="s">
        <v>464</v>
      </c>
      <c r="AT242" s="25" t="s">
        <v>363</v>
      </c>
      <c r="AU242" s="25" t="s">
        <v>79</v>
      </c>
      <c r="AY242" s="25" t="s">
        <v>361</v>
      </c>
      <c r="BE242" s="218">
        <f>IF(N242="základní",J242,0)</f>
        <v>0</v>
      </c>
      <c r="BF242" s="218">
        <f>IF(N242="snížená",J242,0)</f>
        <v>0</v>
      </c>
      <c r="BG242" s="218">
        <f>IF(N242="zákl. přenesená",J242,0)</f>
        <v>0</v>
      </c>
      <c r="BH242" s="218">
        <f>IF(N242="sníž. přenesená",J242,0)</f>
        <v>0</v>
      </c>
      <c r="BI242" s="218">
        <f>IF(N242="nulová",J242,0)</f>
        <v>0</v>
      </c>
      <c r="BJ242" s="25" t="s">
        <v>77</v>
      </c>
      <c r="BK242" s="218">
        <f>ROUND(I242*H242,2)</f>
        <v>0</v>
      </c>
      <c r="BL242" s="25" t="s">
        <v>464</v>
      </c>
      <c r="BM242" s="25" t="s">
        <v>951</v>
      </c>
    </row>
    <row r="243" spans="2:65" s="1" customFormat="1" ht="13.5">
      <c r="B243" s="42"/>
      <c r="C243" s="64"/>
      <c r="D243" s="235" t="s">
        <v>369</v>
      </c>
      <c r="E243" s="64"/>
      <c r="F243" s="285" t="s">
        <v>2810</v>
      </c>
      <c r="G243" s="64"/>
      <c r="H243" s="64"/>
      <c r="I243" s="175"/>
      <c r="J243" s="64"/>
      <c r="K243" s="64"/>
      <c r="L243" s="62"/>
      <c r="M243" s="221"/>
      <c r="N243" s="43"/>
      <c r="O243" s="43"/>
      <c r="P243" s="43"/>
      <c r="Q243" s="43"/>
      <c r="R243" s="43"/>
      <c r="S243" s="43"/>
      <c r="T243" s="79"/>
      <c r="AT243" s="25" t="s">
        <v>369</v>
      </c>
      <c r="AU243" s="25" t="s">
        <v>79</v>
      </c>
    </row>
    <row r="244" spans="2:65" s="1" customFormat="1" ht="22.5" customHeight="1">
      <c r="B244" s="42"/>
      <c r="C244" s="207" t="s">
        <v>650</v>
      </c>
      <c r="D244" s="207" t="s">
        <v>363</v>
      </c>
      <c r="E244" s="208" t="s">
        <v>2811</v>
      </c>
      <c r="F244" s="209" t="s">
        <v>2812</v>
      </c>
      <c r="G244" s="210" t="s">
        <v>614</v>
      </c>
      <c r="H244" s="211">
        <v>2</v>
      </c>
      <c r="I244" s="212"/>
      <c r="J244" s="213">
        <f>ROUND(I244*H244,2)</f>
        <v>0</v>
      </c>
      <c r="K244" s="209" t="s">
        <v>367</v>
      </c>
      <c r="L244" s="62"/>
      <c r="M244" s="214" t="s">
        <v>21</v>
      </c>
      <c r="N244" s="215" t="s">
        <v>41</v>
      </c>
      <c r="O244" s="43"/>
      <c r="P244" s="216">
        <f>O244*H244</f>
        <v>0</v>
      </c>
      <c r="Q244" s="216">
        <v>1.6000000000000001E-4</v>
      </c>
      <c r="R244" s="216">
        <f>Q244*H244</f>
        <v>3.2000000000000003E-4</v>
      </c>
      <c r="S244" s="216">
        <v>0</v>
      </c>
      <c r="T244" s="217">
        <f>S244*H244</f>
        <v>0</v>
      </c>
      <c r="AR244" s="25" t="s">
        <v>464</v>
      </c>
      <c r="AT244" s="25" t="s">
        <v>363</v>
      </c>
      <c r="AU244" s="25" t="s">
        <v>79</v>
      </c>
      <c r="AY244" s="25" t="s">
        <v>361</v>
      </c>
      <c r="BE244" s="218">
        <f>IF(N244="základní",J244,0)</f>
        <v>0</v>
      </c>
      <c r="BF244" s="218">
        <f>IF(N244="snížená",J244,0)</f>
        <v>0</v>
      </c>
      <c r="BG244" s="218">
        <f>IF(N244="zákl. přenesená",J244,0)</f>
        <v>0</v>
      </c>
      <c r="BH244" s="218">
        <f>IF(N244="sníž. přenesená",J244,0)</f>
        <v>0</v>
      </c>
      <c r="BI244" s="218">
        <f>IF(N244="nulová",J244,0)</f>
        <v>0</v>
      </c>
      <c r="BJ244" s="25" t="s">
        <v>77</v>
      </c>
      <c r="BK244" s="218">
        <f>ROUND(I244*H244,2)</f>
        <v>0</v>
      </c>
      <c r="BL244" s="25" t="s">
        <v>464</v>
      </c>
      <c r="BM244" s="25" t="s">
        <v>969</v>
      </c>
    </row>
    <row r="245" spans="2:65" s="1" customFormat="1" ht="13.5">
      <c r="B245" s="42"/>
      <c r="C245" s="64"/>
      <c r="D245" s="219" t="s">
        <v>369</v>
      </c>
      <c r="E245" s="64"/>
      <c r="F245" s="220" t="s">
        <v>2812</v>
      </c>
      <c r="G245" s="64"/>
      <c r="H245" s="64"/>
      <c r="I245" s="175"/>
      <c r="J245" s="64"/>
      <c r="K245" s="64"/>
      <c r="L245" s="62"/>
      <c r="M245" s="221"/>
      <c r="N245" s="43"/>
      <c r="O245" s="43"/>
      <c r="P245" s="43"/>
      <c r="Q245" s="43"/>
      <c r="R245" s="43"/>
      <c r="S245" s="43"/>
      <c r="T245" s="79"/>
      <c r="AT245" s="25" t="s">
        <v>369</v>
      </c>
      <c r="AU245" s="25" t="s">
        <v>79</v>
      </c>
    </row>
    <row r="246" spans="2:65" s="13" customFormat="1" ht="13.5">
      <c r="B246" s="233"/>
      <c r="C246" s="234"/>
      <c r="D246" s="219" t="s">
        <v>371</v>
      </c>
      <c r="E246" s="245" t="s">
        <v>21</v>
      </c>
      <c r="F246" s="246" t="s">
        <v>2813</v>
      </c>
      <c r="G246" s="234"/>
      <c r="H246" s="247">
        <v>2</v>
      </c>
      <c r="I246" s="239"/>
      <c r="J246" s="234"/>
      <c r="K246" s="234"/>
      <c r="L246" s="240"/>
      <c r="M246" s="241"/>
      <c r="N246" s="242"/>
      <c r="O246" s="242"/>
      <c r="P246" s="242"/>
      <c r="Q246" s="242"/>
      <c r="R246" s="242"/>
      <c r="S246" s="242"/>
      <c r="T246" s="243"/>
      <c r="AT246" s="244" t="s">
        <v>371</v>
      </c>
      <c r="AU246" s="244" t="s">
        <v>79</v>
      </c>
      <c r="AV246" s="13" t="s">
        <v>79</v>
      </c>
      <c r="AW246" s="13" t="s">
        <v>33</v>
      </c>
      <c r="AX246" s="13" t="s">
        <v>70</v>
      </c>
      <c r="AY246" s="244" t="s">
        <v>361</v>
      </c>
    </row>
    <row r="247" spans="2:65" s="14" customFormat="1" ht="13.5">
      <c r="B247" s="248"/>
      <c r="C247" s="249"/>
      <c r="D247" s="235" t="s">
        <v>371</v>
      </c>
      <c r="E247" s="250" t="s">
        <v>21</v>
      </c>
      <c r="F247" s="251" t="s">
        <v>392</v>
      </c>
      <c r="G247" s="249"/>
      <c r="H247" s="252">
        <v>2</v>
      </c>
      <c r="I247" s="253"/>
      <c r="J247" s="249"/>
      <c r="K247" s="249"/>
      <c r="L247" s="254"/>
      <c r="M247" s="255"/>
      <c r="N247" s="256"/>
      <c r="O247" s="256"/>
      <c r="P247" s="256"/>
      <c r="Q247" s="256"/>
      <c r="R247" s="256"/>
      <c r="S247" s="256"/>
      <c r="T247" s="257"/>
      <c r="AT247" s="258" t="s">
        <v>371</v>
      </c>
      <c r="AU247" s="258" t="s">
        <v>79</v>
      </c>
      <c r="AV247" s="14" t="s">
        <v>147</v>
      </c>
      <c r="AW247" s="14" t="s">
        <v>33</v>
      </c>
      <c r="AX247" s="14" t="s">
        <v>77</v>
      </c>
      <c r="AY247" s="258" t="s">
        <v>361</v>
      </c>
    </row>
    <row r="248" spans="2:65" s="1" customFormat="1" ht="22.5" customHeight="1">
      <c r="B248" s="42"/>
      <c r="C248" s="207" t="s">
        <v>656</v>
      </c>
      <c r="D248" s="207" t="s">
        <v>363</v>
      </c>
      <c r="E248" s="208" t="s">
        <v>2814</v>
      </c>
      <c r="F248" s="209" t="s">
        <v>2815</v>
      </c>
      <c r="G248" s="210" t="s">
        <v>685</v>
      </c>
      <c r="H248" s="211">
        <v>68</v>
      </c>
      <c r="I248" s="212"/>
      <c r="J248" s="213">
        <f>ROUND(I248*H248,2)</f>
        <v>0</v>
      </c>
      <c r="K248" s="209" t="s">
        <v>367</v>
      </c>
      <c r="L248" s="62"/>
      <c r="M248" s="214" t="s">
        <v>21</v>
      </c>
      <c r="N248" s="215" t="s">
        <v>41</v>
      </c>
      <c r="O248" s="43"/>
      <c r="P248" s="216">
        <f>O248*H248</f>
        <v>0</v>
      </c>
      <c r="Q248" s="216">
        <v>0</v>
      </c>
      <c r="R248" s="216">
        <f>Q248*H248</f>
        <v>0</v>
      </c>
      <c r="S248" s="216">
        <v>0</v>
      </c>
      <c r="T248" s="217">
        <f>S248*H248</f>
        <v>0</v>
      </c>
      <c r="AR248" s="25" t="s">
        <v>464</v>
      </c>
      <c r="AT248" s="25" t="s">
        <v>363</v>
      </c>
      <c r="AU248" s="25" t="s">
        <v>79</v>
      </c>
      <c r="AY248" s="25" t="s">
        <v>361</v>
      </c>
      <c r="BE248" s="218">
        <f>IF(N248="základní",J248,0)</f>
        <v>0</v>
      </c>
      <c r="BF248" s="218">
        <f>IF(N248="snížená",J248,0)</f>
        <v>0</v>
      </c>
      <c r="BG248" s="218">
        <f>IF(N248="zákl. přenesená",J248,0)</f>
        <v>0</v>
      </c>
      <c r="BH248" s="218">
        <f>IF(N248="sníž. přenesená",J248,0)</f>
        <v>0</v>
      </c>
      <c r="BI248" s="218">
        <f>IF(N248="nulová",J248,0)</f>
        <v>0</v>
      </c>
      <c r="BJ248" s="25" t="s">
        <v>77</v>
      </c>
      <c r="BK248" s="218">
        <f>ROUND(I248*H248,2)</f>
        <v>0</v>
      </c>
      <c r="BL248" s="25" t="s">
        <v>464</v>
      </c>
      <c r="BM248" s="25" t="s">
        <v>982</v>
      </c>
    </row>
    <row r="249" spans="2:65" s="1" customFormat="1" ht="13.5">
      <c r="B249" s="42"/>
      <c r="C249" s="64"/>
      <c r="D249" s="235" t="s">
        <v>369</v>
      </c>
      <c r="E249" s="64"/>
      <c r="F249" s="285" t="s">
        <v>2815</v>
      </c>
      <c r="G249" s="64"/>
      <c r="H249" s="64"/>
      <c r="I249" s="175"/>
      <c r="J249" s="64"/>
      <c r="K249" s="64"/>
      <c r="L249" s="62"/>
      <c r="M249" s="221"/>
      <c r="N249" s="43"/>
      <c r="O249" s="43"/>
      <c r="P249" s="43"/>
      <c r="Q249" s="43"/>
      <c r="R249" s="43"/>
      <c r="S249" s="43"/>
      <c r="T249" s="79"/>
      <c r="AT249" s="25" t="s">
        <v>369</v>
      </c>
      <c r="AU249" s="25" t="s">
        <v>79</v>
      </c>
    </row>
    <row r="250" spans="2:65" s="1" customFormat="1" ht="22.5" customHeight="1">
      <c r="B250" s="42"/>
      <c r="C250" s="207" t="s">
        <v>662</v>
      </c>
      <c r="D250" s="207" t="s">
        <v>363</v>
      </c>
      <c r="E250" s="208" t="s">
        <v>2816</v>
      </c>
      <c r="F250" s="209" t="s">
        <v>2817</v>
      </c>
      <c r="G250" s="210" t="s">
        <v>685</v>
      </c>
      <c r="H250" s="211">
        <v>85</v>
      </c>
      <c r="I250" s="212"/>
      <c r="J250" s="213">
        <f>ROUND(I250*H250,2)</f>
        <v>0</v>
      </c>
      <c r="K250" s="209" t="s">
        <v>367</v>
      </c>
      <c r="L250" s="62"/>
      <c r="M250" s="214" t="s">
        <v>21</v>
      </c>
      <c r="N250" s="215" t="s">
        <v>41</v>
      </c>
      <c r="O250" s="43"/>
      <c r="P250" s="216">
        <f>O250*H250</f>
        <v>0</v>
      </c>
      <c r="Q250" s="216">
        <v>0</v>
      </c>
      <c r="R250" s="216">
        <f>Q250*H250</f>
        <v>0</v>
      </c>
      <c r="S250" s="216">
        <v>0</v>
      </c>
      <c r="T250" s="217">
        <f>S250*H250</f>
        <v>0</v>
      </c>
      <c r="AR250" s="25" t="s">
        <v>464</v>
      </c>
      <c r="AT250" s="25" t="s">
        <v>363</v>
      </c>
      <c r="AU250" s="25" t="s">
        <v>79</v>
      </c>
      <c r="AY250" s="25" t="s">
        <v>361</v>
      </c>
      <c r="BE250" s="218">
        <f>IF(N250="základní",J250,0)</f>
        <v>0</v>
      </c>
      <c r="BF250" s="218">
        <f>IF(N250="snížená",J250,0)</f>
        <v>0</v>
      </c>
      <c r="BG250" s="218">
        <f>IF(N250="zákl. přenesená",J250,0)</f>
        <v>0</v>
      </c>
      <c r="BH250" s="218">
        <f>IF(N250="sníž. přenesená",J250,0)</f>
        <v>0</v>
      </c>
      <c r="BI250" s="218">
        <f>IF(N250="nulová",J250,0)</f>
        <v>0</v>
      </c>
      <c r="BJ250" s="25" t="s">
        <v>77</v>
      </c>
      <c r="BK250" s="218">
        <f>ROUND(I250*H250,2)</f>
        <v>0</v>
      </c>
      <c r="BL250" s="25" t="s">
        <v>464</v>
      </c>
      <c r="BM250" s="25" t="s">
        <v>993</v>
      </c>
    </row>
    <row r="251" spans="2:65" s="1" customFormat="1" ht="13.5">
      <c r="B251" s="42"/>
      <c r="C251" s="64"/>
      <c r="D251" s="219" t="s">
        <v>369</v>
      </c>
      <c r="E251" s="64"/>
      <c r="F251" s="220" t="s">
        <v>2817</v>
      </c>
      <c r="G251" s="64"/>
      <c r="H251" s="64"/>
      <c r="I251" s="175"/>
      <c r="J251" s="64"/>
      <c r="K251" s="64"/>
      <c r="L251" s="62"/>
      <c r="M251" s="221"/>
      <c r="N251" s="43"/>
      <c r="O251" s="43"/>
      <c r="P251" s="43"/>
      <c r="Q251" s="43"/>
      <c r="R251" s="43"/>
      <c r="S251" s="43"/>
      <c r="T251" s="79"/>
      <c r="AT251" s="25" t="s">
        <v>369</v>
      </c>
      <c r="AU251" s="25" t="s">
        <v>79</v>
      </c>
    </row>
    <row r="252" spans="2:65" s="13" customFormat="1" ht="13.5">
      <c r="B252" s="233"/>
      <c r="C252" s="234"/>
      <c r="D252" s="219" t="s">
        <v>371</v>
      </c>
      <c r="E252" s="245" t="s">
        <v>21</v>
      </c>
      <c r="F252" s="246" t="s">
        <v>2818</v>
      </c>
      <c r="G252" s="234"/>
      <c r="H252" s="247">
        <v>85</v>
      </c>
      <c r="I252" s="239"/>
      <c r="J252" s="234"/>
      <c r="K252" s="234"/>
      <c r="L252" s="240"/>
      <c r="M252" s="241"/>
      <c r="N252" s="242"/>
      <c r="O252" s="242"/>
      <c r="P252" s="242"/>
      <c r="Q252" s="242"/>
      <c r="R252" s="242"/>
      <c r="S252" s="242"/>
      <c r="T252" s="243"/>
      <c r="AT252" s="244" t="s">
        <v>371</v>
      </c>
      <c r="AU252" s="244" t="s">
        <v>79</v>
      </c>
      <c r="AV252" s="13" t="s">
        <v>79</v>
      </c>
      <c r="AW252" s="13" t="s">
        <v>33</v>
      </c>
      <c r="AX252" s="13" t="s">
        <v>70</v>
      </c>
      <c r="AY252" s="244" t="s">
        <v>361</v>
      </c>
    </row>
    <row r="253" spans="2:65" s="14" customFormat="1" ht="13.5">
      <c r="B253" s="248"/>
      <c r="C253" s="249"/>
      <c r="D253" s="235" t="s">
        <v>371</v>
      </c>
      <c r="E253" s="250" t="s">
        <v>21</v>
      </c>
      <c r="F253" s="251" t="s">
        <v>392</v>
      </c>
      <c r="G253" s="249"/>
      <c r="H253" s="252">
        <v>85</v>
      </c>
      <c r="I253" s="253"/>
      <c r="J253" s="249"/>
      <c r="K253" s="249"/>
      <c r="L253" s="254"/>
      <c r="M253" s="255"/>
      <c r="N253" s="256"/>
      <c r="O253" s="256"/>
      <c r="P253" s="256"/>
      <c r="Q253" s="256"/>
      <c r="R253" s="256"/>
      <c r="S253" s="256"/>
      <c r="T253" s="257"/>
      <c r="AT253" s="258" t="s">
        <v>371</v>
      </c>
      <c r="AU253" s="258" t="s">
        <v>79</v>
      </c>
      <c r="AV253" s="14" t="s">
        <v>147</v>
      </c>
      <c r="AW253" s="14" t="s">
        <v>33</v>
      </c>
      <c r="AX253" s="14" t="s">
        <v>77</v>
      </c>
      <c r="AY253" s="258" t="s">
        <v>361</v>
      </c>
    </row>
    <row r="254" spans="2:65" s="1" customFormat="1" ht="22.5" customHeight="1">
      <c r="B254" s="42"/>
      <c r="C254" s="207" t="s">
        <v>668</v>
      </c>
      <c r="D254" s="207" t="s">
        <v>363</v>
      </c>
      <c r="E254" s="208" t="s">
        <v>2819</v>
      </c>
      <c r="F254" s="209" t="s">
        <v>2820</v>
      </c>
      <c r="G254" s="210" t="s">
        <v>447</v>
      </c>
      <c r="H254" s="211">
        <v>0.223</v>
      </c>
      <c r="I254" s="212"/>
      <c r="J254" s="213">
        <f>ROUND(I254*H254,2)</f>
        <v>0</v>
      </c>
      <c r="K254" s="209" t="s">
        <v>367</v>
      </c>
      <c r="L254" s="62"/>
      <c r="M254" s="214" t="s">
        <v>21</v>
      </c>
      <c r="N254" s="215" t="s">
        <v>41</v>
      </c>
      <c r="O254" s="43"/>
      <c r="P254" s="216">
        <f>O254*H254</f>
        <v>0</v>
      </c>
      <c r="Q254" s="216">
        <v>0</v>
      </c>
      <c r="R254" s="216">
        <f>Q254*H254</f>
        <v>0</v>
      </c>
      <c r="S254" s="216">
        <v>0</v>
      </c>
      <c r="T254" s="217">
        <f>S254*H254</f>
        <v>0</v>
      </c>
      <c r="AR254" s="25" t="s">
        <v>464</v>
      </c>
      <c r="AT254" s="25" t="s">
        <v>363</v>
      </c>
      <c r="AU254" s="25" t="s">
        <v>79</v>
      </c>
      <c r="AY254" s="25" t="s">
        <v>361</v>
      </c>
      <c r="BE254" s="218">
        <f>IF(N254="základní",J254,0)</f>
        <v>0</v>
      </c>
      <c r="BF254" s="218">
        <f>IF(N254="snížená",J254,0)</f>
        <v>0</v>
      </c>
      <c r="BG254" s="218">
        <f>IF(N254="zákl. přenesená",J254,0)</f>
        <v>0</v>
      </c>
      <c r="BH254" s="218">
        <f>IF(N254="sníž. přenesená",J254,0)</f>
        <v>0</v>
      </c>
      <c r="BI254" s="218">
        <f>IF(N254="nulová",J254,0)</f>
        <v>0</v>
      </c>
      <c r="BJ254" s="25" t="s">
        <v>77</v>
      </c>
      <c r="BK254" s="218">
        <f>ROUND(I254*H254,2)</f>
        <v>0</v>
      </c>
      <c r="BL254" s="25" t="s">
        <v>464</v>
      </c>
      <c r="BM254" s="25" t="s">
        <v>1016</v>
      </c>
    </row>
    <row r="255" spans="2:65" s="1" customFormat="1" ht="13.5">
      <c r="B255" s="42"/>
      <c r="C255" s="64"/>
      <c r="D255" s="219" t="s">
        <v>369</v>
      </c>
      <c r="E255" s="64"/>
      <c r="F255" s="220" t="s">
        <v>2820</v>
      </c>
      <c r="G255" s="64"/>
      <c r="H255" s="64"/>
      <c r="I255" s="175"/>
      <c r="J255" s="64"/>
      <c r="K255" s="64"/>
      <c r="L255" s="62"/>
      <c r="M255" s="221"/>
      <c r="N255" s="43"/>
      <c r="O255" s="43"/>
      <c r="P255" s="43"/>
      <c r="Q255" s="43"/>
      <c r="R255" s="43"/>
      <c r="S255" s="43"/>
      <c r="T255" s="79"/>
      <c r="AT255" s="25" t="s">
        <v>369</v>
      </c>
      <c r="AU255" s="25" t="s">
        <v>79</v>
      </c>
    </row>
    <row r="256" spans="2:65" s="11" customFormat="1" ht="29.85" customHeight="1">
      <c r="B256" s="190"/>
      <c r="C256" s="191"/>
      <c r="D256" s="204" t="s">
        <v>69</v>
      </c>
      <c r="E256" s="205" t="s">
        <v>2821</v>
      </c>
      <c r="F256" s="205" t="s">
        <v>2822</v>
      </c>
      <c r="G256" s="191"/>
      <c r="H256" s="191"/>
      <c r="I256" s="194"/>
      <c r="J256" s="206">
        <f>BK256</f>
        <v>0</v>
      </c>
      <c r="K256" s="191"/>
      <c r="L256" s="196"/>
      <c r="M256" s="197"/>
      <c r="N256" s="198"/>
      <c r="O256" s="198"/>
      <c r="P256" s="199">
        <f>SUM(P257:P330)</f>
        <v>0</v>
      </c>
      <c r="Q256" s="198"/>
      <c r="R256" s="199">
        <f>SUM(R257:R330)</f>
        <v>0.26033999999999996</v>
      </c>
      <c r="S256" s="198"/>
      <c r="T256" s="200">
        <f>SUM(T257:T330)</f>
        <v>0</v>
      </c>
      <c r="AR256" s="201" t="s">
        <v>79</v>
      </c>
      <c r="AT256" s="202" t="s">
        <v>69</v>
      </c>
      <c r="AU256" s="202" t="s">
        <v>77</v>
      </c>
      <c r="AY256" s="201" t="s">
        <v>361</v>
      </c>
      <c r="BK256" s="203">
        <f>SUM(BK257:BK330)</f>
        <v>0</v>
      </c>
    </row>
    <row r="257" spans="2:65" s="1" customFormat="1" ht="22.5" customHeight="1">
      <c r="B257" s="42"/>
      <c r="C257" s="207" t="s">
        <v>675</v>
      </c>
      <c r="D257" s="207" t="s">
        <v>363</v>
      </c>
      <c r="E257" s="208" t="s">
        <v>2823</v>
      </c>
      <c r="F257" s="209" t="s">
        <v>2824</v>
      </c>
      <c r="G257" s="210" t="s">
        <v>614</v>
      </c>
      <c r="H257" s="211">
        <v>1</v>
      </c>
      <c r="I257" s="212"/>
      <c r="J257" s="213">
        <f>ROUND(I257*H257,2)</f>
        <v>0</v>
      </c>
      <c r="K257" s="209" t="s">
        <v>367</v>
      </c>
      <c r="L257" s="62"/>
      <c r="M257" s="214" t="s">
        <v>21</v>
      </c>
      <c r="N257" s="215" t="s">
        <v>41</v>
      </c>
      <c r="O257" s="43"/>
      <c r="P257" s="216">
        <f>O257*H257</f>
        <v>0</v>
      </c>
      <c r="Q257" s="216">
        <v>4.0000000000000003E-5</v>
      </c>
      <c r="R257" s="216">
        <f>Q257*H257</f>
        <v>4.0000000000000003E-5</v>
      </c>
      <c r="S257" s="216">
        <v>0</v>
      </c>
      <c r="T257" s="217">
        <f>S257*H257</f>
        <v>0</v>
      </c>
      <c r="AR257" s="25" t="s">
        <v>464</v>
      </c>
      <c r="AT257" s="25" t="s">
        <v>363</v>
      </c>
      <c r="AU257" s="25" t="s">
        <v>79</v>
      </c>
      <c r="AY257" s="25" t="s">
        <v>361</v>
      </c>
      <c r="BE257" s="218">
        <f>IF(N257="základní",J257,0)</f>
        <v>0</v>
      </c>
      <c r="BF257" s="218">
        <f>IF(N257="snížená",J257,0)</f>
        <v>0</v>
      </c>
      <c r="BG257" s="218">
        <f>IF(N257="zákl. přenesená",J257,0)</f>
        <v>0</v>
      </c>
      <c r="BH257" s="218">
        <f>IF(N257="sníž. přenesená",J257,0)</f>
        <v>0</v>
      </c>
      <c r="BI257" s="218">
        <f>IF(N257="nulová",J257,0)</f>
        <v>0</v>
      </c>
      <c r="BJ257" s="25" t="s">
        <v>77</v>
      </c>
      <c r="BK257" s="218">
        <f>ROUND(I257*H257,2)</f>
        <v>0</v>
      </c>
      <c r="BL257" s="25" t="s">
        <v>464</v>
      </c>
      <c r="BM257" s="25" t="s">
        <v>1026</v>
      </c>
    </row>
    <row r="258" spans="2:65" s="1" customFormat="1" ht="13.5">
      <c r="B258" s="42"/>
      <c r="C258" s="64"/>
      <c r="D258" s="235" t="s">
        <v>369</v>
      </c>
      <c r="E258" s="64"/>
      <c r="F258" s="285" t="s">
        <v>2824</v>
      </c>
      <c r="G258" s="64"/>
      <c r="H258" s="64"/>
      <c r="I258" s="175"/>
      <c r="J258" s="64"/>
      <c r="K258" s="64"/>
      <c r="L258" s="62"/>
      <c r="M258" s="221"/>
      <c r="N258" s="43"/>
      <c r="O258" s="43"/>
      <c r="P258" s="43"/>
      <c r="Q258" s="43"/>
      <c r="R258" s="43"/>
      <c r="S258" s="43"/>
      <c r="T258" s="79"/>
      <c r="AT258" s="25" t="s">
        <v>369</v>
      </c>
      <c r="AU258" s="25" t="s">
        <v>79</v>
      </c>
    </row>
    <row r="259" spans="2:65" s="1" customFormat="1" ht="22.5" customHeight="1">
      <c r="B259" s="42"/>
      <c r="C259" s="207" t="s">
        <v>682</v>
      </c>
      <c r="D259" s="207" t="s">
        <v>363</v>
      </c>
      <c r="E259" s="208" t="s">
        <v>2825</v>
      </c>
      <c r="F259" s="209" t="s">
        <v>2826</v>
      </c>
      <c r="G259" s="210" t="s">
        <v>685</v>
      </c>
      <c r="H259" s="211">
        <v>79</v>
      </c>
      <c r="I259" s="212"/>
      <c r="J259" s="213">
        <f>ROUND(I259*H259,2)</f>
        <v>0</v>
      </c>
      <c r="K259" s="209" t="s">
        <v>367</v>
      </c>
      <c r="L259" s="62"/>
      <c r="M259" s="214" t="s">
        <v>21</v>
      </c>
      <c r="N259" s="215" t="s">
        <v>41</v>
      </c>
      <c r="O259" s="43"/>
      <c r="P259" s="216">
        <f>O259*H259</f>
        <v>0</v>
      </c>
      <c r="Q259" s="216">
        <v>7.7999999999999999E-4</v>
      </c>
      <c r="R259" s="216">
        <f>Q259*H259</f>
        <v>6.1620000000000001E-2</v>
      </c>
      <c r="S259" s="216">
        <v>0</v>
      </c>
      <c r="T259" s="217">
        <f>S259*H259</f>
        <v>0</v>
      </c>
      <c r="AR259" s="25" t="s">
        <v>464</v>
      </c>
      <c r="AT259" s="25" t="s">
        <v>363</v>
      </c>
      <c r="AU259" s="25" t="s">
        <v>79</v>
      </c>
      <c r="AY259" s="25" t="s">
        <v>361</v>
      </c>
      <c r="BE259" s="218">
        <f>IF(N259="základní",J259,0)</f>
        <v>0</v>
      </c>
      <c r="BF259" s="218">
        <f>IF(N259="snížená",J259,0)</f>
        <v>0</v>
      </c>
      <c r="BG259" s="218">
        <f>IF(N259="zákl. přenesená",J259,0)</f>
        <v>0</v>
      </c>
      <c r="BH259" s="218">
        <f>IF(N259="sníž. přenesená",J259,0)</f>
        <v>0</v>
      </c>
      <c r="BI259" s="218">
        <f>IF(N259="nulová",J259,0)</f>
        <v>0</v>
      </c>
      <c r="BJ259" s="25" t="s">
        <v>77</v>
      </c>
      <c r="BK259" s="218">
        <f>ROUND(I259*H259,2)</f>
        <v>0</v>
      </c>
      <c r="BL259" s="25" t="s">
        <v>464</v>
      </c>
      <c r="BM259" s="25" t="s">
        <v>1037</v>
      </c>
    </row>
    <row r="260" spans="2:65" s="1" customFormat="1" ht="13.5">
      <c r="B260" s="42"/>
      <c r="C260" s="64"/>
      <c r="D260" s="219" t="s">
        <v>369</v>
      </c>
      <c r="E260" s="64"/>
      <c r="F260" s="220" t="s">
        <v>2826</v>
      </c>
      <c r="G260" s="64"/>
      <c r="H260" s="64"/>
      <c r="I260" s="175"/>
      <c r="J260" s="64"/>
      <c r="K260" s="64"/>
      <c r="L260" s="62"/>
      <c r="M260" s="221"/>
      <c r="N260" s="43"/>
      <c r="O260" s="43"/>
      <c r="P260" s="43"/>
      <c r="Q260" s="43"/>
      <c r="R260" s="43"/>
      <c r="S260" s="43"/>
      <c r="T260" s="79"/>
      <c r="AT260" s="25" t="s">
        <v>369</v>
      </c>
      <c r="AU260" s="25" t="s">
        <v>79</v>
      </c>
    </row>
    <row r="261" spans="2:65" s="13" customFormat="1" ht="13.5">
      <c r="B261" s="233"/>
      <c r="C261" s="234"/>
      <c r="D261" s="219" t="s">
        <v>371</v>
      </c>
      <c r="E261" s="245" t="s">
        <v>21</v>
      </c>
      <c r="F261" s="246" t="s">
        <v>2827</v>
      </c>
      <c r="G261" s="234"/>
      <c r="H261" s="247">
        <v>79</v>
      </c>
      <c r="I261" s="239"/>
      <c r="J261" s="234"/>
      <c r="K261" s="234"/>
      <c r="L261" s="240"/>
      <c r="M261" s="241"/>
      <c r="N261" s="242"/>
      <c r="O261" s="242"/>
      <c r="P261" s="242"/>
      <c r="Q261" s="242"/>
      <c r="R261" s="242"/>
      <c r="S261" s="242"/>
      <c r="T261" s="243"/>
      <c r="AT261" s="244" t="s">
        <v>371</v>
      </c>
      <c r="AU261" s="244" t="s">
        <v>79</v>
      </c>
      <c r="AV261" s="13" t="s">
        <v>79</v>
      </c>
      <c r="AW261" s="13" t="s">
        <v>33</v>
      </c>
      <c r="AX261" s="13" t="s">
        <v>70</v>
      </c>
      <c r="AY261" s="244" t="s">
        <v>361</v>
      </c>
    </row>
    <row r="262" spans="2:65" s="14" customFormat="1" ht="13.5">
      <c r="B262" s="248"/>
      <c r="C262" s="249"/>
      <c r="D262" s="235" t="s">
        <v>371</v>
      </c>
      <c r="E262" s="250" t="s">
        <v>21</v>
      </c>
      <c r="F262" s="251" t="s">
        <v>392</v>
      </c>
      <c r="G262" s="249"/>
      <c r="H262" s="252">
        <v>79</v>
      </c>
      <c r="I262" s="253"/>
      <c r="J262" s="249"/>
      <c r="K262" s="249"/>
      <c r="L262" s="254"/>
      <c r="M262" s="255"/>
      <c r="N262" s="256"/>
      <c r="O262" s="256"/>
      <c r="P262" s="256"/>
      <c r="Q262" s="256"/>
      <c r="R262" s="256"/>
      <c r="S262" s="256"/>
      <c r="T262" s="257"/>
      <c r="AT262" s="258" t="s">
        <v>371</v>
      </c>
      <c r="AU262" s="258" t="s">
        <v>79</v>
      </c>
      <c r="AV262" s="14" t="s">
        <v>147</v>
      </c>
      <c r="AW262" s="14" t="s">
        <v>33</v>
      </c>
      <c r="AX262" s="14" t="s">
        <v>77</v>
      </c>
      <c r="AY262" s="258" t="s">
        <v>361</v>
      </c>
    </row>
    <row r="263" spans="2:65" s="1" customFormat="1" ht="22.5" customHeight="1">
      <c r="B263" s="42"/>
      <c r="C263" s="207" t="s">
        <v>690</v>
      </c>
      <c r="D263" s="207" t="s">
        <v>363</v>
      </c>
      <c r="E263" s="208" t="s">
        <v>2828</v>
      </c>
      <c r="F263" s="209" t="s">
        <v>2829</v>
      </c>
      <c r="G263" s="210" t="s">
        <v>685</v>
      </c>
      <c r="H263" s="211">
        <v>105</v>
      </c>
      <c r="I263" s="212"/>
      <c r="J263" s="213">
        <f>ROUND(I263*H263,2)</f>
        <v>0</v>
      </c>
      <c r="K263" s="209" t="s">
        <v>367</v>
      </c>
      <c r="L263" s="62"/>
      <c r="M263" s="214" t="s">
        <v>21</v>
      </c>
      <c r="N263" s="215" t="s">
        <v>41</v>
      </c>
      <c r="O263" s="43"/>
      <c r="P263" s="216">
        <f>O263*H263</f>
        <v>0</v>
      </c>
      <c r="Q263" s="216">
        <v>9.6000000000000002E-4</v>
      </c>
      <c r="R263" s="216">
        <f>Q263*H263</f>
        <v>0.1008</v>
      </c>
      <c r="S263" s="216">
        <v>0</v>
      </c>
      <c r="T263" s="217">
        <f>S263*H263</f>
        <v>0</v>
      </c>
      <c r="AR263" s="25" t="s">
        <v>464</v>
      </c>
      <c r="AT263" s="25" t="s">
        <v>363</v>
      </c>
      <c r="AU263" s="25" t="s">
        <v>79</v>
      </c>
      <c r="AY263" s="25" t="s">
        <v>361</v>
      </c>
      <c r="BE263" s="218">
        <f>IF(N263="základní",J263,0)</f>
        <v>0</v>
      </c>
      <c r="BF263" s="218">
        <f>IF(N263="snížená",J263,0)</f>
        <v>0</v>
      </c>
      <c r="BG263" s="218">
        <f>IF(N263="zákl. přenesená",J263,0)</f>
        <v>0</v>
      </c>
      <c r="BH263" s="218">
        <f>IF(N263="sníž. přenesená",J263,0)</f>
        <v>0</v>
      </c>
      <c r="BI263" s="218">
        <f>IF(N263="nulová",J263,0)</f>
        <v>0</v>
      </c>
      <c r="BJ263" s="25" t="s">
        <v>77</v>
      </c>
      <c r="BK263" s="218">
        <f>ROUND(I263*H263,2)</f>
        <v>0</v>
      </c>
      <c r="BL263" s="25" t="s">
        <v>464</v>
      </c>
      <c r="BM263" s="25" t="s">
        <v>1049</v>
      </c>
    </row>
    <row r="264" spans="2:65" s="1" customFormat="1" ht="13.5">
      <c r="B264" s="42"/>
      <c r="C264" s="64"/>
      <c r="D264" s="235" t="s">
        <v>369</v>
      </c>
      <c r="E264" s="64"/>
      <c r="F264" s="285" t="s">
        <v>2829</v>
      </c>
      <c r="G264" s="64"/>
      <c r="H264" s="64"/>
      <c r="I264" s="175"/>
      <c r="J264" s="64"/>
      <c r="K264" s="64"/>
      <c r="L264" s="62"/>
      <c r="M264" s="221"/>
      <c r="N264" s="43"/>
      <c r="O264" s="43"/>
      <c r="P264" s="43"/>
      <c r="Q264" s="43"/>
      <c r="R264" s="43"/>
      <c r="S264" s="43"/>
      <c r="T264" s="79"/>
      <c r="AT264" s="25" t="s">
        <v>369</v>
      </c>
      <c r="AU264" s="25" t="s">
        <v>79</v>
      </c>
    </row>
    <row r="265" spans="2:65" s="1" customFormat="1" ht="22.5" customHeight="1">
      <c r="B265" s="42"/>
      <c r="C265" s="207" t="s">
        <v>697</v>
      </c>
      <c r="D265" s="207" t="s">
        <v>363</v>
      </c>
      <c r="E265" s="208" t="s">
        <v>2830</v>
      </c>
      <c r="F265" s="209" t="s">
        <v>2831</v>
      </c>
      <c r="G265" s="210" t="s">
        <v>685</v>
      </c>
      <c r="H265" s="211">
        <v>12</v>
      </c>
      <c r="I265" s="212"/>
      <c r="J265" s="213">
        <f>ROUND(I265*H265,2)</f>
        <v>0</v>
      </c>
      <c r="K265" s="209" t="s">
        <v>367</v>
      </c>
      <c r="L265" s="62"/>
      <c r="M265" s="214" t="s">
        <v>21</v>
      </c>
      <c r="N265" s="215" t="s">
        <v>41</v>
      </c>
      <c r="O265" s="43"/>
      <c r="P265" s="216">
        <f>O265*H265</f>
        <v>0</v>
      </c>
      <c r="Q265" s="216">
        <v>1.25E-3</v>
      </c>
      <c r="R265" s="216">
        <f>Q265*H265</f>
        <v>1.4999999999999999E-2</v>
      </c>
      <c r="S265" s="216">
        <v>0</v>
      </c>
      <c r="T265" s="217">
        <f>S265*H265</f>
        <v>0</v>
      </c>
      <c r="AR265" s="25" t="s">
        <v>464</v>
      </c>
      <c r="AT265" s="25" t="s">
        <v>363</v>
      </c>
      <c r="AU265" s="25" t="s">
        <v>79</v>
      </c>
      <c r="AY265" s="25" t="s">
        <v>361</v>
      </c>
      <c r="BE265" s="218">
        <f>IF(N265="základní",J265,0)</f>
        <v>0</v>
      </c>
      <c r="BF265" s="218">
        <f>IF(N265="snížená",J265,0)</f>
        <v>0</v>
      </c>
      <c r="BG265" s="218">
        <f>IF(N265="zákl. přenesená",J265,0)</f>
        <v>0</v>
      </c>
      <c r="BH265" s="218">
        <f>IF(N265="sníž. přenesená",J265,0)</f>
        <v>0</v>
      </c>
      <c r="BI265" s="218">
        <f>IF(N265="nulová",J265,0)</f>
        <v>0</v>
      </c>
      <c r="BJ265" s="25" t="s">
        <v>77</v>
      </c>
      <c r="BK265" s="218">
        <f>ROUND(I265*H265,2)</f>
        <v>0</v>
      </c>
      <c r="BL265" s="25" t="s">
        <v>464</v>
      </c>
      <c r="BM265" s="25" t="s">
        <v>1060</v>
      </c>
    </row>
    <row r="266" spans="2:65" s="1" customFormat="1" ht="13.5">
      <c r="B266" s="42"/>
      <c r="C266" s="64"/>
      <c r="D266" s="219" t="s">
        <v>369</v>
      </c>
      <c r="E266" s="64"/>
      <c r="F266" s="220" t="s">
        <v>2831</v>
      </c>
      <c r="G266" s="64"/>
      <c r="H266" s="64"/>
      <c r="I266" s="175"/>
      <c r="J266" s="64"/>
      <c r="K266" s="64"/>
      <c r="L266" s="62"/>
      <c r="M266" s="221"/>
      <c r="N266" s="43"/>
      <c r="O266" s="43"/>
      <c r="P266" s="43"/>
      <c r="Q266" s="43"/>
      <c r="R266" s="43"/>
      <c r="S266" s="43"/>
      <c r="T266" s="79"/>
      <c r="AT266" s="25" t="s">
        <v>369</v>
      </c>
      <c r="AU266" s="25" t="s">
        <v>79</v>
      </c>
    </row>
    <row r="267" spans="2:65" s="13" customFormat="1" ht="13.5">
      <c r="B267" s="233"/>
      <c r="C267" s="234"/>
      <c r="D267" s="219" t="s">
        <v>371</v>
      </c>
      <c r="E267" s="245" t="s">
        <v>21</v>
      </c>
      <c r="F267" s="246" t="s">
        <v>2832</v>
      </c>
      <c r="G267" s="234"/>
      <c r="H267" s="247">
        <v>12</v>
      </c>
      <c r="I267" s="239"/>
      <c r="J267" s="234"/>
      <c r="K267" s="234"/>
      <c r="L267" s="240"/>
      <c r="M267" s="241"/>
      <c r="N267" s="242"/>
      <c r="O267" s="242"/>
      <c r="P267" s="242"/>
      <c r="Q267" s="242"/>
      <c r="R267" s="242"/>
      <c r="S267" s="242"/>
      <c r="T267" s="243"/>
      <c r="AT267" s="244" t="s">
        <v>371</v>
      </c>
      <c r="AU267" s="244" t="s">
        <v>79</v>
      </c>
      <c r="AV267" s="13" t="s">
        <v>79</v>
      </c>
      <c r="AW267" s="13" t="s">
        <v>33</v>
      </c>
      <c r="AX267" s="13" t="s">
        <v>70</v>
      </c>
      <c r="AY267" s="244" t="s">
        <v>361</v>
      </c>
    </row>
    <row r="268" spans="2:65" s="14" customFormat="1" ht="13.5">
      <c r="B268" s="248"/>
      <c r="C268" s="249"/>
      <c r="D268" s="235" t="s">
        <v>371</v>
      </c>
      <c r="E268" s="250" t="s">
        <v>21</v>
      </c>
      <c r="F268" s="251" t="s">
        <v>2712</v>
      </c>
      <c r="G268" s="249"/>
      <c r="H268" s="252">
        <v>12</v>
      </c>
      <c r="I268" s="253"/>
      <c r="J268" s="249"/>
      <c r="K268" s="249"/>
      <c r="L268" s="254"/>
      <c r="M268" s="255"/>
      <c r="N268" s="256"/>
      <c r="O268" s="256"/>
      <c r="P268" s="256"/>
      <c r="Q268" s="256"/>
      <c r="R268" s="256"/>
      <c r="S268" s="256"/>
      <c r="T268" s="257"/>
      <c r="AT268" s="258" t="s">
        <v>371</v>
      </c>
      <c r="AU268" s="258" t="s">
        <v>79</v>
      </c>
      <c r="AV268" s="14" t="s">
        <v>147</v>
      </c>
      <c r="AW268" s="14" t="s">
        <v>33</v>
      </c>
      <c r="AX268" s="14" t="s">
        <v>77</v>
      </c>
      <c r="AY268" s="258" t="s">
        <v>361</v>
      </c>
    </row>
    <row r="269" spans="2:65" s="1" customFormat="1" ht="22.5" customHeight="1">
      <c r="B269" s="42"/>
      <c r="C269" s="273" t="s">
        <v>703</v>
      </c>
      <c r="D269" s="273" t="s">
        <v>952</v>
      </c>
      <c r="E269" s="274" t="s">
        <v>2833</v>
      </c>
      <c r="F269" s="275" t="s">
        <v>2834</v>
      </c>
      <c r="G269" s="276" t="s">
        <v>614</v>
      </c>
      <c r="H269" s="277">
        <v>53</v>
      </c>
      <c r="I269" s="278"/>
      <c r="J269" s="279">
        <f>ROUND(I269*H269,2)</f>
        <v>0</v>
      </c>
      <c r="K269" s="275" t="s">
        <v>21</v>
      </c>
      <c r="L269" s="280"/>
      <c r="M269" s="281" t="s">
        <v>21</v>
      </c>
      <c r="N269" s="282" t="s">
        <v>41</v>
      </c>
      <c r="O269" s="43"/>
      <c r="P269" s="216">
        <f>O269*H269</f>
        <v>0</v>
      </c>
      <c r="Q269" s="216">
        <v>0</v>
      </c>
      <c r="R269" s="216">
        <f>Q269*H269</f>
        <v>0</v>
      </c>
      <c r="S269" s="216">
        <v>0</v>
      </c>
      <c r="T269" s="217">
        <f>S269*H269</f>
        <v>0</v>
      </c>
      <c r="AR269" s="25" t="s">
        <v>580</v>
      </c>
      <c r="AT269" s="25" t="s">
        <v>952</v>
      </c>
      <c r="AU269" s="25" t="s">
        <v>79</v>
      </c>
      <c r="AY269" s="25" t="s">
        <v>361</v>
      </c>
      <c r="BE269" s="218">
        <f>IF(N269="základní",J269,0)</f>
        <v>0</v>
      </c>
      <c r="BF269" s="218">
        <f>IF(N269="snížená",J269,0)</f>
        <v>0</v>
      </c>
      <c r="BG269" s="218">
        <f>IF(N269="zákl. přenesená",J269,0)</f>
        <v>0</v>
      </c>
      <c r="BH269" s="218">
        <f>IF(N269="sníž. přenesená",J269,0)</f>
        <v>0</v>
      </c>
      <c r="BI269" s="218">
        <f>IF(N269="nulová",J269,0)</f>
        <v>0</v>
      </c>
      <c r="BJ269" s="25" t="s">
        <v>77</v>
      </c>
      <c r="BK269" s="218">
        <f>ROUND(I269*H269,2)</f>
        <v>0</v>
      </c>
      <c r="BL269" s="25" t="s">
        <v>464</v>
      </c>
      <c r="BM269" s="25" t="s">
        <v>1073</v>
      </c>
    </row>
    <row r="270" spans="2:65" s="1" customFormat="1" ht="13.5">
      <c r="B270" s="42"/>
      <c r="C270" s="64"/>
      <c r="D270" s="219" t="s">
        <v>369</v>
      </c>
      <c r="E270" s="64"/>
      <c r="F270" s="220" t="s">
        <v>2834</v>
      </c>
      <c r="G270" s="64"/>
      <c r="H270" s="64"/>
      <c r="I270" s="175"/>
      <c r="J270" s="64"/>
      <c r="K270" s="64"/>
      <c r="L270" s="62"/>
      <c r="M270" s="221"/>
      <c r="N270" s="43"/>
      <c r="O270" s="43"/>
      <c r="P270" s="43"/>
      <c r="Q270" s="43"/>
      <c r="R270" s="43"/>
      <c r="S270" s="43"/>
      <c r="T270" s="79"/>
      <c r="AT270" s="25" t="s">
        <v>369</v>
      </c>
      <c r="AU270" s="25" t="s">
        <v>79</v>
      </c>
    </row>
    <row r="271" spans="2:65" s="13" customFormat="1" ht="13.5">
      <c r="B271" s="233"/>
      <c r="C271" s="234"/>
      <c r="D271" s="219" t="s">
        <v>371</v>
      </c>
      <c r="E271" s="245" t="s">
        <v>21</v>
      </c>
      <c r="F271" s="246" t="s">
        <v>2835</v>
      </c>
      <c r="G271" s="234"/>
      <c r="H271" s="247">
        <v>53</v>
      </c>
      <c r="I271" s="239"/>
      <c r="J271" s="234"/>
      <c r="K271" s="234"/>
      <c r="L271" s="240"/>
      <c r="M271" s="241"/>
      <c r="N271" s="242"/>
      <c r="O271" s="242"/>
      <c r="P271" s="242"/>
      <c r="Q271" s="242"/>
      <c r="R271" s="242"/>
      <c r="S271" s="242"/>
      <c r="T271" s="243"/>
      <c r="AT271" s="244" t="s">
        <v>371</v>
      </c>
      <c r="AU271" s="244" t="s">
        <v>79</v>
      </c>
      <c r="AV271" s="13" t="s">
        <v>79</v>
      </c>
      <c r="AW271" s="13" t="s">
        <v>33</v>
      </c>
      <c r="AX271" s="13" t="s">
        <v>70</v>
      </c>
      <c r="AY271" s="244" t="s">
        <v>361</v>
      </c>
    </row>
    <row r="272" spans="2:65" s="14" customFormat="1" ht="13.5">
      <c r="B272" s="248"/>
      <c r="C272" s="249"/>
      <c r="D272" s="235" t="s">
        <v>371</v>
      </c>
      <c r="E272" s="250" t="s">
        <v>21</v>
      </c>
      <c r="F272" s="251" t="s">
        <v>392</v>
      </c>
      <c r="G272" s="249"/>
      <c r="H272" s="252">
        <v>53</v>
      </c>
      <c r="I272" s="253"/>
      <c r="J272" s="249"/>
      <c r="K272" s="249"/>
      <c r="L272" s="254"/>
      <c r="M272" s="255"/>
      <c r="N272" s="256"/>
      <c r="O272" s="256"/>
      <c r="P272" s="256"/>
      <c r="Q272" s="256"/>
      <c r="R272" s="256"/>
      <c r="S272" s="256"/>
      <c r="T272" s="257"/>
      <c r="AT272" s="258" t="s">
        <v>371</v>
      </c>
      <c r="AU272" s="258" t="s">
        <v>79</v>
      </c>
      <c r="AV272" s="14" t="s">
        <v>147</v>
      </c>
      <c r="AW272" s="14" t="s">
        <v>33</v>
      </c>
      <c r="AX272" s="14" t="s">
        <v>77</v>
      </c>
      <c r="AY272" s="258" t="s">
        <v>361</v>
      </c>
    </row>
    <row r="273" spans="2:65" s="1" customFormat="1" ht="22.5" customHeight="1">
      <c r="B273" s="42"/>
      <c r="C273" s="207" t="s">
        <v>710</v>
      </c>
      <c r="D273" s="207" t="s">
        <v>363</v>
      </c>
      <c r="E273" s="208" t="s">
        <v>2836</v>
      </c>
      <c r="F273" s="209" t="s">
        <v>2837</v>
      </c>
      <c r="G273" s="210" t="s">
        <v>614</v>
      </c>
      <c r="H273" s="211">
        <v>14</v>
      </c>
      <c r="I273" s="212"/>
      <c r="J273" s="213">
        <f>ROUND(I273*H273,2)</f>
        <v>0</v>
      </c>
      <c r="K273" s="209" t="s">
        <v>367</v>
      </c>
      <c r="L273" s="62"/>
      <c r="M273" s="214" t="s">
        <v>21</v>
      </c>
      <c r="N273" s="215" t="s">
        <v>41</v>
      </c>
      <c r="O273" s="43"/>
      <c r="P273" s="216">
        <f>O273*H273</f>
        <v>0</v>
      </c>
      <c r="Q273" s="216">
        <v>1.7000000000000001E-4</v>
      </c>
      <c r="R273" s="216">
        <f>Q273*H273</f>
        <v>2.3800000000000002E-3</v>
      </c>
      <c r="S273" s="216">
        <v>0</v>
      </c>
      <c r="T273" s="217">
        <f>S273*H273</f>
        <v>0</v>
      </c>
      <c r="AR273" s="25" t="s">
        <v>464</v>
      </c>
      <c r="AT273" s="25" t="s">
        <v>363</v>
      </c>
      <c r="AU273" s="25" t="s">
        <v>79</v>
      </c>
      <c r="AY273" s="25" t="s">
        <v>361</v>
      </c>
      <c r="BE273" s="218">
        <f>IF(N273="základní",J273,0)</f>
        <v>0</v>
      </c>
      <c r="BF273" s="218">
        <f>IF(N273="snížená",J273,0)</f>
        <v>0</v>
      </c>
      <c r="BG273" s="218">
        <f>IF(N273="zákl. přenesená",J273,0)</f>
        <v>0</v>
      </c>
      <c r="BH273" s="218">
        <f>IF(N273="sníž. přenesená",J273,0)</f>
        <v>0</v>
      </c>
      <c r="BI273" s="218">
        <f>IF(N273="nulová",J273,0)</f>
        <v>0</v>
      </c>
      <c r="BJ273" s="25" t="s">
        <v>77</v>
      </c>
      <c r="BK273" s="218">
        <f>ROUND(I273*H273,2)</f>
        <v>0</v>
      </c>
      <c r="BL273" s="25" t="s">
        <v>464</v>
      </c>
      <c r="BM273" s="25" t="s">
        <v>1108</v>
      </c>
    </row>
    <row r="274" spans="2:65" s="1" customFormat="1" ht="13.5">
      <c r="B274" s="42"/>
      <c r="C274" s="64"/>
      <c r="D274" s="235" t="s">
        <v>369</v>
      </c>
      <c r="E274" s="64"/>
      <c r="F274" s="285" t="s">
        <v>2837</v>
      </c>
      <c r="G274" s="64"/>
      <c r="H274" s="64"/>
      <c r="I274" s="175"/>
      <c r="J274" s="64"/>
      <c r="K274" s="64"/>
      <c r="L274" s="62"/>
      <c r="M274" s="221"/>
      <c r="N274" s="43"/>
      <c r="O274" s="43"/>
      <c r="P274" s="43"/>
      <c r="Q274" s="43"/>
      <c r="R274" s="43"/>
      <c r="S274" s="43"/>
      <c r="T274" s="79"/>
      <c r="AT274" s="25" t="s">
        <v>369</v>
      </c>
      <c r="AU274" s="25" t="s">
        <v>79</v>
      </c>
    </row>
    <row r="275" spans="2:65" s="1" customFormat="1" ht="22.5" customHeight="1">
      <c r="B275" s="42"/>
      <c r="C275" s="207" t="s">
        <v>720</v>
      </c>
      <c r="D275" s="207" t="s">
        <v>363</v>
      </c>
      <c r="E275" s="208" t="s">
        <v>2838</v>
      </c>
      <c r="F275" s="209" t="s">
        <v>2839</v>
      </c>
      <c r="G275" s="210" t="s">
        <v>2840</v>
      </c>
      <c r="H275" s="211">
        <v>10</v>
      </c>
      <c r="I275" s="212"/>
      <c r="J275" s="213">
        <f>ROUND(I275*H275,2)</f>
        <v>0</v>
      </c>
      <c r="K275" s="209" t="s">
        <v>367</v>
      </c>
      <c r="L275" s="62"/>
      <c r="M275" s="214" t="s">
        <v>21</v>
      </c>
      <c r="N275" s="215" t="s">
        <v>41</v>
      </c>
      <c r="O275" s="43"/>
      <c r="P275" s="216">
        <f>O275*H275</f>
        <v>0</v>
      </c>
      <c r="Q275" s="216">
        <v>2.1000000000000001E-4</v>
      </c>
      <c r="R275" s="216">
        <f>Q275*H275</f>
        <v>2.1000000000000003E-3</v>
      </c>
      <c r="S275" s="216">
        <v>0</v>
      </c>
      <c r="T275" s="217">
        <f>S275*H275</f>
        <v>0</v>
      </c>
      <c r="AR275" s="25" t="s">
        <v>464</v>
      </c>
      <c r="AT275" s="25" t="s">
        <v>363</v>
      </c>
      <c r="AU275" s="25" t="s">
        <v>79</v>
      </c>
      <c r="AY275" s="25" t="s">
        <v>361</v>
      </c>
      <c r="BE275" s="218">
        <f>IF(N275="základní",J275,0)</f>
        <v>0</v>
      </c>
      <c r="BF275" s="218">
        <f>IF(N275="snížená",J275,0)</f>
        <v>0</v>
      </c>
      <c r="BG275" s="218">
        <f>IF(N275="zákl. přenesená",J275,0)</f>
        <v>0</v>
      </c>
      <c r="BH275" s="218">
        <f>IF(N275="sníž. přenesená",J275,0)</f>
        <v>0</v>
      </c>
      <c r="BI275" s="218">
        <f>IF(N275="nulová",J275,0)</f>
        <v>0</v>
      </c>
      <c r="BJ275" s="25" t="s">
        <v>77</v>
      </c>
      <c r="BK275" s="218">
        <f>ROUND(I275*H275,2)</f>
        <v>0</v>
      </c>
      <c r="BL275" s="25" t="s">
        <v>464</v>
      </c>
      <c r="BM275" s="25" t="s">
        <v>1119</v>
      </c>
    </row>
    <row r="276" spans="2:65" s="1" customFormat="1" ht="13.5">
      <c r="B276" s="42"/>
      <c r="C276" s="64"/>
      <c r="D276" s="219" t="s">
        <v>369</v>
      </c>
      <c r="E276" s="64"/>
      <c r="F276" s="220" t="s">
        <v>2839</v>
      </c>
      <c r="G276" s="64"/>
      <c r="H276" s="64"/>
      <c r="I276" s="175"/>
      <c r="J276" s="64"/>
      <c r="K276" s="64"/>
      <c r="L276" s="62"/>
      <c r="M276" s="221"/>
      <c r="N276" s="43"/>
      <c r="O276" s="43"/>
      <c r="P276" s="43"/>
      <c r="Q276" s="43"/>
      <c r="R276" s="43"/>
      <c r="S276" s="43"/>
      <c r="T276" s="79"/>
      <c r="AT276" s="25" t="s">
        <v>369</v>
      </c>
      <c r="AU276" s="25" t="s">
        <v>79</v>
      </c>
    </row>
    <row r="277" spans="2:65" s="13" customFormat="1" ht="13.5">
      <c r="B277" s="233"/>
      <c r="C277" s="234"/>
      <c r="D277" s="219" t="s">
        <v>371</v>
      </c>
      <c r="E277" s="245" t="s">
        <v>21</v>
      </c>
      <c r="F277" s="246" t="s">
        <v>2841</v>
      </c>
      <c r="G277" s="234"/>
      <c r="H277" s="247">
        <v>10</v>
      </c>
      <c r="I277" s="239"/>
      <c r="J277" s="234"/>
      <c r="K277" s="234"/>
      <c r="L277" s="240"/>
      <c r="M277" s="241"/>
      <c r="N277" s="242"/>
      <c r="O277" s="242"/>
      <c r="P277" s="242"/>
      <c r="Q277" s="242"/>
      <c r="R277" s="242"/>
      <c r="S277" s="242"/>
      <c r="T277" s="243"/>
      <c r="AT277" s="244" t="s">
        <v>371</v>
      </c>
      <c r="AU277" s="244" t="s">
        <v>79</v>
      </c>
      <c r="AV277" s="13" t="s">
        <v>79</v>
      </c>
      <c r="AW277" s="13" t="s">
        <v>33</v>
      </c>
      <c r="AX277" s="13" t="s">
        <v>70</v>
      </c>
      <c r="AY277" s="244" t="s">
        <v>361</v>
      </c>
    </row>
    <row r="278" spans="2:65" s="14" customFormat="1" ht="13.5">
      <c r="B278" s="248"/>
      <c r="C278" s="249"/>
      <c r="D278" s="235" t="s">
        <v>371</v>
      </c>
      <c r="E278" s="250" t="s">
        <v>21</v>
      </c>
      <c r="F278" s="251" t="s">
        <v>392</v>
      </c>
      <c r="G278" s="249"/>
      <c r="H278" s="252">
        <v>10</v>
      </c>
      <c r="I278" s="253"/>
      <c r="J278" s="249"/>
      <c r="K278" s="249"/>
      <c r="L278" s="254"/>
      <c r="M278" s="255"/>
      <c r="N278" s="256"/>
      <c r="O278" s="256"/>
      <c r="P278" s="256"/>
      <c r="Q278" s="256"/>
      <c r="R278" s="256"/>
      <c r="S278" s="256"/>
      <c r="T278" s="257"/>
      <c r="AT278" s="258" t="s">
        <v>371</v>
      </c>
      <c r="AU278" s="258" t="s">
        <v>79</v>
      </c>
      <c r="AV278" s="14" t="s">
        <v>147</v>
      </c>
      <c r="AW278" s="14" t="s">
        <v>33</v>
      </c>
      <c r="AX278" s="14" t="s">
        <v>77</v>
      </c>
      <c r="AY278" s="258" t="s">
        <v>361</v>
      </c>
    </row>
    <row r="279" spans="2:65" s="1" customFormat="1" ht="22.5" customHeight="1">
      <c r="B279" s="42"/>
      <c r="C279" s="207" t="s">
        <v>736</v>
      </c>
      <c r="D279" s="207" t="s">
        <v>363</v>
      </c>
      <c r="E279" s="208" t="s">
        <v>2842</v>
      </c>
      <c r="F279" s="209" t="s">
        <v>2843</v>
      </c>
      <c r="G279" s="210" t="s">
        <v>614</v>
      </c>
      <c r="H279" s="211">
        <v>6</v>
      </c>
      <c r="I279" s="212"/>
      <c r="J279" s="213">
        <f>ROUND(I279*H279,2)</f>
        <v>0</v>
      </c>
      <c r="K279" s="209" t="s">
        <v>367</v>
      </c>
      <c r="L279" s="62"/>
      <c r="M279" s="214" t="s">
        <v>21</v>
      </c>
      <c r="N279" s="215" t="s">
        <v>41</v>
      </c>
      <c r="O279" s="43"/>
      <c r="P279" s="216">
        <f>O279*H279</f>
        <v>0</v>
      </c>
      <c r="Q279" s="216">
        <v>2.2000000000000001E-4</v>
      </c>
      <c r="R279" s="216">
        <f>Q279*H279</f>
        <v>1.32E-3</v>
      </c>
      <c r="S279" s="216">
        <v>0</v>
      </c>
      <c r="T279" s="217">
        <f>S279*H279</f>
        <v>0</v>
      </c>
      <c r="AR279" s="25" t="s">
        <v>464</v>
      </c>
      <c r="AT279" s="25" t="s">
        <v>363</v>
      </c>
      <c r="AU279" s="25" t="s">
        <v>79</v>
      </c>
      <c r="AY279" s="25" t="s">
        <v>361</v>
      </c>
      <c r="BE279" s="218">
        <f>IF(N279="základní",J279,0)</f>
        <v>0</v>
      </c>
      <c r="BF279" s="218">
        <f>IF(N279="snížená",J279,0)</f>
        <v>0</v>
      </c>
      <c r="BG279" s="218">
        <f>IF(N279="zákl. přenesená",J279,0)</f>
        <v>0</v>
      </c>
      <c r="BH279" s="218">
        <f>IF(N279="sníž. přenesená",J279,0)</f>
        <v>0</v>
      </c>
      <c r="BI279" s="218">
        <f>IF(N279="nulová",J279,0)</f>
        <v>0</v>
      </c>
      <c r="BJ279" s="25" t="s">
        <v>77</v>
      </c>
      <c r="BK279" s="218">
        <f>ROUND(I279*H279,2)</f>
        <v>0</v>
      </c>
      <c r="BL279" s="25" t="s">
        <v>464</v>
      </c>
      <c r="BM279" s="25" t="s">
        <v>1131</v>
      </c>
    </row>
    <row r="280" spans="2:65" s="1" customFormat="1" ht="13.5">
      <c r="B280" s="42"/>
      <c r="C280" s="64"/>
      <c r="D280" s="235" t="s">
        <v>369</v>
      </c>
      <c r="E280" s="64"/>
      <c r="F280" s="285" t="s">
        <v>2843</v>
      </c>
      <c r="G280" s="64"/>
      <c r="H280" s="64"/>
      <c r="I280" s="175"/>
      <c r="J280" s="64"/>
      <c r="K280" s="64"/>
      <c r="L280" s="62"/>
      <c r="M280" s="221"/>
      <c r="N280" s="43"/>
      <c r="O280" s="43"/>
      <c r="P280" s="43"/>
      <c r="Q280" s="43"/>
      <c r="R280" s="43"/>
      <c r="S280" s="43"/>
      <c r="T280" s="79"/>
      <c r="AT280" s="25" t="s">
        <v>369</v>
      </c>
      <c r="AU280" s="25" t="s">
        <v>79</v>
      </c>
    </row>
    <row r="281" spans="2:65" s="1" customFormat="1" ht="22.5" customHeight="1">
      <c r="B281" s="42"/>
      <c r="C281" s="207" t="s">
        <v>743</v>
      </c>
      <c r="D281" s="207" t="s">
        <v>363</v>
      </c>
      <c r="E281" s="208" t="s">
        <v>2844</v>
      </c>
      <c r="F281" s="209" t="s">
        <v>2845</v>
      </c>
      <c r="G281" s="210" t="s">
        <v>2840</v>
      </c>
      <c r="H281" s="211">
        <v>23</v>
      </c>
      <c r="I281" s="212"/>
      <c r="J281" s="213">
        <f>ROUND(I281*H281,2)</f>
        <v>0</v>
      </c>
      <c r="K281" s="209" t="s">
        <v>21</v>
      </c>
      <c r="L281" s="62"/>
      <c r="M281" s="214" t="s">
        <v>21</v>
      </c>
      <c r="N281" s="215" t="s">
        <v>41</v>
      </c>
      <c r="O281" s="43"/>
      <c r="P281" s="216">
        <f>O281*H281</f>
        <v>0</v>
      </c>
      <c r="Q281" s="216">
        <v>0</v>
      </c>
      <c r="R281" s="216">
        <f>Q281*H281</f>
        <v>0</v>
      </c>
      <c r="S281" s="216">
        <v>0</v>
      </c>
      <c r="T281" s="217">
        <f>S281*H281</f>
        <v>0</v>
      </c>
      <c r="AR281" s="25" t="s">
        <v>464</v>
      </c>
      <c r="AT281" s="25" t="s">
        <v>363</v>
      </c>
      <c r="AU281" s="25" t="s">
        <v>79</v>
      </c>
      <c r="AY281" s="25" t="s">
        <v>361</v>
      </c>
      <c r="BE281" s="218">
        <f>IF(N281="základní",J281,0)</f>
        <v>0</v>
      </c>
      <c r="BF281" s="218">
        <f>IF(N281="snížená",J281,0)</f>
        <v>0</v>
      </c>
      <c r="BG281" s="218">
        <f>IF(N281="zákl. přenesená",J281,0)</f>
        <v>0</v>
      </c>
      <c r="BH281" s="218">
        <f>IF(N281="sníž. přenesená",J281,0)</f>
        <v>0</v>
      </c>
      <c r="BI281" s="218">
        <f>IF(N281="nulová",J281,0)</f>
        <v>0</v>
      </c>
      <c r="BJ281" s="25" t="s">
        <v>77</v>
      </c>
      <c r="BK281" s="218">
        <f>ROUND(I281*H281,2)</f>
        <v>0</v>
      </c>
      <c r="BL281" s="25" t="s">
        <v>464</v>
      </c>
      <c r="BM281" s="25" t="s">
        <v>1142</v>
      </c>
    </row>
    <row r="282" spans="2:65" s="1" customFormat="1" ht="13.5">
      <c r="B282" s="42"/>
      <c r="C282" s="64"/>
      <c r="D282" s="219" t="s">
        <v>369</v>
      </c>
      <c r="E282" s="64"/>
      <c r="F282" s="220" t="s">
        <v>2845</v>
      </c>
      <c r="G282" s="64"/>
      <c r="H282" s="64"/>
      <c r="I282" s="175"/>
      <c r="J282" s="64"/>
      <c r="K282" s="64"/>
      <c r="L282" s="62"/>
      <c r="M282" s="221"/>
      <c r="N282" s="43"/>
      <c r="O282" s="43"/>
      <c r="P282" s="43"/>
      <c r="Q282" s="43"/>
      <c r="R282" s="43"/>
      <c r="S282" s="43"/>
      <c r="T282" s="79"/>
      <c r="AT282" s="25" t="s">
        <v>369</v>
      </c>
      <c r="AU282" s="25" t="s">
        <v>79</v>
      </c>
    </row>
    <row r="283" spans="2:65" s="13" customFormat="1" ht="13.5">
      <c r="B283" s="233"/>
      <c r="C283" s="234"/>
      <c r="D283" s="219" t="s">
        <v>371</v>
      </c>
      <c r="E283" s="245" t="s">
        <v>21</v>
      </c>
      <c r="F283" s="246" t="s">
        <v>2846</v>
      </c>
      <c r="G283" s="234"/>
      <c r="H283" s="247">
        <v>23</v>
      </c>
      <c r="I283" s="239"/>
      <c r="J283" s="234"/>
      <c r="K283" s="234"/>
      <c r="L283" s="240"/>
      <c r="M283" s="241"/>
      <c r="N283" s="242"/>
      <c r="O283" s="242"/>
      <c r="P283" s="242"/>
      <c r="Q283" s="242"/>
      <c r="R283" s="242"/>
      <c r="S283" s="242"/>
      <c r="T283" s="243"/>
      <c r="AT283" s="244" t="s">
        <v>371</v>
      </c>
      <c r="AU283" s="244" t="s">
        <v>79</v>
      </c>
      <c r="AV283" s="13" t="s">
        <v>79</v>
      </c>
      <c r="AW283" s="13" t="s">
        <v>33</v>
      </c>
      <c r="AX283" s="13" t="s">
        <v>70</v>
      </c>
      <c r="AY283" s="244" t="s">
        <v>361</v>
      </c>
    </row>
    <row r="284" spans="2:65" s="14" customFormat="1" ht="13.5">
      <c r="B284" s="248"/>
      <c r="C284" s="249"/>
      <c r="D284" s="235" t="s">
        <v>371</v>
      </c>
      <c r="E284" s="250" t="s">
        <v>21</v>
      </c>
      <c r="F284" s="251" t="s">
        <v>392</v>
      </c>
      <c r="G284" s="249"/>
      <c r="H284" s="252">
        <v>23</v>
      </c>
      <c r="I284" s="253"/>
      <c r="J284" s="249"/>
      <c r="K284" s="249"/>
      <c r="L284" s="254"/>
      <c r="M284" s="255"/>
      <c r="N284" s="256"/>
      <c r="O284" s="256"/>
      <c r="P284" s="256"/>
      <c r="Q284" s="256"/>
      <c r="R284" s="256"/>
      <c r="S284" s="256"/>
      <c r="T284" s="257"/>
      <c r="AT284" s="258" t="s">
        <v>371</v>
      </c>
      <c r="AU284" s="258" t="s">
        <v>79</v>
      </c>
      <c r="AV284" s="14" t="s">
        <v>147</v>
      </c>
      <c r="AW284" s="14" t="s">
        <v>33</v>
      </c>
      <c r="AX284" s="14" t="s">
        <v>77</v>
      </c>
      <c r="AY284" s="258" t="s">
        <v>361</v>
      </c>
    </row>
    <row r="285" spans="2:65" s="1" customFormat="1" ht="22.5" customHeight="1">
      <c r="B285" s="42"/>
      <c r="C285" s="273" t="s">
        <v>749</v>
      </c>
      <c r="D285" s="273" t="s">
        <v>952</v>
      </c>
      <c r="E285" s="274" t="s">
        <v>2847</v>
      </c>
      <c r="F285" s="275" t="s">
        <v>2848</v>
      </c>
      <c r="G285" s="276" t="s">
        <v>614</v>
      </c>
      <c r="H285" s="277">
        <v>13</v>
      </c>
      <c r="I285" s="278"/>
      <c r="J285" s="279">
        <f>ROUND(I285*H285,2)</f>
        <v>0</v>
      </c>
      <c r="K285" s="275" t="s">
        <v>367</v>
      </c>
      <c r="L285" s="280"/>
      <c r="M285" s="281" t="s">
        <v>21</v>
      </c>
      <c r="N285" s="282" t="s">
        <v>41</v>
      </c>
      <c r="O285" s="43"/>
      <c r="P285" s="216">
        <f>O285*H285</f>
        <v>0</v>
      </c>
      <c r="Q285" s="216">
        <v>1.7000000000000001E-4</v>
      </c>
      <c r="R285" s="216">
        <f>Q285*H285</f>
        <v>2.2100000000000002E-3</v>
      </c>
      <c r="S285" s="216">
        <v>0</v>
      </c>
      <c r="T285" s="217">
        <f>S285*H285</f>
        <v>0</v>
      </c>
      <c r="AR285" s="25" t="s">
        <v>580</v>
      </c>
      <c r="AT285" s="25" t="s">
        <v>952</v>
      </c>
      <c r="AU285" s="25" t="s">
        <v>79</v>
      </c>
      <c r="AY285" s="25" t="s">
        <v>361</v>
      </c>
      <c r="BE285" s="218">
        <f>IF(N285="základní",J285,0)</f>
        <v>0</v>
      </c>
      <c r="BF285" s="218">
        <f>IF(N285="snížená",J285,0)</f>
        <v>0</v>
      </c>
      <c r="BG285" s="218">
        <f>IF(N285="zákl. přenesená",J285,0)</f>
        <v>0</v>
      </c>
      <c r="BH285" s="218">
        <f>IF(N285="sníž. přenesená",J285,0)</f>
        <v>0</v>
      </c>
      <c r="BI285" s="218">
        <f>IF(N285="nulová",J285,0)</f>
        <v>0</v>
      </c>
      <c r="BJ285" s="25" t="s">
        <v>77</v>
      </c>
      <c r="BK285" s="218">
        <f>ROUND(I285*H285,2)</f>
        <v>0</v>
      </c>
      <c r="BL285" s="25" t="s">
        <v>464</v>
      </c>
      <c r="BM285" s="25" t="s">
        <v>1155</v>
      </c>
    </row>
    <row r="286" spans="2:65" s="1" customFormat="1" ht="13.5">
      <c r="B286" s="42"/>
      <c r="C286" s="64"/>
      <c r="D286" s="235" t="s">
        <v>369</v>
      </c>
      <c r="E286" s="64"/>
      <c r="F286" s="285" t="s">
        <v>2848</v>
      </c>
      <c r="G286" s="64"/>
      <c r="H286" s="64"/>
      <c r="I286" s="175"/>
      <c r="J286" s="64"/>
      <c r="K286" s="64"/>
      <c r="L286" s="62"/>
      <c r="M286" s="221"/>
      <c r="N286" s="43"/>
      <c r="O286" s="43"/>
      <c r="P286" s="43"/>
      <c r="Q286" s="43"/>
      <c r="R286" s="43"/>
      <c r="S286" s="43"/>
      <c r="T286" s="79"/>
      <c r="AT286" s="25" t="s">
        <v>369</v>
      </c>
      <c r="AU286" s="25" t="s">
        <v>79</v>
      </c>
    </row>
    <row r="287" spans="2:65" s="1" customFormat="1" ht="22.5" customHeight="1">
      <c r="B287" s="42"/>
      <c r="C287" s="273" t="s">
        <v>754</v>
      </c>
      <c r="D287" s="273" t="s">
        <v>952</v>
      </c>
      <c r="E287" s="274" t="s">
        <v>2849</v>
      </c>
      <c r="F287" s="275" t="s">
        <v>2850</v>
      </c>
      <c r="G287" s="276" t="s">
        <v>614</v>
      </c>
      <c r="H287" s="277">
        <v>7</v>
      </c>
      <c r="I287" s="278"/>
      <c r="J287" s="279">
        <f>ROUND(I287*H287,2)</f>
        <v>0</v>
      </c>
      <c r="K287" s="275" t="s">
        <v>21</v>
      </c>
      <c r="L287" s="280"/>
      <c r="M287" s="281" t="s">
        <v>21</v>
      </c>
      <c r="N287" s="282" t="s">
        <v>41</v>
      </c>
      <c r="O287" s="43"/>
      <c r="P287" s="216">
        <f>O287*H287</f>
        <v>0</v>
      </c>
      <c r="Q287" s="216">
        <v>0</v>
      </c>
      <c r="R287" s="216">
        <f>Q287*H287</f>
        <v>0</v>
      </c>
      <c r="S287" s="216">
        <v>0</v>
      </c>
      <c r="T287" s="217">
        <f>S287*H287</f>
        <v>0</v>
      </c>
      <c r="AR287" s="25" t="s">
        <v>580</v>
      </c>
      <c r="AT287" s="25" t="s">
        <v>952</v>
      </c>
      <c r="AU287" s="25" t="s">
        <v>79</v>
      </c>
      <c r="AY287" s="25" t="s">
        <v>361</v>
      </c>
      <c r="BE287" s="218">
        <f>IF(N287="základní",J287,0)</f>
        <v>0</v>
      </c>
      <c r="BF287" s="218">
        <f>IF(N287="snížená",J287,0)</f>
        <v>0</v>
      </c>
      <c r="BG287" s="218">
        <f>IF(N287="zákl. přenesená",J287,0)</f>
        <v>0</v>
      </c>
      <c r="BH287" s="218">
        <f>IF(N287="sníž. přenesená",J287,0)</f>
        <v>0</v>
      </c>
      <c r="BI287" s="218">
        <f>IF(N287="nulová",J287,0)</f>
        <v>0</v>
      </c>
      <c r="BJ287" s="25" t="s">
        <v>77</v>
      </c>
      <c r="BK287" s="218">
        <f>ROUND(I287*H287,2)</f>
        <v>0</v>
      </c>
      <c r="BL287" s="25" t="s">
        <v>464</v>
      </c>
      <c r="BM287" s="25" t="s">
        <v>1171</v>
      </c>
    </row>
    <row r="288" spans="2:65" s="1" customFormat="1" ht="13.5">
      <c r="B288" s="42"/>
      <c r="C288" s="64"/>
      <c r="D288" s="219" t="s">
        <v>369</v>
      </c>
      <c r="E288" s="64"/>
      <c r="F288" s="220" t="s">
        <v>2850</v>
      </c>
      <c r="G288" s="64"/>
      <c r="H288" s="64"/>
      <c r="I288" s="175"/>
      <c r="J288" s="64"/>
      <c r="K288" s="64"/>
      <c r="L288" s="62"/>
      <c r="M288" s="221"/>
      <c r="N288" s="43"/>
      <c r="O288" s="43"/>
      <c r="P288" s="43"/>
      <c r="Q288" s="43"/>
      <c r="R288" s="43"/>
      <c r="S288" s="43"/>
      <c r="T288" s="79"/>
      <c r="AT288" s="25" t="s">
        <v>369</v>
      </c>
      <c r="AU288" s="25" t="s">
        <v>79</v>
      </c>
    </row>
    <row r="289" spans="2:65" s="13" customFormat="1" ht="13.5">
      <c r="B289" s="233"/>
      <c r="C289" s="234"/>
      <c r="D289" s="219" t="s">
        <v>371</v>
      </c>
      <c r="E289" s="245" t="s">
        <v>21</v>
      </c>
      <c r="F289" s="246" t="s">
        <v>2851</v>
      </c>
      <c r="G289" s="234"/>
      <c r="H289" s="247">
        <v>7</v>
      </c>
      <c r="I289" s="239"/>
      <c r="J289" s="234"/>
      <c r="K289" s="234"/>
      <c r="L289" s="240"/>
      <c r="M289" s="241"/>
      <c r="N289" s="242"/>
      <c r="O289" s="242"/>
      <c r="P289" s="242"/>
      <c r="Q289" s="242"/>
      <c r="R289" s="242"/>
      <c r="S289" s="242"/>
      <c r="T289" s="243"/>
      <c r="AT289" s="244" t="s">
        <v>371</v>
      </c>
      <c r="AU289" s="244" t="s">
        <v>79</v>
      </c>
      <c r="AV289" s="13" t="s">
        <v>79</v>
      </c>
      <c r="AW289" s="13" t="s">
        <v>33</v>
      </c>
      <c r="AX289" s="13" t="s">
        <v>70</v>
      </c>
      <c r="AY289" s="244" t="s">
        <v>361</v>
      </c>
    </row>
    <row r="290" spans="2:65" s="14" customFormat="1" ht="13.5">
      <c r="B290" s="248"/>
      <c r="C290" s="249"/>
      <c r="D290" s="235" t="s">
        <v>371</v>
      </c>
      <c r="E290" s="250" t="s">
        <v>21</v>
      </c>
      <c r="F290" s="251" t="s">
        <v>392</v>
      </c>
      <c r="G290" s="249"/>
      <c r="H290" s="252">
        <v>7</v>
      </c>
      <c r="I290" s="253"/>
      <c r="J290" s="249"/>
      <c r="K290" s="249"/>
      <c r="L290" s="254"/>
      <c r="M290" s="255"/>
      <c r="N290" s="256"/>
      <c r="O290" s="256"/>
      <c r="P290" s="256"/>
      <c r="Q290" s="256"/>
      <c r="R290" s="256"/>
      <c r="S290" s="256"/>
      <c r="T290" s="257"/>
      <c r="AT290" s="258" t="s">
        <v>371</v>
      </c>
      <c r="AU290" s="258" t="s">
        <v>79</v>
      </c>
      <c r="AV290" s="14" t="s">
        <v>147</v>
      </c>
      <c r="AW290" s="14" t="s">
        <v>33</v>
      </c>
      <c r="AX290" s="14" t="s">
        <v>77</v>
      </c>
      <c r="AY290" s="258" t="s">
        <v>361</v>
      </c>
    </row>
    <row r="291" spans="2:65" s="1" customFormat="1" ht="31.5" customHeight="1">
      <c r="B291" s="42"/>
      <c r="C291" s="273" t="s">
        <v>760</v>
      </c>
      <c r="D291" s="273" t="s">
        <v>952</v>
      </c>
      <c r="E291" s="274" t="s">
        <v>2852</v>
      </c>
      <c r="F291" s="275" t="s">
        <v>2853</v>
      </c>
      <c r="G291" s="276" t="s">
        <v>614</v>
      </c>
      <c r="H291" s="277">
        <v>3</v>
      </c>
      <c r="I291" s="278"/>
      <c r="J291" s="279">
        <f>ROUND(I291*H291,2)</f>
        <v>0</v>
      </c>
      <c r="K291" s="275" t="s">
        <v>21</v>
      </c>
      <c r="L291" s="280"/>
      <c r="M291" s="281" t="s">
        <v>21</v>
      </c>
      <c r="N291" s="282" t="s">
        <v>41</v>
      </c>
      <c r="O291" s="43"/>
      <c r="P291" s="216">
        <f>O291*H291</f>
        <v>0</v>
      </c>
      <c r="Q291" s="216">
        <v>0</v>
      </c>
      <c r="R291" s="216">
        <f>Q291*H291</f>
        <v>0</v>
      </c>
      <c r="S291" s="216">
        <v>0</v>
      </c>
      <c r="T291" s="217">
        <f>S291*H291</f>
        <v>0</v>
      </c>
      <c r="AR291" s="25" t="s">
        <v>580</v>
      </c>
      <c r="AT291" s="25" t="s">
        <v>952</v>
      </c>
      <c r="AU291" s="25" t="s">
        <v>79</v>
      </c>
      <c r="AY291" s="25" t="s">
        <v>361</v>
      </c>
      <c r="BE291" s="218">
        <f>IF(N291="základní",J291,0)</f>
        <v>0</v>
      </c>
      <c r="BF291" s="218">
        <f>IF(N291="snížená",J291,0)</f>
        <v>0</v>
      </c>
      <c r="BG291" s="218">
        <f>IF(N291="zákl. přenesená",J291,0)</f>
        <v>0</v>
      </c>
      <c r="BH291" s="218">
        <f>IF(N291="sníž. přenesená",J291,0)</f>
        <v>0</v>
      </c>
      <c r="BI291" s="218">
        <f>IF(N291="nulová",J291,0)</f>
        <v>0</v>
      </c>
      <c r="BJ291" s="25" t="s">
        <v>77</v>
      </c>
      <c r="BK291" s="218">
        <f>ROUND(I291*H291,2)</f>
        <v>0</v>
      </c>
      <c r="BL291" s="25" t="s">
        <v>464</v>
      </c>
      <c r="BM291" s="25" t="s">
        <v>1184</v>
      </c>
    </row>
    <row r="292" spans="2:65" s="1" customFormat="1" ht="13.5">
      <c r="B292" s="42"/>
      <c r="C292" s="64"/>
      <c r="D292" s="235" t="s">
        <v>369</v>
      </c>
      <c r="E292" s="64"/>
      <c r="F292" s="285" t="s">
        <v>2853</v>
      </c>
      <c r="G292" s="64"/>
      <c r="H292" s="64"/>
      <c r="I292" s="175"/>
      <c r="J292" s="64"/>
      <c r="K292" s="64"/>
      <c r="L292" s="62"/>
      <c r="M292" s="221"/>
      <c r="N292" s="43"/>
      <c r="O292" s="43"/>
      <c r="P292" s="43"/>
      <c r="Q292" s="43"/>
      <c r="R292" s="43"/>
      <c r="S292" s="43"/>
      <c r="T292" s="79"/>
      <c r="AT292" s="25" t="s">
        <v>369</v>
      </c>
      <c r="AU292" s="25" t="s">
        <v>79</v>
      </c>
    </row>
    <row r="293" spans="2:65" s="1" customFormat="1" ht="22.5" customHeight="1">
      <c r="B293" s="42"/>
      <c r="C293" s="207" t="s">
        <v>765</v>
      </c>
      <c r="D293" s="207" t="s">
        <v>363</v>
      </c>
      <c r="E293" s="208" t="s">
        <v>2854</v>
      </c>
      <c r="F293" s="209" t="s">
        <v>2855</v>
      </c>
      <c r="G293" s="210" t="s">
        <v>614</v>
      </c>
      <c r="H293" s="211">
        <v>1</v>
      </c>
      <c r="I293" s="212"/>
      <c r="J293" s="213">
        <f>ROUND(I293*H293,2)</f>
        <v>0</v>
      </c>
      <c r="K293" s="209" t="s">
        <v>367</v>
      </c>
      <c r="L293" s="62"/>
      <c r="M293" s="214" t="s">
        <v>21</v>
      </c>
      <c r="N293" s="215" t="s">
        <v>41</v>
      </c>
      <c r="O293" s="43"/>
      <c r="P293" s="216">
        <f>O293*H293</f>
        <v>0</v>
      </c>
      <c r="Q293" s="216">
        <v>1.2E-4</v>
      </c>
      <c r="R293" s="216">
        <f>Q293*H293</f>
        <v>1.2E-4</v>
      </c>
      <c r="S293" s="216">
        <v>0</v>
      </c>
      <c r="T293" s="217">
        <f>S293*H293</f>
        <v>0</v>
      </c>
      <c r="AR293" s="25" t="s">
        <v>464</v>
      </c>
      <c r="AT293" s="25" t="s">
        <v>363</v>
      </c>
      <c r="AU293" s="25" t="s">
        <v>79</v>
      </c>
      <c r="AY293" s="25" t="s">
        <v>361</v>
      </c>
      <c r="BE293" s="218">
        <f>IF(N293="základní",J293,0)</f>
        <v>0</v>
      </c>
      <c r="BF293" s="218">
        <f>IF(N293="snížená",J293,0)</f>
        <v>0</v>
      </c>
      <c r="BG293" s="218">
        <f>IF(N293="zákl. přenesená",J293,0)</f>
        <v>0</v>
      </c>
      <c r="BH293" s="218">
        <f>IF(N293="sníž. přenesená",J293,0)</f>
        <v>0</v>
      </c>
      <c r="BI293" s="218">
        <f>IF(N293="nulová",J293,0)</f>
        <v>0</v>
      </c>
      <c r="BJ293" s="25" t="s">
        <v>77</v>
      </c>
      <c r="BK293" s="218">
        <f>ROUND(I293*H293,2)</f>
        <v>0</v>
      </c>
      <c r="BL293" s="25" t="s">
        <v>464</v>
      </c>
      <c r="BM293" s="25" t="s">
        <v>1193</v>
      </c>
    </row>
    <row r="294" spans="2:65" s="1" customFormat="1" ht="13.5">
      <c r="B294" s="42"/>
      <c r="C294" s="64"/>
      <c r="D294" s="219" t="s">
        <v>369</v>
      </c>
      <c r="E294" s="64"/>
      <c r="F294" s="220" t="s">
        <v>2855</v>
      </c>
      <c r="G294" s="64"/>
      <c r="H294" s="64"/>
      <c r="I294" s="175"/>
      <c r="J294" s="64"/>
      <c r="K294" s="64"/>
      <c r="L294" s="62"/>
      <c r="M294" s="221"/>
      <c r="N294" s="43"/>
      <c r="O294" s="43"/>
      <c r="P294" s="43"/>
      <c r="Q294" s="43"/>
      <c r="R294" s="43"/>
      <c r="S294" s="43"/>
      <c r="T294" s="79"/>
      <c r="AT294" s="25" t="s">
        <v>369</v>
      </c>
      <c r="AU294" s="25" t="s">
        <v>79</v>
      </c>
    </row>
    <row r="295" spans="2:65" s="13" customFormat="1" ht="13.5">
      <c r="B295" s="233"/>
      <c r="C295" s="234"/>
      <c r="D295" s="219" t="s">
        <v>371</v>
      </c>
      <c r="E295" s="245" t="s">
        <v>21</v>
      </c>
      <c r="F295" s="246" t="s">
        <v>2856</v>
      </c>
      <c r="G295" s="234"/>
      <c r="H295" s="247">
        <v>1</v>
      </c>
      <c r="I295" s="239"/>
      <c r="J295" s="234"/>
      <c r="K295" s="234"/>
      <c r="L295" s="240"/>
      <c r="M295" s="241"/>
      <c r="N295" s="242"/>
      <c r="O295" s="242"/>
      <c r="P295" s="242"/>
      <c r="Q295" s="242"/>
      <c r="R295" s="242"/>
      <c r="S295" s="242"/>
      <c r="T295" s="243"/>
      <c r="AT295" s="244" t="s">
        <v>371</v>
      </c>
      <c r="AU295" s="244" t="s">
        <v>79</v>
      </c>
      <c r="AV295" s="13" t="s">
        <v>79</v>
      </c>
      <c r="AW295" s="13" t="s">
        <v>33</v>
      </c>
      <c r="AX295" s="13" t="s">
        <v>70</v>
      </c>
      <c r="AY295" s="244" t="s">
        <v>361</v>
      </c>
    </row>
    <row r="296" spans="2:65" s="14" customFormat="1" ht="13.5">
      <c r="B296" s="248"/>
      <c r="C296" s="249"/>
      <c r="D296" s="235" t="s">
        <v>371</v>
      </c>
      <c r="E296" s="250" t="s">
        <v>21</v>
      </c>
      <c r="F296" s="251" t="s">
        <v>392</v>
      </c>
      <c r="G296" s="249"/>
      <c r="H296" s="252">
        <v>1</v>
      </c>
      <c r="I296" s="253"/>
      <c r="J296" s="249"/>
      <c r="K296" s="249"/>
      <c r="L296" s="254"/>
      <c r="M296" s="255"/>
      <c r="N296" s="256"/>
      <c r="O296" s="256"/>
      <c r="P296" s="256"/>
      <c r="Q296" s="256"/>
      <c r="R296" s="256"/>
      <c r="S296" s="256"/>
      <c r="T296" s="257"/>
      <c r="AT296" s="258" t="s">
        <v>371</v>
      </c>
      <c r="AU296" s="258" t="s">
        <v>79</v>
      </c>
      <c r="AV296" s="14" t="s">
        <v>147</v>
      </c>
      <c r="AW296" s="14" t="s">
        <v>33</v>
      </c>
      <c r="AX296" s="14" t="s">
        <v>77</v>
      </c>
      <c r="AY296" s="258" t="s">
        <v>361</v>
      </c>
    </row>
    <row r="297" spans="2:65" s="1" customFormat="1" ht="22.5" customHeight="1">
      <c r="B297" s="42"/>
      <c r="C297" s="207" t="s">
        <v>771</v>
      </c>
      <c r="D297" s="207" t="s">
        <v>363</v>
      </c>
      <c r="E297" s="208" t="s">
        <v>2857</v>
      </c>
      <c r="F297" s="209" t="s">
        <v>2858</v>
      </c>
      <c r="G297" s="210" t="s">
        <v>614</v>
      </c>
      <c r="H297" s="211">
        <v>1</v>
      </c>
      <c r="I297" s="212"/>
      <c r="J297" s="213">
        <f>ROUND(I297*H297,2)</f>
        <v>0</v>
      </c>
      <c r="K297" s="209" t="s">
        <v>367</v>
      </c>
      <c r="L297" s="62"/>
      <c r="M297" s="214" t="s">
        <v>21</v>
      </c>
      <c r="N297" s="215" t="s">
        <v>41</v>
      </c>
      <c r="O297" s="43"/>
      <c r="P297" s="216">
        <f>O297*H297</f>
        <v>0</v>
      </c>
      <c r="Q297" s="216">
        <v>2.4000000000000001E-4</v>
      </c>
      <c r="R297" s="216">
        <f>Q297*H297</f>
        <v>2.4000000000000001E-4</v>
      </c>
      <c r="S297" s="216">
        <v>0</v>
      </c>
      <c r="T297" s="217">
        <f>S297*H297</f>
        <v>0</v>
      </c>
      <c r="AR297" s="25" t="s">
        <v>464</v>
      </c>
      <c r="AT297" s="25" t="s">
        <v>363</v>
      </c>
      <c r="AU297" s="25" t="s">
        <v>79</v>
      </c>
      <c r="AY297" s="25" t="s">
        <v>361</v>
      </c>
      <c r="BE297" s="218">
        <f>IF(N297="základní",J297,0)</f>
        <v>0</v>
      </c>
      <c r="BF297" s="218">
        <f>IF(N297="snížená",J297,0)</f>
        <v>0</v>
      </c>
      <c r="BG297" s="218">
        <f>IF(N297="zákl. přenesená",J297,0)</f>
        <v>0</v>
      </c>
      <c r="BH297" s="218">
        <f>IF(N297="sníž. přenesená",J297,0)</f>
        <v>0</v>
      </c>
      <c r="BI297" s="218">
        <f>IF(N297="nulová",J297,0)</f>
        <v>0</v>
      </c>
      <c r="BJ297" s="25" t="s">
        <v>77</v>
      </c>
      <c r="BK297" s="218">
        <f>ROUND(I297*H297,2)</f>
        <v>0</v>
      </c>
      <c r="BL297" s="25" t="s">
        <v>464</v>
      </c>
      <c r="BM297" s="25" t="s">
        <v>1204</v>
      </c>
    </row>
    <row r="298" spans="2:65" s="1" customFormat="1" ht="13.5">
      <c r="B298" s="42"/>
      <c r="C298" s="64"/>
      <c r="D298" s="235" t="s">
        <v>369</v>
      </c>
      <c r="E298" s="64"/>
      <c r="F298" s="285" t="s">
        <v>2858</v>
      </c>
      <c r="G298" s="64"/>
      <c r="H298" s="64"/>
      <c r="I298" s="175"/>
      <c r="J298" s="64"/>
      <c r="K298" s="64"/>
      <c r="L298" s="62"/>
      <c r="M298" s="221"/>
      <c r="N298" s="43"/>
      <c r="O298" s="43"/>
      <c r="P298" s="43"/>
      <c r="Q298" s="43"/>
      <c r="R298" s="43"/>
      <c r="S298" s="43"/>
      <c r="T298" s="79"/>
      <c r="AT298" s="25" t="s">
        <v>369</v>
      </c>
      <c r="AU298" s="25" t="s">
        <v>79</v>
      </c>
    </row>
    <row r="299" spans="2:65" s="1" customFormat="1" ht="22.5" customHeight="1">
      <c r="B299" s="42"/>
      <c r="C299" s="207" t="s">
        <v>785</v>
      </c>
      <c r="D299" s="207" t="s">
        <v>363</v>
      </c>
      <c r="E299" s="208" t="s">
        <v>2859</v>
      </c>
      <c r="F299" s="209" t="s">
        <v>2860</v>
      </c>
      <c r="G299" s="210" t="s">
        <v>614</v>
      </c>
      <c r="H299" s="211">
        <v>1</v>
      </c>
      <c r="I299" s="212"/>
      <c r="J299" s="213">
        <f>ROUND(I299*H299,2)</f>
        <v>0</v>
      </c>
      <c r="K299" s="209" t="s">
        <v>367</v>
      </c>
      <c r="L299" s="62"/>
      <c r="M299" s="214" t="s">
        <v>21</v>
      </c>
      <c r="N299" s="215" t="s">
        <v>41</v>
      </c>
      <c r="O299" s="43"/>
      <c r="P299" s="216">
        <f>O299*H299</f>
        <v>0</v>
      </c>
      <c r="Q299" s="216">
        <v>1.4999999999999999E-4</v>
      </c>
      <c r="R299" s="216">
        <f>Q299*H299</f>
        <v>1.4999999999999999E-4</v>
      </c>
      <c r="S299" s="216">
        <v>0</v>
      </c>
      <c r="T299" s="217">
        <f>S299*H299</f>
        <v>0</v>
      </c>
      <c r="AR299" s="25" t="s">
        <v>464</v>
      </c>
      <c r="AT299" s="25" t="s">
        <v>363</v>
      </c>
      <c r="AU299" s="25" t="s">
        <v>79</v>
      </c>
      <c r="AY299" s="25" t="s">
        <v>361</v>
      </c>
      <c r="BE299" s="218">
        <f>IF(N299="základní",J299,0)</f>
        <v>0</v>
      </c>
      <c r="BF299" s="218">
        <f>IF(N299="snížená",J299,0)</f>
        <v>0</v>
      </c>
      <c r="BG299" s="218">
        <f>IF(N299="zákl. přenesená",J299,0)</f>
        <v>0</v>
      </c>
      <c r="BH299" s="218">
        <f>IF(N299="sníž. přenesená",J299,0)</f>
        <v>0</v>
      </c>
      <c r="BI299" s="218">
        <f>IF(N299="nulová",J299,0)</f>
        <v>0</v>
      </c>
      <c r="BJ299" s="25" t="s">
        <v>77</v>
      </c>
      <c r="BK299" s="218">
        <f>ROUND(I299*H299,2)</f>
        <v>0</v>
      </c>
      <c r="BL299" s="25" t="s">
        <v>464</v>
      </c>
      <c r="BM299" s="25" t="s">
        <v>1212</v>
      </c>
    </row>
    <row r="300" spans="2:65" s="1" customFormat="1" ht="13.5">
      <c r="B300" s="42"/>
      <c r="C300" s="64"/>
      <c r="D300" s="219" t="s">
        <v>369</v>
      </c>
      <c r="E300" s="64"/>
      <c r="F300" s="220" t="s">
        <v>2860</v>
      </c>
      <c r="G300" s="64"/>
      <c r="H300" s="64"/>
      <c r="I300" s="175"/>
      <c r="J300" s="64"/>
      <c r="K300" s="64"/>
      <c r="L300" s="62"/>
      <c r="M300" s="221"/>
      <c r="N300" s="43"/>
      <c r="O300" s="43"/>
      <c r="P300" s="43"/>
      <c r="Q300" s="43"/>
      <c r="R300" s="43"/>
      <c r="S300" s="43"/>
      <c r="T300" s="79"/>
      <c r="AT300" s="25" t="s">
        <v>369</v>
      </c>
      <c r="AU300" s="25" t="s">
        <v>79</v>
      </c>
    </row>
    <row r="301" spans="2:65" s="13" customFormat="1" ht="13.5">
      <c r="B301" s="233"/>
      <c r="C301" s="234"/>
      <c r="D301" s="219" t="s">
        <v>371</v>
      </c>
      <c r="E301" s="245" t="s">
        <v>21</v>
      </c>
      <c r="F301" s="246" t="s">
        <v>2856</v>
      </c>
      <c r="G301" s="234"/>
      <c r="H301" s="247">
        <v>1</v>
      </c>
      <c r="I301" s="239"/>
      <c r="J301" s="234"/>
      <c r="K301" s="234"/>
      <c r="L301" s="240"/>
      <c r="M301" s="241"/>
      <c r="N301" s="242"/>
      <c r="O301" s="242"/>
      <c r="P301" s="242"/>
      <c r="Q301" s="242"/>
      <c r="R301" s="242"/>
      <c r="S301" s="242"/>
      <c r="T301" s="243"/>
      <c r="AT301" s="244" t="s">
        <v>371</v>
      </c>
      <c r="AU301" s="244" t="s">
        <v>79</v>
      </c>
      <c r="AV301" s="13" t="s">
        <v>79</v>
      </c>
      <c r="AW301" s="13" t="s">
        <v>33</v>
      </c>
      <c r="AX301" s="13" t="s">
        <v>70</v>
      </c>
      <c r="AY301" s="244" t="s">
        <v>361</v>
      </c>
    </row>
    <row r="302" spans="2:65" s="14" customFormat="1" ht="13.5">
      <c r="B302" s="248"/>
      <c r="C302" s="249"/>
      <c r="D302" s="235" t="s">
        <v>371</v>
      </c>
      <c r="E302" s="250" t="s">
        <v>21</v>
      </c>
      <c r="F302" s="251" t="s">
        <v>392</v>
      </c>
      <c r="G302" s="249"/>
      <c r="H302" s="252">
        <v>1</v>
      </c>
      <c r="I302" s="253"/>
      <c r="J302" s="249"/>
      <c r="K302" s="249"/>
      <c r="L302" s="254"/>
      <c r="M302" s="255"/>
      <c r="N302" s="256"/>
      <c r="O302" s="256"/>
      <c r="P302" s="256"/>
      <c r="Q302" s="256"/>
      <c r="R302" s="256"/>
      <c r="S302" s="256"/>
      <c r="T302" s="257"/>
      <c r="AT302" s="258" t="s">
        <v>371</v>
      </c>
      <c r="AU302" s="258" t="s">
        <v>79</v>
      </c>
      <c r="AV302" s="14" t="s">
        <v>147</v>
      </c>
      <c r="AW302" s="14" t="s">
        <v>33</v>
      </c>
      <c r="AX302" s="14" t="s">
        <v>77</v>
      </c>
      <c r="AY302" s="258" t="s">
        <v>361</v>
      </c>
    </row>
    <row r="303" spans="2:65" s="1" customFormat="1" ht="22.5" customHeight="1">
      <c r="B303" s="42"/>
      <c r="C303" s="207" t="s">
        <v>799</v>
      </c>
      <c r="D303" s="207" t="s">
        <v>363</v>
      </c>
      <c r="E303" s="208" t="s">
        <v>2861</v>
      </c>
      <c r="F303" s="209" t="s">
        <v>2862</v>
      </c>
      <c r="G303" s="210" t="s">
        <v>614</v>
      </c>
      <c r="H303" s="211">
        <v>1</v>
      </c>
      <c r="I303" s="212"/>
      <c r="J303" s="213">
        <f>ROUND(I303*H303,2)</f>
        <v>0</v>
      </c>
      <c r="K303" s="209" t="s">
        <v>367</v>
      </c>
      <c r="L303" s="62"/>
      <c r="M303" s="214" t="s">
        <v>21</v>
      </c>
      <c r="N303" s="215" t="s">
        <v>41</v>
      </c>
      <c r="O303" s="43"/>
      <c r="P303" s="216">
        <f>O303*H303</f>
        <v>0</v>
      </c>
      <c r="Q303" s="216">
        <v>4.0999999999999999E-4</v>
      </c>
      <c r="R303" s="216">
        <f>Q303*H303</f>
        <v>4.0999999999999999E-4</v>
      </c>
      <c r="S303" s="216">
        <v>0</v>
      </c>
      <c r="T303" s="217">
        <f>S303*H303</f>
        <v>0</v>
      </c>
      <c r="AR303" s="25" t="s">
        <v>464</v>
      </c>
      <c r="AT303" s="25" t="s">
        <v>363</v>
      </c>
      <c r="AU303" s="25" t="s">
        <v>79</v>
      </c>
      <c r="AY303" s="25" t="s">
        <v>361</v>
      </c>
      <c r="BE303" s="218">
        <f>IF(N303="základní",J303,0)</f>
        <v>0</v>
      </c>
      <c r="BF303" s="218">
        <f>IF(N303="snížená",J303,0)</f>
        <v>0</v>
      </c>
      <c r="BG303" s="218">
        <f>IF(N303="zákl. přenesená",J303,0)</f>
        <v>0</v>
      </c>
      <c r="BH303" s="218">
        <f>IF(N303="sníž. přenesená",J303,0)</f>
        <v>0</v>
      </c>
      <c r="BI303" s="218">
        <f>IF(N303="nulová",J303,0)</f>
        <v>0</v>
      </c>
      <c r="BJ303" s="25" t="s">
        <v>77</v>
      </c>
      <c r="BK303" s="218">
        <f>ROUND(I303*H303,2)</f>
        <v>0</v>
      </c>
      <c r="BL303" s="25" t="s">
        <v>464</v>
      </c>
      <c r="BM303" s="25" t="s">
        <v>1224</v>
      </c>
    </row>
    <row r="304" spans="2:65" s="1" customFormat="1" ht="13.5">
      <c r="B304" s="42"/>
      <c r="C304" s="64"/>
      <c r="D304" s="235" t="s">
        <v>369</v>
      </c>
      <c r="E304" s="64"/>
      <c r="F304" s="285" t="s">
        <v>2862</v>
      </c>
      <c r="G304" s="64"/>
      <c r="H304" s="64"/>
      <c r="I304" s="175"/>
      <c r="J304" s="64"/>
      <c r="K304" s="64"/>
      <c r="L304" s="62"/>
      <c r="M304" s="221"/>
      <c r="N304" s="43"/>
      <c r="O304" s="43"/>
      <c r="P304" s="43"/>
      <c r="Q304" s="43"/>
      <c r="R304" s="43"/>
      <c r="S304" s="43"/>
      <c r="T304" s="79"/>
      <c r="AT304" s="25" t="s">
        <v>369</v>
      </c>
      <c r="AU304" s="25" t="s">
        <v>79</v>
      </c>
    </row>
    <row r="305" spans="2:65" s="1" customFormat="1" ht="22.5" customHeight="1">
      <c r="B305" s="42"/>
      <c r="C305" s="207" t="s">
        <v>804</v>
      </c>
      <c r="D305" s="207" t="s">
        <v>363</v>
      </c>
      <c r="E305" s="208" t="s">
        <v>2863</v>
      </c>
      <c r="F305" s="209" t="s">
        <v>2864</v>
      </c>
      <c r="G305" s="210" t="s">
        <v>614</v>
      </c>
      <c r="H305" s="211">
        <v>2</v>
      </c>
      <c r="I305" s="212"/>
      <c r="J305" s="213">
        <f>ROUND(I305*H305,2)</f>
        <v>0</v>
      </c>
      <c r="K305" s="209" t="s">
        <v>367</v>
      </c>
      <c r="L305" s="62"/>
      <c r="M305" s="214" t="s">
        <v>21</v>
      </c>
      <c r="N305" s="215" t="s">
        <v>41</v>
      </c>
      <c r="O305" s="43"/>
      <c r="P305" s="216">
        <f>O305*H305</f>
        <v>0</v>
      </c>
      <c r="Q305" s="216">
        <v>2.1000000000000001E-4</v>
      </c>
      <c r="R305" s="216">
        <f>Q305*H305</f>
        <v>4.2000000000000002E-4</v>
      </c>
      <c r="S305" s="216">
        <v>0</v>
      </c>
      <c r="T305" s="217">
        <f>S305*H305</f>
        <v>0</v>
      </c>
      <c r="AR305" s="25" t="s">
        <v>464</v>
      </c>
      <c r="AT305" s="25" t="s">
        <v>363</v>
      </c>
      <c r="AU305" s="25" t="s">
        <v>79</v>
      </c>
      <c r="AY305" s="25" t="s">
        <v>361</v>
      </c>
      <c r="BE305" s="218">
        <f>IF(N305="základní",J305,0)</f>
        <v>0</v>
      </c>
      <c r="BF305" s="218">
        <f>IF(N305="snížená",J305,0)</f>
        <v>0</v>
      </c>
      <c r="BG305" s="218">
        <f>IF(N305="zákl. přenesená",J305,0)</f>
        <v>0</v>
      </c>
      <c r="BH305" s="218">
        <f>IF(N305="sníž. přenesená",J305,0)</f>
        <v>0</v>
      </c>
      <c r="BI305" s="218">
        <f>IF(N305="nulová",J305,0)</f>
        <v>0</v>
      </c>
      <c r="BJ305" s="25" t="s">
        <v>77</v>
      </c>
      <c r="BK305" s="218">
        <f>ROUND(I305*H305,2)</f>
        <v>0</v>
      </c>
      <c r="BL305" s="25" t="s">
        <v>464</v>
      </c>
      <c r="BM305" s="25" t="s">
        <v>1254</v>
      </c>
    </row>
    <row r="306" spans="2:65" s="1" customFormat="1" ht="13.5">
      <c r="B306" s="42"/>
      <c r="C306" s="64"/>
      <c r="D306" s="219" t="s">
        <v>369</v>
      </c>
      <c r="E306" s="64"/>
      <c r="F306" s="220" t="s">
        <v>2864</v>
      </c>
      <c r="G306" s="64"/>
      <c r="H306" s="64"/>
      <c r="I306" s="175"/>
      <c r="J306" s="64"/>
      <c r="K306" s="64"/>
      <c r="L306" s="62"/>
      <c r="M306" s="221"/>
      <c r="N306" s="43"/>
      <c r="O306" s="43"/>
      <c r="P306" s="43"/>
      <c r="Q306" s="43"/>
      <c r="R306" s="43"/>
      <c r="S306" s="43"/>
      <c r="T306" s="79"/>
      <c r="AT306" s="25" t="s">
        <v>369</v>
      </c>
      <c r="AU306" s="25" t="s">
        <v>79</v>
      </c>
    </row>
    <row r="307" spans="2:65" s="13" customFormat="1" ht="13.5">
      <c r="B307" s="233"/>
      <c r="C307" s="234"/>
      <c r="D307" s="219" t="s">
        <v>371</v>
      </c>
      <c r="E307" s="245" t="s">
        <v>21</v>
      </c>
      <c r="F307" s="246" t="s">
        <v>2865</v>
      </c>
      <c r="G307" s="234"/>
      <c r="H307" s="247">
        <v>2</v>
      </c>
      <c r="I307" s="239"/>
      <c r="J307" s="234"/>
      <c r="K307" s="234"/>
      <c r="L307" s="240"/>
      <c r="M307" s="241"/>
      <c r="N307" s="242"/>
      <c r="O307" s="242"/>
      <c r="P307" s="242"/>
      <c r="Q307" s="242"/>
      <c r="R307" s="242"/>
      <c r="S307" s="242"/>
      <c r="T307" s="243"/>
      <c r="AT307" s="244" t="s">
        <v>371</v>
      </c>
      <c r="AU307" s="244" t="s">
        <v>79</v>
      </c>
      <c r="AV307" s="13" t="s">
        <v>79</v>
      </c>
      <c r="AW307" s="13" t="s">
        <v>33</v>
      </c>
      <c r="AX307" s="13" t="s">
        <v>70</v>
      </c>
      <c r="AY307" s="244" t="s">
        <v>361</v>
      </c>
    </row>
    <row r="308" spans="2:65" s="14" customFormat="1" ht="13.5">
      <c r="B308" s="248"/>
      <c r="C308" s="249"/>
      <c r="D308" s="235" t="s">
        <v>371</v>
      </c>
      <c r="E308" s="250" t="s">
        <v>21</v>
      </c>
      <c r="F308" s="251" t="s">
        <v>392</v>
      </c>
      <c r="G308" s="249"/>
      <c r="H308" s="252">
        <v>2</v>
      </c>
      <c r="I308" s="253"/>
      <c r="J308" s="249"/>
      <c r="K308" s="249"/>
      <c r="L308" s="254"/>
      <c r="M308" s="255"/>
      <c r="N308" s="256"/>
      <c r="O308" s="256"/>
      <c r="P308" s="256"/>
      <c r="Q308" s="256"/>
      <c r="R308" s="256"/>
      <c r="S308" s="256"/>
      <c r="T308" s="257"/>
      <c r="AT308" s="258" t="s">
        <v>371</v>
      </c>
      <c r="AU308" s="258" t="s">
        <v>79</v>
      </c>
      <c r="AV308" s="14" t="s">
        <v>147</v>
      </c>
      <c r="AW308" s="14" t="s">
        <v>33</v>
      </c>
      <c r="AX308" s="14" t="s">
        <v>77</v>
      </c>
      <c r="AY308" s="258" t="s">
        <v>361</v>
      </c>
    </row>
    <row r="309" spans="2:65" s="1" customFormat="1" ht="22.5" customHeight="1">
      <c r="B309" s="42"/>
      <c r="C309" s="207" t="s">
        <v>814</v>
      </c>
      <c r="D309" s="207" t="s">
        <v>363</v>
      </c>
      <c r="E309" s="208" t="s">
        <v>2866</v>
      </c>
      <c r="F309" s="209" t="s">
        <v>2867</v>
      </c>
      <c r="G309" s="210" t="s">
        <v>614</v>
      </c>
      <c r="H309" s="211">
        <v>6</v>
      </c>
      <c r="I309" s="212"/>
      <c r="J309" s="213">
        <f>ROUND(I309*H309,2)</f>
        <v>0</v>
      </c>
      <c r="K309" s="209" t="s">
        <v>367</v>
      </c>
      <c r="L309" s="62"/>
      <c r="M309" s="214" t="s">
        <v>21</v>
      </c>
      <c r="N309" s="215" t="s">
        <v>41</v>
      </c>
      <c r="O309" s="43"/>
      <c r="P309" s="216">
        <f>O309*H309</f>
        <v>0</v>
      </c>
      <c r="Q309" s="216">
        <v>4.0000000000000002E-4</v>
      </c>
      <c r="R309" s="216">
        <f>Q309*H309</f>
        <v>2.4000000000000002E-3</v>
      </c>
      <c r="S309" s="216">
        <v>0</v>
      </c>
      <c r="T309" s="217">
        <f>S309*H309</f>
        <v>0</v>
      </c>
      <c r="AR309" s="25" t="s">
        <v>464</v>
      </c>
      <c r="AT309" s="25" t="s">
        <v>363</v>
      </c>
      <c r="AU309" s="25" t="s">
        <v>79</v>
      </c>
      <c r="AY309" s="25" t="s">
        <v>361</v>
      </c>
      <c r="BE309" s="218">
        <f>IF(N309="základní",J309,0)</f>
        <v>0</v>
      </c>
      <c r="BF309" s="218">
        <f>IF(N309="snížená",J309,0)</f>
        <v>0</v>
      </c>
      <c r="BG309" s="218">
        <f>IF(N309="zákl. přenesená",J309,0)</f>
        <v>0</v>
      </c>
      <c r="BH309" s="218">
        <f>IF(N309="sníž. přenesená",J309,0)</f>
        <v>0</v>
      </c>
      <c r="BI309" s="218">
        <f>IF(N309="nulová",J309,0)</f>
        <v>0</v>
      </c>
      <c r="BJ309" s="25" t="s">
        <v>77</v>
      </c>
      <c r="BK309" s="218">
        <f>ROUND(I309*H309,2)</f>
        <v>0</v>
      </c>
      <c r="BL309" s="25" t="s">
        <v>464</v>
      </c>
      <c r="BM309" s="25" t="s">
        <v>1266</v>
      </c>
    </row>
    <row r="310" spans="2:65" s="1" customFormat="1" ht="13.5">
      <c r="B310" s="42"/>
      <c r="C310" s="64"/>
      <c r="D310" s="235" t="s">
        <v>369</v>
      </c>
      <c r="E310" s="64"/>
      <c r="F310" s="285" t="s">
        <v>2867</v>
      </c>
      <c r="G310" s="64"/>
      <c r="H310" s="64"/>
      <c r="I310" s="175"/>
      <c r="J310" s="64"/>
      <c r="K310" s="64"/>
      <c r="L310" s="62"/>
      <c r="M310" s="221"/>
      <c r="N310" s="43"/>
      <c r="O310" s="43"/>
      <c r="P310" s="43"/>
      <c r="Q310" s="43"/>
      <c r="R310" s="43"/>
      <c r="S310" s="43"/>
      <c r="T310" s="79"/>
      <c r="AT310" s="25" t="s">
        <v>369</v>
      </c>
      <c r="AU310" s="25" t="s">
        <v>79</v>
      </c>
    </row>
    <row r="311" spans="2:65" s="1" customFormat="1" ht="22.5" customHeight="1">
      <c r="B311" s="42"/>
      <c r="C311" s="207" t="s">
        <v>820</v>
      </c>
      <c r="D311" s="207" t="s">
        <v>363</v>
      </c>
      <c r="E311" s="208" t="s">
        <v>2868</v>
      </c>
      <c r="F311" s="209" t="s">
        <v>2869</v>
      </c>
      <c r="G311" s="210" t="s">
        <v>614</v>
      </c>
      <c r="H311" s="211">
        <v>1</v>
      </c>
      <c r="I311" s="212"/>
      <c r="J311" s="213">
        <f>ROUND(I311*H311,2)</f>
        <v>0</v>
      </c>
      <c r="K311" s="209" t="s">
        <v>367</v>
      </c>
      <c r="L311" s="62"/>
      <c r="M311" s="214" t="s">
        <v>21</v>
      </c>
      <c r="N311" s="215" t="s">
        <v>41</v>
      </c>
      <c r="O311" s="43"/>
      <c r="P311" s="216">
        <f>O311*H311</f>
        <v>0</v>
      </c>
      <c r="Q311" s="216">
        <v>5.6999999999999998E-4</v>
      </c>
      <c r="R311" s="216">
        <f>Q311*H311</f>
        <v>5.6999999999999998E-4</v>
      </c>
      <c r="S311" s="216">
        <v>0</v>
      </c>
      <c r="T311" s="217">
        <f>S311*H311</f>
        <v>0</v>
      </c>
      <c r="AR311" s="25" t="s">
        <v>464</v>
      </c>
      <c r="AT311" s="25" t="s">
        <v>363</v>
      </c>
      <c r="AU311" s="25" t="s">
        <v>79</v>
      </c>
      <c r="AY311" s="25" t="s">
        <v>361</v>
      </c>
      <c r="BE311" s="218">
        <f>IF(N311="základní",J311,0)</f>
        <v>0</v>
      </c>
      <c r="BF311" s="218">
        <f>IF(N311="snížená",J311,0)</f>
        <v>0</v>
      </c>
      <c r="BG311" s="218">
        <f>IF(N311="zákl. přenesená",J311,0)</f>
        <v>0</v>
      </c>
      <c r="BH311" s="218">
        <f>IF(N311="sníž. přenesená",J311,0)</f>
        <v>0</v>
      </c>
      <c r="BI311" s="218">
        <f>IF(N311="nulová",J311,0)</f>
        <v>0</v>
      </c>
      <c r="BJ311" s="25" t="s">
        <v>77</v>
      </c>
      <c r="BK311" s="218">
        <f>ROUND(I311*H311,2)</f>
        <v>0</v>
      </c>
      <c r="BL311" s="25" t="s">
        <v>464</v>
      </c>
      <c r="BM311" s="25" t="s">
        <v>1278</v>
      </c>
    </row>
    <row r="312" spans="2:65" s="1" customFormat="1" ht="13.5">
      <c r="B312" s="42"/>
      <c r="C312" s="64"/>
      <c r="D312" s="219" t="s">
        <v>369</v>
      </c>
      <c r="E312" s="64"/>
      <c r="F312" s="220" t="s">
        <v>2869</v>
      </c>
      <c r="G312" s="64"/>
      <c r="H312" s="64"/>
      <c r="I312" s="175"/>
      <c r="J312" s="64"/>
      <c r="K312" s="64"/>
      <c r="L312" s="62"/>
      <c r="M312" s="221"/>
      <c r="N312" s="43"/>
      <c r="O312" s="43"/>
      <c r="P312" s="43"/>
      <c r="Q312" s="43"/>
      <c r="R312" s="43"/>
      <c r="S312" s="43"/>
      <c r="T312" s="79"/>
      <c r="AT312" s="25" t="s">
        <v>369</v>
      </c>
      <c r="AU312" s="25" t="s">
        <v>79</v>
      </c>
    </row>
    <row r="313" spans="2:65" s="13" customFormat="1" ht="13.5">
      <c r="B313" s="233"/>
      <c r="C313" s="234"/>
      <c r="D313" s="219" t="s">
        <v>371</v>
      </c>
      <c r="E313" s="245" t="s">
        <v>21</v>
      </c>
      <c r="F313" s="246" t="s">
        <v>2870</v>
      </c>
      <c r="G313" s="234"/>
      <c r="H313" s="247">
        <v>1</v>
      </c>
      <c r="I313" s="239"/>
      <c r="J313" s="234"/>
      <c r="K313" s="234"/>
      <c r="L313" s="240"/>
      <c r="M313" s="241"/>
      <c r="N313" s="242"/>
      <c r="O313" s="242"/>
      <c r="P313" s="242"/>
      <c r="Q313" s="242"/>
      <c r="R313" s="242"/>
      <c r="S313" s="242"/>
      <c r="T313" s="243"/>
      <c r="AT313" s="244" t="s">
        <v>371</v>
      </c>
      <c r="AU313" s="244" t="s">
        <v>79</v>
      </c>
      <c r="AV313" s="13" t="s">
        <v>79</v>
      </c>
      <c r="AW313" s="13" t="s">
        <v>33</v>
      </c>
      <c r="AX313" s="13" t="s">
        <v>70</v>
      </c>
      <c r="AY313" s="244" t="s">
        <v>361</v>
      </c>
    </row>
    <row r="314" spans="2:65" s="14" customFormat="1" ht="13.5">
      <c r="B314" s="248"/>
      <c r="C314" s="249"/>
      <c r="D314" s="235" t="s">
        <v>371</v>
      </c>
      <c r="E314" s="250" t="s">
        <v>21</v>
      </c>
      <c r="F314" s="251" t="s">
        <v>392</v>
      </c>
      <c r="G314" s="249"/>
      <c r="H314" s="252">
        <v>1</v>
      </c>
      <c r="I314" s="253"/>
      <c r="J314" s="249"/>
      <c r="K314" s="249"/>
      <c r="L314" s="254"/>
      <c r="M314" s="255"/>
      <c r="N314" s="256"/>
      <c r="O314" s="256"/>
      <c r="P314" s="256"/>
      <c r="Q314" s="256"/>
      <c r="R314" s="256"/>
      <c r="S314" s="256"/>
      <c r="T314" s="257"/>
      <c r="AT314" s="258" t="s">
        <v>371</v>
      </c>
      <c r="AU314" s="258" t="s">
        <v>79</v>
      </c>
      <c r="AV314" s="14" t="s">
        <v>147</v>
      </c>
      <c r="AW314" s="14" t="s">
        <v>33</v>
      </c>
      <c r="AX314" s="14" t="s">
        <v>77</v>
      </c>
      <c r="AY314" s="258" t="s">
        <v>361</v>
      </c>
    </row>
    <row r="315" spans="2:65" s="1" customFormat="1" ht="22.5" customHeight="1">
      <c r="B315" s="42"/>
      <c r="C315" s="207" t="s">
        <v>825</v>
      </c>
      <c r="D315" s="207" t="s">
        <v>363</v>
      </c>
      <c r="E315" s="208" t="s">
        <v>2871</v>
      </c>
      <c r="F315" s="209" t="s">
        <v>2872</v>
      </c>
      <c r="G315" s="210" t="s">
        <v>2840</v>
      </c>
      <c r="H315" s="211">
        <v>1</v>
      </c>
      <c r="I315" s="212"/>
      <c r="J315" s="213">
        <f>ROUND(I315*H315,2)</f>
        <v>0</v>
      </c>
      <c r="K315" s="209" t="s">
        <v>21</v>
      </c>
      <c r="L315" s="62"/>
      <c r="M315" s="214" t="s">
        <v>21</v>
      </c>
      <c r="N315" s="215" t="s">
        <v>41</v>
      </c>
      <c r="O315" s="43"/>
      <c r="P315" s="216">
        <f>O315*H315</f>
        <v>0</v>
      </c>
      <c r="Q315" s="216">
        <v>0</v>
      </c>
      <c r="R315" s="216">
        <f>Q315*H315</f>
        <v>0</v>
      </c>
      <c r="S315" s="216">
        <v>0</v>
      </c>
      <c r="T315" s="217">
        <f>S315*H315</f>
        <v>0</v>
      </c>
      <c r="AR315" s="25" t="s">
        <v>464</v>
      </c>
      <c r="AT315" s="25" t="s">
        <v>363</v>
      </c>
      <c r="AU315" s="25" t="s">
        <v>79</v>
      </c>
      <c r="AY315" s="25" t="s">
        <v>361</v>
      </c>
      <c r="BE315" s="218">
        <f>IF(N315="základní",J315,0)</f>
        <v>0</v>
      </c>
      <c r="BF315" s="218">
        <f>IF(N315="snížená",J315,0)</f>
        <v>0</v>
      </c>
      <c r="BG315" s="218">
        <f>IF(N315="zákl. přenesená",J315,0)</f>
        <v>0</v>
      </c>
      <c r="BH315" s="218">
        <f>IF(N315="sníž. přenesená",J315,0)</f>
        <v>0</v>
      </c>
      <c r="BI315" s="218">
        <f>IF(N315="nulová",J315,0)</f>
        <v>0</v>
      </c>
      <c r="BJ315" s="25" t="s">
        <v>77</v>
      </c>
      <c r="BK315" s="218">
        <f>ROUND(I315*H315,2)</f>
        <v>0</v>
      </c>
      <c r="BL315" s="25" t="s">
        <v>464</v>
      </c>
      <c r="BM315" s="25" t="s">
        <v>1287</v>
      </c>
    </row>
    <row r="316" spans="2:65" s="1" customFormat="1" ht="13.5">
      <c r="B316" s="42"/>
      <c r="C316" s="64"/>
      <c r="D316" s="235" t="s">
        <v>369</v>
      </c>
      <c r="E316" s="64"/>
      <c r="F316" s="285" t="s">
        <v>2872</v>
      </c>
      <c r="G316" s="64"/>
      <c r="H316" s="64"/>
      <c r="I316" s="175"/>
      <c r="J316" s="64"/>
      <c r="K316" s="64"/>
      <c r="L316" s="62"/>
      <c r="M316" s="221"/>
      <c r="N316" s="43"/>
      <c r="O316" s="43"/>
      <c r="P316" s="43"/>
      <c r="Q316" s="43"/>
      <c r="R316" s="43"/>
      <c r="S316" s="43"/>
      <c r="T316" s="79"/>
      <c r="AT316" s="25" t="s">
        <v>369</v>
      </c>
      <c r="AU316" s="25" t="s">
        <v>79</v>
      </c>
    </row>
    <row r="317" spans="2:65" s="1" customFormat="1" ht="31.5" customHeight="1">
      <c r="B317" s="42"/>
      <c r="C317" s="207" t="s">
        <v>830</v>
      </c>
      <c r="D317" s="207" t="s">
        <v>363</v>
      </c>
      <c r="E317" s="208" t="s">
        <v>2873</v>
      </c>
      <c r="F317" s="209" t="s">
        <v>2874</v>
      </c>
      <c r="G317" s="210" t="s">
        <v>614</v>
      </c>
      <c r="H317" s="211">
        <v>2</v>
      </c>
      <c r="I317" s="212"/>
      <c r="J317" s="213">
        <f>ROUND(I317*H317,2)</f>
        <v>0</v>
      </c>
      <c r="K317" s="209" t="s">
        <v>21</v>
      </c>
      <c r="L317" s="62"/>
      <c r="M317" s="214" t="s">
        <v>21</v>
      </c>
      <c r="N317" s="215" t="s">
        <v>41</v>
      </c>
      <c r="O317" s="43"/>
      <c r="P317" s="216">
        <f>O317*H317</f>
        <v>0</v>
      </c>
      <c r="Q317" s="216">
        <v>0</v>
      </c>
      <c r="R317" s="216">
        <f>Q317*H317</f>
        <v>0</v>
      </c>
      <c r="S317" s="216">
        <v>0</v>
      </c>
      <c r="T317" s="217">
        <f>S317*H317</f>
        <v>0</v>
      </c>
      <c r="AR317" s="25" t="s">
        <v>464</v>
      </c>
      <c r="AT317" s="25" t="s">
        <v>363</v>
      </c>
      <c r="AU317" s="25" t="s">
        <v>79</v>
      </c>
      <c r="AY317" s="25" t="s">
        <v>361</v>
      </c>
      <c r="BE317" s="218">
        <f>IF(N317="základní",J317,0)</f>
        <v>0</v>
      </c>
      <c r="BF317" s="218">
        <f>IF(N317="snížená",J317,0)</f>
        <v>0</v>
      </c>
      <c r="BG317" s="218">
        <f>IF(N317="zákl. přenesená",J317,0)</f>
        <v>0</v>
      </c>
      <c r="BH317" s="218">
        <f>IF(N317="sníž. přenesená",J317,0)</f>
        <v>0</v>
      </c>
      <c r="BI317" s="218">
        <f>IF(N317="nulová",J317,0)</f>
        <v>0</v>
      </c>
      <c r="BJ317" s="25" t="s">
        <v>77</v>
      </c>
      <c r="BK317" s="218">
        <f>ROUND(I317*H317,2)</f>
        <v>0</v>
      </c>
      <c r="BL317" s="25" t="s">
        <v>464</v>
      </c>
      <c r="BM317" s="25" t="s">
        <v>1299</v>
      </c>
    </row>
    <row r="318" spans="2:65" s="1" customFormat="1" ht="13.5">
      <c r="B318" s="42"/>
      <c r="C318" s="64"/>
      <c r="D318" s="219" t="s">
        <v>369</v>
      </c>
      <c r="E318" s="64"/>
      <c r="F318" s="220" t="s">
        <v>2874</v>
      </c>
      <c r="G318" s="64"/>
      <c r="H318" s="64"/>
      <c r="I318" s="175"/>
      <c r="J318" s="64"/>
      <c r="K318" s="64"/>
      <c r="L318" s="62"/>
      <c r="M318" s="221"/>
      <c r="N318" s="43"/>
      <c r="O318" s="43"/>
      <c r="P318" s="43"/>
      <c r="Q318" s="43"/>
      <c r="R318" s="43"/>
      <c r="S318" s="43"/>
      <c r="T318" s="79"/>
      <c r="AT318" s="25" t="s">
        <v>369</v>
      </c>
      <c r="AU318" s="25" t="s">
        <v>79</v>
      </c>
    </row>
    <row r="319" spans="2:65" s="13" customFormat="1" ht="13.5">
      <c r="B319" s="233"/>
      <c r="C319" s="234"/>
      <c r="D319" s="219" t="s">
        <v>371</v>
      </c>
      <c r="E319" s="245" t="s">
        <v>21</v>
      </c>
      <c r="F319" s="246" t="s">
        <v>2875</v>
      </c>
      <c r="G319" s="234"/>
      <c r="H319" s="247">
        <v>2</v>
      </c>
      <c r="I319" s="239"/>
      <c r="J319" s="234"/>
      <c r="K319" s="234"/>
      <c r="L319" s="240"/>
      <c r="M319" s="241"/>
      <c r="N319" s="242"/>
      <c r="O319" s="242"/>
      <c r="P319" s="242"/>
      <c r="Q319" s="242"/>
      <c r="R319" s="242"/>
      <c r="S319" s="242"/>
      <c r="T319" s="243"/>
      <c r="AT319" s="244" t="s">
        <v>371</v>
      </c>
      <c r="AU319" s="244" t="s">
        <v>79</v>
      </c>
      <c r="AV319" s="13" t="s">
        <v>79</v>
      </c>
      <c r="AW319" s="13" t="s">
        <v>33</v>
      </c>
      <c r="AX319" s="13" t="s">
        <v>70</v>
      </c>
      <c r="AY319" s="244" t="s">
        <v>361</v>
      </c>
    </row>
    <row r="320" spans="2:65" s="14" customFormat="1" ht="13.5">
      <c r="B320" s="248"/>
      <c r="C320" s="249"/>
      <c r="D320" s="235" t="s">
        <v>371</v>
      </c>
      <c r="E320" s="250" t="s">
        <v>21</v>
      </c>
      <c r="F320" s="251" t="s">
        <v>392</v>
      </c>
      <c r="G320" s="249"/>
      <c r="H320" s="252">
        <v>2</v>
      </c>
      <c r="I320" s="253"/>
      <c r="J320" s="249"/>
      <c r="K320" s="249"/>
      <c r="L320" s="254"/>
      <c r="M320" s="255"/>
      <c r="N320" s="256"/>
      <c r="O320" s="256"/>
      <c r="P320" s="256"/>
      <c r="Q320" s="256"/>
      <c r="R320" s="256"/>
      <c r="S320" s="256"/>
      <c r="T320" s="257"/>
      <c r="AT320" s="258" t="s">
        <v>371</v>
      </c>
      <c r="AU320" s="258" t="s">
        <v>79</v>
      </c>
      <c r="AV320" s="14" t="s">
        <v>147</v>
      </c>
      <c r="AW320" s="14" t="s">
        <v>33</v>
      </c>
      <c r="AX320" s="14" t="s">
        <v>77</v>
      </c>
      <c r="AY320" s="258" t="s">
        <v>361</v>
      </c>
    </row>
    <row r="321" spans="2:65" s="1" customFormat="1" ht="31.5" customHeight="1">
      <c r="B321" s="42"/>
      <c r="C321" s="207" t="s">
        <v>836</v>
      </c>
      <c r="D321" s="207" t="s">
        <v>363</v>
      </c>
      <c r="E321" s="208" t="s">
        <v>2876</v>
      </c>
      <c r="F321" s="209" t="s">
        <v>2877</v>
      </c>
      <c r="G321" s="210" t="s">
        <v>614</v>
      </c>
      <c r="H321" s="211">
        <v>2</v>
      </c>
      <c r="I321" s="212"/>
      <c r="J321" s="213">
        <f>ROUND(I321*H321,2)</f>
        <v>0</v>
      </c>
      <c r="K321" s="209" t="s">
        <v>21</v>
      </c>
      <c r="L321" s="62"/>
      <c r="M321" s="214" t="s">
        <v>21</v>
      </c>
      <c r="N321" s="215" t="s">
        <v>41</v>
      </c>
      <c r="O321" s="43"/>
      <c r="P321" s="216">
        <f>O321*H321</f>
        <v>0</v>
      </c>
      <c r="Q321" s="216">
        <v>0</v>
      </c>
      <c r="R321" s="216">
        <f>Q321*H321</f>
        <v>0</v>
      </c>
      <c r="S321" s="216">
        <v>0</v>
      </c>
      <c r="T321" s="217">
        <f>S321*H321</f>
        <v>0</v>
      </c>
      <c r="AR321" s="25" t="s">
        <v>464</v>
      </c>
      <c r="AT321" s="25" t="s">
        <v>363</v>
      </c>
      <c r="AU321" s="25" t="s">
        <v>79</v>
      </c>
      <c r="AY321" s="25" t="s">
        <v>361</v>
      </c>
      <c r="BE321" s="218">
        <f>IF(N321="základní",J321,0)</f>
        <v>0</v>
      </c>
      <c r="BF321" s="218">
        <f>IF(N321="snížená",J321,0)</f>
        <v>0</v>
      </c>
      <c r="BG321" s="218">
        <f>IF(N321="zákl. přenesená",J321,0)</f>
        <v>0</v>
      </c>
      <c r="BH321" s="218">
        <f>IF(N321="sníž. přenesená",J321,0)</f>
        <v>0</v>
      </c>
      <c r="BI321" s="218">
        <f>IF(N321="nulová",J321,0)</f>
        <v>0</v>
      </c>
      <c r="BJ321" s="25" t="s">
        <v>77</v>
      </c>
      <c r="BK321" s="218">
        <f>ROUND(I321*H321,2)</f>
        <v>0</v>
      </c>
      <c r="BL321" s="25" t="s">
        <v>464</v>
      </c>
      <c r="BM321" s="25" t="s">
        <v>1311</v>
      </c>
    </row>
    <row r="322" spans="2:65" s="1" customFormat="1" ht="13.5">
      <c r="B322" s="42"/>
      <c r="C322" s="64"/>
      <c r="D322" s="235" t="s">
        <v>369</v>
      </c>
      <c r="E322" s="64"/>
      <c r="F322" s="285" t="s">
        <v>2877</v>
      </c>
      <c r="G322" s="64"/>
      <c r="H322" s="64"/>
      <c r="I322" s="175"/>
      <c r="J322" s="64"/>
      <c r="K322" s="64"/>
      <c r="L322" s="62"/>
      <c r="M322" s="221"/>
      <c r="N322" s="43"/>
      <c r="O322" s="43"/>
      <c r="P322" s="43"/>
      <c r="Q322" s="43"/>
      <c r="R322" s="43"/>
      <c r="S322" s="43"/>
      <c r="T322" s="79"/>
      <c r="AT322" s="25" t="s">
        <v>369</v>
      </c>
      <c r="AU322" s="25" t="s">
        <v>79</v>
      </c>
    </row>
    <row r="323" spans="2:65" s="1" customFormat="1" ht="22.5" customHeight="1">
      <c r="B323" s="42"/>
      <c r="C323" s="207" t="s">
        <v>841</v>
      </c>
      <c r="D323" s="207" t="s">
        <v>363</v>
      </c>
      <c r="E323" s="208" t="s">
        <v>2878</v>
      </c>
      <c r="F323" s="209" t="s">
        <v>2879</v>
      </c>
      <c r="G323" s="210" t="s">
        <v>685</v>
      </c>
      <c r="H323" s="211">
        <v>196</v>
      </c>
      <c r="I323" s="212"/>
      <c r="J323" s="213">
        <f>ROUND(I323*H323,2)</f>
        <v>0</v>
      </c>
      <c r="K323" s="209" t="s">
        <v>367</v>
      </c>
      <c r="L323" s="62"/>
      <c r="M323" s="214" t="s">
        <v>21</v>
      </c>
      <c r="N323" s="215" t="s">
        <v>41</v>
      </c>
      <c r="O323" s="43"/>
      <c r="P323" s="216">
        <f>O323*H323</f>
        <v>0</v>
      </c>
      <c r="Q323" s="216">
        <v>3.5E-4</v>
      </c>
      <c r="R323" s="216">
        <f>Q323*H323</f>
        <v>6.8599999999999994E-2</v>
      </c>
      <c r="S323" s="216">
        <v>0</v>
      </c>
      <c r="T323" s="217">
        <f>S323*H323</f>
        <v>0</v>
      </c>
      <c r="AR323" s="25" t="s">
        <v>464</v>
      </c>
      <c r="AT323" s="25" t="s">
        <v>363</v>
      </c>
      <c r="AU323" s="25" t="s">
        <v>79</v>
      </c>
      <c r="AY323" s="25" t="s">
        <v>361</v>
      </c>
      <c r="BE323" s="218">
        <f>IF(N323="základní",J323,0)</f>
        <v>0</v>
      </c>
      <c r="BF323" s="218">
        <f>IF(N323="snížená",J323,0)</f>
        <v>0</v>
      </c>
      <c r="BG323" s="218">
        <f>IF(N323="zákl. přenesená",J323,0)</f>
        <v>0</v>
      </c>
      <c r="BH323" s="218">
        <f>IF(N323="sníž. přenesená",J323,0)</f>
        <v>0</v>
      </c>
      <c r="BI323" s="218">
        <f>IF(N323="nulová",J323,0)</f>
        <v>0</v>
      </c>
      <c r="BJ323" s="25" t="s">
        <v>77</v>
      </c>
      <c r="BK323" s="218">
        <f>ROUND(I323*H323,2)</f>
        <v>0</v>
      </c>
      <c r="BL323" s="25" t="s">
        <v>464</v>
      </c>
      <c r="BM323" s="25" t="s">
        <v>1320</v>
      </c>
    </row>
    <row r="324" spans="2:65" s="1" customFormat="1" ht="13.5">
      <c r="B324" s="42"/>
      <c r="C324" s="64"/>
      <c r="D324" s="219" t="s">
        <v>369</v>
      </c>
      <c r="E324" s="64"/>
      <c r="F324" s="220" t="s">
        <v>2879</v>
      </c>
      <c r="G324" s="64"/>
      <c r="H324" s="64"/>
      <c r="I324" s="175"/>
      <c r="J324" s="64"/>
      <c r="K324" s="64"/>
      <c r="L324" s="62"/>
      <c r="M324" s="221"/>
      <c r="N324" s="43"/>
      <c r="O324" s="43"/>
      <c r="P324" s="43"/>
      <c r="Q324" s="43"/>
      <c r="R324" s="43"/>
      <c r="S324" s="43"/>
      <c r="T324" s="79"/>
      <c r="AT324" s="25" t="s">
        <v>369</v>
      </c>
      <c r="AU324" s="25" t="s">
        <v>79</v>
      </c>
    </row>
    <row r="325" spans="2:65" s="13" customFormat="1" ht="13.5">
      <c r="B325" s="233"/>
      <c r="C325" s="234"/>
      <c r="D325" s="219" t="s">
        <v>371</v>
      </c>
      <c r="E325" s="245" t="s">
        <v>21</v>
      </c>
      <c r="F325" s="246" t="s">
        <v>2880</v>
      </c>
      <c r="G325" s="234"/>
      <c r="H325" s="247">
        <v>196</v>
      </c>
      <c r="I325" s="239"/>
      <c r="J325" s="234"/>
      <c r="K325" s="234"/>
      <c r="L325" s="240"/>
      <c r="M325" s="241"/>
      <c r="N325" s="242"/>
      <c r="O325" s="242"/>
      <c r="P325" s="242"/>
      <c r="Q325" s="242"/>
      <c r="R325" s="242"/>
      <c r="S325" s="242"/>
      <c r="T325" s="243"/>
      <c r="AT325" s="244" t="s">
        <v>371</v>
      </c>
      <c r="AU325" s="244" t="s">
        <v>79</v>
      </c>
      <c r="AV325" s="13" t="s">
        <v>79</v>
      </c>
      <c r="AW325" s="13" t="s">
        <v>33</v>
      </c>
      <c r="AX325" s="13" t="s">
        <v>70</v>
      </c>
      <c r="AY325" s="244" t="s">
        <v>361</v>
      </c>
    </row>
    <row r="326" spans="2:65" s="14" customFormat="1" ht="13.5">
      <c r="B326" s="248"/>
      <c r="C326" s="249"/>
      <c r="D326" s="235" t="s">
        <v>371</v>
      </c>
      <c r="E326" s="250" t="s">
        <v>21</v>
      </c>
      <c r="F326" s="251" t="s">
        <v>2712</v>
      </c>
      <c r="G326" s="249"/>
      <c r="H326" s="252">
        <v>196</v>
      </c>
      <c r="I326" s="253"/>
      <c r="J326" s="249"/>
      <c r="K326" s="249"/>
      <c r="L326" s="254"/>
      <c r="M326" s="255"/>
      <c r="N326" s="256"/>
      <c r="O326" s="256"/>
      <c r="P326" s="256"/>
      <c r="Q326" s="256"/>
      <c r="R326" s="256"/>
      <c r="S326" s="256"/>
      <c r="T326" s="257"/>
      <c r="AT326" s="258" t="s">
        <v>371</v>
      </c>
      <c r="AU326" s="258" t="s">
        <v>79</v>
      </c>
      <c r="AV326" s="14" t="s">
        <v>147</v>
      </c>
      <c r="AW326" s="14" t="s">
        <v>33</v>
      </c>
      <c r="AX326" s="14" t="s">
        <v>77</v>
      </c>
      <c r="AY326" s="258" t="s">
        <v>361</v>
      </c>
    </row>
    <row r="327" spans="2:65" s="1" customFormat="1" ht="22.5" customHeight="1">
      <c r="B327" s="42"/>
      <c r="C327" s="207" t="s">
        <v>883</v>
      </c>
      <c r="D327" s="207" t="s">
        <v>363</v>
      </c>
      <c r="E327" s="208" t="s">
        <v>2881</v>
      </c>
      <c r="F327" s="209" t="s">
        <v>2882</v>
      </c>
      <c r="G327" s="210" t="s">
        <v>685</v>
      </c>
      <c r="H327" s="211">
        <v>196</v>
      </c>
      <c r="I327" s="212"/>
      <c r="J327" s="213">
        <f>ROUND(I327*H327,2)</f>
        <v>0</v>
      </c>
      <c r="K327" s="209" t="s">
        <v>367</v>
      </c>
      <c r="L327" s="62"/>
      <c r="M327" s="214" t="s">
        <v>21</v>
      </c>
      <c r="N327" s="215" t="s">
        <v>41</v>
      </c>
      <c r="O327" s="43"/>
      <c r="P327" s="216">
        <f>O327*H327</f>
        <v>0</v>
      </c>
      <c r="Q327" s="216">
        <v>1.0000000000000001E-5</v>
      </c>
      <c r="R327" s="216">
        <f>Q327*H327</f>
        <v>1.9600000000000004E-3</v>
      </c>
      <c r="S327" s="216">
        <v>0</v>
      </c>
      <c r="T327" s="217">
        <f>S327*H327</f>
        <v>0</v>
      </c>
      <c r="AR327" s="25" t="s">
        <v>464</v>
      </c>
      <c r="AT327" s="25" t="s">
        <v>363</v>
      </c>
      <c r="AU327" s="25" t="s">
        <v>79</v>
      </c>
      <c r="AY327" s="25" t="s">
        <v>361</v>
      </c>
      <c r="BE327" s="218">
        <f>IF(N327="základní",J327,0)</f>
        <v>0</v>
      </c>
      <c r="BF327" s="218">
        <f>IF(N327="snížená",J327,0)</f>
        <v>0</v>
      </c>
      <c r="BG327" s="218">
        <f>IF(N327="zákl. přenesená",J327,0)</f>
        <v>0</v>
      </c>
      <c r="BH327" s="218">
        <f>IF(N327="sníž. přenesená",J327,0)</f>
        <v>0</v>
      </c>
      <c r="BI327" s="218">
        <f>IF(N327="nulová",J327,0)</f>
        <v>0</v>
      </c>
      <c r="BJ327" s="25" t="s">
        <v>77</v>
      </c>
      <c r="BK327" s="218">
        <f>ROUND(I327*H327,2)</f>
        <v>0</v>
      </c>
      <c r="BL327" s="25" t="s">
        <v>464</v>
      </c>
      <c r="BM327" s="25" t="s">
        <v>1332</v>
      </c>
    </row>
    <row r="328" spans="2:65" s="1" customFormat="1" ht="13.5">
      <c r="B328" s="42"/>
      <c r="C328" s="64"/>
      <c r="D328" s="235" t="s">
        <v>369</v>
      </c>
      <c r="E328" s="64"/>
      <c r="F328" s="285" t="s">
        <v>2882</v>
      </c>
      <c r="G328" s="64"/>
      <c r="H328" s="64"/>
      <c r="I328" s="175"/>
      <c r="J328" s="64"/>
      <c r="K328" s="64"/>
      <c r="L328" s="62"/>
      <c r="M328" s="221"/>
      <c r="N328" s="43"/>
      <c r="O328" s="43"/>
      <c r="P328" s="43"/>
      <c r="Q328" s="43"/>
      <c r="R328" s="43"/>
      <c r="S328" s="43"/>
      <c r="T328" s="79"/>
      <c r="AT328" s="25" t="s">
        <v>369</v>
      </c>
      <c r="AU328" s="25" t="s">
        <v>79</v>
      </c>
    </row>
    <row r="329" spans="2:65" s="1" customFormat="1" ht="22.5" customHeight="1">
      <c r="B329" s="42"/>
      <c r="C329" s="207" t="s">
        <v>888</v>
      </c>
      <c r="D329" s="207" t="s">
        <v>363</v>
      </c>
      <c r="E329" s="208" t="s">
        <v>2883</v>
      </c>
      <c r="F329" s="209" t="s">
        <v>2884</v>
      </c>
      <c r="G329" s="210" t="s">
        <v>447</v>
      </c>
      <c r="H329" s="211">
        <v>0.51</v>
      </c>
      <c r="I329" s="212"/>
      <c r="J329" s="213">
        <f>ROUND(I329*H329,2)</f>
        <v>0</v>
      </c>
      <c r="K329" s="209" t="s">
        <v>367</v>
      </c>
      <c r="L329" s="62"/>
      <c r="M329" s="214" t="s">
        <v>21</v>
      </c>
      <c r="N329" s="215" t="s">
        <v>41</v>
      </c>
      <c r="O329" s="43"/>
      <c r="P329" s="216">
        <f>O329*H329</f>
        <v>0</v>
      </c>
      <c r="Q329" s="216">
        <v>0</v>
      </c>
      <c r="R329" s="216">
        <f>Q329*H329</f>
        <v>0</v>
      </c>
      <c r="S329" s="216">
        <v>0</v>
      </c>
      <c r="T329" s="217">
        <f>S329*H329</f>
        <v>0</v>
      </c>
      <c r="AR329" s="25" t="s">
        <v>464</v>
      </c>
      <c r="AT329" s="25" t="s">
        <v>363</v>
      </c>
      <c r="AU329" s="25" t="s">
        <v>79</v>
      </c>
      <c r="AY329" s="25" t="s">
        <v>361</v>
      </c>
      <c r="BE329" s="218">
        <f>IF(N329="základní",J329,0)</f>
        <v>0</v>
      </c>
      <c r="BF329" s="218">
        <f>IF(N329="snížená",J329,0)</f>
        <v>0</v>
      </c>
      <c r="BG329" s="218">
        <f>IF(N329="zákl. přenesená",J329,0)</f>
        <v>0</v>
      </c>
      <c r="BH329" s="218">
        <f>IF(N329="sníž. přenesená",J329,0)</f>
        <v>0</v>
      </c>
      <c r="BI329" s="218">
        <f>IF(N329="nulová",J329,0)</f>
        <v>0</v>
      </c>
      <c r="BJ329" s="25" t="s">
        <v>77</v>
      </c>
      <c r="BK329" s="218">
        <f>ROUND(I329*H329,2)</f>
        <v>0</v>
      </c>
      <c r="BL329" s="25" t="s">
        <v>464</v>
      </c>
      <c r="BM329" s="25" t="s">
        <v>1343</v>
      </c>
    </row>
    <row r="330" spans="2:65" s="1" customFormat="1" ht="13.5">
      <c r="B330" s="42"/>
      <c r="C330" s="64"/>
      <c r="D330" s="219" t="s">
        <v>369</v>
      </c>
      <c r="E330" s="64"/>
      <c r="F330" s="220" t="s">
        <v>2884</v>
      </c>
      <c r="G330" s="64"/>
      <c r="H330" s="64"/>
      <c r="I330" s="175"/>
      <c r="J330" s="64"/>
      <c r="K330" s="64"/>
      <c r="L330" s="62"/>
      <c r="M330" s="221"/>
      <c r="N330" s="43"/>
      <c r="O330" s="43"/>
      <c r="P330" s="43"/>
      <c r="Q330" s="43"/>
      <c r="R330" s="43"/>
      <c r="S330" s="43"/>
      <c r="T330" s="79"/>
      <c r="AT330" s="25" t="s">
        <v>369</v>
      </c>
      <c r="AU330" s="25" t="s">
        <v>79</v>
      </c>
    </row>
    <row r="331" spans="2:65" s="11" customFormat="1" ht="29.85" customHeight="1">
      <c r="B331" s="190"/>
      <c r="C331" s="191"/>
      <c r="D331" s="204" t="s">
        <v>69</v>
      </c>
      <c r="E331" s="205" t="s">
        <v>2885</v>
      </c>
      <c r="F331" s="205" t="s">
        <v>2886</v>
      </c>
      <c r="G331" s="191"/>
      <c r="H331" s="191"/>
      <c r="I331" s="194"/>
      <c r="J331" s="206">
        <f>BK331</f>
        <v>0</v>
      </c>
      <c r="K331" s="191"/>
      <c r="L331" s="196"/>
      <c r="M331" s="197"/>
      <c r="N331" s="198"/>
      <c r="O331" s="198"/>
      <c r="P331" s="199">
        <f>SUM(P332:P351)</f>
        <v>0</v>
      </c>
      <c r="Q331" s="198"/>
      <c r="R331" s="199">
        <f>SUM(R332:R351)</f>
        <v>9.6200000000000001E-3</v>
      </c>
      <c r="S331" s="198"/>
      <c r="T331" s="200">
        <f>SUM(T332:T351)</f>
        <v>0</v>
      </c>
      <c r="AR331" s="201" t="s">
        <v>79</v>
      </c>
      <c r="AT331" s="202" t="s">
        <v>69</v>
      </c>
      <c r="AU331" s="202" t="s">
        <v>77</v>
      </c>
      <c r="AY331" s="201" t="s">
        <v>361</v>
      </c>
      <c r="BK331" s="203">
        <f>SUM(BK332:BK351)</f>
        <v>0</v>
      </c>
    </row>
    <row r="332" spans="2:65" s="1" customFormat="1" ht="31.5" customHeight="1">
      <c r="B332" s="42"/>
      <c r="C332" s="207" t="s">
        <v>894</v>
      </c>
      <c r="D332" s="207" t="s">
        <v>363</v>
      </c>
      <c r="E332" s="208" t="s">
        <v>2887</v>
      </c>
      <c r="F332" s="209" t="s">
        <v>2888</v>
      </c>
      <c r="G332" s="210" t="s">
        <v>2840</v>
      </c>
      <c r="H332" s="211">
        <v>1</v>
      </c>
      <c r="I332" s="212"/>
      <c r="J332" s="213">
        <f>ROUND(I332*H332,2)</f>
        <v>0</v>
      </c>
      <c r="K332" s="209" t="s">
        <v>367</v>
      </c>
      <c r="L332" s="62"/>
      <c r="M332" s="214" t="s">
        <v>21</v>
      </c>
      <c r="N332" s="215" t="s">
        <v>41</v>
      </c>
      <c r="O332" s="43"/>
      <c r="P332" s="216">
        <f>O332*H332</f>
        <v>0</v>
      </c>
      <c r="Q332" s="216">
        <v>3.29E-3</v>
      </c>
      <c r="R332" s="216">
        <f>Q332*H332</f>
        <v>3.29E-3</v>
      </c>
      <c r="S332" s="216">
        <v>0</v>
      </c>
      <c r="T332" s="217">
        <f>S332*H332</f>
        <v>0</v>
      </c>
      <c r="AR332" s="25" t="s">
        <v>464</v>
      </c>
      <c r="AT332" s="25" t="s">
        <v>363</v>
      </c>
      <c r="AU332" s="25" t="s">
        <v>79</v>
      </c>
      <c r="AY332" s="25" t="s">
        <v>361</v>
      </c>
      <c r="BE332" s="218">
        <f>IF(N332="základní",J332,0)</f>
        <v>0</v>
      </c>
      <c r="BF332" s="218">
        <f>IF(N332="snížená",J332,0)</f>
        <v>0</v>
      </c>
      <c r="BG332" s="218">
        <f>IF(N332="zákl. přenesená",J332,0)</f>
        <v>0</v>
      </c>
      <c r="BH332" s="218">
        <f>IF(N332="sníž. přenesená",J332,0)</f>
        <v>0</v>
      </c>
      <c r="BI332" s="218">
        <f>IF(N332="nulová",J332,0)</f>
        <v>0</v>
      </c>
      <c r="BJ332" s="25" t="s">
        <v>77</v>
      </c>
      <c r="BK332" s="218">
        <f>ROUND(I332*H332,2)</f>
        <v>0</v>
      </c>
      <c r="BL332" s="25" t="s">
        <v>464</v>
      </c>
      <c r="BM332" s="25" t="s">
        <v>1358</v>
      </c>
    </row>
    <row r="333" spans="2:65" s="1" customFormat="1" ht="27">
      <c r="B333" s="42"/>
      <c r="C333" s="64"/>
      <c r="D333" s="219" t="s">
        <v>369</v>
      </c>
      <c r="E333" s="64"/>
      <c r="F333" s="220" t="s">
        <v>2888</v>
      </c>
      <c r="G333" s="64"/>
      <c r="H333" s="64"/>
      <c r="I333" s="175"/>
      <c r="J333" s="64"/>
      <c r="K333" s="64"/>
      <c r="L333" s="62"/>
      <c r="M333" s="221"/>
      <c r="N333" s="43"/>
      <c r="O333" s="43"/>
      <c r="P333" s="43"/>
      <c r="Q333" s="43"/>
      <c r="R333" s="43"/>
      <c r="S333" s="43"/>
      <c r="T333" s="79"/>
      <c r="AT333" s="25" t="s">
        <v>369</v>
      </c>
      <c r="AU333" s="25" t="s">
        <v>79</v>
      </c>
    </row>
    <row r="334" spans="2:65" s="13" customFormat="1" ht="13.5">
      <c r="B334" s="233"/>
      <c r="C334" s="234"/>
      <c r="D334" s="219" t="s">
        <v>371</v>
      </c>
      <c r="E334" s="245" t="s">
        <v>21</v>
      </c>
      <c r="F334" s="246" t="s">
        <v>2856</v>
      </c>
      <c r="G334" s="234"/>
      <c r="H334" s="247">
        <v>1</v>
      </c>
      <c r="I334" s="239"/>
      <c r="J334" s="234"/>
      <c r="K334" s="234"/>
      <c r="L334" s="240"/>
      <c r="M334" s="241"/>
      <c r="N334" s="242"/>
      <c r="O334" s="242"/>
      <c r="P334" s="242"/>
      <c r="Q334" s="242"/>
      <c r="R334" s="242"/>
      <c r="S334" s="242"/>
      <c r="T334" s="243"/>
      <c r="AT334" s="244" t="s">
        <v>371</v>
      </c>
      <c r="AU334" s="244" t="s">
        <v>79</v>
      </c>
      <c r="AV334" s="13" t="s">
        <v>79</v>
      </c>
      <c r="AW334" s="13" t="s">
        <v>33</v>
      </c>
      <c r="AX334" s="13" t="s">
        <v>70</v>
      </c>
      <c r="AY334" s="244" t="s">
        <v>361</v>
      </c>
    </row>
    <row r="335" spans="2:65" s="14" customFormat="1" ht="13.5">
      <c r="B335" s="248"/>
      <c r="C335" s="249"/>
      <c r="D335" s="235" t="s">
        <v>371</v>
      </c>
      <c r="E335" s="250" t="s">
        <v>21</v>
      </c>
      <c r="F335" s="251" t="s">
        <v>392</v>
      </c>
      <c r="G335" s="249"/>
      <c r="H335" s="252">
        <v>1</v>
      </c>
      <c r="I335" s="253"/>
      <c r="J335" s="249"/>
      <c r="K335" s="249"/>
      <c r="L335" s="254"/>
      <c r="M335" s="255"/>
      <c r="N335" s="256"/>
      <c r="O335" s="256"/>
      <c r="P335" s="256"/>
      <c r="Q335" s="256"/>
      <c r="R335" s="256"/>
      <c r="S335" s="256"/>
      <c r="T335" s="257"/>
      <c r="AT335" s="258" t="s">
        <v>371</v>
      </c>
      <c r="AU335" s="258" t="s">
        <v>79</v>
      </c>
      <c r="AV335" s="14" t="s">
        <v>147</v>
      </c>
      <c r="AW335" s="14" t="s">
        <v>33</v>
      </c>
      <c r="AX335" s="14" t="s">
        <v>77</v>
      </c>
      <c r="AY335" s="258" t="s">
        <v>361</v>
      </c>
    </row>
    <row r="336" spans="2:65" s="1" customFormat="1" ht="22.5" customHeight="1">
      <c r="B336" s="42"/>
      <c r="C336" s="207" t="s">
        <v>900</v>
      </c>
      <c r="D336" s="207" t="s">
        <v>363</v>
      </c>
      <c r="E336" s="208" t="s">
        <v>2889</v>
      </c>
      <c r="F336" s="209" t="s">
        <v>2890</v>
      </c>
      <c r="G336" s="210" t="s">
        <v>614</v>
      </c>
      <c r="H336" s="211">
        <v>1</v>
      </c>
      <c r="I336" s="212"/>
      <c r="J336" s="213">
        <f>ROUND(I336*H336,2)</f>
        <v>0</v>
      </c>
      <c r="K336" s="209" t="s">
        <v>367</v>
      </c>
      <c r="L336" s="62"/>
      <c r="M336" s="214" t="s">
        <v>21</v>
      </c>
      <c r="N336" s="215" t="s">
        <v>41</v>
      </c>
      <c r="O336" s="43"/>
      <c r="P336" s="216">
        <f>O336*H336</f>
        <v>0</v>
      </c>
      <c r="Q336" s="216">
        <v>2.0000000000000002E-5</v>
      </c>
      <c r="R336" s="216">
        <f>Q336*H336</f>
        <v>2.0000000000000002E-5</v>
      </c>
      <c r="S336" s="216">
        <v>0</v>
      </c>
      <c r="T336" s="217">
        <f>S336*H336</f>
        <v>0</v>
      </c>
      <c r="AR336" s="25" t="s">
        <v>464</v>
      </c>
      <c r="AT336" s="25" t="s">
        <v>363</v>
      </c>
      <c r="AU336" s="25" t="s">
        <v>79</v>
      </c>
      <c r="AY336" s="25" t="s">
        <v>361</v>
      </c>
      <c r="BE336" s="218">
        <f>IF(N336="základní",J336,0)</f>
        <v>0</v>
      </c>
      <c r="BF336" s="218">
        <f>IF(N336="snížená",J336,0)</f>
        <v>0</v>
      </c>
      <c r="BG336" s="218">
        <f>IF(N336="zákl. přenesená",J336,0)</f>
        <v>0</v>
      </c>
      <c r="BH336" s="218">
        <f>IF(N336="sníž. přenesená",J336,0)</f>
        <v>0</v>
      </c>
      <c r="BI336" s="218">
        <f>IF(N336="nulová",J336,0)</f>
        <v>0</v>
      </c>
      <c r="BJ336" s="25" t="s">
        <v>77</v>
      </c>
      <c r="BK336" s="218">
        <f>ROUND(I336*H336,2)</f>
        <v>0</v>
      </c>
      <c r="BL336" s="25" t="s">
        <v>464</v>
      </c>
      <c r="BM336" s="25" t="s">
        <v>1367</v>
      </c>
    </row>
    <row r="337" spans="2:65" s="1" customFormat="1" ht="13.5">
      <c r="B337" s="42"/>
      <c r="C337" s="64"/>
      <c r="D337" s="235" t="s">
        <v>369</v>
      </c>
      <c r="E337" s="64"/>
      <c r="F337" s="285" t="s">
        <v>2890</v>
      </c>
      <c r="G337" s="64"/>
      <c r="H337" s="64"/>
      <c r="I337" s="175"/>
      <c r="J337" s="64"/>
      <c r="K337" s="64"/>
      <c r="L337" s="62"/>
      <c r="M337" s="221"/>
      <c r="N337" s="43"/>
      <c r="O337" s="43"/>
      <c r="P337" s="43"/>
      <c r="Q337" s="43"/>
      <c r="R337" s="43"/>
      <c r="S337" s="43"/>
      <c r="T337" s="79"/>
      <c r="AT337" s="25" t="s">
        <v>369</v>
      </c>
      <c r="AU337" s="25" t="s">
        <v>79</v>
      </c>
    </row>
    <row r="338" spans="2:65" s="1" customFormat="1" ht="22.5" customHeight="1">
      <c r="B338" s="42"/>
      <c r="C338" s="273" t="s">
        <v>905</v>
      </c>
      <c r="D338" s="273" t="s">
        <v>952</v>
      </c>
      <c r="E338" s="274" t="s">
        <v>2891</v>
      </c>
      <c r="F338" s="275" t="s">
        <v>2892</v>
      </c>
      <c r="G338" s="276" t="s">
        <v>614</v>
      </c>
      <c r="H338" s="277">
        <v>1</v>
      </c>
      <c r="I338" s="278"/>
      <c r="J338" s="279">
        <f>ROUND(I338*H338,2)</f>
        <v>0</v>
      </c>
      <c r="K338" s="275" t="s">
        <v>367</v>
      </c>
      <c r="L338" s="280"/>
      <c r="M338" s="281" t="s">
        <v>21</v>
      </c>
      <c r="N338" s="282" t="s">
        <v>41</v>
      </c>
      <c r="O338" s="43"/>
      <c r="P338" s="216">
        <f>O338*H338</f>
        <v>0</v>
      </c>
      <c r="Q338" s="216">
        <v>1.5200000000000001E-3</v>
      </c>
      <c r="R338" s="216">
        <f>Q338*H338</f>
        <v>1.5200000000000001E-3</v>
      </c>
      <c r="S338" s="216">
        <v>0</v>
      </c>
      <c r="T338" s="217">
        <f>S338*H338</f>
        <v>0</v>
      </c>
      <c r="AR338" s="25" t="s">
        <v>580</v>
      </c>
      <c r="AT338" s="25" t="s">
        <v>952</v>
      </c>
      <c r="AU338" s="25" t="s">
        <v>79</v>
      </c>
      <c r="AY338" s="25" t="s">
        <v>361</v>
      </c>
      <c r="BE338" s="218">
        <f>IF(N338="základní",J338,0)</f>
        <v>0</v>
      </c>
      <c r="BF338" s="218">
        <f>IF(N338="snížená",J338,0)</f>
        <v>0</v>
      </c>
      <c r="BG338" s="218">
        <f>IF(N338="zákl. přenesená",J338,0)</f>
        <v>0</v>
      </c>
      <c r="BH338" s="218">
        <f>IF(N338="sníž. přenesená",J338,0)</f>
        <v>0</v>
      </c>
      <c r="BI338" s="218">
        <f>IF(N338="nulová",J338,0)</f>
        <v>0</v>
      </c>
      <c r="BJ338" s="25" t="s">
        <v>77</v>
      </c>
      <c r="BK338" s="218">
        <f>ROUND(I338*H338,2)</f>
        <v>0</v>
      </c>
      <c r="BL338" s="25" t="s">
        <v>464</v>
      </c>
      <c r="BM338" s="25" t="s">
        <v>1378</v>
      </c>
    </row>
    <row r="339" spans="2:65" s="1" customFormat="1" ht="13.5">
      <c r="B339" s="42"/>
      <c r="C339" s="64"/>
      <c r="D339" s="219" t="s">
        <v>369</v>
      </c>
      <c r="E339" s="64"/>
      <c r="F339" s="220" t="s">
        <v>2892</v>
      </c>
      <c r="G339" s="64"/>
      <c r="H339" s="64"/>
      <c r="I339" s="175"/>
      <c r="J339" s="64"/>
      <c r="K339" s="64"/>
      <c r="L339" s="62"/>
      <c r="M339" s="221"/>
      <c r="N339" s="43"/>
      <c r="O339" s="43"/>
      <c r="P339" s="43"/>
      <c r="Q339" s="43"/>
      <c r="R339" s="43"/>
      <c r="S339" s="43"/>
      <c r="T339" s="79"/>
      <c r="AT339" s="25" t="s">
        <v>369</v>
      </c>
      <c r="AU339" s="25" t="s">
        <v>79</v>
      </c>
    </row>
    <row r="340" spans="2:65" s="13" customFormat="1" ht="13.5">
      <c r="B340" s="233"/>
      <c r="C340" s="234"/>
      <c r="D340" s="219" t="s">
        <v>371</v>
      </c>
      <c r="E340" s="245" t="s">
        <v>21</v>
      </c>
      <c r="F340" s="246" t="s">
        <v>2856</v>
      </c>
      <c r="G340" s="234"/>
      <c r="H340" s="247">
        <v>1</v>
      </c>
      <c r="I340" s="239"/>
      <c r="J340" s="234"/>
      <c r="K340" s="234"/>
      <c r="L340" s="240"/>
      <c r="M340" s="241"/>
      <c r="N340" s="242"/>
      <c r="O340" s="242"/>
      <c r="P340" s="242"/>
      <c r="Q340" s="242"/>
      <c r="R340" s="242"/>
      <c r="S340" s="242"/>
      <c r="T340" s="243"/>
      <c r="AT340" s="244" t="s">
        <v>371</v>
      </c>
      <c r="AU340" s="244" t="s">
        <v>79</v>
      </c>
      <c r="AV340" s="13" t="s">
        <v>79</v>
      </c>
      <c r="AW340" s="13" t="s">
        <v>33</v>
      </c>
      <c r="AX340" s="13" t="s">
        <v>70</v>
      </c>
      <c r="AY340" s="244" t="s">
        <v>361</v>
      </c>
    </row>
    <row r="341" spans="2:65" s="14" customFormat="1" ht="13.5">
      <c r="B341" s="248"/>
      <c r="C341" s="249"/>
      <c r="D341" s="235" t="s">
        <v>371</v>
      </c>
      <c r="E341" s="250" t="s">
        <v>21</v>
      </c>
      <c r="F341" s="251" t="s">
        <v>392</v>
      </c>
      <c r="G341" s="249"/>
      <c r="H341" s="252">
        <v>1</v>
      </c>
      <c r="I341" s="253"/>
      <c r="J341" s="249"/>
      <c r="K341" s="249"/>
      <c r="L341" s="254"/>
      <c r="M341" s="255"/>
      <c r="N341" s="256"/>
      <c r="O341" s="256"/>
      <c r="P341" s="256"/>
      <c r="Q341" s="256"/>
      <c r="R341" s="256"/>
      <c r="S341" s="256"/>
      <c r="T341" s="257"/>
      <c r="AT341" s="258" t="s">
        <v>371</v>
      </c>
      <c r="AU341" s="258" t="s">
        <v>79</v>
      </c>
      <c r="AV341" s="14" t="s">
        <v>147</v>
      </c>
      <c r="AW341" s="14" t="s">
        <v>33</v>
      </c>
      <c r="AX341" s="14" t="s">
        <v>77</v>
      </c>
      <c r="AY341" s="258" t="s">
        <v>361</v>
      </c>
    </row>
    <row r="342" spans="2:65" s="1" customFormat="1" ht="22.5" customHeight="1">
      <c r="B342" s="42"/>
      <c r="C342" s="207" t="s">
        <v>912</v>
      </c>
      <c r="D342" s="207" t="s">
        <v>363</v>
      </c>
      <c r="E342" s="208" t="s">
        <v>2893</v>
      </c>
      <c r="F342" s="209" t="s">
        <v>2894</v>
      </c>
      <c r="G342" s="210" t="s">
        <v>2840</v>
      </c>
      <c r="H342" s="211">
        <v>1</v>
      </c>
      <c r="I342" s="212"/>
      <c r="J342" s="213">
        <f>ROUND(I342*H342,2)</f>
        <v>0</v>
      </c>
      <c r="K342" s="209" t="s">
        <v>367</v>
      </c>
      <c r="L342" s="62"/>
      <c r="M342" s="214" t="s">
        <v>21</v>
      </c>
      <c r="N342" s="215" t="s">
        <v>41</v>
      </c>
      <c r="O342" s="43"/>
      <c r="P342" s="216">
        <f>O342*H342</f>
        <v>0</v>
      </c>
      <c r="Q342" s="216">
        <v>2.7899999999999999E-3</v>
      </c>
      <c r="R342" s="216">
        <f>Q342*H342</f>
        <v>2.7899999999999999E-3</v>
      </c>
      <c r="S342" s="216">
        <v>0</v>
      </c>
      <c r="T342" s="217">
        <f>S342*H342</f>
        <v>0</v>
      </c>
      <c r="AR342" s="25" t="s">
        <v>464</v>
      </c>
      <c r="AT342" s="25" t="s">
        <v>363</v>
      </c>
      <c r="AU342" s="25" t="s">
        <v>79</v>
      </c>
      <c r="AY342" s="25" t="s">
        <v>361</v>
      </c>
      <c r="BE342" s="218">
        <f>IF(N342="základní",J342,0)</f>
        <v>0</v>
      </c>
      <c r="BF342" s="218">
        <f>IF(N342="snížená",J342,0)</f>
        <v>0</v>
      </c>
      <c r="BG342" s="218">
        <f>IF(N342="zákl. přenesená",J342,0)</f>
        <v>0</v>
      </c>
      <c r="BH342" s="218">
        <f>IF(N342="sníž. přenesená",J342,0)</f>
        <v>0</v>
      </c>
      <c r="BI342" s="218">
        <f>IF(N342="nulová",J342,0)</f>
        <v>0</v>
      </c>
      <c r="BJ342" s="25" t="s">
        <v>77</v>
      </c>
      <c r="BK342" s="218">
        <f>ROUND(I342*H342,2)</f>
        <v>0</v>
      </c>
      <c r="BL342" s="25" t="s">
        <v>464</v>
      </c>
      <c r="BM342" s="25" t="s">
        <v>1389</v>
      </c>
    </row>
    <row r="343" spans="2:65" s="1" customFormat="1" ht="13.5">
      <c r="B343" s="42"/>
      <c r="C343" s="64"/>
      <c r="D343" s="235" t="s">
        <v>369</v>
      </c>
      <c r="E343" s="64"/>
      <c r="F343" s="285" t="s">
        <v>2894</v>
      </c>
      <c r="G343" s="64"/>
      <c r="H343" s="64"/>
      <c r="I343" s="175"/>
      <c r="J343" s="64"/>
      <c r="K343" s="64"/>
      <c r="L343" s="62"/>
      <c r="M343" s="221"/>
      <c r="N343" s="43"/>
      <c r="O343" s="43"/>
      <c r="P343" s="43"/>
      <c r="Q343" s="43"/>
      <c r="R343" s="43"/>
      <c r="S343" s="43"/>
      <c r="T343" s="79"/>
      <c r="AT343" s="25" t="s">
        <v>369</v>
      </c>
      <c r="AU343" s="25" t="s">
        <v>79</v>
      </c>
    </row>
    <row r="344" spans="2:65" s="1" customFormat="1" ht="31.5" customHeight="1">
      <c r="B344" s="42"/>
      <c r="C344" s="207" t="s">
        <v>917</v>
      </c>
      <c r="D344" s="207" t="s">
        <v>363</v>
      </c>
      <c r="E344" s="208" t="s">
        <v>2895</v>
      </c>
      <c r="F344" s="209" t="s">
        <v>2896</v>
      </c>
      <c r="G344" s="210" t="s">
        <v>614</v>
      </c>
      <c r="H344" s="211">
        <v>1</v>
      </c>
      <c r="I344" s="212"/>
      <c r="J344" s="213">
        <f>ROUND(I344*H344,2)</f>
        <v>0</v>
      </c>
      <c r="K344" s="209" t="s">
        <v>367</v>
      </c>
      <c r="L344" s="62"/>
      <c r="M344" s="214" t="s">
        <v>21</v>
      </c>
      <c r="N344" s="215" t="s">
        <v>41</v>
      </c>
      <c r="O344" s="43"/>
      <c r="P344" s="216">
        <f>O344*H344</f>
        <v>0</v>
      </c>
      <c r="Q344" s="216">
        <v>5.2999999999999998E-4</v>
      </c>
      <c r="R344" s="216">
        <f>Q344*H344</f>
        <v>5.2999999999999998E-4</v>
      </c>
      <c r="S344" s="216">
        <v>0</v>
      </c>
      <c r="T344" s="217">
        <f>S344*H344</f>
        <v>0</v>
      </c>
      <c r="AR344" s="25" t="s">
        <v>464</v>
      </c>
      <c r="AT344" s="25" t="s">
        <v>363</v>
      </c>
      <c r="AU344" s="25" t="s">
        <v>79</v>
      </c>
      <c r="AY344" s="25" t="s">
        <v>361</v>
      </c>
      <c r="BE344" s="218">
        <f>IF(N344="základní",J344,0)</f>
        <v>0</v>
      </c>
      <c r="BF344" s="218">
        <f>IF(N344="snížená",J344,0)</f>
        <v>0</v>
      </c>
      <c r="BG344" s="218">
        <f>IF(N344="zákl. přenesená",J344,0)</f>
        <v>0</v>
      </c>
      <c r="BH344" s="218">
        <f>IF(N344="sníž. přenesená",J344,0)</f>
        <v>0</v>
      </c>
      <c r="BI344" s="218">
        <f>IF(N344="nulová",J344,0)</f>
        <v>0</v>
      </c>
      <c r="BJ344" s="25" t="s">
        <v>77</v>
      </c>
      <c r="BK344" s="218">
        <f>ROUND(I344*H344,2)</f>
        <v>0</v>
      </c>
      <c r="BL344" s="25" t="s">
        <v>464</v>
      </c>
      <c r="BM344" s="25" t="s">
        <v>1404</v>
      </c>
    </row>
    <row r="345" spans="2:65" s="1" customFormat="1" ht="13.5">
      <c r="B345" s="42"/>
      <c r="C345" s="64"/>
      <c r="D345" s="219" t="s">
        <v>369</v>
      </c>
      <c r="E345" s="64"/>
      <c r="F345" s="220" t="s">
        <v>2896</v>
      </c>
      <c r="G345" s="64"/>
      <c r="H345" s="64"/>
      <c r="I345" s="175"/>
      <c r="J345" s="64"/>
      <c r="K345" s="64"/>
      <c r="L345" s="62"/>
      <c r="M345" s="221"/>
      <c r="N345" s="43"/>
      <c r="O345" s="43"/>
      <c r="P345" s="43"/>
      <c r="Q345" s="43"/>
      <c r="R345" s="43"/>
      <c r="S345" s="43"/>
      <c r="T345" s="79"/>
      <c r="AT345" s="25" t="s">
        <v>369</v>
      </c>
      <c r="AU345" s="25" t="s">
        <v>79</v>
      </c>
    </row>
    <row r="346" spans="2:65" s="13" customFormat="1" ht="13.5">
      <c r="B346" s="233"/>
      <c r="C346" s="234"/>
      <c r="D346" s="219" t="s">
        <v>371</v>
      </c>
      <c r="E346" s="245" t="s">
        <v>21</v>
      </c>
      <c r="F346" s="246" t="s">
        <v>2856</v>
      </c>
      <c r="G346" s="234"/>
      <c r="H346" s="247">
        <v>1</v>
      </c>
      <c r="I346" s="239"/>
      <c r="J346" s="234"/>
      <c r="K346" s="234"/>
      <c r="L346" s="240"/>
      <c r="M346" s="241"/>
      <c r="N346" s="242"/>
      <c r="O346" s="242"/>
      <c r="P346" s="242"/>
      <c r="Q346" s="242"/>
      <c r="R346" s="242"/>
      <c r="S346" s="242"/>
      <c r="T346" s="243"/>
      <c r="AT346" s="244" t="s">
        <v>371</v>
      </c>
      <c r="AU346" s="244" t="s">
        <v>79</v>
      </c>
      <c r="AV346" s="13" t="s">
        <v>79</v>
      </c>
      <c r="AW346" s="13" t="s">
        <v>33</v>
      </c>
      <c r="AX346" s="13" t="s">
        <v>70</v>
      </c>
      <c r="AY346" s="244" t="s">
        <v>361</v>
      </c>
    </row>
    <row r="347" spans="2:65" s="14" customFormat="1" ht="13.5">
      <c r="B347" s="248"/>
      <c r="C347" s="249"/>
      <c r="D347" s="235" t="s">
        <v>371</v>
      </c>
      <c r="E347" s="250" t="s">
        <v>21</v>
      </c>
      <c r="F347" s="251" t="s">
        <v>392</v>
      </c>
      <c r="G347" s="249"/>
      <c r="H347" s="252">
        <v>1</v>
      </c>
      <c r="I347" s="253"/>
      <c r="J347" s="249"/>
      <c r="K347" s="249"/>
      <c r="L347" s="254"/>
      <c r="M347" s="255"/>
      <c r="N347" s="256"/>
      <c r="O347" s="256"/>
      <c r="P347" s="256"/>
      <c r="Q347" s="256"/>
      <c r="R347" s="256"/>
      <c r="S347" s="256"/>
      <c r="T347" s="257"/>
      <c r="AT347" s="258" t="s">
        <v>371</v>
      </c>
      <c r="AU347" s="258" t="s">
        <v>79</v>
      </c>
      <c r="AV347" s="14" t="s">
        <v>147</v>
      </c>
      <c r="AW347" s="14" t="s">
        <v>33</v>
      </c>
      <c r="AX347" s="14" t="s">
        <v>77</v>
      </c>
      <c r="AY347" s="258" t="s">
        <v>361</v>
      </c>
    </row>
    <row r="348" spans="2:65" s="1" customFormat="1" ht="31.5" customHeight="1">
      <c r="B348" s="42"/>
      <c r="C348" s="207" t="s">
        <v>922</v>
      </c>
      <c r="D348" s="207" t="s">
        <v>363</v>
      </c>
      <c r="E348" s="208" t="s">
        <v>2897</v>
      </c>
      <c r="F348" s="209" t="s">
        <v>2898</v>
      </c>
      <c r="G348" s="210" t="s">
        <v>614</v>
      </c>
      <c r="H348" s="211">
        <v>1</v>
      </c>
      <c r="I348" s="212"/>
      <c r="J348" s="213">
        <f>ROUND(I348*H348,2)</f>
        <v>0</v>
      </c>
      <c r="K348" s="209" t="s">
        <v>367</v>
      </c>
      <c r="L348" s="62"/>
      <c r="M348" s="214" t="s">
        <v>21</v>
      </c>
      <c r="N348" s="215" t="s">
        <v>41</v>
      </c>
      <c r="O348" s="43"/>
      <c r="P348" s="216">
        <f>O348*H348</f>
        <v>0</v>
      </c>
      <c r="Q348" s="216">
        <v>1.47E-3</v>
      </c>
      <c r="R348" s="216">
        <f>Q348*H348</f>
        <v>1.47E-3</v>
      </c>
      <c r="S348" s="216">
        <v>0</v>
      </c>
      <c r="T348" s="217">
        <f>S348*H348</f>
        <v>0</v>
      </c>
      <c r="AR348" s="25" t="s">
        <v>464</v>
      </c>
      <c r="AT348" s="25" t="s">
        <v>363</v>
      </c>
      <c r="AU348" s="25" t="s">
        <v>79</v>
      </c>
      <c r="AY348" s="25" t="s">
        <v>361</v>
      </c>
      <c r="BE348" s="218">
        <f>IF(N348="základní",J348,0)</f>
        <v>0</v>
      </c>
      <c r="BF348" s="218">
        <f>IF(N348="snížená",J348,0)</f>
        <v>0</v>
      </c>
      <c r="BG348" s="218">
        <f>IF(N348="zákl. přenesená",J348,0)</f>
        <v>0</v>
      </c>
      <c r="BH348" s="218">
        <f>IF(N348="sníž. přenesená",J348,0)</f>
        <v>0</v>
      </c>
      <c r="BI348" s="218">
        <f>IF(N348="nulová",J348,0)</f>
        <v>0</v>
      </c>
      <c r="BJ348" s="25" t="s">
        <v>77</v>
      </c>
      <c r="BK348" s="218">
        <f>ROUND(I348*H348,2)</f>
        <v>0</v>
      </c>
      <c r="BL348" s="25" t="s">
        <v>464</v>
      </c>
      <c r="BM348" s="25" t="s">
        <v>1416</v>
      </c>
    </row>
    <row r="349" spans="2:65" s="1" customFormat="1" ht="13.5">
      <c r="B349" s="42"/>
      <c r="C349" s="64"/>
      <c r="D349" s="235" t="s">
        <v>369</v>
      </c>
      <c r="E349" s="64"/>
      <c r="F349" s="285" t="s">
        <v>2898</v>
      </c>
      <c r="G349" s="64"/>
      <c r="H349" s="64"/>
      <c r="I349" s="175"/>
      <c r="J349" s="64"/>
      <c r="K349" s="64"/>
      <c r="L349" s="62"/>
      <c r="M349" s="221"/>
      <c r="N349" s="43"/>
      <c r="O349" s="43"/>
      <c r="P349" s="43"/>
      <c r="Q349" s="43"/>
      <c r="R349" s="43"/>
      <c r="S349" s="43"/>
      <c r="T349" s="79"/>
      <c r="AT349" s="25" t="s">
        <v>369</v>
      </c>
      <c r="AU349" s="25" t="s">
        <v>79</v>
      </c>
    </row>
    <row r="350" spans="2:65" s="1" customFormat="1" ht="22.5" customHeight="1">
      <c r="B350" s="42"/>
      <c r="C350" s="207" t="s">
        <v>941</v>
      </c>
      <c r="D350" s="207" t="s">
        <v>363</v>
      </c>
      <c r="E350" s="208" t="s">
        <v>2899</v>
      </c>
      <c r="F350" s="209" t="s">
        <v>2900</v>
      </c>
      <c r="G350" s="210" t="s">
        <v>447</v>
      </c>
      <c r="H350" s="211">
        <v>0.01</v>
      </c>
      <c r="I350" s="212"/>
      <c r="J350" s="213">
        <f>ROUND(I350*H350,2)</f>
        <v>0</v>
      </c>
      <c r="K350" s="209" t="s">
        <v>367</v>
      </c>
      <c r="L350" s="62"/>
      <c r="M350" s="214" t="s">
        <v>21</v>
      </c>
      <c r="N350" s="215" t="s">
        <v>41</v>
      </c>
      <c r="O350" s="43"/>
      <c r="P350" s="216">
        <f>O350*H350</f>
        <v>0</v>
      </c>
      <c r="Q350" s="216">
        <v>0</v>
      </c>
      <c r="R350" s="216">
        <f>Q350*H350</f>
        <v>0</v>
      </c>
      <c r="S350" s="216">
        <v>0</v>
      </c>
      <c r="T350" s="217">
        <f>S350*H350</f>
        <v>0</v>
      </c>
      <c r="AR350" s="25" t="s">
        <v>464</v>
      </c>
      <c r="AT350" s="25" t="s">
        <v>363</v>
      </c>
      <c r="AU350" s="25" t="s">
        <v>79</v>
      </c>
      <c r="AY350" s="25" t="s">
        <v>361</v>
      </c>
      <c r="BE350" s="218">
        <f>IF(N350="základní",J350,0)</f>
        <v>0</v>
      </c>
      <c r="BF350" s="218">
        <f>IF(N350="snížená",J350,0)</f>
        <v>0</v>
      </c>
      <c r="BG350" s="218">
        <f>IF(N350="zákl. přenesená",J350,0)</f>
        <v>0</v>
      </c>
      <c r="BH350" s="218">
        <f>IF(N350="sníž. přenesená",J350,0)</f>
        <v>0</v>
      </c>
      <c r="BI350" s="218">
        <f>IF(N350="nulová",J350,0)</f>
        <v>0</v>
      </c>
      <c r="BJ350" s="25" t="s">
        <v>77</v>
      </c>
      <c r="BK350" s="218">
        <f>ROUND(I350*H350,2)</f>
        <v>0</v>
      </c>
      <c r="BL350" s="25" t="s">
        <v>464</v>
      </c>
      <c r="BM350" s="25" t="s">
        <v>1428</v>
      </c>
    </row>
    <row r="351" spans="2:65" s="1" customFormat="1" ht="13.5">
      <c r="B351" s="42"/>
      <c r="C351" s="64"/>
      <c r="D351" s="219" t="s">
        <v>369</v>
      </c>
      <c r="E351" s="64"/>
      <c r="F351" s="220" t="s">
        <v>2900</v>
      </c>
      <c r="G351" s="64"/>
      <c r="H351" s="64"/>
      <c r="I351" s="175"/>
      <c r="J351" s="64"/>
      <c r="K351" s="64"/>
      <c r="L351" s="62"/>
      <c r="M351" s="221"/>
      <c r="N351" s="43"/>
      <c r="O351" s="43"/>
      <c r="P351" s="43"/>
      <c r="Q351" s="43"/>
      <c r="R351" s="43"/>
      <c r="S351" s="43"/>
      <c r="T351" s="79"/>
      <c r="AT351" s="25" t="s">
        <v>369</v>
      </c>
      <c r="AU351" s="25" t="s">
        <v>79</v>
      </c>
    </row>
    <row r="352" spans="2:65" s="11" customFormat="1" ht="29.85" customHeight="1">
      <c r="B352" s="190"/>
      <c r="C352" s="191"/>
      <c r="D352" s="204" t="s">
        <v>69</v>
      </c>
      <c r="E352" s="205" t="s">
        <v>2901</v>
      </c>
      <c r="F352" s="205" t="s">
        <v>2902</v>
      </c>
      <c r="G352" s="191"/>
      <c r="H352" s="191"/>
      <c r="I352" s="194"/>
      <c r="J352" s="206">
        <f>BK352</f>
        <v>0</v>
      </c>
      <c r="K352" s="191"/>
      <c r="L352" s="196"/>
      <c r="M352" s="197"/>
      <c r="N352" s="198"/>
      <c r="O352" s="198"/>
      <c r="P352" s="199">
        <f>SUM(P353:P400)</f>
        <v>0</v>
      </c>
      <c r="Q352" s="198"/>
      <c r="R352" s="199">
        <f>SUM(R353:R400)</f>
        <v>0.13997999999999999</v>
      </c>
      <c r="S352" s="198"/>
      <c r="T352" s="200">
        <f>SUM(T353:T400)</f>
        <v>0</v>
      </c>
      <c r="AR352" s="201" t="s">
        <v>79</v>
      </c>
      <c r="AT352" s="202" t="s">
        <v>69</v>
      </c>
      <c r="AU352" s="202" t="s">
        <v>77</v>
      </c>
      <c r="AY352" s="201" t="s">
        <v>361</v>
      </c>
      <c r="BK352" s="203">
        <f>SUM(BK353:BK400)</f>
        <v>0</v>
      </c>
    </row>
    <row r="353" spans="2:65" s="1" customFormat="1" ht="22.5" customHeight="1">
      <c r="B353" s="42"/>
      <c r="C353" s="207" t="s">
        <v>951</v>
      </c>
      <c r="D353" s="207" t="s">
        <v>363</v>
      </c>
      <c r="E353" s="208" t="s">
        <v>2903</v>
      </c>
      <c r="F353" s="209" t="s">
        <v>2904</v>
      </c>
      <c r="G353" s="210" t="s">
        <v>2840</v>
      </c>
      <c r="H353" s="211">
        <v>2</v>
      </c>
      <c r="I353" s="212"/>
      <c r="J353" s="213">
        <f>ROUND(I353*H353,2)</f>
        <v>0</v>
      </c>
      <c r="K353" s="209" t="s">
        <v>367</v>
      </c>
      <c r="L353" s="62"/>
      <c r="M353" s="214" t="s">
        <v>21</v>
      </c>
      <c r="N353" s="215" t="s">
        <v>41</v>
      </c>
      <c r="O353" s="43"/>
      <c r="P353" s="216">
        <f>O353*H353</f>
        <v>0</v>
      </c>
      <c r="Q353" s="216">
        <v>1.6920000000000001E-2</v>
      </c>
      <c r="R353" s="216">
        <f>Q353*H353</f>
        <v>3.3840000000000002E-2</v>
      </c>
      <c r="S353" s="216">
        <v>0</v>
      </c>
      <c r="T353" s="217">
        <f>S353*H353</f>
        <v>0</v>
      </c>
      <c r="AR353" s="25" t="s">
        <v>464</v>
      </c>
      <c r="AT353" s="25" t="s">
        <v>363</v>
      </c>
      <c r="AU353" s="25" t="s">
        <v>79</v>
      </c>
      <c r="AY353" s="25" t="s">
        <v>361</v>
      </c>
      <c r="BE353" s="218">
        <f>IF(N353="základní",J353,0)</f>
        <v>0</v>
      </c>
      <c r="BF353" s="218">
        <f>IF(N353="snížená",J353,0)</f>
        <v>0</v>
      </c>
      <c r="BG353" s="218">
        <f>IF(N353="zákl. přenesená",J353,0)</f>
        <v>0</v>
      </c>
      <c r="BH353" s="218">
        <f>IF(N353="sníž. přenesená",J353,0)</f>
        <v>0</v>
      </c>
      <c r="BI353" s="218">
        <f>IF(N353="nulová",J353,0)</f>
        <v>0</v>
      </c>
      <c r="BJ353" s="25" t="s">
        <v>77</v>
      </c>
      <c r="BK353" s="218">
        <f>ROUND(I353*H353,2)</f>
        <v>0</v>
      </c>
      <c r="BL353" s="25" t="s">
        <v>464</v>
      </c>
      <c r="BM353" s="25" t="s">
        <v>1450</v>
      </c>
    </row>
    <row r="354" spans="2:65" s="1" customFormat="1" ht="13.5">
      <c r="B354" s="42"/>
      <c r="C354" s="64"/>
      <c r="D354" s="235" t="s">
        <v>369</v>
      </c>
      <c r="E354" s="64"/>
      <c r="F354" s="285" t="s">
        <v>2904</v>
      </c>
      <c r="G354" s="64"/>
      <c r="H354" s="64"/>
      <c r="I354" s="175"/>
      <c r="J354" s="64"/>
      <c r="K354" s="64"/>
      <c r="L354" s="62"/>
      <c r="M354" s="221"/>
      <c r="N354" s="43"/>
      <c r="O354" s="43"/>
      <c r="P354" s="43"/>
      <c r="Q354" s="43"/>
      <c r="R354" s="43"/>
      <c r="S354" s="43"/>
      <c r="T354" s="79"/>
      <c r="AT354" s="25" t="s">
        <v>369</v>
      </c>
      <c r="AU354" s="25" t="s">
        <v>79</v>
      </c>
    </row>
    <row r="355" spans="2:65" s="1" customFormat="1" ht="31.5" customHeight="1">
      <c r="B355" s="42"/>
      <c r="C355" s="207" t="s">
        <v>957</v>
      </c>
      <c r="D355" s="207" t="s">
        <v>363</v>
      </c>
      <c r="E355" s="208" t="s">
        <v>2905</v>
      </c>
      <c r="F355" s="209" t="s">
        <v>2906</v>
      </c>
      <c r="G355" s="210" t="s">
        <v>2840</v>
      </c>
      <c r="H355" s="211">
        <v>2</v>
      </c>
      <c r="I355" s="212"/>
      <c r="J355" s="213">
        <f>ROUND(I355*H355,2)</f>
        <v>0</v>
      </c>
      <c r="K355" s="209" t="s">
        <v>21</v>
      </c>
      <c r="L355" s="62"/>
      <c r="M355" s="214" t="s">
        <v>21</v>
      </c>
      <c r="N355" s="215" t="s">
        <v>41</v>
      </c>
      <c r="O355" s="43"/>
      <c r="P355" s="216">
        <f>O355*H355</f>
        <v>0</v>
      </c>
      <c r="Q355" s="216">
        <v>0</v>
      </c>
      <c r="R355" s="216">
        <f>Q355*H355</f>
        <v>0</v>
      </c>
      <c r="S355" s="216">
        <v>0</v>
      </c>
      <c r="T355" s="217">
        <f>S355*H355</f>
        <v>0</v>
      </c>
      <c r="AR355" s="25" t="s">
        <v>464</v>
      </c>
      <c r="AT355" s="25" t="s">
        <v>363</v>
      </c>
      <c r="AU355" s="25" t="s">
        <v>79</v>
      </c>
      <c r="AY355" s="25" t="s">
        <v>361</v>
      </c>
      <c r="BE355" s="218">
        <f>IF(N355="základní",J355,0)</f>
        <v>0</v>
      </c>
      <c r="BF355" s="218">
        <f>IF(N355="snížená",J355,0)</f>
        <v>0</v>
      </c>
      <c r="BG355" s="218">
        <f>IF(N355="zákl. přenesená",J355,0)</f>
        <v>0</v>
      </c>
      <c r="BH355" s="218">
        <f>IF(N355="sníž. přenesená",J355,0)</f>
        <v>0</v>
      </c>
      <c r="BI355" s="218">
        <f>IF(N355="nulová",J355,0)</f>
        <v>0</v>
      </c>
      <c r="BJ355" s="25" t="s">
        <v>77</v>
      </c>
      <c r="BK355" s="218">
        <f>ROUND(I355*H355,2)</f>
        <v>0</v>
      </c>
      <c r="BL355" s="25" t="s">
        <v>464</v>
      </c>
      <c r="BM355" s="25" t="s">
        <v>1464</v>
      </c>
    </row>
    <row r="356" spans="2:65" s="1" customFormat="1" ht="27">
      <c r="B356" s="42"/>
      <c r="C356" s="64"/>
      <c r="D356" s="235" t="s">
        <v>369</v>
      </c>
      <c r="E356" s="64"/>
      <c r="F356" s="285" t="s">
        <v>2906</v>
      </c>
      <c r="G356" s="64"/>
      <c r="H356" s="64"/>
      <c r="I356" s="175"/>
      <c r="J356" s="64"/>
      <c r="K356" s="64"/>
      <c r="L356" s="62"/>
      <c r="M356" s="221"/>
      <c r="N356" s="43"/>
      <c r="O356" s="43"/>
      <c r="P356" s="43"/>
      <c r="Q356" s="43"/>
      <c r="R356" s="43"/>
      <c r="S356" s="43"/>
      <c r="T356" s="79"/>
      <c r="AT356" s="25" t="s">
        <v>369</v>
      </c>
      <c r="AU356" s="25" t="s">
        <v>79</v>
      </c>
    </row>
    <row r="357" spans="2:65" s="1" customFormat="1" ht="22.5" customHeight="1">
      <c r="B357" s="42"/>
      <c r="C357" s="273" t="s">
        <v>969</v>
      </c>
      <c r="D357" s="273" t="s">
        <v>952</v>
      </c>
      <c r="E357" s="274" t="s">
        <v>2907</v>
      </c>
      <c r="F357" s="275" t="s">
        <v>2908</v>
      </c>
      <c r="G357" s="276" t="s">
        <v>614</v>
      </c>
      <c r="H357" s="277">
        <v>2</v>
      </c>
      <c r="I357" s="278"/>
      <c r="J357" s="279">
        <f>ROUND(I357*H357,2)</f>
        <v>0</v>
      </c>
      <c r="K357" s="275" t="s">
        <v>21</v>
      </c>
      <c r="L357" s="280"/>
      <c r="M357" s="281" t="s">
        <v>21</v>
      </c>
      <c r="N357" s="282" t="s">
        <v>41</v>
      </c>
      <c r="O357" s="43"/>
      <c r="P357" s="216">
        <f>O357*H357</f>
        <v>0</v>
      </c>
      <c r="Q357" s="216">
        <v>0</v>
      </c>
      <c r="R357" s="216">
        <f>Q357*H357</f>
        <v>0</v>
      </c>
      <c r="S357" s="216">
        <v>0</v>
      </c>
      <c r="T357" s="217">
        <f>S357*H357</f>
        <v>0</v>
      </c>
      <c r="AR357" s="25" t="s">
        <v>580</v>
      </c>
      <c r="AT357" s="25" t="s">
        <v>952</v>
      </c>
      <c r="AU357" s="25" t="s">
        <v>79</v>
      </c>
      <c r="AY357" s="25" t="s">
        <v>361</v>
      </c>
      <c r="BE357" s="218">
        <f>IF(N357="základní",J357,0)</f>
        <v>0</v>
      </c>
      <c r="BF357" s="218">
        <f>IF(N357="snížená",J357,0)</f>
        <v>0</v>
      </c>
      <c r="BG357" s="218">
        <f>IF(N357="zákl. přenesená",J357,0)</f>
        <v>0</v>
      </c>
      <c r="BH357" s="218">
        <f>IF(N357="sníž. přenesená",J357,0)</f>
        <v>0</v>
      </c>
      <c r="BI357" s="218">
        <f>IF(N357="nulová",J357,0)</f>
        <v>0</v>
      </c>
      <c r="BJ357" s="25" t="s">
        <v>77</v>
      </c>
      <c r="BK357" s="218">
        <f>ROUND(I357*H357,2)</f>
        <v>0</v>
      </c>
      <c r="BL357" s="25" t="s">
        <v>464</v>
      </c>
      <c r="BM357" s="25" t="s">
        <v>1478</v>
      </c>
    </row>
    <row r="358" spans="2:65" s="1" customFormat="1" ht="13.5">
      <c r="B358" s="42"/>
      <c r="C358" s="64"/>
      <c r="D358" s="235" t="s">
        <v>369</v>
      </c>
      <c r="E358" s="64"/>
      <c r="F358" s="285" t="s">
        <v>2908</v>
      </c>
      <c r="G358" s="64"/>
      <c r="H358" s="64"/>
      <c r="I358" s="175"/>
      <c r="J358" s="64"/>
      <c r="K358" s="64"/>
      <c r="L358" s="62"/>
      <c r="M358" s="221"/>
      <c r="N358" s="43"/>
      <c r="O358" s="43"/>
      <c r="P358" s="43"/>
      <c r="Q358" s="43"/>
      <c r="R358" s="43"/>
      <c r="S358" s="43"/>
      <c r="T358" s="79"/>
      <c r="AT358" s="25" t="s">
        <v>369</v>
      </c>
      <c r="AU358" s="25" t="s">
        <v>79</v>
      </c>
    </row>
    <row r="359" spans="2:65" s="1" customFormat="1" ht="22.5" customHeight="1">
      <c r="B359" s="42"/>
      <c r="C359" s="273" t="s">
        <v>977</v>
      </c>
      <c r="D359" s="273" t="s">
        <v>952</v>
      </c>
      <c r="E359" s="274" t="s">
        <v>2909</v>
      </c>
      <c r="F359" s="275" t="s">
        <v>2910</v>
      </c>
      <c r="G359" s="276" t="s">
        <v>614</v>
      </c>
      <c r="H359" s="277">
        <v>2</v>
      </c>
      <c r="I359" s="278"/>
      <c r="J359" s="279">
        <f>ROUND(I359*H359,2)</f>
        <v>0</v>
      </c>
      <c r="K359" s="275" t="s">
        <v>21</v>
      </c>
      <c r="L359" s="280"/>
      <c r="M359" s="281" t="s">
        <v>21</v>
      </c>
      <c r="N359" s="282" t="s">
        <v>41</v>
      </c>
      <c r="O359" s="43"/>
      <c r="P359" s="216">
        <f>O359*H359</f>
        <v>0</v>
      </c>
      <c r="Q359" s="216">
        <v>0</v>
      </c>
      <c r="R359" s="216">
        <f>Q359*H359</f>
        <v>0</v>
      </c>
      <c r="S359" s="216">
        <v>0</v>
      </c>
      <c r="T359" s="217">
        <f>S359*H359</f>
        <v>0</v>
      </c>
      <c r="AR359" s="25" t="s">
        <v>580</v>
      </c>
      <c r="AT359" s="25" t="s">
        <v>952</v>
      </c>
      <c r="AU359" s="25" t="s">
        <v>79</v>
      </c>
      <c r="AY359" s="25" t="s">
        <v>361</v>
      </c>
      <c r="BE359" s="218">
        <f>IF(N359="základní",J359,0)</f>
        <v>0</v>
      </c>
      <c r="BF359" s="218">
        <f>IF(N359="snížená",J359,0)</f>
        <v>0</v>
      </c>
      <c r="BG359" s="218">
        <f>IF(N359="zákl. přenesená",J359,0)</f>
        <v>0</v>
      </c>
      <c r="BH359" s="218">
        <f>IF(N359="sníž. přenesená",J359,0)</f>
        <v>0</v>
      </c>
      <c r="BI359" s="218">
        <f>IF(N359="nulová",J359,0)</f>
        <v>0</v>
      </c>
      <c r="BJ359" s="25" t="s">
        <v>77</v>
      </c>
      <c r="BK359" s="218">
        <f>ROUND(I359*H359,2)</f>
        <v>0</v>
      </c>
      <c r="BL359" s="25" t="s">
        <v>464</v>
      </c>
      <c r="BM359" s="25" t="s">
        <v>1487</v>
      </c>
    </row>
    <row r="360" spans="2:65" s="1" customFormat="1" ht="13.5">
      <c r="B360" s="42"/>
      <c r="C360" s="64"/>
      <c r="D360" s="219" t="s">
        <v>369</v>
      </c>
      <c r="E360" s="64"/>
      <c r="F360" s="220" t="s">
        <v>2910</v>
      </c>
      <c r="G360" s="64"/>
      <c r="H360" s="64"/>
      <c r="I360" s="175"/>
      <c r="J360" s="64"/>
      <c r="K360" s="64"/>
      <c r="L360" s="62"/>
      <c r="M360" s="221"/>
      <c r="N360" s="43"/>
      <c r="O360" s="43"/>
      <c r="P360" s="43"/>
      <c r="Q360" s="43"/>
      <c r="R360" s="43"/>
      <c r="S360" s="43"/>
      <c r="T360" s="79"/>
      <c r="AT360" s="25" t="s">
        <v>369</v>
      </c>
      <c r="AU360" s="25" t="s">
        <v>79</v>
      </c>
    </row>
    <row r="361" spans="2:65" s="1" customFormat="1" ht="27">
      <c r="B361" s="42"/>
      <c r="C361" s="64"/>
      <c r="D361" s="235" t="s">
        <v>974</v>
      </c>
      <c r="E361" s="64"/>
      <c r="F361" s="289" t="s">
        <v>2911</v>
      </c>
      <c r="G361" s="64"/>
      <c r="H361" s="64"/>
      <c r="I361" s="175"/>
      <c r="J361" s="64"/>
      <c r="K361" s="64"/>
      <c r="L361" s="62"/>
      <c r="M361" s="221"/>
      <c r="N361" s="43"/>
      <c r="O361" s="43"/>
      <c r="P361" s="43"/>
      <c r="Q361" s="43"/>
      <c r="R361" s="43"/>
      <c r="S361" s="43"/>
      <c r="T361" s="79"/>
      <c r="AT361" s="25" t="s">
        <v>974</v>
      </c>
      <c r="AU361" s="25" t="s">
        <v>79</v>
      </c>
    </row>
    <row r="362" spans="2:65" s="1" customFormat="1" ht="22.5" customHeight="1">
      <c r="B362" s="42"/>
      <c r="C362" s="207" t="s">
        <v>982</v>
      </c>
      <c r="D362" s="207" t="s">
        <v>363</v>
      </c>
      <c r="E362" s="208" t="s">
        <v>2912</v>
      </c>
      <c r="F362" s="209" t="s">
        <v>2913</v>
      </c>
      <c r="G362" s="210" t="s">
        <v>2840</v>
      </c>
      <c r="H362" s="211">
        <v>1</v>
      </c>
      <c r="I362" s="212"/>
      <c r="J362" s="213">
        <f>ROUND(I362*H362,2)</f>
        <v>0</v>
      </c>
      <c r="K362" s="209" t="s">
        <v>367</v>
      </c>
      <c r="L362" s="62"/>
      <c r="M362" s="214" t="s">
        <v>21</v>
      </c>
      <c r="N362" s="215" t="s">
        <v>41</v>
      </c>
      <c r="O362" s="43"/>
      <c r="P362" s="216">
        <f>O362*H362</f>
        <v>0</v>
      </c>
      <c r="Q362" s="216">
        <v>1.7260000000000001E-2</v>
      </c>
      <c r="R362" s="216">
        <f>Q362*H362</f>
        <v>1.7260000000000001E-2</v>
      </c>
      <c r="S362" s="216">
        <v>0</v>
      </c>
      <c r="T362" s="217">
        <f>S362*H362</f>
        <v>0</v>
      </c>
      <c r="AR362" s="25" t="s">
        <v>464</v>
      </c>
      <c r="AT362" s="25" t="s">
        <v>363</v>
      </c>
      <c r="AU362" s="25" t="s">
        <v>79</v>
      </c>
      <c r="AY362" s="25" t="s">
        <v>361</v>
      </c>
      <c r="BE362" s="218">
        <f>IF(N362="základní",J362,0)</f>
        <v>0</v>
      </c>
      <c r="BF362" s="218">
        <f>IF(N362="snížená",J362,0)</f>
        <v>0</v>
      </c>
      <c r="BG362" s="218">
        <f>IF(N362="zákl. přenesená",J362,0)</f>
        <v>0</v>
      </c>
      <c r="BH362" s="218">
        <f>IF(N362="sníž. přenesená",J362,0)</f>
        <v>0</v>
      </c>
      <c r="BI362" s="218">
        <f>IF(N362="nulová",J362,0)</f>
        <v>0</v>
      </c>
      <c r="BJ362" s="25" t="s">
        <v>77</v>
      </c>
      <c r="BK362" s="218">
        <f>ROUND(I362*H362,2)</f>
        <v>0</v>
      </c>
      <c r="BL362" s="25" t="s">
        <v>464</v>
      </c>
      <c r="BM362" s="25" t="s">
        <v>1499</v>
      </c>
    </row>
    <row r="363" spans="2:65" s="1" customFormat="1" ht="13.5">
      <c r="B363" s="42"/>
      <c r="C363" s="64"/>
      <c r="D363" s="235" t="s">
        <v>369</v>
      </c>
      <c r="E363" s="64"/>
      <c r="F363" s="285" t="s">
        <v>2913</v>
      </c>
      <c r="G363" s="64"/>
      <c r="H363" s="64"/>
      <c r="I363" s="175"/>
      <c r="J363" s="64"/>
      <c r="K363" s="64"/>
      <c r="L363" s="62"/>
      <c r="M363" s="221"/>
      <c r="N363" s="43"/>
      <c r="O363" s="43"/>
      <c r="P363" s="43"/>
      <c r="Q363" s="43"/>
      <c r="R363" s="43"/>
      <c r="S363" s="43"/>
      <c r="T363" s="79"/>
      <c r="AT363" s="25" t="s">
        <v>369</v>
      </c>
      <c r="AU363" s="25" t="s">
        <v>79</v>
      </c>
    </row>
    <row r="364" spans="2:65" s="1" customFormat="1" ht="22.5" customHeight="1">
      <c r="B364" s="42"/>
      <c r="C364" s="207" t="s">
        <v>988</v>
      </c>
      <c r="D364" s="207" t="s">
        <v>363</v>
      </c>
      <c r="E364" s="208" t="s">
        <v>2914</v>
      </c>
      <c r="F364" s="209" t="s">
        <v>2915</v>
      </c>
      <c r="G364" s="210" t="s">
        <v>2840</v>
      </c>
      <c r="H364" s="211">
        <v>1</v>
      </c>
      <c r="I364" s="212"/>
      <c r="J364" s="213">
        <f>ROUND(I364*H364,2)</f>
        <v>0</v>
      </c>
      <c r="K364" s="209" t="s">
        <v>367</v>
      </c>
      <c r="L364" s="62"/>
      <c r="M364" s="214" t="s">
        <v>21</v>
      </c>
      <c r="N364" s="215" t="s">
        <v>41</v>
      </c>
      <c r="O364" s="43"/>
      <c r="P364" s="216">
        <f>O364*H364</f>
        <v>0</v>
      </c>
      <c r="Q364" s="216">
        <v>1.8290000000000001E-2</v>
      </c>
      <c r="R364" s="216">
        <f>Q364*H364</f>
        <v>1.8290000000000001E-2</v>
      </c>
      <c r="S364" s="216">
        <v>0</v>
      </c>
      <c r="T364" s="217">
        <f>S364*H364</f>
        <v>0</v>
      </c>
      <c r="AR364" s="25" t="s">
        <v>464</v>
      </c>
      <c r="AT364" s="25" t="s">
        <v>363</v>
      </c>
      <c r="AU364" s="25" t="s">
        <v>79</v>
      </c>
      <c r="AY364" s="25" t="s">
        <v>361</v>
      </c>
      <c r="BE364" s="218">
        <f>IF(N364="základní",J364,0)</f>
        <v>0</v>
      </c>
      <c r="BF364" s="218">
        <f>IF(N364="snížená",J364,0)</f>
        <v>0</v>
      </c>
      <c r="BG364" s="218">
        <f>IF(N364="zákl. přenesená",J364,0)</f>
        <v>0</v>
      </c>
      <c r="BH364" s="218">
        <f>IF(N364="sníž. přenesená",J364,0)</f>
        <v>0</v>
      </c>
      <c r="BI364" s="218">
        <f>IF(N364="nulová",J364,0)</f>
        <v>0</v>
      </c>
      <c r="BJ364" s="25" t="s">
        <v>77</v>
      </c>
      <c r="BK364" s="218">
        <f>ROUND(I364*H364,2)</f>
        <v>0</v>
      </c>
      <c r="BL364" s="25" t="s">
        <v>464</v>
      </c>
      <c r="BM364" s="25" t="s">
        <v>1514</v>
      </c>
    </row>
    <row r="365" spans="2:65" s="1" customFormat="1" ht="13.5">
      <c r="B365" s="42"/>
      <c r="C365" s="64"/>
      <c r="D365" s="235" t="s">
        <v>369</v>
      </c>
      <c r="E365" s="64"/>
      <c r="F365" s="285" t="s">
        <v>2916</v>
      </c>
      <c r="G365" s="64"/>
      <c r="H365" s="64"/>
      <c r="I365" s="175"/>
      <c r="J365" s="64"/>
      <c r="K365" s="64"/>
      <c r="L365" s="62"/>
      <c r="M365" s="221"/>
      <c r="N365" s="43"/>
      <c r="O365" s="43"/>
      <c r="P365" s="43"/>
      <c r="Q365" s="43"/>
      <c r="R365" s="43"/>
      <c r="S365" s="43"/>
      <c r="T365" s="79"/>
      <c r="AT365" s="25" t="s">
        <v>369</v>
      </c>
      <c r="AU365" s="25" t="s">
        <v>79</v>
      </c>
    </row>
    <row r="366" spans="2:65" s="1" customFormat="1" ht="22.5" customHeight="1">
      <c r="B366" s="42"/>
      <c r="C366" s="207" t="s">
        <v>993</v>
      </c>
      <c r="D366" s="207" t="s">
        <v>363</v>
      </c>
      <c r="E366" s="208" t="s">
        <v>2917</v>
      </c>
      <c r="F366" s="209" t="s">
        <v>2918</v>
      </c>
      <c r="G366" s="210" t="s">
        <v>2840</v>
      </c>
      <c r="H366" s="211">
        <v>2</v>
      </c>
      <c r="I366" s="212"/>
      <c r="J366" s="213">
        <f>ROUND(I366*H366,2)</f>
        <v>0</v>
      </c>
      <c r="K366" s="209" t="s">
        <v>367</v>
      </c>
      <c r="L366" s="62"/>
      <c r="M366" s="214" t="s">
        <v>21</v>
      </c>
      <c r="N366" s="215" t="s">
        <v>41</v>
      </c>
      <c r="O366" s="43"/>
      <c r="P366" s="216">
        <f>O366*H366</f>
        <v>0</v>
      </c>
      <c r="Q366" s="216">
        <v>1.8790000000000001E-2</v>
      </c>
      <c r="R366" s="216">
        <f>Q366*H366</f>
        <v>3.7580000000000002E-2</v>
      </c>
      <c r="S366" s="216">
        <v>0</v>
      </c>
      <c r="T366" s="217">
        <f>S366*H366</f>
        <v>0</v>
      </c>
      <c r="AR366" s="25" t="s">
        <v>464</v>
      </c>
      <c r="AT366" s="25" t="s">
        <v>363</v>
      </c>
      <c r="AU366" s="25" t="s">
        <v>79</v>
      </c>
      <c r="AY366" s="25" t="s">
        <v>361</v>
      </c>
      <c r="BE366" s="218">
        <f>IF(N366="základní",J366,0)</f>
        <v>0</v>
      </c>
      <c r="BF366" s="218">
        <f>IF(N366="snížená",J366,0)</f>
        <v>0</v>
      </c>
      <c r="BG366" s="218">
        <f>IF(N366="zákl. přenesená",J366,0)</f>
        <v>0</v>
      </c>
      <c r="BH366" s="218">
        <f>IF(N366="sníž. přenesená",J366,0)</f>
        <v>0</v>
      </c>
      <c r="BI366" s="218">
        <f>IF(N366="nulová",J366,0)</f>
        <v>0</v>
      </c>
      <c r="BJ366" s="25" t="s">
        <v>77</v>
      </c>
      <c r="BK366" s="218">
        <f>ROUND(I366*H366,2)</f>
        <v>0</v>
      </c>
      <c r="BL366" s="25" t="s">
        <v>464</v>
      </c>
      <c r="BM366" s="25" t="s">
        <v>1525</v>
      </c>
    </row>
    <row r="367" spans="2:65" s="1" customFormat="1" ht="13.5">
      <c r="B367" s="42"/>
      <c r="C367" s="64"/>
      <c r="D367" s="219" t="s">
        <v>369</v>
      </c>
      <c r="E367" s="64"/>
      <c r="F367" s="220" t="s">
        <v>2918</v>
      </c>
      <c r="G367" s="64"/>
      <c r="H367" s="64"/>
      <c r="I367" s="175"/>
      <c r="J367" s="64"/>
      <c r="K367" s="64"/>
      <c r="L367" s="62"/>
      <c r="M367" s="221"/>
      <c r="N367" s="43"/>
      <c r="O367" s="43"/>
      <c r="P367" s="43"/>
      <c r="Q367" s="43"/>
      <c r="R367" s="43"/>
      <c r="S367" s="43"/>
      <c r="T367" s="79"/>
      <c r="AT367" s="25" t="s">
        <v>369</v>
      </c>
      <c r="AU367" s="25" t="s">
        <v>79</v>
      </c>
    </row>
    <row r="368" spans="2:65" s="1" customFormat="1" ht="27">
      <c r="B368" s="42"/>
      <c r="C368" s="64"/>
      <c r="D368" s="235" t="s">
        <v>974</v>
      </c>
      <c r="E368" s="64"/>
      <c r="F368" s="289" t="s">
        <v>2919</v>
      </c>
      <c r="G368" s="64"/>
      <c r="H368" s="64"/>
      <c r="I368" s="175"/>
      <c r="J368" s="64"/>
      <c r="K368" s="64"/>
      <c r="L368" s="62"/>
      <c r="M368" s="221"/>
      <c r="N368" s="43"/>
      <c r="O368" s="43"/>
      <c r="P368" s="43"/>
      <c r="Q368" s="43"/>
      <c r="R368" s="43"/>
      <c r="S368" s="43"/>
      <c r="T368" s="79"/>
      <c r="AT368" s="25" t="s">
        <v>974</v>
      </c>
      <c r="AU368" s="25" t="s">
        <v>79</v>
      </c>
    </row>
    <row r="369" spans="2:65" s="1" customFormat="1" ht="22.5" customHeight="1">
      <c r="B369" s="42"/>
      <c r="C369" s="207" t="s">
        <v>1011</v>
      </c>
      <c r="D369" s="207" t="s">
        <v>363</v>
      </c>
      <c r="E369" s="208" t="s">
        <v>2920</v>
      </c>
      <c r="F369" s="209" t="s">
        <v>2921</v>
      </c>
      <c r="G369" s="210" t="s">
        <v>614</v>
      </c>
      <c r="H369" s="211">
        <v>2</v>
      </c>
      <c r="I369" s="212"/>
      <c r="J369" s="213">
        <f>ROUND(I369*H369,2)</f>
        <v>0</v>
      </c>
      <c r="K369" s="209" t="s">
        <v>21</v>
      </c>
      <c r="L369" s="62"/>
      <c r="M369" s="214" t="s">
        <v>21</v>
      </c>
      <c r="N369" s="215" t="s">
        <v>41</v>
      </c>
      <c r="O369" s="43"/>
      <c r="P369" s="216">
        <f>O369*H369</f>
        <v>0</v>
      </c>
      <c r="Q369" s="216">
        <v>0</v>
      </c>
      <c r="R369" s="216">
        <f>Q369*H369</f>
        <v>0</v>
      </c>
      <c r="S369" s="216">
        <v>0</v>
      </c>
      <c r="T369" s="217">
        <f>S369*H369</f>
        <v>0</v>
      </c>
      <c r="AR369" s="25" t="s">
        <v>464</v>
      </c>
      <c r="AT369" s="25" t="s">
        <v>363</v>
      </c>
      <c r="AU369" s="25" t="s">
        <v>79</v>
      </c>
      <c r="AY369" s="25" t="s">
        <v>361</v>
      </c>
      <c r="BE369" s="218">
        <f>IF(N369="základní",J369,0)</f>
        <v>0</v>
      </c>
      <c r="BF369" s="218">
        <f>IF(N369="snížená",J369,0)</f>
        <v>0</v>
      </c>
      <c r="BG369" s="218">
        <f>IF(N369="zákl. přenesená",J369,0)</f>
        <v>0</v>
      </c>
      <c r="BH369" s="218">
        <f>IF(N369="sníž. přenesená",J369,0)</f>
        <v>0</v>
      </c>
      <c r="BI369" s="218">
        <f>IF(N369="nulová",J369,0)</f>
        <v>0</v>
      </c>
      <c r="BJ369" s="25" t="s">
        <v>77</v>
      </c>
      <c r="BK369" s="218">
        <f>ROUND(I369*H369,2)</f>
        <v>0</v>
      </c>
      <c r="BL369" s="25" t="s">
        <v>464</v>
      </c>
      <c r="BM369" s="25" t="s">
        <v>1536</v>
      </c>
    </row>
    <row r="370" spans="2:65" s="1" customFormat="1" ht="13.5">
      <c r="B370" s="42"/>
      <c r="C370" s="64"/>
      <c r="D370" s="235" t="s">
        <v>369</v>
      </c>
      <c r="E370" s="64"/>
      <c r="F370" s="285" t="s">
        <v>2921</v>
      </c>
      <c r="G370" s="64"/>
      <c r="H370" s="64"/>
      <c r="I370" s="175"/>
      <c r="J370" s="64"/>
      <c r="K370" s="64"/>
      <c r="L370" s="62"/>
      <c r="M370" s="221"/>
      <c r="N370" s="43"/>
      <c r="O370" s="43"/>
      <c r="P370" s="43"/>
      <c r="Q370" s="43"/>
      <c r="R370" s="43"/>
      <c r="S370" s="43"/>
      <c r="T370" s="79"/>
      <c r="AT370" s="25" t="s">
        <v>369</v>
      </c>
      <c r="AU370" s="25" t="s">
        <v>79</v>
      </c>
    </row>
    <row r="371" spans="2:65" s="1" customFormat="1" ht="31.5" customHeight="1">
      <c r="B371" s="42"/>
      <c r="C371" s="207" t="s">
        <v>1016</v>
      </c>
      <c r="D371" s="207" t="s">
        <v>363</v>
      </c>
      <c r="E371" s="208" t="s">
        <v>2922</v>
      </c>
      <c r="F371" s="209" t="s">
        <v>2923</v>
      </c>
      <c r="G371" s="210" t="s">
        <v>2840</v>
      </c>
      <c r="H371" s="211">
        <v>1</v>
      </c>
      <c r="I371" s="212"/>
      <c r="J371" s="213">
        <f>ROUND(I371*H371,2)</f>
        <v>0</v>
      </c>
      <c r="K371" s="209" t="s">
        <v>367</v>
      </c>
      <c r="L371" s="62"/>
      <c r="M371" s="214" t="s">
        <v>21</v>
      </c>
      <c r="N371" s="215" t="s">
        <v>41</v>
      </c>
      <c r="O371" s="43"/>
      <c r="P371" s="216">
        <f>O371*H371</f>
        <v>0</v>
      </c>
      <c r="Q371" s="216">
        <v>2.4289999999999999E-2</v>
      </c>
      <c r="R371" s="216">
        <f>Q371*H371</f>
        <v>2.4289999999999999E-2</v>
      </c>
      <c r="S371" s="216">
        <v>0</v>
      </c>
      <c r="T371" s="217">
        <f>S371*H371</f>
        <v>0</v>
      </c>
      <c r="AR371" s="25" t="s">
        <v>464</v>
      </c>
      <c r="AT371" s="25" t="s">
        <v>363</v>
      </c>
      <c r="AU371" s="25" t="s">
        <v>79</v>
      </c>
      <c r="AY371" s="25" t="s">
        <v>361</v>
      </c>
      <c r="BE371" s="218">
        <f>IF(N371="základní",J371,0)</f>
        <v>0</v>
      </c>
      <c r="BF371" s="218">
        <f>IF(N371="snížená",J371,0)</f>
        <v>0</v>
      </c>
      <c r="BG371" s="218">
        <f>IF(N371="zákl. přenesená",J371,0)</f>
        <v>0</v>
      </c>
      <c r="BH371" s="218">
        <f>IF(N371="sníž. přenesená",J371,0)</f>
        <v>0</v>
      </c>
      <c r="BI371" s="218">
        <f>IF(N371="nulová",J371,0)</f>
        <v>0</v>
      </c>
      <c r="BJ371" s="25" t="s">
        <v>77</v>
      </c>
      <c r="BK371" s="218">
        <f>ROUND(I371*H371,2)</f>
        <v>0</v>
      </c>
      <c r="BL371" s="25" t="s">
        <v>464</v>
      </c>
      <c r="BM371" s="25" t="s">
        <v>2924</v>
      </c>
    </row>
    <row r="372" spans="2:65" s="1" customFormat="1" ht="27">
      <c r="B372" s="42"/>
      <c r="C372" s="64"/>
      <c r="D372" s="235" t="s">
        <v>369</v>
      </c>
      <c r="E372" s="64"/>
      <c r="F372" s="285" t="s">
        <v>2925</v>
      </c>
      <c r="G372" s="64"/>
      <c r="H372" s="64"/>
      <c r="I372" s="175"/>
      <c r="J372" s="64"/>
      <c r="K372" s="64"/>
      <c r="L372" s="62"/>
      <c r="M372" s="221"/>
      <c r="N372" s="43"/>
      <c r="O372" s="43"/>
      <c r="P372" s="43"/>
      <c r="Q372" s="43"/>
      <c r="R372" s="43"/>
      <c r="S372" s="43"/>
      <c r="T372" s="79"/>
      <c r="AT372" s="25" t="s">
        <v>369</v>
      </c>
      <c r="AU372" s="25" t="s">
        <v>79</v>
      </c>
    </row>
    <row r="373" spans="2:65" s="1" customFormat="1" ht="31.5" customHeight="1">
      <c r="B373" s="42"/>
      <c r="C373" s="207" t="s">
        <v>1021</v>
      </c>
      <c r="D373" s="207" t="s">
        <v>363</v>
      </c>
      <c r="E373" s="208" t="s">
        <v>2926</v>
      </c>
      <c r="F373" s="209" t="s">
        <v>2927</v>
      </c>
      <c r="G373" s="210" t="s">
        <v>614</v>
      </c>
      <c r="H373" s="211">
        <v>1</v>
      </c>
      <c r="I373" s="212"/>
      <c r="J373" s="213">
        <f>ROUND(I373*H373,2)</f>
        <v>0</v>
      </c>
      <c r="K373" s="209" t="s">
        <v>21</v>
      </c>
      <c r="L373" s="62"/>
      <c r="M373" s="214" t="s">
        <v>21</v>
      </c>
      <c r="N373" s="215" t="s">
        <v>41</v>
      </c>
      <c r="O373" s="43"/>
      <c r="P373" s="216">
        <f>O373*H373</f>
        <v>0</v>
      </c>
      <c r="Q373" s="216">
        <v>0</v>
      </c>
      <c r="R373" s="216">
        <f>Q373*H373</f>
        <v>0</v>
      </c>
      <c r="S373" s="216">
        <v>0</v>
      </c>
      <c r="T373" s="217">
        <f>S373*H373</f>
        <v>0</v>
      </c>
      <c r="AR373" s="25" t="s">
        <v>464</v>
      </c>
      <c r="AT373" s="25" t="s">
        <v>363</v>
      </c>
      <c r="AU373" s="25" t="s">
        <v>79</v>
      </c>
      <c r="AY373" s="25" t="s">
        <v>361</v>
      </c>
      <c r="BE373" s="218">
        <f>IF(N373="základní",J373,0)</f>
        <v>0</v>
      </c>
      <c r="BF373" s="218">
        <f>IF(N373="snížená",J373,0)</f>
        <v>0</v>
      </c>
      <c r="BG373" s="218">
        <f>IF(N373="zákl. přenesená",J373,0)</f>
        <v>0</v>
      </c>
      <c r="BH373" s="218">
        <f>IF(N373="sníž. přenesená",J373,0)</f>
        <v>0</v>
      </c>
      <c r="BI373" s="218">
        <f>IF(N373="nulová",J373,0)</f>
        <v>0</v>
      </c>
      <c r="BJ373" s="25" t="s">
        <v>77</v>
      </c>
      <c r="BK373" s="218">
        <f>ROUND(I373*H373,2)</f>
        <v>0</v>
      </c>
      <c r="BL373" s="25" t="s">
        <v>464</v>
      </c>
      <c r="BM373" s="25" t="s">
        <v>1575</v>
      </c>
    </row>
    <row r="374" spans="2:65" s="1" customFormat="1" ht="13.5">
      <c r="B374" s="42"/>
      <c r="C374" s="64"/>
      <c r="D374" s="235" t="s">
        <v>369</v>
      </c>
      <c r="E374" s="64"/>
      <c r="F374" s="285" t="s">
        <v>2927</v>
      </c>
      <c r="G374" s="64"/>
      <c r="H374" s="64"/>
      <c r="I374" s="175"/>
      <c r="J374" s="64"/>
      <c r="K374" s="64"/>
      <c r="L374" s="62"/>
      <c r="M374" s="221"/>
      <c r="N374" s="43"/>
      <c r="O374" s="43"/>
      <c r="P374" s="43"/>
      <c r="Q374" s="43"/>
      <c r="R374" s="43"/>
      <c r="S374" s="43"/>
      <c r="T374" s="79"/>
      <c r="AT374" s="25" t="s">
        <v>369</v>
      </c>
      <c r="AU374" s="25" t="s">
        <v>79</v>
      </c>
    </row>
    <row r="375" spans="2:65" s="1" customFormat="1" ht="22.5" customHeight="1">
      <c r="B375" s="42"/>
      <c r="C375" s="207" t="s">
        <v>1026</v>
      </c>
      <c r="D375" s="207" t="s">
        <v>363</v>
      </c>
      <c r="E375" s="208" t="s">
        <v>2928</v>
      </c>
      <c r="F375" s="209" t="s">
        <v>2929</v>
      </c>
      <c r="G375" s="210" t="s">
        <v>2840</v>
      </c>
      <c r="H375" s="211">
        <v>1</v>
      </c>
      <c r="I375" s="212"/>
      <c r="J375" s="213">
        <f>ROUND(I375*H375,2)</f>
        <v>0</v>
      </c>
      <c r="K375" s="209" t="s">
        <v>367</v>
      </c>
      <c r="L375" s="62"/>
      <c r="M375" s="214" t="s">
        <v>21</v>
      </c>
      <c r="N375" s="215" t="s">
        <v>41</v>
      </c>
      <c r="O375" s="43"/>
      <c r="P375" s="216">
        <f>O375*H375</f>
        <v>0</v>
      </c>
      <c r="Q375" s="216">
        <v>1.9599999999999999E-3</v>
      </c>
      <c r="R375" s="216">
        <f>Q375*H375</f>
        <v>1.9599999999999999E-3</v>
      </c>
      <c r="S375" s="216">
        <v>0</v>
      </c>
      <c r="T375" s="217">
        <f>S375*H375</f>
        <v>0</v>
      </c>
      <c r="AR375" s="25" t="s">
        <v>464</v>
      </c>
      <c r="AT375" s="25" t="s">
        <v>363</v>
      </c>
      <c r="AU375" s="25" t="s">
        <v>79</v>
      </c>
      <c r="AY375" s="25" t="s">
        <v>361</v>
      </c>
      <c r="BE375" s="218">
        <f>IF(N375="základní",J375,0)</f>
        <v>0</v>
      </c>
      <c r="BF375" s="218">
        <f>IF(N375="snížená",J375,0)</f>
        <v>0</v>
      </c>
      <c r="BG375" s="218">
        <f>IF(N375="zákl. přenesená",J375,0)</f>
        <v>0</v>
      </c>
      <c r="BH375" s="218">
        <f>IF(N375="sníž. přenesená",J375,0)</f>
        <v>0</v>
      </c>
      <c r="BI375" s="218">
        <f>IF(N375="nulová",J375,0)</f>
        <v>0</v>
      </c>
      <c r="BJ375" s="25" t="s">
        <v>77</v>
      </c>
      <c r="BK375" s="218">
        <f>ROUND(I375*H375,2)</f>
        <v>0</v>
      </c>
      <c r="BL375" s="25" t="s">
        <v>464</v>
      </c>
      <c r="BM375" s="25" t="s">
        <v>1583</v>
      </c>
    </row>
    <row r="376" spans="2:65" s="1" customFormat="1" ht="13.5">
      <c r="B376" s="42"/>
      <c r="C376" s="64"/>
      <c r="D376" s="235" t="s">
        <v>369</v>
      </c>
      <c r="E376" s="64"/>
      <c r="F376" s="285" t="s">
        <v>2929</v>
      </c>
      <c r="G376" s="64"/>
      <c r="H376" s="64"/>
      <c r="I376" s="175"/>
      <c r="J376" s="64"/>
      <c r="K376" s="64"/>
      <c r="L376" s="62"/>
      <c r="M376" s="221"/>
      <c r="N376" s="43"/>
      <c r="O376" s="43"/>
      <c r="P376" s="43"/>
      <c r="Q376" s="43"/>
      <c r="R376" s="43"/>
      <c r="S376" s="43"/>
      <c r="T376" s="79"/>
      <c r="AT376" s="25" t="s">
        <v>369</v>
      </c>
      <c r="AU376" s="25" t="s">
        <v>79</v>
      </c>
    </row>
    <row r="377" spans="2:65" s="1" customFormat="1" ht="22.5" customHeight="1">
      <c r="B377" s="42"/>
      <c r="C377" s="207" t="s">
        <v>1032</v>
      </c>
      <c r="D377" s="207" t="s">
        <v>363</v>
      </c>
      <c r="E377" s="208" t="s">
        <v>2930</v>
      </c>
      <c r="F377" s="209" t="s">
        <v>2931</v>
      </c>
      <c r="G377" s="210" t="s">
        <v>614</v>
      </c>
      <c r="H377" s="211">
        <v>2</v>
      </c>
      <c r="I377" s="212"/>
      <c r="J377" s="213">
        <f>ROUND(I377*H377,2)</f>
        <v>0</v>
      </c>
      <c r="K377" s="209" t="s">
        <v>21</v>
      </c>
      <c r="L377" s="62"/>
      <c r="M377" s="214" t="s">
        <v>21</v>
      </c>
      <c r="N377" s="215" t="s">
        <v>41</v>
      </c>
      <c r="O377" s="43"/>
      <c r="P377" s="216">
        <f>O377*H377</f>
        <v>0</v>
      </c>
      <c r="Q377" s="216">
        <v>0</v>
      </c>
      <c r="R377" s="216">
        <f>Q377*H377</f>
        <v>0</v>
      </c>
      <c r="S377" s="216">
        <v>0</v>
      </c>
      <c r="T377" s="217">
        <f>S377*H377</f>
        <v>0</v>
      </c>
      <c r="AR377" s="25" t="s">
        <v>464</v>
      </c>
      <c r="AT377" s="25" t="s">
        <v>363</v>
      </c>
      <c r="AU377" s="25" t="s">
        <v>79</v>
      </c>
      <c r="AY377" s="25" t="s">
        <v>361</v>
      </c>
      <c r="BE377" s="218">
        <f>IF(N377="základní",J377,0)</f>
        <v>0</v>
      </c>
      <c r="BF377" s="218">
        <f>IF(N377="snížená",J377,0)</f>
        <v>0</v>
      </c>
      <c r="BG377" s="218">
        <f>IF(N377="zákl. přenesená",J377,0)</f>
        <v>0</v>
      </c>
      <c r="BH377" s="218">
        <f>IF(N377="sníž. přenesená",J377,0)</f>
        <v>0</v>
      </c>
      <c r="BI377" s="218">
        <f>IF(N377="nulová",J377,0)</f>
        <v>0</v>
      </c>
      <c r="BJ377" s="25" t="s">
        <v>77</v>
      </c>
      <c r="BK377" s="218">
        <f>ROUND(I377*H377,2)</f>
        <v>0</v>
      </c>
      <c r="BL377" s="25" t="s">
        <v>464</v>
      </c>
      <c r="BM377" s="25" t="s">
        <v>1596</v>
      </c>
    </row>
    <row r="378" spans="2:65" s="1" customFormat="1" ht="13.5">
      <c r="B378" s="42"/>
      <c r="C378" s="64"/>
      <c r="D378" s="235" t="s">
        <v>369</v>
      </c>
      <c r="E378" s="64"/>
      <c r="F378" s="285" t="s">
        <v>2931</v>
      </c>
      <c r="G378" s="64"/>
      <c r="H378" s="64"/>
      <c r="I378" s="175"/>
      <c r="J378" s="64"/>
      <c r="K378" s="64"/>
      <c r="L378" s="62"/>
      <c r="M378" s="221"/>
      <c r="N378" s="43"/>
      <c r="O378" s="43"/>
      <c r="P378" s="43"/>
      <c r="Q378" s="43"/>
      <c r="R378" s="43"/>
      <c r="S378" s="43"/>
      <c r="T378" s="79"/>
      <c r="AT378" s="25" t="s">
        <v>369</v>
      </c>
      <c r="AU378" s="25" t="s">
        <v>79</v>
      </c>
    </row>
    <row r="379" spans="2:65" s="1" customFormat="1" ht="22.5" customHeight="1">
      <c r="B379" s="42"/>
      <c r="C379" s="207" t="s">
        <v>1037</v>
      </c>
      <c r="D379" s="207" t="s">
        <v>363</v>
      </c>
      <c r="E379" s="208" t="s">
        <v>2932</v>
      </c>
      <c r="F379" s="209" t="s">
        <v>2933</v>
      </c>
      <c r="G379" s="210" t="s">
        <v>614</v>
      </c>
      <c r="H379" s="211">
        <v>2</v>
      </c>
      <c r="I379" s="212"/>
      <c r="J379" s="213">
        <f>ROUND(I379*H379,2)</f>
        <v>0</v>
      </c>
      <c r="K379" s="209" t="s">
        <v>21</v>
      </c>
      <c r="L379" s="62"/>
      <c r="M379" s="214" t="s">
        <v>21</v>
      </c>
      <c r="N379" s="215" t="s">
        <v>41</v>
      </c>
      <c r="O379" s="43"/>
      <c r="P379" s="216">
        <f>O379*H379</f>
        <v>0</v>
      </c>
      <c r="Q379" s="216">
        <v>0</v>
      </c>
      <c r="R379" s="216">
        <f>Q379*H379</f>
        <v>0</v>
      </c>
      <c r="S379" s="216">
        <v>0</v>
      </c>
      <c r="T379" s="217">
        <f>S379*H379</f>
        <v>0</v>
      </c>
      <c r="AR379" s="25" t="s">
        <v>464</v>
      </c>
      <c r="AT379" s="25" t="s">
        <v>363</v>
      </c>
      <c r="AU379" s="25" t="s">
        <v>79</v>
      </c>
      <c r="AY379" s="25" t="s">
        <v>361</v>
      </c>
      <c r="BE379" s="218">
        <f>IF(N379="základní",J379,0)</f>
        <v>0</v>
      </c>
      <c r="BF379" s="218">
        <f>IF(N379="snížená",J379,0)</f>
        <v>0</v>
      </c>
      <c r="BG379" s="218">
        <f>IF(N379="zákl. přenesená",J379,0)</f>
        <v>0</v>
      </c>
      <c r="BH379" s="218">
        <f>IF(N379="sníž. přenesená",J379,0)</f>
        <v>0</v>
      </c>
      <c r="BI379" s="218">
        <f>IF(N379="nulová",J379,0)</f>
        <v>0</v>
      </c>
      <c r="BJ379" s="25" t="s">
        <v>77</v>
      </c>
      <c r="BK379" s="218">
        <f>ROUND(I379*H379,2)</f>
        <v>0</v>
      </c>
      <c r="BL379" s="25" t="s">
        <v>464</v>
      </c>
      <c r="BM379" s="25" t="s">
        <v>1607</v>
      </c>
    </row>
    <row r="380" spans="2:65" s="1" customFormat="1" ht="13.5">
      <c r="B380" s="42"/>
      <c r="C380" s="64"/>
      <c r="D380" s="235" t="s">
        <v>369</v>
      </c>
      <c r="E380" s="64"/>
      <c r="F380" s="285" t="s">
        <v>2933</v>
      </c>
      <c r="G380" s="64"/>
      <c r="H380" s="64"/>
      <c r="I380" s="175"/>
      <c r="J380" s="64"/>
      <c r="K380" s="64"/>
      <c r="L380" s="62"/>
      <c r="M380" s="221"/>
      <c r="N380" s="43"/>
      <c r="O380" s="43"/>
      <c r="P380" s="43"/>
      <c r="Q380" s="43"/>
      <c r="R380" s="43"/>
      <c r="S380" s="43"/>
      <c r="T380" s="79"/>
      <c r="AT380" s="25" t="s">
        <v>369</v>
      </c>
      <c r="AU380" s="25" t="s">
        <v>79</v>
      </c>
    </row>
    <row r="381" spans="2:65" s="1" customFormat="1" ht="22.5" customHeight="1">
      <c r="B381" s="42"/>
      <c r="C381" s="207" t="s">
        <v>1042</v>
      </c>
      <c r="D381" s="207" t="s">
        <v>363</v>
      </c>
      <c r="E381" s="208" t="s">
        <v>2934</v>
      </c>
      <c r="F381" s="209" t="s">
        <v>2935</v>
      </c>
      <c r="G381" s="210" t="s">
        <v>614</v>
      </c>
      <c r="H381" s="211">
        <v>2</v>
      </c>
      <c r="I381" s="212"/>
      <c r="J381" s="213">
        <f>ROUND(I381*H381,2)</f>
        <v>0</v>
      </c>
      <c r="K381" s="209" t="s">
        <v>21</v>
      </c>
      <c r="L381" s="62"/>
      <c r="M381" s="214" t="s">
        <v>21</v>
      </c>
      <c r="N381" s="215" t="s">
        <v>41</v>
      </c>
      <c r="O381" s="43"/>
      <c r="P381" s="216">
        <f>O381*H381</f>
        <v>0</v>
      </c>
      <c r="Q381" s="216">
        <v>0</v>
      </c>
      <c r="R381" s="216">
        <f>Q381*H381</f>
        <v>0</v>
      </c>
      <c r="S381" s="216">
        <v>0</v>
      </c>
      <c r="T381" s="217">
        <f>S381*H381</f>
        <v>0</v>
      </c>
      <c r="AR381" s="25" t="s">
        <v>464</v>
      </c>
      <c r="AT381" s="25" t="s">
        <v>363</v>
      </c>
      <c r="AU381" s="25" t="s">
        <v>79</v>
      </c>
      <c r="AY381" s="25" t="s">
        <v>361</v>
      </c>
      <c r="BE381" s="218">
        <f>IF(N381="základní",J381,0)</f>
        <v>0</v>
      </c>
      <c r="BF381" s="218">
        <f>IF(N381="snížená",J381,0)</f>
        <v>0</v>
      </c>
      <c r="BG381" s="218">
        <f>IF(N381="zákl. přenesená",J381,0)</f>
        <v>0</v>
      </c>
      <c r="BH381" s="218">
        <f>IF(N381="sníž. přenesená",J381,0)</f>
        <v>0</v>
      </c>
      <c r="BI381" s="218">
        <f>IF(N381="nulová",J381,0)</f>
        <v>0</v>
      </c>
      <c r="BJ381" s="25" t="s">
        <v>77</v>
      </c>
      <c r="BK381" s="218">
        <f>ROUND(I381*H381,2)</f>
        <v>0</v>
      </c>
      <c r="BL381" s="25" t="s">
        <v>464</v>
      </c>
      <c r="BM381" s="25" t="s">
        <v>1620</v>
      </c>
    </row>
    <row r="382" spans="2:65" s="1" customFormat="1" ht="13.5">
      <c r="B382" s="42"/>
      <c r="C382" s="64"/>
      <c r="D382" s="235" t="s">
        <v>369</v>
      </c>
      <c r="E382" s="64"/>
      <c r="F382" s="285" t="s">
        <v>2935</v>
      </c>
      <c r="G382" s="64"/>
      <c r="H382" s="64"/>
      <c r="I382" s="175"/>
      <c r="J382" s="64"/>
      <c r="K382" s="64"/>
      <c r="L382" s="62"/>
      <c r="M382" s="221"/>
      <c r="N382" s="43"/>
      <c r="O382" s="43"/>
      <c r="P382" s="43"/>
      <c r="Q382" s="43"/>
      <c r="R382" s="43"/>
      <c r="S382" s="43"/>
      <c r="T382" s="79"/>
      <c r="AT382" s="25" t="s">
        <v>369</v>
      </c>
      <c r="AU382" s="25" t="s">
        <v>79</v>
      </c>
    </row>
    <row r="383" spans="2:65" s="1" customFormat="1" ht="31.5" customHeight="1">
      <c r="B383" s="42"/>
      <c r="C383" s="207" t="s">
        <v>1049</v>
      </c>
      <c r="D383" s="207" t="s">
        <v>363</v>
      </c>
      <c r="E383" s="208" t="s">
        <v>2936</v>
      </c>
      <c r="F383" s="209" t="s">
        <v>2937</v>
      </c>
      <c r="G383" s="210" t="s">
        <v>2840</v>
      </c>
      <c r="H383" s="211">
        <v>1</v>
      </c>
      <c r="I383" s="212"/>
      <c r="J383" s="213">
        <f>ROUND(I383*H383,2)</f>
        <v>0</v>
      </c>
      <c r="K383" s="209" t="s">
        <v>367</v>
      </c>
      <c r="L383" s="62"/>
      <c r="M383" s="214" t="s">
        <v>21</v>
      </c>
      <c r="N383" s="215" t="s">
        <v>41</v>
      </c>
      <c r="O383" s="43"/>
      <c r="P383" s="216">
        <f>O383*H383</f>
        <v>0</v>
      </c>
      <c r="Q383" s="216">
        <v>1.9599999999999999E-3</v>
      </c>
      <c r="R383" s="216">
        <f>Q383*H383</f>
        <v>1.9599999999999999E-3</v>
      </c>
      <c r="S383" s="216">
        <v>0</v>
      </c>
      <c r="T383" s="217">
        <f>S383*H383</f>
        <v>0</v>
      </c>
      <c r="AR383" s="25" t="s">
        <v>464</v>
      </c>
      <c r="AT383" s="25" t="s">
        <v>363</v>
      </c>
      <c r="AU383" s="25" t="s">
        <v>79</v>
      </c>
      <c r="AY383" s="25" t="s">
        <v>361</v>
      </c>
      <c r="BE383" s="218">
        <f>IF(N383="základní",J383,0)</f>
        <v>0</v>
      </c>
      <c r="BF383" s="218">
        <f>IF(N383="snížená",J383,0)</f>
        <v>0</v>
      </c>
      <c r="BG383" s="218">
        <f>IF(N383="zákl. přenesená",J383,0)</f>
        <v>0</v>
      </c>
      <c r="BH383" s="218">
        <f>IF(N383="sníž. přenesená",J383,0)</f>
        <v>0</v>
      </c>
      <c r="BI383" s="218">
        <f>IF(N383="nulová",J383,0)</f>
        <v>0</v>
      </c>
      <c r="BJ383" s="25" t="s">
        <v>77</v>
      </c>
      <c r="BK383" s="218">
        <f>ROUND(I383*H383,2)</f>
        <v>0</v>
      </c>
      <c r="BL383" s="25" t="s">
        <v>464</v>
      </c>
      <c r="BM383" s="25" t="s">
        <v>1641</v>
      </c>
    </row>
    <row r="384" spans="2:65" s="1" customFormat="1" ht="27">
      <c r="B384" s="42"/>
      <c r="C384" s="64"/>
      <c r="D384" s="235" t="s">
        <v>369</v>
      </c>
      <c r="E384" s="64"/>
      <c r="F384" s="285" t="s">
        <v>2937</v>
      </c>
      <c r="G384" s="64"/>
      <c r="H384" s="64"/>
      <c r="I384" s="175"/>
      <c r="J384" s="64"/>
      <c r="K384" s="64"/>
      <c r="L384" s="62"/>
      <c r="M384" s="221"/>
      <c r="N384" s="43"/>
      <c r="O384" s="43"/>
      <c r="P384" s="43"/>
      <c r="Q384" s="43"/>
      <c r="R384" s="43"/>
      <c r="S384" s="43"/>
      <c r="T384" s="79"/>
      <c r="AT384" s="25" t="s">
        <v>369</v>
      </c>
      <c r="AU384" s="25" t="s">
        <v>79</v>
      </c>
    </row>
    <row r="385" spans="2:65" s="1" customFormat="1" ht="31.5" customHeight="1">
      <c r="B385" s="42"/>
      <c r="C385" s="207" t="s">
        <v>1055</v>
      </c>
      <c r="D385" s="207" t="s">
        <v>363</v>
      </c>
      <c r="E385" s="208" t="s">
        <v>2938</v>
      </c>
      <c r="F385" s="209" t="s">
        <v>2939</v>
      </c>
      <c r="G385" s="210" t="s">
        <v>2840</v>
      </c>
      <c r="H385" s="211">
        <v>2</v>
      </c>
      <c r="I385" s="212"/>
      <c r="J385" s="213">
        <f>ROUND(I385*H385,2)</f>
        <v>0</v>
      </c>
      <c r="K385" s="209" t="s">
        <v>21</v>
      </c>
      <c r="L385" s="62"/>
      <c r="M385" s="214" t="s">
        <v>21</v>
      </c>
      <c r="N385" s="215" t="s">
        <v>41</v>
      </c>
      <c r="O385" s="43"/>
      <c r="P385" s="216">
        <f>O385*H385</f>
        <v>0</v>
      </c>
      <c r="Q385" s="216">
        <v>0</v>
      </c>
      <c r="R385" s="216">
        <f>Q385*H385</f>
        <v>0</v>
      </c>
      <c r="S385" s="216">
        <v>0</v>
      </c>
      <c r="T385" s="217">
        <f>S385*H385</f>
        <v>0</v>
      </c>
      <c r="AR385" s="25" t="s">
        <v>464</v>
      </c>
      <c r="AT385" s="25" t="s">
        <v>363</v>
      </c>
      <c r="AU385" s="25" t="s">
        <v>79</v>
      </c>
      <c r="AY385" s="25" t="s">
        <v>361</v>
      </c>
      <c r="BE385" s="218">
        <f>IF(N385="základní",J385,0)</f>
        <v>0</v>
      </c>
      <c r="BF385" s="218">
        <f>IF(N385="snížená",J385,0)</f>
        <v>0</v>
      </c>
      <c r="BG385" s="218">
        <f>IF(N385="zákl. přenesená",J385,0)</f>
        <v>0</v>
      </c>
      <c r="BH385" s="218">
        <f>IF(N385="sníž. přenesená",J385,0)</f>
        <v>0</v>
      </c>
      <c r="BI385" s="218">
        <f>IF(N385="nulová",J385,0)</f>
        <v>0</v>
      </c>
      <c r="BJ385" s="25" t="s">
        <v>77</v>
      </c>
      <c r="BK385" s="218">
        <f>ROUND(I385*H385,2)</f>
        <v>0</v>
      </c>
      <c r="BL385" s="25" t="s">
        <v>464</v>
      </c>
      <c r="BM385" s="25" t="s">
        <v>1654</v>
      </c>
    </row>
    <row r="386" spans="2:65" s="1" customFormat="1" ht="27">
      <c r="B386" s="42"/>
      <c r="C386" s="64"/>
      <c r="D386" s="235" t="s">
        <v>369</v>
      </c>
      <c r="E386" s="64"/>
      <c r="F386" s="285" t="s">
        <v>2939</v>
      </c>
      <c r="G386" s="64"/>
      <c r="H386" s="64"/>
      <c r="I386" s="175"/>
      <c r="J386" s="64"/>
      <c r="K386" s="64"/>
      <c r="L386" s="62"/>
      <c r="M386" s="221"/>
      <c r="N386" s="43"/>
      <c r="O386" s="43"/>
      <c r="P386" s="43"/>
      <c r="Q386" s="43"/>
      <c r="R386" s="43"/>
      <c r="S386" s="43"/>
      <c r="T386" s="79"/>
      <c r="AT386" s="25" t="s">
        <v>369</v>
      </c>
      <c r="AU386" s="25" t="s">
        <v>79</v>
      </c>
    </row>
    <row r="387" spans="2:65" s="1" customFormat="1" ht="22.5" customHeight="1">
      <c r="B387" s="42"/>
      <c r="C387" s="207" t="s">
        <v>1060</v>
      </c>
      <c r="D387" s="207" t="s">
        <v>363</v>
      </c>
      <c r="E387" s="208" t="s">
        <v>2940</v>
      </c>
      <c r="F387" s="209" t="s">
        <v>2941</v>
      </c>
      <c r="G387" s="210" t="s">
        <v>614</v>
      </c>
      <c r="H387" s="211">
        <v>2</v>
      </c>
      <c r="I387" s="212"/>
      <c r="J387" s="213">
        <f>ROUND(I387*H387,2)</f>
        <v>0</v>
      </c>
      <c r="K387" s="209" t="s">
        <v>367</v>
      </c>
      <c r="L387" s="62"/>
      <c r="M387" s="214" t="s">
        <v>21</v>
      </c>
      <c r="N387" s="215" t="s">
        <v>41</v>
      </c>
      <c r="O387" s="43"/>
      <c r="P387" s="216">
        <f>O387*H387</f>
        <v>0</v>
      </c>
      <c r="Q387" s="216">
        <v>1.6000000000000001E-4</v>
      </c>
      <c r="R387" s="216">
        <f>Q387*H387</f>
        <v>3.2000000000000003E-4</v>
      </c>
      <c r="S387" s="216">
        <v>0</v>
      </c>
      <c r="T387" s="217">
        <f>S387*H387</f>
        <v>0</v>
      </c>
      <c r="AR387" s="25" t="s">
        <v>464</v>
      </c>
      <c r="AT387" s="25" t="s">
        <v>363</v>
      </c>
      <c r="AU387" s="25" t="s">
        <v>79</v>
      </c>
      <c r="AY387" s="25" t="s">
        <v>361</v>
      </c>
      <c r="BE387" s="218">
        <f>IF(N387="základní",J387,0)</f>
        <v>0</v>
      </c>
      <c r="BF387" s="218">
        <f>IF(N387="snížená",J387,0)</f>
        <v>0</v>
      </c>
      <c r="BG387" s="218">
        <f>IF(N387="zákl. přenesená",J387,0)</f>
        <v>0</v>
      </c>
      <c r="BH387" s="218">
        <f>IF(N387="sníž. přenesená",J387,0)</f>
        <v>0</v>
      </c>
      <c r="BI387" s="218">
        <f>IF(N387="nulová",J387,0)</f>
        <v>0</v>
      </c>
      <c r="BJ387" s="25" t="s">
        <v>77</v>
      </c>
      <c r="BK387" s="218">
        <f>ROUND(I387*H387,2)</f>
        <v>0</v>
      </c>
      <c r="BL387" s="25" t="s">
        <v>464</v>
      </c>
      <c r="BM387" s="25" t="s">
        <v>1667</v>
      </c>
    </row>
    <row r="388" spans="2:65" s="1" customFormat="1" ht="13.5">
      <c r="B388" s="42"/>
      <c r="C388" s="64"/>
      <c r="D388" s="235" t="s">
        <v>369</v>
      </c>
      <c r="E388" s="64"/>
      <c r="F388" s="285" t="s">
        <v>2941</v>
      </c>
      <c r="G388" s="64"/>
      <c r="H388" s="64"/>
      <c r="I388" s="175"/>
      <c r="J388" s="64"/>
      <c r="K388" s="64"/>
      <c r="L388" s="62"/>
      <c r="M388" s="221"/>
      <c r="N388" s="43"/>
      <c r="O388" s="43"/>
      <c r="P388" s="43"/>
      <c r="Q388" s="43"/>
      <c r="R388" s="43"/>
      <c r="S388" s="43"/>
      <c r="T388" s="79"/>
      <c r="AT388" s="25" t="s">
        <v>369</v>
      </c>
      <c r="AU388" s="25" t="s">
        <v>79</v>
      </c>
    </row>
    <row r="389" spans="2:65" s="1" customFormat="1" ht="22.5" customHeight="1">
      <c r="B389" s="42"/>
      <c r="C389" s="207" t="s">
        <v>269</v>
      </c>
      <c r="D389" s="207" t="s">
        <v>363</v>
      </c>
      <c r="E389" s="208" t="s">
        <v>2942</v>
      </c>
      <c r="F389" s="209" t="s">
        <v>2943</v>
      </c>
      <c r="G389" s="210" t="s">
        <v>614</v>
      </c>
      <c r="H389" s="211">
        <v>4</v>
      </c>
      <c r="I389" s="212"/>
      <c r="J389" s="213">
        <f>ROUND(I389*H389,2)</f>
        <v>0</v>
      </c>
      <c r="K389" s="209" t="s">
        <v>367</v>
      </c>
      <c r="L389" s="62"/>
      <c r="M389" s="214" t="s">
        <v>21</v>
      </c>
      <c r="N389" s="215" t="s">
        <v>41</v>
      </c>
      <c r="O389" s="43"/>
      <c r="P389" s="216">
        <f>O389*H389</f>
        <v>0</v>
      </c>
      <c r="Q389" s="216">
        <v>1.3999999999999999E-4</v>
      </c>
      <c r="R389" s="216">
        <f>Q389*H389</f>
        <v>5.5999999999999995E-4</v>
      </c>
      <c r="S389" s="216">
        <v>0</v>
      </c>
      <c r="T389" s="217">
        <f>S389*H389</f>
        <v>0</v>
      </c>
      <c r="AR389" s="25" t="s">
        <v>464</v>
      </c>
      <c r="AT389" s="25" t="s">
        <v>363</v>
      </c>
      <c r="AU389" s="25" t="s">
        <v>79</v>
      </c>
      <c r="AY389" s="25" t="s">
        <v>361</v>
      </c>
      <c r="BE389" s="218">
        <f>IF(N389="základní",J389,0)</f>
        <v>0</v>
      </c>
      <c r="BF389" s="218">
        <f>IF(N389="snížená",J389,0)</f>
        <v>0</v>
      </c>
      <c r="BG389" s="218">
        <f>IF(N389="zákl. přenesená",J389,0)</f>
        <v>0</v>
      </c>
      <c r="BH389" s="218">
        <f>IF(N389="sníž. přenesená",J389,0)</f>
        <v>0</v>
      </c>
      <c r="BI389" s="218">
        <f>IF(N389="nulová",J389,0)</f>
        <v>0</v>
      </c>
      <c r="BJ389" s="25" t="s">
        <v>77</v>
      </c>
      <c r="BK389" s="218">
        <f>ROUND(I389*H389,2)</f>
        <v>0</v>
      </c>
      <c r="BL389" s="25" t="s">
        <v>464</v>
      </c>
      <c r="BM389" s="25" t="s">
        <v>1681</v>
      </c>
    </row>
    <row r="390" spans="2:65" s="1" customFormat="1" ht="13.5">
      <c r="B390" s="42"/>
      <c r="C390" s="64"/>
      <c r="D390" s="235" t="s">
        <v>369</v>
      </c>
      <c r="E390" s="64"/>
      <c r="F390" s="285" t="s">
        <v>2943</v>
      </c>
      <c r="G390" s="64"/>
      <c r="H390" s="64"/>
      <c r="I390" s="175"/>
      <c r="J390" s="64"/>
      <c r="K390" s="64"/>
      <c r="L390" s="62"/>
      <c r="M390" s="221"/>
      <c r="N390" s="43"/>
      <c r="O390" s="43"/>
      <c r="P390" s="43"/>
      <c r="Q390" s="43"/>
      <c r="R390" s="43"/>
      <c r="S390" s="43"/>
      <c r="T390" s="79"/>
      <c r="AT390" s="25" t="s">
        <v>369</v>
      </c>
      <c r="AU390" s="25" t="s">
        <v>79</v>
      </c>
    </row>
    <row r="391" spans="2:65" s="1" customFormat="1" ht="22.5" customHeight="1">
      <c r="B391" s="42"/>
      <c r="C391" s="207" t="s">
        <v>1073</v>
      </c>
      <c r="D391" s="207" t="s">
        <v>363</v>
      </c>
      <c r="E391" s="208" t="s">
        <v>2944</v>
      </c>
      <c r="F391" s="209" t="s">
        <v>2945</v>
      </c>
      <c r="G391" s="210" t="s">
        <v>614</v>
      </c>
      <c r="H391" s="211">
        <v>2</v>
      </c>
      <c r="I391" s="212"/>
      <c r="J391" s="213">
        <f>ROUND(I391*H391,2)</f>
        <v>0</v>
      </c>
      <c r="K391" s="209" t="s">
        <v>367</v>
      </c>
      <c r="L391" s="62"/>
      <c r="M391" s="214" t="s">
        <v>21</v>
      </c>
      <c r="N391" s="215" t="s">
        <v>41</v>
      </c>
      <c r="O391" s="43"/>
      <c r="P391" s="216">
        <f>O391*H391</f>
        <v>0</v>
      </c>
      <c r="Q391" s="216">
        <v>2.3000000000000001E-4</v>
      </c>
      <c r="R391" s="216">
        <f>Q391*H391</f>
        <v>4.6000000000000001E-4</v>
      </c>
      <c r="S391" s="216">
        <v>0</v>
      </c>
      <c r="T391" s="217">
        <f>S391*H391</f>
        <v>0</v>
      </c>
      <c r="AR391" s="25" t="s">
        <v>464</v>
      </c>
      <c r="AT391" s="25" t="s">
        <v>363</v>
      </c>
      <c r="AU391" s="25" t="s">
        <v>79</v>
      </c>
      <c r="AY391" s="25" t="s">
        <v>361</v>
      </c>
      <c r="BE391" s="218">
        <f>IF(N391="základní",J391,0)</f>
        <v>0</v>
      </c>
      <c r="BF391" s="218">
        <f>IF(N391="snížená",J391,0)</f>
        <v>0</v>
      </c>
      <c r="BG391" s="218">
        <f>IF(N391="zákl. přenesená",J391,0)</f>
        <v>0</v>
      </c>
      <c r="BH391" s="218">
        <f>IF(N391="sníž. přenesená",J391,0)</f>
        <v>0</v>
      </c>
      <c r="BI391" s="218">
        <f>IF(N391="nulová",J391,0)</f>
        <v>0</v>
      </c>
      <c r="BJ391" s="25" t="s">
        <v>77</v>
      </c>
      <c r="BK391" s="218">
        <f>ROUND(I391*H391,2)</f>
        <v>0</v>
      </c>
      <c r="BL391" s="25" t="s">
        <v>464</v>
      </c>
      <c r="BM391" s="25" t="s">
        <v>1693</v>
      </c>
    </row>
    <row r="392" spans="2:65" s="1" customFormat="1" ht="13.5">
      <c r="B392" s="42"/>
      <c r="C392" s="64"/>
      <c r="D392" s="235" t="s">
        <v>369</v>
      </c>
      <c r="E392" s="64"/>
      <c r="F392" s="285" t="s">
        <v>2945</v>
      </c>
      <c r="G392" s="64"/>
      <c r="H392" s="64"/>
      <c r="I392" s="175"/>
      <c r="J392" s="64"/>
      <c r="K392" s="64"/>
      <c r="L392" s="62"/>
      <c r="M392" s="221"/>
      <c r="N392" s="43"/>
      <c r="O392" s="43"/>
      <c r="P392" s="43"/>
      <c r="Q392" s="43"/>
      <c r="R392" s="43"/>
      <c r="S392" s="43"/>
      <c r="T392" s="79"/>
      <c r="AT392" s="25" t="s">
        <v>369</v>
      </c>
      <c r="AU392" s="25" t="s">
        <v>79</v>
      </c>
    </row>
    <row r="393" spans="2:65" s="1" customFormat="1" ht="22.5" customHeight="1">
      <c r="B393" s="42"/>
      <c r="C393" s="207" t="s">
        <v>1101</v>
      </c>
      <c r="D393" s="207" t="s">
        <v>363</v>
      </c>
      <c r="E393" s="208" t="s">
        <v>2946</v>
      </c>
      <c r="F393" s="209" t="s">
        <v>2947</v>
      </c>
      <c r="G393" s="210" t="s">
        <v>614</v>
      </c>
      <c r="H393" s="211">
        <v>2</v>
      </c>
      <c r="I393" s="212"/>
      <c r="J393" s="213">
        <f>ROUND(I393*H393,2)</f>
        <v>0</v>
      </c>
      <c r="K393" s="209" t="s">
        <v>367</v>
      </c>
      <c r="L393" s="62"/>
      <c r="M393" s="214" t="s">
        <v>21</v>
      </c>
      <c r="N393" s="215" t="s">
        <v>41</v>
      </c>
      <c r="O393" s="43"/>
      <c r="P393" s="216">
        <f>O393*H393</f>
        <v>0</v>
      </c>
      <c r="Q393" s="216">
        <v>5.1999999999999995E-4</v>
      </c>
      <c r="R393" s="216">
        <f>Q393*H393</f>
        <v>1.0399999999999999E-3</v>
      </c>
      <c r="S393" s="216">
        <v>0</v>
      </c>
      <c r="T393" s="217">
        <f>S393*H393</f>
        <v>0</v>
      </c>
      <c r="AR393" s="25" t="s">
        <v>464</v>
      </c>
      <c r="AT393" s="25" t="s">
        <v>363</v>
      </c>
      <c r="AU393" s="25" t="s">
        <v>79</v>
      </c>
      <c r="AY393" s="25" t="s">
        <v>361</v>
      </c>
      <c r="BE393" s="218">
        <f>IF(N393="základní",J393,0)</f>
        <v>0</v>
      </c>
      <c r="BF393" s="218">
        <f>IF(N393="snížená",J393,0)</f>
        <v>0</v>
      </c>
      <c r="BG393" s="218">
        <f>IF(N393="zákl. přenesená",J393,0)</f>
        <v>0</v>
      </c>
      <c r="BH393" s="218">
        <f>IF(N393="sníž. přenesená",J393,0)</f>
        <v>0</v>
      </c>
      <c r="BI393" s="218">
        <f>IF(N393="nulová",J393,0)</f>
        <v>0</v>
      </c>
      <c r="BJ393" s="25" t="s">
        <v>77</v>
      </c>
      <c r="BK393" s="218">
        <f>ROUND(I393*H393,2)</f>
        <v>0</v>
      </c>
      <c r="BL393" s="25" t="s">
        <v>464</v>
      </c>
      <c r="BM393" s="25" t="s">
        <v>1706</v>
      </c>
    </row>
    <row r="394" spans="2:65" s="1" customFormat="1" ht="13.5">
      <c r="B394" s="42"/>
      <c r="C394" s="64"/>
      <c r="D394" s="235" t="s">
        <v>369</v>
      </c>
      <c r="E394" s="64"/>
      <c r="F394" s="285" t="s">
        <v>2947</v>
      </c>
      <c r="G394" s="64"/>
      <c r="H394" s="64"/>
      <c r="I394" s="175"/>
      <c r="J394" s="64"/>
      <c r="K394" s="64"/>
      <c r="L394" s="62"/>
      <c r="M394" s="221"/>
      <c r="N394" s="43"/>
      <c r="O394" s="43"/>
      <c r="P394" s="43"/>
      <c r="Q394" s="43"/>
      <c r="R394" s="43"/>
      <c r="S394" s="43"/>
      <c r="T394" s="79"/>
      <c r="AT394" s="25" t="s">
        <v>369</v>
      </c>
      <c r="AU394" s="25" t="s">
        <v>79</v>
      </c>
    </row>
    <row r="395" spans="2:65" s="1" customFormat="1" ht="22.5" customHeight="1">
      <c r="B395" s="42"/>
      <c r="C395" s="207" t="s">
        <v>1108</v>
      </c>
      <c r="D395" s="207" t="s">
        <v>363</v>
      </c>
      <c r="E395" s="208" t="s">
        <v>2948</v>
      </c>
      <c r="F395" s="209" t="s">
        <v>2949</v>
      </c>
      <c r="G395" s="210" t="s">
        <v>614</v>
      </c>
      <c r="H395" s="211">
        <v>2</v>
      </c>
      <c r="I395" s="212"/>
      <c r="J395" s="213">
        <f>ROUND(I395*H395,2)</f>
        <v>0</v>
      </c>
      <c r="K395" s="209" t="s">
        <v>367</v>
      </c>
      <c r="L395" s="62"/>
      <c r="M395" s="214" t="s">
        <v>21</v>
      </c>
      <c r="N395" s="215" t="s">
        <v>41</v>
      </c>
      <c r="O395" s="43"/>
      <c r="P395" s="216">
        <f>O395*H395</f>
        <v>0</v>
      </c>
      <c r="Q395" s="216">
        <v>2.7999999999999998E-4</v>
      </c>
      <c r="R395" s="216">
        <f>Q395*H395</f>
        <v>5.5999999999999995E-4</v>
      </c>
      <c r="S395" s="216">
        <v>0</v>
      </c>
      <c r="T395" s="217">
        <f>S395*H395</f>
        <v>0</v>
      </c>
      <c r="AR395" s="25" t="s">
        <v>464</v>
      </c>
      <c r="AT395" s="25" t="s">
        <v>363</v>
      </c>
      <c r="AU395" s="25" t="s">
        <v>79</v>
      </c>
      <c r="AY395" s="25" t="s">
        <v>361</v>
      </c>
      <c r="BE395" s="218">
        <f>IF(N395="základní",J395,0)</f>
        <v>0</v>
      </c>
      <c r="BF395" s="218">
        <f>IF(N395="snížená",J395,0)</f>
        <v>0</v>
      </c>
      <c r="BG395" s="218">
        <f>IF(N395="zákl. přenesená",J395,0)</f>
        <v>0</v>
      </c>
      <c r="BH395" s="218">
        <f>IF(N395="sníž. přenesená",J395,0)</f>
        <v>0</v>
      </c>
      <c r="BI395" s="218">
        <f>IF(N395="nulová",J395,0)</f>
        <v>0</v>
      </c>
      <c r="BJ395" s="25" t="s">
        <v>77</v>
      </c>
      <c r="BK395" s="218">
        <f>ROUND(I395*H395,2)</f>
        <v>0</v>
      </c>
      <c r="BL395" s="25" t="s">
        <v>464</v>
      </c>
      <c r="BM395" s="25" t="s">
        <v>1718</v>
      </c>
    </row>
    <row r="396" spans="2:65" s="1" customFormat="1" ht="13.5">
      <c r="B396" s="42"/>
      <c r="C396" s="64"/>
      <c r="D396" s="235" t="s">
        <v>369</v>
      </c>
      <c r="E396" s="64"/>
      <c r="F396" s="285" t="s">
        <v>2949</v>
      </c>
      <c r="G396" s="64"/>
      <c r="H396" s="64"/>
      <c r="I396" s="175"/>
      <c r="J396" s="64"/>
      <c r="K396" s="64"/>
      <c r="L396" s="62"/>
      <c r="M396" s="221"/>
      <c r="N396" s="43"/>
      <c r="O396" s="43"/>
      <c r="P396" s="43"/>
      <c r="Q396" s="43"/>
      <c r="R396" s="43"/>
      <c r="S396" s="43"/>
      <c r="T396" s="79"/>
      <c r="AT396" s="25" t="s">
        <v>369</v>
      </c>
      <c r="AU396" s="25" t="s">
        <v>79</v>
      </c>
    </row>
    <row r="397" spans="2:65" s="1" customFormat="1" ht="22.5" customHeight="1">
      <c r="B397" s="42"/>
      <c r="C397" s="207" t="s">
        <v>1114</v>
      </c>
      <c r="D397" s="207" t="s">
        <v>363</v>
      </c>
      <c r="E397" s="208" t="s">
        <v>2950</v>
      </c>
      <c r="F397" s="209" t="s">
        <v>2951</v>
      </c>
      <c r="G397" s="210" t="s">
        <v>614</v>
      </c>
      <c r="H397" s="211">
        <v>6</v>
      </c>
      <c r="I397" s="212"/>
      <c r="J397" s="213">
        <f>ROUND(I397*H397,2)</f>
        <v>0</v>
      </c>
      <c r="K397" s="209" t="s">
        <v>367</v>
      </c>
      <c r="L397" s="62"/>
      <c r="M397" s="214" t="s">
        <v>21</v>
      </c>
      <c r="N397" s="215" t="s">
        <v>41</v>
      </c>
      <c r="O397" s="43"/>
      <c r="P397" s="216">
        <f>O397*H397</f>
        <v>0</v>
      </c>
      <c r="Q397" s="216">
        <v>3.1E-4</v>
      </c>
      <c r="R397" s="216">
        <f>Q397*H397</f>
        <v>1.8600000000000001E-3</v>
      </c>
      <c r="S397" s="216">
        <v>0</v>
      </c>
      <c r="T397" s="217">
        <f>S397*H397</f>
        <v>0</v>
      </c>
      <c r="AR397" s="25" t="s">
        <v>464</v>
      </c>
      <c r="AT397" s="25" t="s">
        <v>363</v>
      </c>
      <c r="AU397" s="25" t="s">
        <v>79</v>
      </c>
      <c r="AY397" s="25" t="s">
        <v>361</v>
      </c>
      <c r="BE397" s="218">
        <f>IF(N397="základní",J397,0)</f>
        <v>0</v>
      </c>
      <c r="BF397" s="218">
        <f>IF(N397="snížená",J397,0)</f>
        <v>0</v>
      </c>
      <c r="BG397" s="218">
        <f>IF(N397="zákl. přenesená",J397,0)</f>
        <v>0</v>
      </c>
      <c r="BH397" s="218">
        <f>IF(N397="sníž. přenesená",J397,0)</f>
        <v>0</v>
      </c>
      <c r="BI397" s="218">
        <f>IF(N397="nulová",J397,0)</f>
        <v>0</v>
      </c>
      <c r="BJ397" s="25" t="s">
        <v>77</v>
      </c>
      <c r="BK397" s="218">
        <f>ROUND(I397*H397,2)</f>
        <v>0</v>
      </c>
      <c r="BL397" s="25" t="s">
        <v>464</v>
      </c>
      <c r="BM397" s="25" t="s">
        <v>1730</v>
      </c>
    </row>
    <row r="398" spans="2:65" s="1" customFormat="1" ht="13.5">
      <c r="B398" s="42"/>
      <c r="C398" s="64"/>
      <c r="D398" s="235" t="s">
        <v>369</v>
      </c>
      <c r="E398" s="64"/>
      <c r="F398" s="285" t="s">
        <v>2951</v>
      </c>
      <c r="G398" s="64"/>
      <c r="H398" s="64"/>
      <c r="I398" s="175"/>
      <c r="J398" s="64"/>
      <c r="K398" s="64"/>
      <c r="L398" s="62"/>
      <c r="M398" s="221"/>
      <c r="N398" s="43"/>
      <c r="O398" s="43"/>
      <c r="P398" s="43"/>
      <c r="Q398" s="43"/>
      <c r="R398" s="43"/>
      <c r="S398" s="43"/>
      <c r="T398" s="79"/>
      <c r="AT398" s="25" t="s">
        <v>369</v>
      </c>
      <c r="AU398" s="25" t="s">
        <v>79</v>
      </c>
    </row>
    <row r="399" spans="2:65" s="1" customFormat="1" ht="22.5" customHeight="1">
      <c r="B399" s="42"/>
      <c r="C399" s="207" t="s">
        <v>1119</v>
      </c>
      <c r="D399" s="207" t="s">
        <v>363</v>
      </c>
      <c r="E399" s="208" t="s">
        <v>2952</v>
      </c>
      <c r="F399" s="209" t="s">
        <v>2953</v>
      </c>
      <c r="G399" s="210" t="s">
        <v>447</v>
      </c>
      <c r="H399" s="211">
        <v>0.22900000000000001</v>
      </c>
      <c r="I399" s="212"/>
      <c r="J399" s="213">
        <f>ROUND(I399*H399,2)</f>
        <v>0</v>
      </c>
      <c r="K399" s="209" t="s">
        <v>367</v>
      </c>
      <c r="L399" s="62"/>
      <c r="M399" s="214" t="s">
        <v>21</v>
      </c>
      <c r="N399" s="215" t="s">
        <v>41</v>
      </c>
      <c r="O399" s="43"/>
      <c r="P399" s="216">
        <f>O399*H399</f>
        <v>0</v>
      </c>
      <c r="Q399" s="216">
        <v>0</v>
      </c>
      <c r="R399" s="216">
        <f>Q399*H399</f>
        <v>0</v>
      </c>
      <c r="S399" s="216">
        <v>0</v>
      </c>
      <c r="T399" s="217">
        <f>S399*H399</f>
        <v>0</v>
      </c>
      <c r="AR399" s="25" t="s">
        <v>464</v>
      </c>
      <c r="AT399" s="25" t="s">
        <v>363</v>
      </c>
      <c r="AU399" s="25" t="s">
        <v>79</v>
      </c>
      <c r="AY399" s="25" t="s">
        <v>361</v>
      </c>
      <c r="BE399" s="218">
        <f>IF(N399="základní",J399,0)</f>
        <v>0</v>
      </c>
      <c r="BF399" s="218">
        <f>IF(N399="snížená",J399,0)</f>
        <v>0</v>
      </c>
      <c r="BG399" s="218">
        <f>IF(N399="zákl. přenesená",J399,0)</f>
        <v>0</v>
      </c>
      <c r="BH399" s="218">
        <f>IF(N399="sníž. přenesená",J399,0)</f>
        <v>0</v>
      </c>
      <c r="BI399" s="218">
        <f>IF(N399="nulová",J399,0)</f>
        <v>0</v>
      </c>
      <c r="BJ399" s="25" t="s">
        <v>77</v>
      </c>
      <c r="BK399" s="218">
        <f>ROUND(I399*H399,2)</f>
        <v>0</v>
      </c>
      <c r="BL399" s="25" t="s">
        <v>464</v>
      </c>
      <c r="BM399" s="25" t="s">
        <v>1743</v>
      </c>
    </row>
    <row r="400" spans="2:65" s="1" customFormat="1" ht="13.5">
      <c r="B400" s="42"/>
      <c r="C400" s="64"/>
      <c r="D400" s="219" t="s">
        <v>369</v>
      </c>
      <c r="E400" s="64"/>
      <c r="F400" s="220" t="s">
        <v>2953</v>
      </c>
      <c r="G400" s="64"/>
      <c r="H400" s="64"/>
      <c r="I400" s="175"/>
      <c r="J400" s="64"/>
      <c r="K400" s="64"/>
      <c r="L400" s="62"/>
      <c r="M400" s="221"/>
      <c r="N400" s="43"/>
      <c r="O400" s="43"/>
      <c r="P400" s="43"/>
      <c r="Q400" s="43"/>
      <c r="R400" s="43"/>
      <c r="S400" s="43"/>
      <c r="T400" s="79"/>
      <c r="AT400" s="25" t="s">
        <v>369</v>
      </c>
      <c r="AU400" s="25" t="s">
        <v>79</v>
      </c>
    </row>
    <row r="401" spans="2:65" s="11" customFormat="1" ht="29.85" customHeight="1">
      <c r="B401" s="190"/>
      <c r="C401" s="191"/>
      <c r="D401" s="204" t="s">
        <v>69</v>
      </c>
      <c r="E401" s="205" t="s">
        <v>2954</v>
      </c>
      <c r="F401" s="205" t="s">
        <v>2955</v>
      </c>
      <c r="G401" s="191"/>
      <c r="H401" s="191"/>
      <c r="I401" s="194"/>
      <c r="J401" s="206">
        <f>BK401</f>
        <v>0</v>
      </c>
      <c r="K401" s="191"/>
      <c r="L401" s="196"/>
      <c r="M401" s="197"/>
      <c r="N401" s="198"/>
      <c r="O401" s="198"/>
      <c r="P401" s="199">
        <f>SUM(P402:P414)</f>
        <v>0</v>
      </c>
      <c r="Q401" s="198"/>
      <c r="R401" s="199">
        <f>SUM(R402:R414)</f>
        <v>2.5000000000000001E-2</v>
      </c>
      <c r="S401" s="198"/>
      <c r="T401" s="200">
        <f>SUM(T402:T414)</f>
        <v>0</v>
      </c>
      <c r="AR401" s="201" t="s">
        <v>79</v>
      </c>
      <c r="AT401" s="202" t="s">
        <v>69</v>
      </c>
      <c r="AU401" s="202" t="s">
        <v>77</v>
      </c>
      <c r="AY401" s="201" t="s">
        <v>361</v>
      </c>
      <c r="BK401" s="203">
        <f>SUM(BK402:BK414)</f>
        <v>0</v>
      </c>
    </row>
    <row r="402" spans="2:65" s="1" customFormat="1" ht="31.5" customHeight="1">
      <c r="B402" s="42"/>
      <c r="C402" s="207" t="s">
        <v>1125</v>
      </c>
      <c r="D402" s="207" t="s">
        <v>363</v>
      </c>
      <c r="E402" s="208" t="s">
        <v>2956</v>
      </c>
      <c r="F402" s="209" t="s">
        <v>2957</v>
      </c>
      <c r="G402" s="210" t="s">
        <v>2840</v>
      </c>
      <c r="H402" s="211">
        <v>2</v>
      </c>
      <c r="I402" s="212"/>
      <c r="J402" s="213">
        <f>ROUND(I402*H402,2)</f>
        <v>0</v>
      </c>
      <c r="K402" s="209" t="s">
        <v>367</v>
      </c>
      <c r="L402" s="62"/>
      <c r="M402" s="214" t="s">
        <v>21</v>
      </c>
      <c r="N402" s="215" t="s">
        <v>41</v>
      </c>
      <c r="O402" s="43"/>
      <c r="P402" s="216">
        <f>O402*H402</f>
        <v>0</v>
      </c>
      <c r="Q402" s="216">
        <v>9.1999999999999998E-3</v>
      </c>
      <c r="R402" s="216">
        <f>Q402*H402</f>
        <v>1.84E-2</v>
      </c>
      <c r="S402" s="216">
        <v>0</v>
      </c>
      <c r="T402" s="217">
        <f>S402*H402</f>
        <v>0</v>
      </c>
      <c r="AR402" s="25" t="s">
        <v>464</v>
      </c>
      <c r="AT402" s="25" t="s">
        <v>363</v>
      </c>
      <c r="AU402" s="25" t="s">
        <v>79</v>
      </c>
      <c r="AY402" s="25" t="s">
        <v>361</v>
      </c>
      <c r="BE402" s="218">
        <f>IF(N402="základní",J402,0)</f>
        <v>0</v>
      </c>
      <c r="BF402" s="218">
        <f>IF(N402="snížená",J402,0)</f>
        <v>0</v>
      </c>
      <c r="BG402" s="218">
        <f>IF(N402="zákl. přenesená",J402,0)</f>
        <v>0</v>
      </c>
      <c r="BH402" s="218">
        <f>IF(N402="sníž. přenesená",J402,0)</f>
        <v>0</v>
      </c>
      <c r="BI402" s="218">
        <f>IF(N402="nulová",J402,0)</f>
        <v>0</v>
      </c>
      <c r="BJ402" s="25" t="s">
        <v>77</v>
      </c>
      <c r="BK402" s="218">
        <f>ROUND(I402*H402,2)</f>
        <v>0</v>
      </c>
      <c r="BL402" s="25" t="s">
        <v>464</v>
      </c>
      <c r="BM402" s="25" t="s">
        <v>1753</v>
      </c>
    </row>
    <row r="403" spans="2:65" s="1" customFormat="1" ht="13.5">
      <c r="B403" s="42"/>
      <c r="C403" s="64"/>
      <c r="D403" s="235" t="s">
        <v>369</v>
      </c>
      <c r="E403" s="64"/>
      <c r="F403" s="285" t="s">
        <v>2957</v>
      </c>
      <c r="G403" s="64"/>
      <c r="H403" s="64"/>
      <c r="I403" s="175"/>
      <c r="J403" s="64"/>
      <c r="K403" s="64"/>
      <c r="L403" s="62"/>
      <c r="M403" s="221"/>
      <c r="N403" s="43"/>
      <c r="O403" s="43"/>
      <c r="P403" s="43"/>
      <c r="Q403" s="43"/>
      <c r="R403" s="43"/>
      <c r="S403" s="43"/>
      <c r="T403" s="79"/>
      <c r="AT403" s="25" t="s">
        <v>369</v>
      </c>
      <c r="AU403" s="25" t="s">
        <v>79</v>
      </c>
    </row>
    <row r="404" spans="2:65" s="1" customFormat="1" ht="31.5" customHeight="1">
      <c r="B404" s="42"/>
      <c r="C404" s="207" t="s">
        <v>1131</v>
      </c>
      <c r="D404" s="207" t="s">
        <v>363</v>
      </c>
      <c r="E404" s="208" t="s">
        <v>2958</v>
      </c>
      <c r="F404" s="209" t="s">
        <v>2959</v>
      </c>
      <c r="G404" s="210" t="s">
        <v>2840</v>
      </c>
      <c r="H404" s="211">
        <v>2</v>
      </c>
      <c r="I404" s="212"/>
      <c r="J404" s="213">
        <f>ROUND(I404*H404,2)</f>
        <v>0</v>
      </c>
      <c r="K404" s="209" t="s">
        <v>21</v>
      </c>
      <c r="L404" s="62"/>
      <c r="M404" s="214" t="s">
        <v>21</v>
      </c>
      <c r="N404" s="215" t="s">
        <v>41</v>
      </c>
      <c r="O404" s="43"/>
      <c r="P404" s="216">
        <f>O404*H404</f>
        <v>0</v>
      </c>
      <c r="Q404" s="216">
        <v>0</v>
      </c>
      <c r="R404" s="216">
        <f>Q404*H404</f>
        <v>0</v>
      </c>
      <c r="S404" s="216">
        <v>0</v>
      </c>
      <c r="T404" s="217">
        <f>S404*H404</f>
        <v>0</v>
      </c>
      <c r="AR404" s="25" t="s">
        <v>464</v>
      </c>
      <c r="AT404" s="25" t="s">
        <v>363</v>
      </c>
      <c r="AU404" s="25" t="s">
        <v>79</v>
      </c>
      <c r="AY404" s="25" t="s">
        <v>361</v>
      </c>
      <c r="BE404" s="218">
        <f>IF(N404="základní",J404,0)</f>
        <v>0</v>
      </c>
      <c r="BF404" s="218">
        <f>IF(N404="snížená",J404,0)</f>
        <v>0</v>
      </c>
      <c r="BG404" s="218">
        <f>IF(N404="zákl. přenesená",J404,0)</f>
        <v>0</v>
      </c>
      <c r="BH404" s="218">
        <f>IF(N404="sníž. přenesená",J404,0)</f>
        <v>0</v>
      </c>
      <c r="BI404" s="218">
        <f>IF(N404="nulová",J404,0)</f>
        <v>0</v>
      </c>
      <c r="BJ404" s="25" t="s">
        <v>77</v>
      </c>
      <c r="BK404" s="218">
        <f>ROUND(I404*H404,2)</f>
        <v>0</v>
      </c>
      <c r="BL404" s="25" t="s">
        <v>464</v>
      </c>
      <c r="BM404" s="25" t="s">
        <v>1763</v>
      </c>
    </row>
    <row r="405" spans="2:65" s="1" customFormat="1" ht="27">
      <c r="B405" s="42"/>
      <c r="C405" s="64"/>
      <c r="D405" s="235" t="s">
        <v>369</v>
      </c>
      <c r="E405" s="64"/>
      <c r="F405" s="285" t="s">
        <v>2959</v>
      </c>
      <c r="G405" s="64"/>
      <c r="H405" s="64"/>
      <c r="I405" s="175"/>
      <c r="J405" s="64"/>
      <c r="K405" s="64"/>
      <c r="L405" s="62"/>
      <c r="M405" s="221"/>
      <c r="N405" s="43"/>
      <c r="O405" s="43"/>
      <c r="P405" s="43"/>
      <c r="Q405" s="43"/>
      <c r="R405" s="43"/>
      <c r="S405" s="43"/>
      <c r="T405" s="79"/>
      <c r="AT405" s="25" t="s">
        <v>369</v>
      </c>
      <c r="AU405" s="25" t="s">
        <v>79</v>
      </c>
    </row>
    <row r="406" spans="2:65" s="1" customFormat="1" ht="22.5" customHeight="1">
      <c r="B406" s="42"/>
      <c r="C406" s="273" t="s">
        <v>1137</v>
      </c>
      <c r="D406" s="273" t="s">
        <v>952</v>
      </c>
      <c r="E406" s="274" t="s">
        <v>2960</v>
      </c>
      <c r="F406" s="275" t="s">
        <v>2961</v>
      </c>
      <c r="G406" s="276" t="s">
        <v>614</v>
      </c>
      <c r="H406" s="277">
        <v>2</v>
      </c>
      <c r="I406" s="278"/>
      <c r="J406" s="279">
        <f>ROUND(I406*H406,2)</f>
        <v>0</v>
      </c>
      <c r="K406" s="275" t="s">
        <v>367</v>
      </c>
      <c r="L406" s="280"/>
      <c r="M406" s="281" t="s">
        <v>21</v>
      </c>
      <c r="N406" s="282" t="s">
        <v>41</v>
      </c>
      <c r="O406" s="43"/>
      <c r="P406" s="216">
        <f>O406*H406</f>
        <v>0</v>
      </c>
      <c r="Q406" s="216">
        <v>1E-3</v>
      </c>
      <c r="R406" s="216">
        <f>Q406*H406</f>
        <v>2E-3</v>
      </c>
      <c r="S406" s="216">
        <v>0</v>
      </c>
      <c r="T406" s="217">
        <f>S406*H406</f>
        <v>0</v>
      </c>
      <c r="AR406" s="25" t="s">
        <v>580</v>
      </c>
      <c r="AT406" s="25" t="s">
        <v>952</v>
      </c>
      <c r="AU406" s="25" t="s">
        <v>79</v>
      </c>
      <c r="AY406" s="25" t="s">
        <v>361</v>
      </c>
      <c r="BE406" s="218">
        <f>IF(N406="základní",J406,0)</f>
        <v>0</v>
      </c>
      <c r="BF406" s="218">
        <f>IF(N406="snížená",J406,0)</f>
        <v>0</v>
      </c>
      <c r="BG406" s="218">
        <f>IF(N406="zákl. přenesená",J406,0)</f>
        <v>0</v>
      </c>
      <c r="BH406" s="218">
        <f>IF(N406="sníž. přenesená",J406,0)</f>
        <v>0</v>
      </c>
      <c r="BI406" s="218">
        <f>IF(N406="nulová",J406,0)</f>
        <v>0</v>
      </c>
      <c r="BJ406" s="25" t="s">
        <v>77</v>
      </c>
      <c r="BK406" s="218">
        <f>ROUND(I406*H406,2)</f>
        <v>0</v>
      </c>
      <c r="BL406" s="25" t="s">
        <v>464</v>
      </c>
      <c r="BM406" s="25" t="s">
        <v>1774</v>
      </c>
    </row>
    <row r="407" spans="2:65" s="1" customFormat="1" ht="13.5">
      <c r="B407" s="42"/>
      <c r="C407" s="64"/>
      <c r="D407" s="219" t="s">
        <v>369</v>
      </c>
      <c r="E407" s="64"/>
      <c r="F407" s="220" t="s">
        <v>2961</v>
      </c>
      <c r="G407" s="64"/>
      <c r="H407" s="64"/>
      <c r="I407" s="175"/>
      <c r="J407" s="64"/>
      <c r="K407" s="64"/>
      <c r="L407" s="62"/>
      <c r="M407" s="221"/>
      <c r="N407" s="43"/>
      <c r="O407" s="43"/>
      <c r="P407" s="43"/>
      <c r="Q407" s="43"/>
      <c r="R407" s="43"/>
      <c r="S407" s="43"/>
      <c r="T407" s="79"/>
      <c r="AT407" s="25" t="s">
        <v>369</v>
      </c>
      <c r="AU407" s="25" t="s">
        <v>79</v>
      </c>
    </row>
    <row r="408" spans="2:65" s="1" customFormat="1" ht="27">
      <c r="B408" s="42"/>
      <c r="C408" s="64"/>
      <c r="D408" s="235" t="s">
        <v>974</v>
      </c>
      <c r="E408" s="64"/>
      <c r="F408" s="289" t="s">
        <v>2962</v>
      </c>
      <c r="G408" s="64"/>
      <c r="H408" s="64"/>
      <c r="I408" s="175"/>
      <c r="J408" s="64"/>
      <c r="K408" s="64"/>
      <c r="L408" s="62"/>
      <c r="M408" s="221"/>
      <c r="N408" s="43"/>
      <c r="O408" s="43"/>
      <c r="P408" s="43"/>
      <c r="Q408" s="43"/>
      <c r="R408" s="43"/>
      <c r="S408" s="43"/>
      <c r="T408" s="79"/>
      <c r="AT408" s="25" t="s">
        <v>974</v>
      </c>
      <c r="AU408" s="25" t="s">
        <v>79</v>
      </c>
    </row>
    <row r="409" spans="2:65" s="1" customFormat="1" ht="22.5" customHeight="1">
      <c r="B409" s="42"/>
      <c r="C409" s="273" t="s">
        <v>1142</v>
      </c>
      <c r="D409" s="273" t="s">
        <v>952</v>
      </c>
      <c r="E409" s="274" t="s">
        <v>2963</v>
      </c>
      <c r="F409" s="275" t="s">
        <v>2964</v>
      </c>
      <c r="G409" s="276" t="s">
        <v>614</v>
      </c>
      <c r="H409" s="277">
        <v>2</v>
      </c>
      <c r="I409" s="278"/>
      <c r="J409" s="279">
        <f>ROUND(I409*H409,2)</f>
        <v>0</v>
      </c>
      <c r="K409" s="275" t="s">
        <v>367</v>
      </c>
      <c r="L409" s="280"/>
      <c r="M409" s="281" t="s">
        <v>21</v>
      </c>
      <c r="N409" s="282" t="s">
        <v>41</v>
      </c>
      <c r="O409" s="43"/>
      <c r="P409" s="216">
        <f>O409*H409</f>
        <v>0</v>
      </c>
      <c r="Q409" s="216">
        <v>1E-3</v>
      </c>
      <c r="R409" s="216">
        <f>Q409*H409</f>
        <v>2E-3</v>
      </c>
      <c r="S409" s="216">
        <v>0</v>
      </c>
      <c r="T409" s="217">
        <f>S409*H409</f>
        <v>0</v>
      </c>
      <c r="AR409" s="25" t="s">
        <v>580</v>
      </c>
      <c r="AT409" s="25" t="s">
        <v>952</v>
      </c>
      <c r="AU409" s="25" t="s">
        <v>79</v>
      </c>
      <c r="AY409" s="25" t="s">
        <v>361</v>
      </c>
      <c r="BE409" s="218">
        <f>IF(N409="základní",J409,0)</f>
        <v>0</v>
      </c>
      <c r="BF409" s="218">
        <f>IF(N409="snížená",J409,0)</f>
        <v>0</v>
      </c>
      <c r="BG409" s="218">
        <f>IF(N409="zákl. přenesená",J409,0)</f>
        <v>0</v>
      </c>
      <c r="BH409" s="218">
        <f>IF(N409="sníž. přenesená",J409,0)</f>
        <v>0</v>
      </c>
      <c r="BI409" s="218">
        <f>IF(N409="nulová",J409,0)</f>
        <v>0</v>
      </c>
      <c r="BJ409" s="25" t="s">
        <v>77</v>
      </c>
      <c r="BK409" s="218">
        <f>ROUND(I409*H409,2)</f>
        <v>0</v>
      </c>
      <c r="BL409" s="25" t="s">
        <v>464</v>
      </c>
      <c r="BM409" s="25" t="s">
        <v>1784</v>
      </c>
    </row>
    <row r="410" spans="2:65" s="1" customFormat="1" ht="13.5">
      <c r="B410" s="42"/>
      <c r="C410" s="64"/>
      <c r="D410" s="235" t="s">
        <v>369</v>
      </c>
      <c r="E410" s="64"/>
      <c r="F410" s="285" t="s">
        <v>2964</v>
      </c>
      <c r="G410" s="64"/>
      <c r="H410" s="64"/>
      <c r="I410" s="175"/>
      <c r="J410" s="64"/>
      <c r="K410" s="64"/>
      <c r="L410" s="62"/>
      <c r="M410" s="221"/>
      <c r="N410" s="43"/>
      <c r="O410" s="43"/>
      <c r="P410" s="43"/>
      <c r="Q410" s="43"/>
      <c r="R410" s="43"/>
      <c r="S410" s="43"/>
      <c r="T410" s="79"/>
      <c r="AT410" s="25" t="s">
        <v>369</v>
      </c>
      <c r="AU410" s="25" t="s">
        <v>79</v>
      </c>
    </row>
    <row r="411" spans="2:65" s="1" customFormat="1" ht="22.5" customHeight="1">
      <c r="B411" s="42"/>
      <c r="C411" s="207" t="s">
        <v>1148</v>
      </c>
      <c r="D411" s="207" t="s">
        <v>363</v>
      </c>
      <c r="E411" s="208" t="s">
        <v>2965</v>
      </c>
      <c r="F411" s="209" t="s">
        <v>2966</v>
      </c>
      <c r="G411" s="210" t="s">
        <v>2840</v>
      </c>
      <c r="H411" s="211">
        <v>4</v>
      </c>
      <c r="I411" s="212"/>
      <c r="J411" s="213">
        <f>ROUND(I411*H411,2)</f>
        <v>0</v>
      </c>
      <c r="K411" s="209" t="s">
        <v>367</v>
      </c>
      <c r="L411" s="62"/>
      <c r="M411" s="214" t="s">
        <v>21</v>
      </c>
      <c r="N411" s="215" t="s">
        <v>41</v>
      </c>
      <c r="O411" s="43"/>
      <c r="P411" s="216">
        <f>O411*H411</f>
        <v>0</v>
      </c>
      <c r="Q411" s="216">
        <v>1.4999999999999999E-4</v>
      </c>
      <c r="R411" s="216">
        <f>Q411*H411</f>
        <v>5.9999999999999995E-4</v>
      </c>
      <c r="S411" s="216">
        <v>0</v>
      </c>
      <c r="T411" s="217">
        <f>S411*H411</f>
        <v>0</v>
      </c>
      <c r="AR411" s="25" t="s">
        <v>464</v>
      </c>
      <c r="AT411" s="25" t="s">
        <v>363</v>
      </c>
      <c r="AU411" s="25" t="s">
        <v>79</v>
      </c>
      <c r="AY411" s="25" t="s">
        <v>361</v>
      </c>
      <c r="BE411" s="218">
        <f>IF(N411="základní",J411,0)</f>
        <v>0</v>
      </c>
      <c r="BF411" s="218">
        <f>IF(N411="snížená",J411,0)</f>
        <v>0</v>
      </c>
      <c r="BG411" s="218">
        <f>IF(N411="zákl. přenesená",J411,0)</f>
        <v>0</v>
      </c>
      <c r="BH411" s="218">
        <f>IF(N411="sníž. přenesená",J411,0)</f>
        <v>0</v>
      </c>
      <c r="BI411" s="218">
        <f>IF(N411="nulová",J411,0)</f>
        <v>0</v>
      </c>
      <c r="BJ411" s="25" t="s">
        <v>77</v>
      </c>
      <c r="BK411" s="218">
        <f>ROUND(I411*H411,2)</f>
        <v>0</v>
      </c>
      <c r="BL411" s="25" t="s">
        <v>464</v>
      </c>
      <c r="BM411" s="25" t="s">
        <v>1796</v>
      </c>
    </row>
    <row r="412" spans="2:65" s="1" customFormat="1" ht="13.5">
      <c r="B412" s="42"/>
      <c r="C412" s="64"/>
      <c r="D412" s="235" t="s">
        <v>369</v>
      </c>
      <c r="E412" s="64"/>
      <c r="F412" s="285" t="s">
        <v>2966</v>
      </c>
      <c r="G412" s="64"/>
      <c r="H412" s="64"/>
      <c r="I412" s="175"/>
      <c r="J412" s="64"/>
      <c r="K412" s="64"/>
      <c r="L412" s="62"/>
      <c r="M412" s="221"/>
      <c r="N412" s="43"/>
      <c r="O412" s="43"/>
      <c r="P412" s="43"/>
      <c r="Q412" s="43"/>
      <c r="R412" s="43"/>
      <c r="S412" s="43"/>
      <c r="T412" s="79"/>
      <c r="AT412" s="25" t="s">
        <v>369</v>
      </c>
      <c r="AU412" s="25" t="s">
        <v>79</v>
      </c>
    </row>
    <row r="413" spans="2:65" s="1" customFormat="1" ht="22.5" customHeight="1">
      <c r="B413" s="42"/>
      <c r="C413" s="207" t="s">
        <v>1155</v>
      </c>
      <c r="D413" s="207" t="s">
        <v>363</v>
      </c>
      <c r="E413" s="208" t="s">
        <v>2967</v>
      </c>
      <c r="F413" s="209" t="s">
        <v>2968</v>
      </c>
      <c r="G413" s="210" t="s">
        <v>2840</v>
      </c>
      <c r="H413" s="211">
        <v>4</v>
      </c>
      <c r="I413" s="212"/>
      <c r="J413" s="213">
        <f>ROUND(I413*H413,2)</f>
        <v>0</v>
      </c>
      <c r="K413" s="209" t="s">
        <v>367</v>
      </c>
      <c r="L413" s="62"/>
      <c r="M413" s="214" t="s">
        <v>21</v>
      </c>
      <c r="N413" s="215" t="s">
        <v>41</v>
      </c>
      <c r="O413" s="43"/>
      <c r="P413" s="216">
        <f>O413*H413</f>
        <v>0</v>
      </c>
      <c r="Q413" s="216">
        <v>5.0000000000000001E-4</v>
      </c>
      <c r="R413" s="216">
        <f>Q413*H413</f>
        <v>2E-3</v>
      </c>
      <c r="S413" s="216">
        <v>0</v>
      </c>
      <c r="T413" s="217">
        <f>S413*H413</f>
        <v>0</v>
      </c>
      <c r="AR413" s="25" t="s">
        <v>464</v>
      </c>
      <c r="AT413" s="25" t="s">
        <v>363</v>
      </c>
      <c r="AU413" s="25" t="s">
        <v>79</v>
      </c>
      <c r="AY413" s="25" t="s">
        <v>361</v>
      </c>
      <c r="BE413" s="218">
        <f>IF(N413="základní",J413,0)</f>
        <v>0</v>
      </c>
      <c r="BF413" s="218">
        <f>IF(N413="snížená",J413,0)</f>
        <v>0</v>
      </c>
      <c r="BG413" s="218">
        <f>IF(N413="zákl. přenesená",J413,0)</f>
        <v>0</v>
      </c>
      <c r="BH413" s="218">
        <f>IF(N413="sníž. přenesená",J413,0)</f>
        <v>0</v>
      </c>
      <c r="BI413" s="218">
        <f>IF(N413="nulová",J413,0)</f>
        <v>0</v>
      </c>
      <c r="BJ413" s="25" t="s">
        <v>77</v>
      </c>
      <c r="BK413" s="218">
        <f>ROUND(I413*H413,2)</f>
        <v>0</v>
      </c>
      <c r="BL413" s="25" t="s">
        <v>464</v>
      </c>
      <c r="BM413" s="25" t="s">
        <v>1809</v>
      </c>
    </row>
    <row r="414" spans="2:65" s="1" customFormat="1" ht="13.5">
      <c r="B414" s="42"/>
      <c r="C414" s="64"/>
      <c r="D414" s="219" t="s">
        <v>369</v>
      </c>
      <c r="E414" s="64"/>
      <c r="F414" s="220" t="s">
        <v>2968</v>
      </c>
      <c r="G414" s="64"/>
      <c r="H414" s="64"/>
      <c r="I414" s="175"/>
      <c r="J414" s="64"/>
      <c r="K414" s="64"/>
      <c r="L414" s="62"/>
      <c r="M414" s="290"/>
      <c r="N414" s="291"/>
      <c r="O414" s="291"/>
      <c r="P414" s="291"/>
      <c r="Q414" s="291"/>
      <c r="R414" s="291"/>
      <c r="S414" s="291"/>
      <c r="T414" s="292"/>
      <c r="AT414" s="25" t="s">
        <v>369</v>
      </c>
      <c r="AU414" s="25" t="s">
        <v>79</v>
      </c>
    </row>
    <row r="415" spans="2:65" s="1" customFormat="1" ht="6.95" customHeight="1">
      <c r="B415" s="57"/>
      <c r="C415" s="58"/>
      <c r="D415" s="58"/>
      <c r="E415" s="58"/>
      <c r="F415" s="58"/>
      <c r="G415" s="58"/>
      <c r="H415" s="58"/>
      <c r="I415" s="151"/>
      <c r="J415" s="58"/>
      <c r="K415" s="58"/>
      <c r="L415" s="62"/>
    </row>
  </sheetData>
  <sheetProtection algorithmName="SHA-512" hashValue="SAcYagJb1ai0Oxg2jCduQjz7qHbq43PEyH7WUSalXJjLcbsz7CwOeq7h++tDbyANiDFn6Lw5qdYJhXie43L9yg==" saltValue="Iub0e78D1DstRBvlPu2wSA==" spinCount="100000" sheet="1" objects="1" scenarios="1" formatCells="0" formatColumns="0" formatRows="0" sort="0" autoFilter="0"/>
  <autoFilter ref="C98:K414" xr:uid="{00000000-0009-0000-0000-000003000000}"/>
  <mergeCells count="15">
    <mergeCell ref="E89:H89"/>
    <mergeCell ref="E87:H87"/>
    <mergeCell ref="E91:H91"/>
    <mergeCell ref="G1:H1"/>
    <mergeCell ref="L2:V2"/>
    <mergeCell ref="E49:H49"/>
    <mergeCell ref="E53:H53"/>
    <mergeCell ref="E51:H51"/>
    <mergeCell ref="E55:H55"/>
    <mergeCell ref="E85:H85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300-000000000000}"/>
    <hyperlink ref="G1:H1" location="C62" display="2) Rekapitulace" xr:uid="{00000000-0004-0000-0300-000001000000}"/>
    <hyperlink ref="J1" location="C98" display="3) Soupis prací" xr:uid="{00000000-0004-0000-0300-000002000000}"/>
    <hyperlink ref="L1:V1" location="'Rekapitulace stavby'!C2" display="Rekapitulace stavby" xr:uid="{00000000-0004-0000-03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BR286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97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246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2969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ROUND(J98,2)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ROUND(SUM(BE98:BE285), 2)</f>
        <v>0</v>
      </c>
      <c r="G34" s="43"/>
      <c r="H34" s="43"/>
      <c r="I34" s="143">
        <v>0.21</v>
      </c>
      <c r="J34" s="142">
        <f>ROUND(ROUND((SUM(BE98:BE285)),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ROUND(SUM(BF98:BF285), 2)</f>
        <v>0</v>
      </c>
      <c r="G35" s="43"/>
      <c r="H35" s="43"/>
      <c r="I35" s="143">
        <v>0.15</v>
      </c>
      <c r="J35" s="142">
        <f>ROUND(ROUND((SUM(BF98:BF285)),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ROUND(SUM(BG98:BG285),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ROUND(SUM(BH98:BH285),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ROUND(SUM(BI98:BI285),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246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D.1.1.06 - Silnoproudá elektroinstalace, bleskosvod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J98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2970</v>
      </c>
      <c r="E65" s="164"/>
      <c r="F65" s="164"/>
      <c r="G65" s="164"/>
      <c r="H65" s="164"/>
      <c r="I65" s="165"/>
      <c r="J65" s="166">
        <f>J99</f>
        <v>0</v>
      </c>
      <c r="K65" s="167"/>
    </row>
    <row r="66" spans="2:12" s="8" customFormat="1" ht="24.95" customHeight="1">
      <c r="B66" s="161"/>
      <c r="C66" s="162"/>
      <c r="D66" s="163" t="s">
        <v>2971</v>
      </c>
      <c r="E66" s="164"/>
      <c r="F66" s="164"/>
      <c r="G66" s="164"/>
      <c r="H66" s="164"/>
      <c r="I66" s="165"/>
      <c r="J66" s="166">
        <f>J109</f>
        <v>0</v>
      </c>
      <c r="K66" s="167"/>
    </row>
    <row r="67" spans="2:12" s="8" customFormat="1" ht="24.95" customHeight="1">
      <c r="B67" s="161"/>
      <c r="C67" s="162"/>
      <c r="D67" s="163" t="s">
        <v>2972</v>
      </c>
      <c r="E67" s="164"/>
      <c r="F67" s="164"/>
      <c r="G67" s="164"/>
      <c r="H67" s="164"/>
      <c r="I67" s="165"/>
      <c r="J67" s="166">
        <f>J113</f>
        <v>0</v>
      </c>
      <c r="K67" s="167"/>
    </row>
    <row r="68" spans="2:12" s="9" customFormat="1" ht="19.899999999999999" customHeight="1">
      <c r="B68" s="168"/>
      <c r="C68" s="169"/>
      <c r="D68" s="170" t="s">
        <v>2973</v>
      </c>
      <c r="E68" s="171"/>
      <c r="F68" s="171"/>
      <c r="G68" s="171"/>
      <c r="H68" s="171"/>
      <c r="I68" s="172"/>
      <c r="J68" s="173">
        <f>J118</f>
        <v>0</v>
      </c>
      <c r="K68" s="174"/>
    </row>
    <row r="69" spans="2:12" s="8" customFormat="1" ht="24.95" customHeight="1">
      <c r="B69" s="161"/>
      <c r="C69" s="162"/>
      <c r="D69" s="163" t="s">
        <v>2974</v>
      </c>
      <c r="E69" s="164"/>
      <c r="F69" s="164"/>
      <c r="G69" s="164"/>
      <c r="H69" s="164"/>
      <c r="I69" s="165"/>
      <c r="J69" s="166">
        <f>J124</f>
        <v>0</v>
      </c>
      <c r="K69" s="167"/>
    </row>
    <row r="70" spans="2:12" s="8" customFormat="1" ht="24.95" customHeight="1">
      <c r="B70" s="161"/>
      <c r="C70" s="162"/>
      <c r="D70" s="163" t="s">
        <v>2975</v>
      </c>
      <c r="E70" s="164"/>
      <c r="F70" s="164"/>
      <c r="G70" s="164"/>
      <c r="H70" s="164"/>
      <c r="I70" s="165"/>
      <c r="J70" s="166">
        <f>J147</f>
        <v>0</v>
      </c>
      <c r="K70" s="167"/>
    </row>
    <row r="71" spans="2:12" s="8" customFormat="1" ht="24.95" customHeight="1">
      <c r="B71" s="161"/>
      <c r="C71" s="162"/>
      <c r="D71" s="163" t="s">
        <v>2976</v>
      </c>
      <c r="E71" s="164"/>
      <c r="F71" s="164"/>
      <c r="G71" s="164"/>
      <c r="H71" s="164"/>
      <c r="I71" s="165"/>
      <c r="J71" s="166">
        <f>J169</f>
        <v>0</v>
      </c>
      <c r="K71" s="167"/>
    </row>
    <row r="72" spans="2:12" s="8" customFormat="1" ht="24.95" customHeight="1">
      <c r="B72" s="161"/>
      <c r="C72" s="162"/>
      <c r="D72" s="163" t="s">
        <v>2977</v>
      </c>
      <c r="E72" s="164"/>
      <c r="F72" s="164"/>
      <c r="G72" s="164"/>
      <c r="H72" s="164"/>
      <c r="I72" s="165"/>
      <c r="J72" s="166">
        <f>J206</f>
        <v>0</v>
      </c>
      <c r="K72" s="167"/>
    </row>
    <row r="73" spans="2:12" s="8" customFormat="1" ht="24.95" customHeight="1">
      <c r="B73" s="161"/>
      <c r="C73" s="162"/>
      <c r="D73" s="163" t="s">
        <v>2978</v>
      </c>
      <c r="E73" s="164"/>
      <c r="F73" s="164"/>
      <c r="G73" s="164"/>
      <c r="H73" s="164"/>
      <c r="I73" s="165"/>
      <c r="J73" s="166">
        <f>J219</f>
        <v>0</v>
      </c>
      <c r="K73" s="167"/>
    </row>
    <row r="74" spans="2:12" s="8" customFormat="1" ht="24.95" customHeight="1">
      <c r="B74" s="161"/>
      <c r="C74" s="162"/>
      <c r="D74" s="163" t="s">
        <v>2979</v>
      </c>
      <c r="E74" s="164"/>
      <c r="F74" s="164"/>
      <c r="G74" s="164"/>
      <c r="H74" s="164"/>
      <c r="I74" s="165"/>
      <c r="J74" s="166">
        <f>J277</f>
        <v>0</v>
      </c>
      <c r="K74" s="167"/>
    </row>
    <row r="75" spans="2:12" s="1" customFormat="1" ht="21.75" customHeight="1">
      <c r="B75" s="42"/>
      <c r="C75" s="43"/>
      <c r="D75" s="43"/>
      <c r="E75" s="43"/>
      <c r="F75" s="43"/>
      <c r="G75" s="43"/>
      <c r="H75" s="43"/>
      <c r="I75" s="129"/>
      <c r="J75" s="43"/>
      <c r="K75" s="46"/>
    </row>
    <row r="76" spans="2:12" s="1" customFormat="1" ht="6.95" customHeight="1">
      <c r="B76" s="57"/>
      <c r="C76" s="58"/>
      <c r="D76" s="58"/>
      <c r="E76" s="58"/>
      <c r="F76" s="58"/>
      <c r="G76" s="58"/>
      <c r="H76" s="58"/>
      <c r="I76" s="151"/>
      <c r="J76" s="58"/>
      <c r="K76" s="59"/>
    </row>
    <row r="80" spans="2:12" s="1" customFormat="1" ht="6.95" customHeight="1">
      <c r="B80" s="60"/>
      <c r="C80" s="61"/>
      <c r="D80" s="61"/>
      <c r="E80" s="61"/>
      <c r="F80" s="61"/>
      <c r="G80" s="61"/>
      <c r="H80" s="61"/>
      <c r="I80" s="154"/>
      <c r="J80" s="61"/>
      <c r="K80" s="61"/>
      <c r="L80" s="62"/>
    </row>
    <row r="81" spans="2:12" s="1" customFormat="1" ht="36.950000000000003" customHeight="1">
      <c r="B81" s="42"/>
      <c r="C81" s="63" t="s">
        <v>345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12" s="1" customFormat="1" ht="6.95" customHeight="1">
      <c r="B82" s="42"/>
      <c r="C82" s="64"/>
      <c r="D82" s="64"/>
      <c r="E82" s="64"/>
      <c r="F82" s="64"/>
      <c r="G82" s="64"/>
      <c r="H82" s="64"/>
      <c r="I82" s="175"/>
      <c r="J82" s="64"/>
      <c r="K82" s="64"/>
      <c r="L82" s="62"/>
    </row>
    <row r="83" spans="2:12" s="1" customFormat="1" ht="14.45" customHeight="1">
      <c r="B83" s="42"/>
      <c r="C83" s="66" t="s">
        <v>18</v>
      </c>
      <c r="D83" s="64"/>
      <c r="E83" s="64"/>
      <c r="F83" s="64"/>
      <c r="G83" s="64"/>
      <c r="H83" s="64"/>
      <c r="I83" s="175"/>
      <c r="J83" s="64"/>
      <c r="K83" s="64"/>
      <c r="L83" s="62"/>
    </row>
    <row r="84" spans="2:12" s="1" customFormat="1" ht="22.5" customHeight="1">
      <c r="B84" s="42"/>
      <c r="C84" s="64"/>
      <c r="D84" s="64"/>
      <c r="E84" s="423" t="str">
        <f>E7</f>
        <v>Transformace ÚSP pro mládež Kvasiny – výstavba v lokalitě Kostelec nad Orlicí 2</v>
      </c>
      <c r="F84" s="424"/>
      <c r="G84" s="424"/>
      <c r="H84" s="424"/>
      <c r="I84" s="175"/>
      <c r="J84" s="64"/>
      <c r="K84" s="64"/>
      <c r="L84" s="62"/>
    </row>
    <row r="85" spans="2:12">
      <c r="B85" s="29"/>
      <c r="C85" s="66" t="s">
        <v>237</v>
      </c>
      <c r="D85" s="176"/>
      <c r="E85" s="176"/>
      <c r="F85" s="176"/>
      <c r="G85" s="176"/>
      <c r="H85" s="176"/>
      <c r="J85" s="176"/>
      <c r="K85" s="176"/>
      <c r="L85" s="177"/>
    </row>
    <row r="86" spans="2:12" ht="22.5" customHeight="1">
      <c r="B86" s="29"/>
      <c r="C86" s="176"/>
      <c r="D86" s="176"/>
      <c r="E86" s="423" t="s">
        <v>240</v>
      </c>
      <c r="F86" s="427"/>
      <c r="G86" s="427"/>
      <c r="H86" s="427"/>
      <c r="J86" s="176"/>
      <c r="K86" s="176"/>
      <c r="L86" s="177"/>
    </row>
    <row r="87" spans="2:12">
      <c r="B87" s="29"/>
      <c r="C87" s="66" t="s">
        <v>243</v>
      </c>
      <c r="D87" s="176"/>
      <c r="E87" s="176"/>
      <c r="F87" s="176"/>
      <c r="G87" s="176"/>
      <c r="H87" s="176"/>
      <c r="J87" s="176"/>
      <c r="K87" s="176"/>
      <c r="L87" s="177"/>
    </row>
    <row r="88" spans="2:12" s="1" customFormat="1" ht="22.5" customHeight="1">
      <c r="B88" s="42"/>
      <c r="C88" s="64"/>
      <c r="D88" s="64"/>
      <c r="E88" s="425" t="s">
        <v>246</v>
      </c>
      <c r="F88" s="426"/>
      <c r="G88" s="426"/>
      <c r="H88" s="426"/>
      <c r="I88" s="175"/>
      <c r="J88" s="64"/>
      <c r="K88" s="64"/>
      <c r="L88" s="62"/>
    </row>
    <row r="89" spans="2:12" s="1" customFormat="1" ht="14.45" customHeight="1">
      <c r="B89" s="42"/>
      <c r="C89" s="66" t="s">
        <v>248</v>
      </c>
      <c r="D89" s="64"/>
      <c r="E89" s="64"/>
      <c r="F89" s="64"/>
      <c r="G89" s="64"/>
      <c r="H89" s="64"/>
      <c r="I89" s="175"/>
      <c r="J89" s="64"/>
      <c r="K89" s="64"/>
      <c r="L89" s="62"/>
    </row>
    <row r="90" spans="2:12" s="1" customFormat="1" ht="23.25" customHeight="1">
      <c r="B90" s="42"/>
      <c r="C90" s="64"/>
      <c r="D90" s="64"/>
      <c r="E90" s="394" t="str">
        <f>E13</f>
        <v>D.1.1.06 - Silnoproudá elektroinstalace, bleskosvod</v>
      </c>
      <c r="F90" s="426"/>
      <c r="G90" s="426"/>
      <c r="H90" s="426"/>
      <c r="I90" s="175"/>
      <c r="J90" s="64"/>
      <c r="K90" s="64"/>
      <c r="L90" s="62"/>
    </row>
    <row r="91" spans="2:12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12" s="1" customFormat="1" ht="18" customHeight="1">
      <c r="B92" s="42"/>
      <c r="C92" s="66" t="s">
        <v>23</v>
      </c>
      <c r="D92" s="64"/>
      <c r="E92" s="64"/>
      <c r="F92" s="178" t="str">
        <f>F16</f>
        <v xml:space="preserve"> </v>
      </c>
      <c r="G92" s="64"/>
      <c r="H92" s="64"/>
      <c r="I92" s="179" t="s">
        <v>25</v>
      </c>
      <c r="J92" s="74" t="str">
        <f>IF(J16="","",J16)</f>
        <v>11. 5. 2017</v>
      </c>
      <c r="K92" s="64"/>
      <c r="L92" s="62"/>
    </row>
    <row r="93" spans="2:12" s="1" customFormat="1" ht="6.9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12" s="1" customFormat="1">
      <c r="B94" s="42"/>
      <c r="C94" s="66" t="s">
        <v>27</v>
      </c>
      <c r="D94" s="64"/>
      <c r="E94" s="64"/>
      <c r="F94" s="178" t="str">
        <f>E19</f>
        <v xml:space="preserve"> </v>
      </c>
      <c r="G94" s="64"/>
      <c r="H94" s="64"/>
      <c r="I94" s="179" t="s">
        <v>32</v>
      </c>
      <c r="J94" s="178" t="str">
        <f>E25</f>
        <v xml:space="preserve"> </v>
      </c>
      <c r="K94" s="64"/>
      <c r="L94" s="62"/>
    </row>
    <row r="95" spans="2:12" s="1" customFormat="1" ht="14.45" customHeight="1">
      <c r="B95" s="42"/>
      <c r="C95" s="66" t="s">
        <v>30</v>
      </c>
      <c r="D95" s="64"/>
      <c r="E95" s="64"/>
      <c r="F95" s="178" t="str">
        <f>IF(E22="","",E22)</f>
        <v/>
      </c>
      <c r="G95" s="64"/>
      <c r="H95" s="64"/>
      <c r="I95" s="175"/>
      <c r="J95" s="64"/>
      <c r="K95" s="64"/>
      <c r="L95" s="62"/>
    </row>
    <row r="96" spans="2:12" s="1" customFormat="1" ht="10.35" customHeight="1">
      <c r="B96" s="42"/>
      <c r="C96" s="64"/>
      <c r="D96" s="64"/>
      <c r="E96" s="64"/>
      <c r="F96" s="64"/>
      <c r="G96" s="64"/>
      <c r="H96" s="64"/>
      <c r="I96" s="175"/>
      <c r="J96" s="64"/>
      <c r="K96" s="64"/>
      <c r="L96" s="62"/>
    </row>
    <row r="97" spans="2:65" s="10" customFormat="1" ht="29.25" customHeight="1">
      <c r="B97" s="180"/>
      <c r="C97" s="181" t="s">
        <v>346</v>
      </c>
      <c r="D97" s="182" t="s">
        <v>55</v>
      </c>
      <c r="E97" s="182" t="s">
        <v>51</v>
      </c>
      <c r="F97" s="182" t="s">
        <v>347</v>
      </c>
      <c r="G97" s="182" t="s">
        <v>348</v>
      </c>
      <c r="H97" s="182" t="s">
        <v>349</v>
      </c>
      <c r="I97" s="183" t="s">
        <v>350</v>
      </c>
      <c r="J97" s="182" t="s">
        <v>317</v>
      </c>
      <c r="K97" s="184" t="s">
        <v>351</v>
      </c>
      <c r="L97" s="185"/>
      <c r="M97" s="82" t="s">
        <v>352</v>
      </c>
      <c r="N97" s="83" t="s">
        <v>40</v>
      </c>
      <c r="O97" s="83" t="s">
        <v>353</v>
      </c>
      <c r="P97" s="83" t="s">
        <v>354</v>
      </c>
      <c r="Q97" s="83" t="s">
        <v>355</v>
      </c>
      <c r="R97" s="83" t="s">
        <v>356</v>
      </c>
      <c r="S97" s="83" t="s">
        <v>357</v>
      </c>
      <c r="T97" s="84" t="s">
        <v>358</v>
      </c>
    </row>
    <row r="98" spans="2:65" s="1" customFormat="1" ht="29.25" customHeight="1">
      <c r="B98" s="42"/>
      <c r="C98" s="88" t="s">
        <v>318</v>
      </c>
      <c r="D98" s="64"/>
      <c r="E98" s="64"/>
      <c r="F98" s="64"/>
      <c r="G98" s="64"/>
      <c r="H98" s="64"/>
      <c r="I98" s="175"/>
      <c r="J98" s="186">
        <f>BK98</f>
        <v>0</v>
      </c>
      <c r="K98" s="64"/>
      <c r="L98" s="62"/>
      <c r="M98" s="85"/>
      <c r="N98" s="86"/>
      <c r="O98" s="86"/>
      <c r="P98" s="187">
        <f>P99+P109+P113+P124+P147+P169+P206+P219+P277</f>
        <v>0</v>
      </c>
      <c r="Q98" s="86"/>
      <c r="R98" s="187">
        <f>R99+R109+R113+R124+R147+R169+R206+R219+R277</f>
        <v>0</v>
      </c>
      <c r="S98" s="86"/>
      <c r="T98" s="188">
        <f>T99+T109+T113+T124+T147+T169+T206+T219+T277</f>
        <v>0</v>
      </c>
      <c r="AT98" s="25" t="s">
        <v>69</v>
      </c>
      <c r="AU98" s="25" t="s">
        <v>319</v>
      </c>
      <c r="BK98" s="189">
        <f>BK99+BK109+BK113+BK124+BK147+BK169+BK206+BK219+BK277</f>
        <v>0</v>
      </c>
    </row>
    <row r="99" spans="2:65" s="11" customFormat="1" ht="37.35" customHeight="1">
      <c r="B99" s="190"/>
      <c r="C99" s="191"/>
      <c r="D99" s="204" t="s">
        <v>69</v>
      </c>
      <c r="E99" s="293" t="s">
        <v>2980</v>
      </c>
      <c r="F99" s="293" t="s">
        <v>2981</v>
      </c>
      <c r="G99" s="191"/>
      <c r="H99" s="191"/>
      <c r="I99" s="194"/>
      <c r="J99" s="294">
        <f>BK99</f>
        <v>0</v>
      </c>
      <c r="K99" s="191"/>
      <c r="L99" s="196"/>
      <c r="M99" s="197"/>
      <c r="N99" s="198"/>
      <c r="O99" s="198"/>
      <c r="P99" s="199">
        <f>SUM(P100:P108)</f>
        <v>0</v>
      </c>
      <c r="Q99" s="198"/>
      <c r="R99" s="199">
        <f>SUM(R100:R108)</f>
        <v>0</v>
      </c>
      <c r="S99" s="198"/>
      <c r="T99" s="200">
        <f>SUM(T100:T108)</f>
        <v>0</v>
      </c>
      <c r="AR99" s="201" t="s">
        <v>77</v>
      </c>
      <c r="AT99" s="202" t="s">
        <v>69</v>
      </c>
      <c r="AU99" s="202" t="s">
        <v>70</v>
      </c>
      <c r="AY99" s="201" t="s">
        <v>361</v>
      </c>
      <c r="BK99" s="203">
        <f>SUM(BK100:BK108)</f>
        <v>0</v>
      </c>
    </row>
    <row r="100" spans="2:65" s="1" customFormat="1" ht="22.5" customHeight="1">
      <c r="B100" s="42"/>
      <c r="C100" s="207" t="s">
        <v>77</v>
      </c>
      <c r="D100" s="207" t="s">
        <v>363</v>
      </c>
      <c r="E100" s="208" t="s">
        <v>2982</v>
      </c>
      <c r="F100" s="209" t="s">
        <v>2983</v>
      </c>
      <c r="G100" s="210" t="s">
        <v>2984</v>
      </c>
      <c r="H100" s="211">
        <v>1</v>
      </c>
      <c r="I100" s="212"/>
      <c r="J100" s="213">
        <f>ROUND(I100*H100,2)</f>
        <v>0</v>
      </c>
      <c r="K100" s="209" t="s">
        <v>21</v>
      </c>
      <c r="L100" s="62"/>
      <c r="M100" s="214" t="s">
        <v>21</v>
      </c>
      <c r="N100" s="215" t="s">
        <v>41</v>
      </c>
      <c r="O100" s="43"/>
      <c r="P100" s="216">
        <f>O100*H100</f>
        <v>0</v>
      </c>
      <c r="Q100" s="216">
        <v>0</v>
      </c>
      <c r="R100" s="216">
        <f>Q100*H100</f>
        <v>0</v>
      </c>
      <c r="S100" s="216">
        <v>0</v>
      </c>
      <c r="T100" s="217">
        <f>S100*H100</f>
        <v>0</v>
      </c>
      <c r="AR100" s="25" t="s">
        <v>147</v>
      </c>
      <c r="AT100" s="25" t="s">
        <v>363</v>
      </c>
      <c r="AU100" s="25" t="s">
        <v>77</v>
      </c>
      <c r="AY100" s="25" t="s">
        <v>361</v>
      </c>
      <c r="BE100" s="218">
        <f>IF(N100="základní",J100,0)</f>
        <v>0</v>
      </c>
      <c r="BF100" s="218">
        <f>IF(N100="snížená",J100,0)</f>
        <v>0</v>
      </c>
      <c r="BG100" s="218">
        <f>IF(N100="zákl. přenesená",J100,0)</f>
        <v>0</v>
      </c>
      <c r="BH100" s="218">
        <f>IF(N100="sníž. přenesená",J100,0)</f>
        <v>0</v>
      </c>
      <c r="BI100" s="218">
        <f>IF(N100="nulová",J100,0)</f>
        <v>0</v>
      </c>
      <c r="BJ100" s="25" t="s">
        <v>77</v>
      </c>
      <c r="BK100" s="218">
        <f>ROUND(I100*H100,2)</f>
        <v>0</v>
      </c>
      <c r="BL100" s="25" t="s">
        <v>147</v>
      </c>
      <c r="BM100" s="25" t="s">
        <v>79</v>
      </c>
    </row>
    <row r="101" spans="2:65" s="1" customFormat="1" ht="13.5">
      <c r="B101" s="42"/>
      <c r="C101" s="64"/>
      <c r="D101" s="219" t="s">
        <v>369</v>
      </c>
      <c r="E101" s="64"/>
      <c r="F101" s="220" t="s">
        <v>2983</v>
      </c>
      <c r="G101" s="64"/>
      <c r="H101" s="64"/>
      <c r="I101" s="175"/>
      <c r="J101" s="64"/>
      <c r="K101" s="64"/>
      <c r="L101" s="62"/>
      <c r="M101" s="221"/>
      <c r="N101" s="43"/>
      <c r="O101" s="43"/>
      <c r="P101" s="43"/>
      <c r="Q101" s="43"/>
      <c r="R101" s="43"/>
      <c r="S101" s="43"/>
      <c r="T101" s="79"/>
      <c r="AT101" s="25" t="s">
        <v>369</v>
      </c>
      <c r="AU101" s="25" t="s">
        <v>77</v>
      </c>
    </row>
    <row r="102" spans="2:65" s="1" customFormat="1" ht="40.5">
      <c r="B102" s="42"/>
      <c r="C102" s="64"/>
      <c r="D102" s="235" t="s">
        <v>974</v>
      </c>
      <c r="E102" s="64"/>
      <c r="F102" s="289" t="s">
        <v>2985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974</v>
      </c>
      <c r="AU102" s="25" t="s">
        <v>77</v>
      </c>
    </row>
    <row r="103" spans="2:65" s="1" customFormat="1" ht="22.5" customHeight="1">
      <c r="B103" s="42"/>
      <c r="C103" s="207" t="s">
        <v>79</v>
      </c>
      <c r="D103" s="207" t="s">
        <v>363</v>
      </c>
      <c r="E103" s="208" t="s">
        <v>2986</v>
      </c>
      <c r="F103" s="209" t="s">
        <v>2987</v>
      </c>
      <c r="G103" s="210" t="s">
        <v>2984</v>
      </c>
      <c r="H103" s="211">
        <v>1</v>
      </c>
      <c r="I103" s="212"/>
      <c r="J103" s="213">
        <f>ROUND(I103*H103,2)</f>
        <v>0</v>
      </c>
      <c r="K103" s="209" t="s">
        <v>21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147</v>
      </c>
      <c r="AT103" s="25" t="s">
        <v>363</v>
      </c>
      <c r="AU103" s="25" t="s">
        <v>77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147</v>
      </c>
    </row>
    <row r="104" spans="2:65" s="1" customFormat="1" ht="13.5">
      <c r="B104" s="42"/>
      <c r="C104" s="64"/>
      <c r="D104" s="219" t="s">
        <v>369</v>
      </c>
      <c r="E104" s="64"/>
      <c r="F104" s="220" t="s">
        <v>2988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77</v>
      </c>
    </row>
    <row r="105" spans="2:65" s="1" customFormat="1" ht="40.5">
      <c r="B105" s="42"/>
      <c r="C105" s="64"/>
      <c r="D105" s="235" t="s">
        <v>974</v>
      </c>
      <c r="E105" s="64"/>
      <c r="F105" s="289" t="s">
        <v>2989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974</v>
      </c>
      <c r="AU105" s="25" t="s">
        <v>77</v>
      </c>
    </row>
    <row r="106" spans="2:65" s="1" customFormat="1" ht="22.5" customHeight="1">
      <c r="B106" s="42"/>
      <c r="C106" s="207" t="s">
        <v>87</v>
      </c>
      <c r="D106" s="207" t="s">
        <v>363</v>
      </c>
      <c r="E106" s="208" t="s">
        <v>2990</v>
      </c>
      <c r="F106" s="209" t="s">
        <v>2991</v>
      </c>
      <c r="G106" s="210" t="s">
        <v>2984</v>
      </c>
      <c r="H106" s="211">
        <v>2</v>
      </c>
      <c r="I106" s="212"/>
      <c r="J106" s="213">
        <f>ROUND(I106*H106,2)</f>
        <v>0</v>
      </c>
      <c r="K106" s="209" t="s">
        <v>21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77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398</v>
      </c>
    </row>
    <row r="107" spans="2:65" s="1" customFormat="1" ht="13.5">
      <c r="B107" s="42"/>
      <c r="C107" s="64"/>
      <c r="D107" s="219" t="s">
        <v>369</v>
      </c>
      <c r="E107" s="64"/>
      <c r="F107" s="220" t="s">
        <v>2991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77</v>
      </c>
    </row>
    <row r="108" spans="2:65" s="1" customFormat="1" ht="27">
      <c r="B108" s="42"/>
      <c r="C108" s="64"/>
      <c r="D108" s="219" t="s">
        <v>974</v>
      </c>
      <c r="E108" s="64"/>
      <c r="F108" s="283" t="s">
        <v>2992</v>
      </c>
      <c r="G108" s="64"/>
      <c r="H108" s="64"/>
      <c r="I108" s="175"/>
      <c r="J108" s="64"/>
      <c r="K108" s="64"/>
      <c r="L108" s="62"/>
      <c r="M108" s="221"/>
      <c r="N108" s="43"/>
      <c r="O108" s="43"/>
      <c r="P108" s="43"/>
      <c r="Q108" s="43"/>
      <c r="R108" s="43"/>
      <c r="S108" s="43"/>
      <c r="T108" s="79"/>
      <c r="AT108" s="25" t="s">
        <v>974</v>
      </c>
      <c r="AU108" s="25" t="s">
        <v>77</v>
      </c>
    </row>
    <row r="109" spans="2:65" s="11" customFormat="1" ht="37.35" customHeight="1">
      <c r="B109" s="190"/>
      <c r="C109" s="191"/>
      <c r="D109" s="204" t="s">
        <v>69</v>
      </c>
      <c r="E109" s="293" t="s">
        <v>2993</v>
      </c>
      <c r="F109" s="293" t="s">
        <v>2994</v>
      </c>
      <c r="G109" s="191"/>
      <c r="H109" s="191"/>
      <c r="I109" s="194"/>
      <c r="J109" s="294">
        <f>BK109</f>
        <v>0</v>
      </c>
      <c r="K109" s="191"/>
      <c r="L109" s="196"/>
      <c r="M109" s="197"/>
      <c r="N109" s="198"/>
      <c r="O109" s="198"/>
      <c r="P109" s="199">
        <f>SUM(P110:P112)</f>
        <v>0</v>
      </c>
      <c r="Q109" s="198"/>
      <c r="R109" s="199">
        <f>SUM(R110:R112)</f>
        <v>0</v>
      </c>
      <c r="S109" s="198"/>
      <c r="T109" s="200">
        <f>SUM(T110:T112)</f>
        <v>0</v>
      </c>
      <c r="AR109" s="201" t="s">
        <v>77</v>
      </c>
      <c r="AT109" s="202" t="s">
        <v>69</v>
      </c>
      <c r="AU109" s="202" t="s">
        <v>70</v>
      </c>
      <c r="AY109" s="201" t="s">
        <v>361</v>
      </c>
      <c r="BK109" s="203">
        <f>SUM(BK110:BK112)</f>
        <v>0</v>
      </c>
    </row>
    <row r="110" spans="2:65" s="1" customFormat="1" ht="22.5" customHeight="1">
      <c r="B110" s="42"/>
      <c r="C110" s="207" t="s">
        <v>147</v>
      </c>
      <c r="D110" s="207" t="s">
        <v>363</v>
      </c>
      <c r="E110" s="208" t="s">
        <v>2995</v>
      </c>
      <c r="F110" s="209" t="s">
        <v>2996</v>
      </c>
      <c r="G110" s="210" t="s">
        <v>2984</v>
      </c>
      <c r="H110" s="211">
        <v>45</v>
      </c>
      <c r="I110" s="212"/>
      <c r="J110" s="213">
        <f>ROUND(I110*H110,2)</f>
        <v>0</v>
      </c>
      <c r="K110" s="209" t="s">
        <v>21</v>
      </c>
      <c r="L110" s="62"/>
      <c r="M110" s="214" t="s">
        <v>21</v>
      </c>
      <c r="N110" s="215" t="s">
        <v>41</v>
      </c>
      <c r="O110" s="43"/>
      <c r="P110" s="216">
        <f>O110*H110</f>
        <v>0</v>
      </c>
      <c r="Q110" s="216">
        <v>0</v>
      </c>
      <c r="R110" s="216">
        <f>Q110*H110</f>
        <v>0</v>
      </c>
      <c r="S110" s="216">
        <v>0</v>
      </c>
      <c r="T110" s="217">
        <f>S110*H110</f>
        <v>0</v>
      </c>
      <c r="AR110" s="25" t="s">
        <v>147</v>
      </c>
      <c r="AT110" s="25" t="s">
        <v>363</v>
      </c>
      <c r="AU110" s="25" t="s">
        <v>77</v>
      </c>
      <c r="AY110" s="25" t="s">
        <v>361</v>
      </c>
      <c r="BE110" s="218">
        <f>IF(N110="základní",J110,0)</f>
        <v>0</v>
      </c>
      <c r="BF110" s="218">
        <f>IF(N110="snížená",J110,0)</f>
        <v>0</v>
      </c>
      <c r="BG110" s="218">
        <f>IF(N110="zákl. přenesená",J110,0)</f>
        <v>0</v>
      </c>
      <c r="BH110" s="218">
        <f>IF(N110="sníž. přenesená",J110,0)</f>
        <v>0</v>
      </c>
      <c r="BI110" s="218">
        <f>IF(N110="nulová",J110,0)</f>
        <v>0</v>
      </c>
      <c r="BJ110" s="25" t="s">
        <v>77</v>
      </c>
      <c r="BK110" s="218">
        <f>ROUND(I110*H110,2)</f>
        <v>0</v>
      </c>
      <c r="BL110" s="25" t="s">
        <v>147</v>
      </c>
      <c r="BM110" s="25" t="s">
        <v>417</v>
      </c>
    </row>
    <row r="111" spans="2:65" s="1" customFormat="1" ht="13.5">
      <c r="B111" s="42"/>
      <c r="C111" s="64"/>
      <c r="D111" s="219" t="s">
        <v>369</v>
      </c>
      <c r="E111" s="64"/>
      <c r="F111" s="220" t="s">
        <v>2997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369</v>
      </c>
      <c r="AU111" s="25" t="s">
        <v>77</v>
      </c>
    </row>
    <row r="112" spans="2:65" s="1" customFormat="1" ht="40.5">
      <c r="B112" s="42"/>
      <c r="C112" s="64"/>
      <c r="D112" s="219" t="s">
        <v>974</v>
      </c>
      <c r="E112" s="64"/>
      <c r="F112" s="283" t="s">
        <v>2998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974</v>
      </c>
      <c r="AU112" s="25" t="s">
        <v>77</v>
      </c>
    </row>
    <row r="113" spans="2:65" s="11" customFormat="1" ht="37.35" customHeight="1">
      <c r="B113" s="190"/>
      <c r="C113" s="191"/>
      <c r="D113" s="204" t="s">
        <v>69</v>
      </c>
      <c r="E113" s="293" t="s">
        <v>2999</v>
      </c>
      <c r="F113" s="293" t="s">
        <v>3000</v>
      </c>
      <c r="G113" s="191"/>
      <c r="H113" s="191"/>
      <c r="I113" s="194"/>
      <c r="J113" s="294">
        <f>BK113</f>
        <v>0</v>
      </c>
      <c r="K113" s="191"/>
      <c r="L113" s="196"/>
      <c r="M113" s="197"/>
      <c r="N113" s="198"/>
      <c r="O113" s="198"/>
      <c r="P113" s="199">
        <f>P114+SUM(P115:P118)</f>
        <v>0</v>
      </c>
      <c r="Q113" s="198"/>
      <c r="R113" s="199">
        <f>R114+SUM(R115:R118)</f>
        <v>0</v>
      </c>
      <c r="S113" s="198"/>
      <c r="T113" s="200">
        <f>T114+SUM(T115:T118)</f>
        <v>0</v>
      </c>
      <c r="AR113" s="201" t="s">
        <v>77</v>
      </c>
      <c r="AT113" s="202" t="s">
        <v>69</v>
      </c>
      <c r="AU113" s="202" t="s">
        <v>70</v>
      </c>
      <c r="AY113" s="201" t="s">
        <v>361</v>
      </c>
      <c r="BK113" s="203">
        <f>BK114+SUM(BK115:BK118)</f>
        <v>0</v>
      </c>
    </row>
    <row r="114" spans="2:65" s="1" customFormat="1" ht="22.5" customHeight="1">
      <c r="B114" s="42"/>
      <c r="C114" s="207" t="s">
        <v>287</v>
      </c>
      <c r="D114" s="207" t="s">
        <v>363</v>
      </c>
      <c r="E114" s="208" t="s">
        <v>3001</v>
      </c>
      <c r="F114" s="209" t="s">
        <v>3002</v>
      </c>
      <c r="G114" s="210" t="s">
        <v>685</v>
      </c>
      <c r="H114" s="211">
        <v>10</v>
      </c>
      <c r="I114" s="212"/>
      <c r="J114" s="213">
        <f>ROUND(I114*H114,2)</f>
        <v>0</v>
      </c>
      <c r="K114" s="209" t="s">
        <v>21</v>
      </c>
      <c r="L114" s="62"/>
      <c r="M114" s="214" t="s">
        <v>21</v>
      </c>
      <c r="N114" s="215" t="s">
        <v>41</v>
      </c>
      <c r="O114" s="43"/>
      <c r="P114" s="216">
        <f>O114*H114</f>
        <v>0</v>
      </c>
      <c r="Q114" s="216">
        <v>0</v>
      </c>
      <c r="R114" s="216">
        <f>Q114*H114</f>
        <v>0</v>
      </c>
      <c r="S114" s="216">
        <v>0</v>
      </c>
      <c r="T114" s="217">
        <f>S114*H114</f>
        <v>0</v>
      </c>
      <c r="AR114" s="25" t="s">
        <v>147</v>
      </c>
      <c r="AT114" s="25" t="s">
        <v>363</v>
      </c>
      <c r="AU114" s="25" t="s">
        <v>77</v>
      </c>
      <c r="AY114" s="25" t="s">
        <v>361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25" t="s">
        <v>77</v>
      </c>
      <c r="BK114" s="218">
        <f>ROUND(I114*H114,2)</f>
        <v>0</v>
      </c>
      <c r="BL114" s="25" t="s">
        <v>147</v>
      </c>
      <c r="BM114" s="25" t="s">
        <v>430</v>
      </c>
    </row>
    <row r="115" spans="2:65" s="1" customFormat="1" ht="13.5">
      <c r="B115" s="42"/>
      <c r="C115" s="64"/>
      <c r="D115" s="235" t="s">
        <v>369</v>
      </c>
      <c r="E115" s="64"/>
      <c r="F115" s="285" t="s">
        <v>3002</v>
      </c>
      <c r="G115" s="64"/>
      <c r="H115" s="64"/>
      <c r="I115" s="175"/>
      <c r="J115" s="64"/>
      <c r="K115" s="64"/>
      <c r="L115" s="62"/>
      <c r="M115" s="221"/>
      <c r="N115" s="43"/>
      <c r="O115" s="43"/>
      <c r="P115" s="43"/>
      <c r="Q115" s="43"/>
      <c r="R115" s="43"/>
      <c r="S115" s="43"/>
      <c r="T115" s="79"/>
      <c r="AT115" s="25" t="s">
        <v>369</v>
      </c>
      <c r="AU115" s="25" t="s">
        <v>77</v>
      </c>
    </row>
    <row r="116" spans="2:65" s="1" customFormat="1" ht="22.5" customHeight="1">
      <c r="B116" s="42"/>
      <c r="C116" s="207" t="s">
        <v>398</v>
      </c>
      <c r="D116" s="207" t="s">
        <v>363</v>
      </c>
      <c r="E116" s="208" t="s">
        <v>3003</v>
      </c>
      <c r="F116" s="209" t="s">
        <v>3004</v>
      </c>
      <c r="G116" s="210" t="s">
        <v>685</v>
      </c>
      <c r="H116" s="211">
        <v>10</v>
      </c>
      <c r="I116" s="212"/>
      <c r="J116" s="213">
        <f>ROUND(I116*H116,2)</f>
        <v>0</v>
      </c>
      <c r="K116" s="209" t="s">
        <v>21</v>
      </c>
      <c r="L116" s="62"/>
      <c r="M116" s="214" t="s">
        <v>21</v>
      </c>
      <c r="N116" s="215" t="s">
        <v>41</v>
      </c>
      <c r="O116" s="43"/>
      <c r="P116" s="216">
        <f>O116*H116</f>
        <v>0</v>
      </c>
      <c r="Q116" s="216">
        <v>0</v>
      </c>
      <c r="R116" s="216">
        <f>Q116*H116</f>
        <v>0</v>
      </c>
      <c r="S116" s="216">
        <v>0</v>
      </c>
      <c r="T116" s="217">
        <f>S116*H116</f>
        <v>0</v>
      </c>
      <c r="AR116" s="25" t="s">
        <v>147</v>
      </c>
      <c r="AT116" s="25" t="s">
        <v>363</v>
      </c>
      <c r="AU116" s="25" t="s">
        <v>77</v>
      </c>
      <c r="AY116" s="25" t="s">
        <v>361</v>
      </c>
      <c r="BE116" s="218">
        <f>IF(N116="základní",J116,0)</f>
        <v>0</v>
      </c>
      <c r="BF116" s="218">
        <f>IF(N116="snížená",J116,0)</f>
        <v>0</v>
      </c>
      <c r="BG116" s="218">
        <f>IF(N116="zákl. přenesená",J116,0)</f>
        <v>0</v>
      </c>
      <c r="BH116" s="218">
        <f>IF(N116="sníž. přenesená",J116,0)</f>
        <v>0</v>
      </c>
      <c r="BI116" s="218">
        <f>IF(N116="nulová",J116,0)</f>
        <v>0</v>
      </c>
      <c r="BJ116" s="25" t="s">
        <v>77</v>
      </c>
      <c r="BK116" s="218">
        <f>ROUND(I116*H116,2)</f>
        <v>0</v>
      </c>
      <c r="BL116" s="25" t="s">
        <v>147</v>
      </c>
      <c r="BM116" s="25" t="s">
        <v>440</v>
      </c>
    </row>
    <row r="117" spans="2:65" s="1" customFormat="1" ht="13.5">
      <c r="B117" s="42"/>
      <c r="C117" s="64"/>
      <c r="D117" s="219" t="s">
        <v>369</v>
      </c>
      <c r="E117" s="64"/>
      <c r="F117" s="220" t="s">
        <v>3004</v>
      </c>
      <c r="G117" s="64"/>
      <c r="H117" s="64"/>
      <c r="I117" s="175"/>
      <c r="J117" s="64"/>
      <c r="K117" s="64"/>
      <c r="L117" s="62"/>
      <c r="M117" s="221"/>
      <c r="N117" s="43"/>
      <c r="O117" s="43"/>
      <c r="P117" s="43"/>
      <c r="Q117" s="43"/>
      <c r="R117" s="43"/>
      <c r="S117" s="43"/>
      <c r="T117" s="79"/>
      <c r="AT117" s="25" t="s">
        <v>369</v>
      </c>
      <c r="AU117" s="25" t="s">
        <v>77</v>
      </c>
    </row>
    <row r="118" spans="2:65" s="11" customFormat="1" ht="29.85" customHeight="1">
      <c r="B118" s="190"/>
      <c r="C118" s="191"/>
      <c r="D118" s="204" t="s">
        <v>69</v>
      </c>
      <c r="E118" s="205" t="s">
        <v>3005</v>
      </c>
      <c r="F118" s="205" t="s">
        <v>3006</v>
      </c>
      <c r="G118" s="191"/>
      <c r="H118" s="191"/>
      <c r="I118" s="194"/>
      <c r="J118" s="206">
        <f>BK118</f>
        <v>0</v>
      </c>
      <c r="K118" s="191"/>
      <c r="L118" s="196"/>
      <c r="M118" s="197"/>
      <c r="N118" s="198"/>
      <c r="O118" s="198"/>
      <c r="P118" s="199">
        <f>SUM(P119:P123)</f>
        <v>0</v>
      </c>
      <c r="Q118" s="198"/>
      <c r="R118" s="199">
        <f>SUM(R119:R123)</f>
        <v>0</v>
      </c>
      <c r="S118" s="198"/>
      <c r="T118" s="200">
        <f>SUM(T119:T123)</f>
        <v>0</v>
      </c>
      <c r="AR118" s="201" t="s">
        <v>77</v>
      </c>
      <c r="AT118" s="202" t="s">
        <v>69</v>
      </c>
      <c r="AU118" s="202" t="s">
        <v>77</v>
      </c>
      <c r="AY118" s="201" t="s">
        <v>361</v>
      </c>
      <c r="BK118" s="203">
        <f>SUM(BK119:BK123)</f>
        <v>0</v>
      </c>
    </row>
    <row r="119" spans="2:65" s="1" customFormat="1" ht="22.5" customHeight="1">
      <c r="B119" s="42"/>
      <c r="C119" s="207" t="s">
        <v>411</v>
      </c>
      <c r="D119" s="207" t="s">
        <v>363</v>
      </c>
      <c r="E119" s="208" t="s">
        <v>3007</v>
      </c>
      <c r="F119" s="209" t="s">
        <v>3008</v>
      </c>
      <c r="G119" s="210" t="s">
        <v>2984</v>
      </c>
      <c r="H119" s="211">
        <v>104</v>
      </c>
      <c r="I119" s="212"/>
      <c r="J119" s="213">
        <f>ROUND(I119*H119,2)</f>
        <v>0</v>
      </c>
      <c r="K119" s="209" t="s">
        <v>21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0</v>
      </c>
      <c r="R119" s="216">
        <f>Q119*H119</f>
        <v>0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79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626</v>
      </c>
    </row>
    <row r="120" spans="2:65" s="1" customFormat="1" ht="13.5">
      <c r="B120" s="42"/>
      <c r="C120" s="64"/>
      <c r="D120" s="219" t="s">
        <v>369</v>
      </c>
      <c r="E120" s="64"/>
      <c r="F120" s="220" t="s">
        <v>3008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79</v>
      </c>
    </row>
    <row r="121" spans="2:65" s="13" customFormat="1" ht="13.5">
      <c r="B121" s="233"/>
      <c r="C121" s="234"/>
      <c r="D121" s="235" t="s">
        <v>371</v>
      </c>
      <c r="E121" s="236" t="s">
        <v>21</v>
      </c>
      <c r="F121" s="237" t="s">
        <v>3009</v>
      </c>
      <c r="G121" s="234"/>
      <c r="H121" s="238">
        <v>104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79</v>
      </c>
      <c r="AV121" s="13" t="s">
        <v>79</v>
      </c>
      <c r="AW121" s="13" t="s">
        <v>33</v>
      </c>
      <c r="AX121" s="13" t="s">
        <v>77</v>
      </c>
      <c r="AY121" s="244" t="s">
        <v>361</v>
      </c>
    </row>
    <row r="122" spans="2:65" s="1" customFormat="1" ht="22.5" customHeight="1">
      <c r="B122" s="42"/>
      <c r="C122" s="207" t="s">
        <v>417</v>
      </c>
      <c r="D122" s="207" t="s">
        <v>363</v>
      </c>
      <c r="E122" s="208" t="s">
        <v>3010</v>
      </c>
      <c r="F122" s="209" t="s">
        <v>3011</v>
      </c>
      <c r="G122" s="210" t="s">
        <v>2984</v>
      </c>
      <c r="H122" s="211">
        <v>15</v>
      </c>
      <c r="I122" s="212"/>
      <c r="J122" s="213">
        <f>ROUND(I122*H122,2)</f>
        <v>0</v>
      </c>
      <c r="K122" s="209" t="s">
        <v>21</v>
      </c>
      <c r="L122" s="62"/>
      <c r="M122" s="214" t="s">
        <v>21</v>
      </c>
      <c r="N122" s="215" t="s">
        <v>41</v>
      </c>
      <c r="O122" s="43"/>
      <c r="P122" s="216">
        <f>O122*H122</f>
        <v>0</v>
      </c>
      <c r="Q122" s="216">
        <v>0</v>
      </c>
      <c r="R122" s="216">
        <f>Q122*H122</f>
        <v>0</v>
      </c>
      <c r="S122" s="216">
        <v>0</v>
      </c>
      <c r="T122" s="217">
        <f>S122*H122</f>
        <v>0</v>
      </c>
      <c r="AR122" s="25" t="s">
        <v>147</v>
      </c>
      <c r="AT122" s="25" t="s">
        <v>363</v>
      </c>
      <c r="AU122" s="25" t="s">
        <v>79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638</v>
      </c>
    </row>
    <row r="123" spans="2:65" s="1" customFormat="1" ht="13.5">
      <c r="B123" s="42"/>
      <c r="C123" s="64"/>
      <c r="D123" s="219" t="s">
        <v>369</v>
      </c>
      <c r="E123" s="64"/>
      <c r="F123" s="220" t="s">
        <v>3011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79</v>
      </c>
    </row>
    <row r="124" spans="2:65" s="11" customFormat="1" ht="37.35" customHeight="1">
      <c r="B124" s="190"/>
      <c r="C124" s="191"/>
      <c r="D124" s="204" t="s">
        <v>69</v>
      </c>
      <c r="E124" s="293" t="s">
        <v>3012</v>
      </c>
      <c r="F124" s="293" t="s">
        <v>3013</v>
      </c>
      <c r="G124" s="191"/>
      <c r="H124" s="191"/>
      <c r="I124" s="194"/>
      <c r="J124" s="294">
        <f>BK124</f>
        <v>0</v>
      </c>
      <c r="K124" s="191"/>
      <c r="L124" s="196"/>
      <c r="M124" s="197"/>
      <c r="N124" s="198"/>
      <c r="O124" s="198"/>
      <c r="P124" s="199">
        <f>SUM(P125:P146)</f>
        <v>0</v>
      </c>
      <c r="Q124" s="198"/>
      <c r="R124" s="199">
        <f>SUM(R125:R146)</f>
        <v>0</v>
      </c>
      <c r="S124" s="198"/>
      <c r="T124" s="200">
        <f>SUM(T125:T146)</f>
        <v>0</v>
      </c>
      <c r="AR124" s="201" t="s">
        <v>77</v>
      </c>
      <c r="AT124" s="202" t="s">
        <v>69</v>
      </c>
      <c r="AU124" s="202" t="s">
        <v>70</v>
      </c>
      <c r="AY124" s="201" t="s">
        <v>361</v>
      </c>
      <c r="BK124" s="203">
        <f>SUM(BK125:BK146)</f>
        <v>0</v>
      </c>
    </row>
    <row r="125" spans="2:65" s="1" customFormat="1" ht="22.5" customHeight="1">
      <c r="B125" s="42"/>
      <c r="C125" s="207" t="s">
        <v>424</v>
      </c>
      <c r="D125" s="207" t="s">
        <v>363</v>
      </c>
      <c r="E125" s="208" t="s">
        <v>3014</v>
      </c>
      <c r="F125" s="209" t="s">
        <v>3015</v>
      </c>
      <c r="G125" s="210" t="s">
        <v>2984</v>
      </c>
      <c r="H125" s="211">
        <v>29</v>
      </c>
      <c r="I125" s="212"/>
      <c r="J125" s="213">
        <f>ROUND(I125*H125,2)</f>
        <v>0</v>
      </c>
      <c r="K125" s="209" t="s">
        <v>21</v>
      </c>
      <c r="L125" s="62"/>
      <c r="M125" s="214" t="s">
        <v>21</v>
      </c>
      <c r="N125" s="215" t="s">
        <v>41</v>
      </c>
      <c r="O125" s="43"/>
      <c r="P125" s="216">
        <f>O125*H125</f>
        <v>0</v>
      </c>
      <c r="Q125" s="216">
        <v>0</v>
      </c>
      <c r="R125" s="216">
        <f>Q125*H125</f>
        <v>0</v>
      </c>
      <c r="S125" s="216">
        <v>0</v>
      </c>
      <c r="T125" s="217">
        <f>S125*H125</f>
        <v>0</v>
      </c>
      <c r="AR125" s="25" t="s">
        <v>147</v>
      </c>
      <c r="AT125" s="25" t="s">
        <v>363</v>
      </c>
      <c r="AU125" s="25" t="s">
        <v>77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464</v>
      </c>
    </row>
    <row r="126" spans="2:65" s="1" customFormat="1" ht="13.5">
      <c r="B126" s="42"/>
      <c r="C126" s="64"/>
      <c r="D126" s="235" t="s">
        <v>369</v>
      </c>
      <c r="E126" s="64"/>
      <c r="F126" s="285" t="s">
        <v>3015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77</v>
      </c>
    </row>
    <row r="127" spans="2:65" s="1" customFormat="1" ht="22.5" customHeight="1">
      <c r="B127" s="42"/>
      <c r="C127" s="207" t="s">
        <v>430</v>
      </c>
      <c r="D127" s="207" t="s">
        <v>363</v>
      </c>
      <c r="E127" s="208" t="s">
        <v>3016</v>
      </c>
      <c r="F127" s="209" t="s">
        <v>3017</v>
      </c>
      <c r="G127" s="210" t="s">
        <v>2984</v>
      </c>
      <c r="H127" s="211">
        <v>19</v>
      </c>
      <c r="I127" s="212"/>
      <c r="J127" s="213">
        <f>ROUND(I127*H127,2)</f>
        <v>0</v>
      </c>
      <c r="K127" s="209" t="s">
        <v>21</v>
      </c>
      <c r="L127" s="62"/>
      <c r="M127" s="214" t="s">
        <v>21</v>
      </c>
      <c r="N127" s="215" t="s">
        <v>41</v>
      </c>
      <c r="O127" s="43"/>
      <c r="P127" s="216">
        <f>O127*H127</f>
        <v>0</v>
      </c>
      <c r="Q127" s="216">
        <v>0</v>
      </c>
      <c r="R127" s="216">
        <f>Q127*H127</f>
        <v>0</v>
      </c>
      <c r="S127" s="216">
        <v>0</v>
      </c>
      <c r="T127" s="217">
        <f>S127*H127</f>
        <v>0</v>
      </c>
      <c r="AR127" s="25" t="s">
        <v>147</v>
      </c>
      <c r="AT127" s="25" t="s">
        <v>363</v>
      </c>
      <c r="AU127" s="25" t="s">
        <v>77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147</v>
      </c>
      <c r="BM127" s="25" t="s">
        <v>477</v>
      </c>
    </row>
    <row r="128" spans="2:65" s="1" customFormat="1" ht="13.5">
      <c r="B128" s="42"/>
      <c r="C128" s="64"/>
      <c r="D128" s="235" t="s">
        <v>369</v>
      </c>
      <c r="E128" s="64"/>
      <c r="F128" s="285" t="s">
        <v>3018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77</v>
      </c>
    </row>
    <row r="129" spans="2:65" s="1" customFormat="1" ht="22.5" customHeight="1">
      <c r="B129" s="42"/>
      <c r="C129" s="207" t="s">
        <v>285</v>
      </c>
      <c r="D129" s="207" t="s">
        <v>363</v>
      </c>
      <c r="E129" s="208" t="s">
        <v>3019</v>
      </c>
      <c r="F129" s="209" t="s">
        <v>3020</v>
      </c>
      <c r="G129" s="210" t="s">
        <v>2984</v>
      </c>
      <c r="H129" s="211">
        <v>12</v>
      </c>
      <c r="I129" s="212"/>
      <c r="J129" s="213">
        <f>ROUND(I129*H129,2)</f>
        <v>0</v>
      </c>
      <c r="K129" s="209" t="s">
        <v>21</v>
      </c>
      <c r="L129" s="62"/>
      <c r="M129" s="214" t="s">
        <v>21</v>
      </c>
      <c r="N129" s="215" t="s">
        <v>41</v>
      </c>
      <c r="O129" s="43"/>
      <c r="P129" s="216">
        <f>O129*H129</f>
        <v>0</v>
      </c>
      <c r="Q129" s="216">
        <v>0</v>
      </c>
      <c r="R129" s="216">
        <f>Q129*H129</f>
        <v>0</v>
      </c>
      <c r="S129" s="216">
        <v>0</v>
      </c>
      <c r="T129" s="217">
        <f>S129*H129</f>
        <v>0</v>
      </c>
      <c r="AR129" s="25" t="s">
        <v>147</v>
      </c>
      <c r="AT129" s="25" t="s">
        <v>363</v>
      </c>
      <c r="AU129" s="25" t="s">
        <v>77</v>
      </c>
      <c r="AY129" s="25" t="s">
        <v>361</v>
      </c>
      <c r="BE129" s="218">
        <f>IF(N129="základní",J129,0)</f>
        <v>0</v>
      </c>
      <c r="BF129" s="218">
        <f>IF(N129="snížená",J129,0)</f>
        <v>0</v>
      </c>
      <c r="BG129" s="218">
        <f>IF(N129="zákl. přenesená",J129,0)</f>
        <v>0</v>
      </c>
      <c r="BH129" s="218">
        <f>IF(N129="sníž. přenesená",J129,0)</f>
        <v>0</v>
      </c>
      <c r="BI129" s="218">
        <f>IF(N129="nulová",J129,0)</f>
        <v>0</v>
      </c>
      <c r="BJ129" s="25" t="s">
        <v>77</v>
      </c>
      <c r="BK129" s="218">
        <f>ROUND(I129*H129,2)</f>
        <v>0</v>
      </c>
      <c r="BL129" s="25" t="s">
        <v>147</v>
      </c>
      <c r="BM129" s="25" t="s">
        <v>491</v>
      </c>
    </row>
    <row r="130" spans="2:65" s="1" customFormat="1" ht="13.5">
      <c r="B130" s="42"/>
      <c r="C130" s="64"/>
      <c r="D130" s="235" t="s">
        <v>369</v>
      </c>
      <c r="E130" s="64"/>
      <c r="F130" s="285" t="s">
        <v>3021</v>
      </c>
      <c r="G130" s="64"/>
      <c r="H130" s="64"/>
      <c r="I130" s="175"/>
      <c r="J130" s="64"/>
      <c r="K130" s="64"/>
      <c r="L130" s="62"/>
      <c r="M130" s="221"/>
      <c r="N130" s="43"/>
      <c r="O130" s="43"/>
      <c r="P130" s="43"/>
      <c r="Q130" s="43"/>
      <c r="R130" s="43"/>
      <c r="S130" s="43"/>
      <c r="T130" s="79"/>
      <c r="AT130" s="25" t="s">
        <v>369</v>
      </c>
      <c r="AU130" s="25" t="s">
        <v>77</v>
      </c>
    </row>
    <row r="131" spans="2:65" s="1" customFormat="1" ht="22.5" customHeight="1">
      <c r="B131" s="42"/>
      <c r="C131" s="207" t="s">
        <v>440</v>
      </c>
      <c r="D131" s="207" t="s">
        <v>363</v>
      </c>
      <c r="E131" s="208" t="s">
        <v>3022</v>
      </c>
      <c r="F131" s="209" t="s">
        <v>3023</v>
      </c>
      <c r="G131" s="210" t="s">
        <v>2984</v>
      </c>
      <c r="H131" s="211">
        <v>9</v>
      </c>
      <c r="I131" s="212"/>
      <c r="J131" s="213">
        <f>ROUND(I131*H131,2)</f>
        <v>0</v>
      </c>
      <c r="K131" s="209" t="s">
        <v>21</v>
      </c>
      <c r="L131" s="62"/>
      <c r="M131" s="214" t="s">
        <v>21</v>
      </c>
      <c r="N131" s="215" t="s">
        <v>41</v>
      </c>
      <c r="O131" s="43"/>
      <c r="P131" s="216">
        <f>O131*H131</f>
        <v>0</v>
      </c>
      <c r="Q131" s="216">
        <v>0</v>
      </c>
      <c r="R131" s="216">
        <f>Q131*H131</f>
        <v>0</v>
      </c>
      <c r="S131" s="216">
        <v>0</v>
      </c>
      <c r="T131" s="217">
        <f>S131*H131</f>
        <v>0</v>
      </c>
      <c r="AR131" s="25" t="s">
        <v>147</v>
      </c>
      <c r="AT131" s="25" t="s">
        <v>363</v>
      </c>
      <c r="AU131" s="25" t="s">
        <v>77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501</v>
      </c>
    </row>
    <row r="132" spans="2:65" s="1" customFormat="1" ht="13.5">
      <c r="B132" s="42"/>
      <c r="C132" s="64"/>
      <c r="D132" s="235" t="s">
        <v>369</v>
      </c>
      <c r="E132" s="64"/>
      <c r="F132" s="285" t="s">
        <v>3023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77</v>
      </c>
    </row>
    <row r="133" spans="2:65" s="1" customFormat="1" ht="22.5" customHeight="1">
      <c r="B133" s="42"/>
      <c r="C133" s="207" t="s">
        <v>444</v>
      </c>
      <c r="D133" s="207" t="s">
        <v>363</v>
      </c>
      <c r="E133" s="208" t="s">
        <v>3024</v>
      </c>
      <c r="F133" s="209" t="s">
        <v>3025</v>
      </c>
      <c r="G133" s="210" t="s">
        <v>2984</v>
      </c>
      <c r="H133" s="211">
        <v>2</v>
      </c>
      <c r="I133" s="212"/>
      <c r="J133" s="213">
        <f>ROUND(I133*H133,2)</f>
        <v>0</v>
      </c>
      <c r="K133" s="209" t="s">
        <v>21</v>
      </c>
      <c r="L133" s="62"/>
      <c r="M133" s="214" t="s">
        <v>21</v>
      </c>
      <c r="N133" s="215" t="s">
        <v>41</v>
      </c>
      <c r="O133" s="43"/>
      <c r="P133" s="216">
        <f>O133*H133</f>
        <v>0</v>
      </c>
      <c r="Q133" s="216">
        <v>0</v>
      </c>
      <c r="R133" s="216">
        <f>Q133*H133</f>
        <v>0</v>
      </c>
      <c r="S133" s="216">
        <v>0</v>
      </c>
      <c r="T133" s="217">
        <f>S133*H133</f>
        <v>0</v>
      </c>
      <c r="AR133" s="25" t="s">
        <v>147</v>
      </c>
      <c r="AT133" s="25" t="s">
        <v>363</v>
      </c>
      <c r="AU133" s="25" t="s">
        <v>77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147</v>
      </c>
      <c r="BM133" s="25" t="s">
        <v>512</v>
      </c>
    </row>
    <row r="134" spans="2:65" s="1" customFormat="1" ht="13.5">
      <c r="B134" s="42"/>
      <c r="C134" s="64"/>
      <c r="D134" s="235" t="s">
        <v>369</v>
      </c>
      <c r="E134" s="64"/>
      <c r="F134" s="285" t="s">
        <v>3026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77</v>
      </c>
    </row>
    <row r="135" spans="2:65" s="1" customFormat="1" ht="22.5" customHeight="1">
      <c r="B135" s="42"/>
      <c r="C135" s="207" t="s">
        <v>451</v>
      </c>
      <c r="D135" s="207" t="s">
        <v>363</v>
      </c>
      <c r="E135" s="208" t="s">
        <v>3027</v>
      </c>
      <c r="F135" s="209" t="s">
        <v>3028</v>
      </c>
      <c r="G135" s="210" t="s">
        <v>2984</v>
      </c>
      <c r="H135" s="211">
        <v>5</v>
      </c>
      <c r="I135" s="212"/>
      <c r="J135" s="213">
        <f>ROUND(I135*H135,2)</f>
        <v>0</v>
      </c>
      <c r="K135" s="209" t="s">
        <v>21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147</v>
      </c>
      <c r="AT135" s="25" t="s">
        <v>363</v>
      </c>
      <c r="AU135" s="25" t="s">
        <v>77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147</v>
      </c>
      <c r="BM135" s="25" t="s">
        <v>526</v>
      </c>
    </row>
    <row r="136" spans="2:65" s="1" customFormat="1" ht="13.5">
      <c r="B136" s="42"/>
      <c r="C136" s="64"/>
      <c r="D136" s="235" t="s">
        <v>369</v>
      </c>
      <c r="E136" s="64"/>
      <c r="F136" s="285" t="s">
        <v>3029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77</v>
      </c>
    </row>
    <row r="137" spans="2:65" s="1" customFormat="1" ht="22.5" customHeight="1">
      <c r="B137" s="42"/>
      <c r="C137" s="207" t="s">
        <v>10</v>
      </c>
      <c r="D137" s="207" t="s">
        <v>363</v>
      </c>
      <c r="E137" s="208" t="s">
        <v>3030</v>
      </c>
      <c r="F137" s="209" t="s">
        <v>3031</v>
      </c>
      <c r="G137" s="210" t="s">
        <v>2984</v>
      </c>
      <c r="H137" s="211">
        <v>99</v>
      </c>
      <c r="I137" s="212"/>
      <c r="J137" s="213">
        <f>ROUND(I137*H137,2)</f>
        <v>0</v>
      </c>
      <c r="K137" s="209" t="s">
        <v>21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77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545</v>
      </c>
    </row>
    <row r="138" spans="2:65" s="1" customFormat="1" ht="13.5">
      <c r="B138" s="42"/>
      <c r="C138" s="64"/>
      <c r="D138" s="235" t="s">
        <v>369</v>
      </c>
      <c r="E138" s="64"/>
      <c r="F138" s="285" t="s">
        <v>3031</v>
      </c>
      <c r="G138" s="64"/>
      <c r="H138" s="64"/>
      <c r="I138" s="175"/>
      <c r="J138" s="64"/>
      <c r="K138" s="64"/>
      <c r="L138" s="62"/>
      <c r="M138" s="221"/>
      <c r="N138" s="43"/>
      <c r="O138" s="43"/>
      <c r="P138" s="43"/>
      <c r="Q138" s="43"/>
      <c r="R138" s="43"/>
      <c r="S138" s="43"/>
      <c r="T138" s="79"/>
      <c r="AT138" s="25" t="s">
        <v>369</v>
      </c>
      <c r="AU138" s="25" t="s">
        <v>77</v>
      </c>
    </row>
    <row r="139" spans="2:65" s="1" customFormat="1" ht="31.5" customHeight="1">
      <c r="B139" s="42"/>
      <c r="C139" s="207" t="s">
        <v>464</v>
      </c>
      <c r="D139" s="207" t="s">
        <v>363</v>
      </c>
      <c r="E139" s="208" t="s">
        <v>3032</v>
      </c>
      <c r="F139" s="209" t="s">
        <v>3033</v>
      </c>
      <c r="G139" s="210" t="s">
        <v>2984</v>
      </c>
      <c r="H139" s="211">
        <v>9</v>
      </c>
      <c r="I139" s="212"/>
      <c r="J139" s="213">
        <f>ROUND(I139*H139,2)</f>
        <v>0</v>
      </c>
      <c r="K139" s="209" t="s">
        <v>21</v>
      </c>
      <c r="L139" s="62"/>
      <c r="M139" s="214" t="s">
        <v>21</v>
      </c>
      <c r="N139" s="215" t="s">
        <v>41</v>
      </c>
      <c r="O139" s="43"/>
      <c r="P139" s="216">
        <f>O139*H139</f>
        <v>0</v>
      </c>
      <c r="Q139" s="216">
        <v>0</v>
      </c>
      <c r="R139" s="216">
        <f>Q139*H139</f>
        <v>0</v>
      </c>
      <c r="S139" s="216">
        <v>0</v>
      </c>
      <c r="T139" s="217">
        <f>S139*H139</f>
        <v>0</v>
      </c>
      <c r="AR139" s="25" t="s">
        <v>147</v>
      </c>
      <c r="AT139" s="25" t="s">
        <v>363</v>
      </c>
      <c r="AU139" s="25" t="s">
        <v>77</v>
      </c>
      <c r="AY139" s="25" t="s">
        <v>361</v>
      </c>
      <c r="BE139" s="218">
        <f>IF(N139="základní",J139,0)</f>
        <v>0</v>
      </c>
      <c r="BF139" s="218">
        <f>IF(N139="snížená",J139,0)</f>
        <v>0</v>
      </c>
      <c r="BG139" s="218">
        <f>IF(N139="zákl. přenesená",J139,0)</f>
        <v>0</v>
      </c>
      <c r="BH139" s="218">
        <f>IF(N139="sníž. přenesená",J139,0)</f>
        <v>0</v>
      </c>
      <c r="BI139" s="218">
        <f>IF(N139="nulová",J139,0)</f>
        <v>0</v>
      </c>
      <c r="BJ139" s="25" t="s">
        <v>77</v>
      </c>
      <c r="BK139" s="218">
        <f>ROUND(I139*H139,2)</f>
        <v>0</v>
      </c>
      <c r="BL139" s="25" t="s">
        <v>147</v>
      </c>
      <c r="BM139" s="25" t="s">
        <v>563</v>
      </c>
    </row>
    <row r="140" spans="2:65" s="1" customFormat="1" ht="13.5">
      <c r="B140" s="42"/>
      <c r="C140" s="64"/>
      <c r="D140" s="235" t="s">
        <v>369</v>
      </c>
      <c r="E140" s="64"/>
      <c r="F140" s="285" t="s">
        <v>3033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369</v>
      </c>
      <c r="AU140" s="25" t="s">
        <v>77</v>
      </c>
    </row>
    <row r="141" spans="2:65" s="1" customFormat="1" ht="22.5" customHeight="1">
      <c r="B141" s="42"/>
      <c r="C141" s="207" t="s">
        <v>470</v>
      </c>
      <c r="D141" s="207" t="s">
        <v>363</v>
      </c>
      <c r="E141" s="208" t="s">
        <v>3034</v>
      </c>
      <c r="F141" s="209" t="s">
        <v>3035</v>
      </c>
      <c r="G141" s="210" t="s">
        <v>2984</v>
      </c>
      <c r="H141" s="211">
        <v>4</v>
      </c>
      <c r="I141" s="212"/>
      <c r="J141" s="213">
        <f>ROUND(I141*H141,2)</f>
        <v>0</v>
      </c>
      <c r="K141" s="209" t="s">
        <v>21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0</v>
      </c>
      <c r="R141" s="216">
        <f>Q141*H141</f>
        <v>0</v>
      </c>
      <c r="S141" s="216">
        <v>0</v>
      </c>
      <c r="T141" s="217">
        <f>S141*H141</f>
        <v>0</v>
      </c>
      <c r="AR141" s="25" t="s">
        <v>147</v>
      </c>
      <c r="AT141" s="25" t="s">
        <v>363</v>
      </c>
      <c r="AU141" s="25" t="s">
        <v>77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147</v>
      </c>
      <c r="BM141" s="25" t="s">
        <v>580</v>
      </c>
    </row>
    <row r="142" spans="2:65" s="1" customFormat="1" ht="13.5">
      <c r="B142" s="42"/>
      <c r="C142" s="64"/>
      <c r="D142" s="235" t="s">
        <v>369</v>
      </c>
      <c r="E142" s="64"/>
      <c r="F142" s="285" t="s">
        <v>3035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77</v>
      </c>
    </row>
    <row r="143" spans="2:65" s="1" customFormat="1" ht="31.5" customHeight="1">
      <c r="B143" s="42"/>
      <c r="C143" s="207" t="s">
        <v>477</v>
      </c>
      <c r="D143" s="207" t="s">
        <v>363</v>
      </c>
      <c r="E143" s="208" t="s">
        <v>3036</v>
      </c>
      <c r="F143" s="209" t="s">
        <v>3037</v>
      </c>
      <c r="G143" s="210" t="s">
        <v>2984</v>
      </c>
      <c r="H143" s="211">
        <v>9</v>
      </c>
      <c r="I143" s="212"/>
      <c r="J143" s="213">
        <f>ROUND(I143*H143,2)</f>
        <v>0</v>
      </c>
      <c r="K143" s="209" t="s">
        <v>21</v>
      </c>
      <c r="L143" s="62"/>
      <c r="M143" s="214" t="s">
        <v>21</v>
      </c>
      <c r="N143" s="215" t="s">
        <v>41</v>
      </c>
      <c r="O143" s="43"/>
      <c r="P143" s="216">
        <f>O143*H143</f>
        <v>0</v>
      </c>
      <c r="Q143" s="216">
        <v>0</v>
      </c>
      <c r="R143" s="216">
        <f>Q143*H143</f>
        <v>0</v>
      </c>
      <c r="S143" s="216">
        <v>0</v>
      </c>
      <c r="T143" s="217">
        <f>S143*H143</f>
        <v>0</v>
      </c>
      <c r="AR143" s="25" t="s">
        <v>147</v>
      </c>
      <c r="AT143" s="25" t="s">
        <v>363</v>
      </c>
      <c r="AU143" s="25" t="s">
        <v>77</v>
      </c>
      <c r="AY143" s="25" t="s">
        <v>361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25" t="s">
        <v>77</v>
      </c>
      <c r="BK143" s="218">
        <f>ROUND(I143*H143,2)</f>
        <v>0</v>
      </c>
      <c r="BL143" s="25" t="s">
        <v>147</v>
      </c>
      <c r="BM143" s="25" t="s">
        <v>595</v>
      </c>
    </row>
    <row r="144" spans="2:65" s="1" customFormat="1" ht="27">
      <c r="B144" s="42"/>
      <c r="C144" s="64"/>
      <c r="D144" s="235" t="s">
        <v>369</v>
      </c>
      <c r="E144" s="64"/>
      <c r="F144" s="285" t="s">
        <v>3037</v>
      </c>
      <c r="G144" s="64"/>
      <c r="H144" s="64"/>
      <c r="I144" s="175"/>
      <c r="J144" s="64"/>
      <c r="K144" s="64"/>
      <c r="L144" s="62"/>
      <c r="M144" s="221"/>
      <c r="N144" s="43"/>
      <c r="O144" s="43"/>
      <c r="P144" s="43"/>
      <c r="Q144" s="43"/>
      <c r="R144" s="43"/>
      <c r="S144" s="43"/>
      <c r="T144" s="79"/>
      <c r="AT144" s="25" t="s">
        <v>369</v>
      </c>
      <c r="AU144" s="25" t="s">
        <v>77</v>
      </c>
    </row>
    <row r="145" spans="2:65" s="1" customFormat="1" ht="22.5" customHeight="1">
      <c r="B145" s="42"/>
      <c r="C145" s="207" t="s">
        <v>485</v>
      </c>
      <c r="D145" s="207" t="s">
        <v>363</v>
      </c>
      <c r="E145" s="208" t="s">
        <v>3038</v>
      </c>
      <c r="F145" s="209" t="s">
        <v>3039</v>
      </c>
      <c r="G145" s="210" t="s">
        <v>2984</v>
      </c>
      <c r="H145" s="211">
        <v>6</v>
      </c>
      <c r="I145" s="212"/>
      <c r="J145" s="213">
        <f>ROUND(I145*H145,2)</f>
        <v>0</v>
      </c>
      <c r="K145" s="209" t="s">
        <v>21</v>
      </c>
      <c r="L145" s="62"/>
      <c r="M145" s="214" t="s">
        <v>21</v>
      </c>
      <c r="N145" s="215" t="s">
        <v>41</v>
      </c>
      <c r="O145" s="43"/>
      <c r="P145" s="216">
        <f>O145*H145</f>
        <v>0</v>
      </c>
      <c r="Q145" s="216">
        <v>0</v>
      </c>
      <c r="R145" s="216">
        <f>Q145*H145</f>
        <v>0</v>
      </c>
      <c r="S145" s="216">
        <v>0</v>
      </c>
      <c r="T145" s="217">
        <f>S145*H145</f>
        <v>0</v>
      </c>
      <c r="AR145" s="25" t="s">
        <v>147</v>
      </c>
      <c r="AT145" s="25" t="s">
        <v>363</v>
      </c>
      <c r="AU145" s="25" t="s">
        <v>77</v>
      </c>
      <c r="AY145" s="25" t="s">
        <v>361</v>
      </c>
      <c r="BE145" s="218">
        <f>IF(N145="základní",J145,0)</f>
        <v>0</v>
      </c>
      <c r="BF145" s="218">
        <f>IF(N145="snížená",J145,0)</f>
        <v>0</v>
      </c>
      <c r="BG145" s="218">
        <f>IF(N145="zákl. přenesená",J145,0)</f>
        <v>0</v>
      </c>
      <c r="BH145" s="218">
        <f>IF(N145="sníž. přenesená",J145,0)</f>
        <v>0</v>
      </c>
      <c r="BI145" s="218">
        <f>IF(N145="nulová",J145,0)</f>
        <v>0</v>
      </c>
      <c r="BJ145" s="25" t="s">
        <v>77</v>
      </c>
      <c r="BK145" s="218">
        <f>ROUND(I145*H145,2)</f>
        <v>0</v>
      </c>
      <c r="BL145" s="25" t="s">
        <v>147</v>
      </c>
      <c r="BM145" s="25" t="s">
        <v>611</v>
      </c>
    </row>
    <row r="146" spans="2:65" s="1" customFormat="1" ht="13.5">
      <c r="B146" s="42"/>
      <c r="C146" s="64"/>
      <c r="D146" s="219" t="s">
        <v>369</v>
      </c>
      <c r="E146" s="64"/>
      <c r="F146" s="220" t="s">
        <v>3039</v>
      </c>
      <c r="G146" s="64"/>
      <c r="H146" s="64"/>
      <c r="I146" s="175"/>
      <c r="J146" s="64"/>
      <c r="K146" s="64"/>
      <c r="L146" s="62"/>
      <c r="M146" s="221"/>
      <c r="N146" s="43"/>
      <c r="O146" s="43"/>
      <c r="P146" s="43"/>
      <c r="Q146" s="43"/>
      <c r="R146" s="43"/>
      <c r="S146" s="43"/>
      <c r="T146" s="79"/>
      <c r="AT146" s="25" t="s">
        <v>369</v>
      </c>
      <c r="AU146" s="25" t="s">
        <v>77</v>
      </c>
    </row>
    <row r="147" spans="2:65" s="11" customFormat="1" ht="37.35" customHeight="1">
      <c r="B147" s="190"/>
      <c r="C147" s="191"/>
      <c r="D147" s="204" t="s">
        <v>69</v>
      </c>
      <c r="E147" s="293" t="s">
        <v>3040</v>
      </c>
      <c r="F147" s="293" t="s">
        <v>3041</v>
      </c>
      <c r="G147" s="191"/>
      <c r="H147" s="191"/>
      <c r="I147" s="194"/>
      <c r="J147" s="294">
        <f>BK147</f>
        <v>0</v>
      </c>
      <c r="K147" s="191"/>
      <c r="L147" s="196"/>
      <c r="M147" s="197"/>
      <c r="N147" s="198"/>
      <c r="O147" s="198"/>
      <c r="P147" s="199">
        <f>SUM(P148:P168)</f>
        <v>0</v>
      </c>
      <c r="Q147" s="198"/>
      <c r="R147" s="199">
        <f>SUM(R148:R168)</f>
        <v>0</v>
      </c>
      <c r="S147" s="198"/>
      <c r="T147" s="200">
        <f>SUM(T148:T168)</f>
        <v>0</v>
      </c>
      <c r="AR147" s="201" t="s">
        <v>77</v>
      </c>
      <c r="AT147" s="202" t="s">
        <v>69</v>
      </c>
      <c r="AU147" s="202" t="s">
        <v>70</v>
      </c>
      <c r="AY147" s="201" t="s">
        <v>361</v>
      </c>
      <c r="BK147" s="203">
        <f>SUM(BK148:BK168)</f>
        <v>0</v>
      </c>
    </row>
    <row r="148" spans="2:65" s="1" customFormat="1" ht="22.5" customHeight="1">
      <c r="B148" s="42"/>
      <c r="C148" s="207" t="s">
        <v>491</v>
      </c>
      <c r="D148" s="207" t="s">
        <v>363</v>
      </c>
      <c r="E148" s="208" t="s">
        <v>3042</v>
      </c>
      <c r="F148" s="209" t="s">
        <v>3043</v>
      </c>
      <c r="G148" s="210" t="s">
        <v>685</v>
      </c>
      <c r="H148" s="211">
        <v>250</v>
      </c>
      <c r="I148" s="212"/>
      <c r="J148" s="213">
        <f>ROUND(I148*H148,2)</f>
        <v>0</v>
      </c>
      <c r="K148" s="209" t="s">
        <v>21</v>
      </c>
      <c r="L148" s="62"/>
      <c r="M148" s="214" t="s">
        <v>21</v>
      </c>
      <c r="N148" s="215" t="s">
        <v>41</v>
      </c>
      <c r="O148" s="43"/>
      <c r="P148" s="216">
        <f>O148*H148</f>
        <v>0</v>
      </c>
      <c r="Q148" s="216">
        <v>0</v>
      </c>
      <c r="R148" s="216">
        <f>Q148*H148</f>
        <v>0</v>
      </c>
      <c r="S148" s="216">
        <v>0</v>
      </c>
      <c r="T148" s="217">
        <f>S148*H148</f>
        <v>0</v>
      </c>
      <c r="AR148" s="25" t="s">
        <v>147</v>
      </c>
      <c r="AT148" s="25" t="s">
        <v>363</v>
      </c>
      <c r="AU148" s="25" t="s">
        <v>77</v>
      </c>
      <c r="AY148" s="25" t="s">
        <v>361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25" t="s">
        <v>77</v>
      </c>
      <c r="BK148" s="218">
        <f>ROUND(I148*H148,2)</f>
        <v>0</v>
      </c>
      <c r="BL148" s="25" t="s">
        <v>147</v>
      </c>
      <c r="BM148" s="25" t="s">
        <v>650</v>
      </c>
    </row>
    <row r="149" spans="2:65" s="1" customFormat="1" ht="13.5">
      <c r="B149" s="42"/>
      <c r="C149" s="64"/>
      <c r="D149" s="219" t="s">
        <v>369</v>
      </c>
      <c r="E149" s="64"/>
      <c r="F149" s="220" t="s">
        <v>3043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369</v>
      </c>
      <c r="AU149" s="25" t="s">
        <v>77</v>
      </c>
    </row>
    <row r="150" spans="2:65" s="1" customFormat="1" ht="40.5">
      <c r="B150" s="42"/>
      <c r="C150" s="64"/>
      <c r="D150" s="235" t="s">
        <v>974</v>
      </c>
      <c r="E150" s="64"/>
      <c r="F150" s="289" t="s">
        <v>3044</v>
      </c>
      <c r="G150" s="64"/>
      <c r="H150" s="64"/>
      <c r="I150" s="175"/>
      <c r="J150" s="64"/>
      <c r="K150" s="64"/>
      <c r="L150" s="62"/>
      <c r="M150" s="221"/>
      <c r="N150" s="43"/>
      <c r="O150" s="43"/>
      <c r="P150" s="43"/>
      <c r="Q150" s="43"/>
      <c r="R150" s="43"/>
      <c r="S150" s="43"/>
      <c r="T150" s="79"/>
      <c r="AT150" s="25" t="s">
        <v>974</v>
      </c>
      <c r="AU150" s="25" t="s">
        <v>77</v>
      </c>
    </row>
    <row r="151" spans="2:65" s="1" customFormat="1" ht="22.5" customHeight="1">
      <c r="B151" s="42"/>
      <c r="C151" s="207" t="s">
        <v>9</v>
      </c>
      <c r="D151" s="207" t="s">
        <v>363</v>
      </c>
      <c r="E151" s="208" t="s">
        <v>3045</v>
      </c>
      <c r="F151" s="209" t="s">
        <v>3046</v>
      </c>
      <c r="G151" s="210" t="s">
        <v>685</v>
      </c>
      <c r="H151" s="211">
        <v>150</v>
      </c>
      <c r="I151" s="212"/>
      <c r="J151" s="213">
        <f>ROUND(I151*H151,2)</f>
        <v>0</v>
      </c>
      <c r="K151" s="209" t="s">
        <v>21</v>
      </c>
      <c r="L151" s="62"/>
      <c r="M151" s="214" t="s">
        <v>21</v>
      </c>
      <c r="N151" s="215" t="s">
        <v>41</v>
      </c>
      <c r="O151" s="43"/>
      <c r="P151" s="216">
        <f>O151*H151</f>
        <v>0</v>
      </c>
      <c r="Q151" s="216">
        <v>0</v>
      </c>
      <c r="R151" s="216">
        <f>Q151*H151</f>
        <v>0</v>
      </c>
      <c r="S151" s="216">
        <v>0</v>
      </c>
      <c r="T151" s="217">
        <f>S151*H151</f>
        <v>0</v>
      </c>
      <c r="AR151" s="25" t="s">
        <v>147</v>
      </c>
      <c r="AT151" s="25" t="s">
        <v>363</v>
      </c>
      <c r="AU151" s="25" t="s">
        <v>77</v>
      </c>
      <c r="AY151" s="25" t="s">
        <v>361</v>
      </c>
      <c r="BE151" s="218">
        <f>IF(N151="základní",J151,0)</f>
        <v>0</v>
      </c>
      <c r="BF151" s="218">
        <f>IF(N151="snížená",J151,0)</f>
        <v>0</v>
      </c>
      <c r="BG151" s="218">
        <f>IF(N151="zákl. přenesená",J151,0)</f>
        <v>0</v>
      </c>
      <c r="BH151" s="218">
        <f>IF(N151="sníž. přenesená",J151,0)</f>
        <v>0</v>
      </c>
      <c r="BI151" s="218">
        <f>IF(N151="nulová",J151,0)</f>
        <v>0</v>
      </c>
      <c r="BJ151" s="25" t="s">
        <v>77</v>
      </c>
      <c r="BK151" s="218">
        <f>ROUND(I151*H151,2)</f>
        <v>0</v>
      </c>
      <c r="BL151" s="25" t="s">
        <v>147</v>
      </c>
      <c r="BM151" s="25" t="s">
        <v>662</v>
      </c>
    </row>
    <row r="152" spans="2:65" s="1" customFormat="1" ht="13.5">
      <c r="B152" s="42"/>
      <c r="C152" s="64"/>
      <c r="D152" s="219" t="s">
        <v>369</v>
      </c>
      <c r="E152" s="64"/>
      <c r="F152" s="220" t="s">
        <v>3046</v>
      </c>
      <c r="G152" s="64"/>
      <c r="H152" s="64"/>
      <c r="I152" s="175"/>
      <c r="J152" s="64"/>
      <c r="K152" s="64"/>
      <c r="L152" s="62"/>
      <c r="M152" s="221"/>
      <c r="N152" s="43"/>
      <c r="O152" s="43"/>
      <c r="P152" s="43"/>
      <c r="Q152" s="43"/>
      <c r="R152" s="43"/>
      <c r="S152" s="43"/>
      <c r="T152" s="79"/>
      <c r="AT152" s="25" t="s">
        <v>369</v>
      </c>
      <c r="AU152" s="25" t="s">
        <v>77</v>
      </c>
    </row>
    <row r="153" spans="2:65" s="1" customFormat="1" ht="40.5">
      <c r="B153" s="42"/>
      <c r="C153" s="64"/>
      <c r="D153" s="235" t="s">
        <v>974</v>
      </c>
      <c r="E153" s="64"/>
      <c r="F153" s="289" t="s">
        <v>3044</v>
      </c>
      <c r="G153" s="64"/>
      <c r="H153" s="64"/>
      <c r="I153" s="175"/>
      <c r="J153" s="64"/>
      <c r="K153" s="64"/>
      <c r="L153" s="62"/>
      <c r="M153" s="221"/>
      <c r="N153" s="43"/>
      <c r="O153" s="43"/>
      <c r="P153" s="43"/>
      <c r="Q153" s="43"/>
      <c r="R153" s="43"/>
      <c r="S153" s="43"/>
      <c r="T153" s="79"/>
      <c r="AT153" s="25" t="s">
        <v>974</v>
      </c>
      <c r="AU153" s="25" t="s">
        <v>77</v>
      </c>
    </row>
    <row r="154" spans="2:65" s="1" customFormat="1" ht="22.5" customHeight="1">
      <c r="B154" s="42"/>
      <c r="C154" s="207" t="s">
        <v>501</v>
      </c>
      <c r="D154" s="207" t="s">
        <v>363</v>
      </c>
      <c r="E154" s="208" t="s">
        <v>3047</v>
      </c>
      <c r="F154" s="209" t="s">
        <v>3048</v>
      </c>
      <c r="G154" s="210" t="s">
        <v>685</v>
      </c>
      <c r="H154" s="211">
        <v>200</v>
      </c>
      <c r="I154" s="212"/>
      <c r="J154" s="213">
        <f>ROUND(I154*H154,2)</f>
        <v>0</v>
      </c>
      <c r="K154" s="209" t="s">
        <v>21</v>
      </c>
      <c r="L154" s="62"/>
      <c r="M154" s="214" t="s">
        <v>21</v>
      </c>
      <c r="N154" s="215" t="s">
        <v>41</v>
      </c>
      <c r="O154" s="43"/>
      <c r="P154" s="216">
        <f>O154*H154</f>
        <v>0</v>
      </c>
      <c r="Q154" s="216">
        <v>0</v>
      </c>
      <c r="R154" s="216">
        <f>Q154*H154</f>
        <v>0</v>
      </c>
      <c r="S154" s="216">
        <v>0</v>
      </c>
      <c r="T154" s="217">
        <f>S154*H154</f>
        <v>0</v>
      </c>
      <c r="AR154" s="25" t="s">
        <v>147</v>
      </c>
      <c r="AT154" s="25" t="s">
        <v>363</v>
      </c>
      <c r="AU154" s="25" t="s">
        <v>77</v>
      </c>
      <c r="AY154" s="25" t="s">
        <v>361</v>
      </c>
      <c r="BE154" s="218">
        <f>IF(N154="základní",J154,0)</f>
        <v>0</v>
      </c>
      <c r="BF154" s="218">
        <f>IF(N154="snížená",J154,0)</f>
        <v>0</v>
      </c>
      <c r="BG154" s="218">
        <f>IF(N154="zákl. přenesená",J154,0)</f>
        <v>0</v>
      </c>
      <c r="BH154" s="218">
        <f>IF(N154="sníž. přenesená",J154,0)</f>
        <v>0</v>
      </c>
      <c r="BI154" s="218">
        <f>IF(N154="nulová",J154,0)</f>
        <v>0</v>
      </c>
      <c r="BJ154" s="25" t="s">
        <v>77</v>
      </c>
      <c r="BK154" s="218">
        <f>ROUND(I154*H154,2)</f>
        <v>0</v>
      </c>
      <c r="BL154" s="25" t="s">
        <v>147</v>
      </c>
      <c r="BM154" s="25" t="s">
        <v>675</v>
      </c>
    </row>
    <row r="155" spans="2:65" s="1" customFormat="1" ht="13.5">
      <c r="B155" s="42"/>
      <c r="C155" s="64"/>
      <c r="D155" s="219" t="s">
        <v>369</v>
      </c>
      <c r="E155" s="64"/>
      <c r="F155" s="220" t="s">
        <v>3048</v>
      </c>
      <c r="G155" s="64"/>
      <c r="H155" s="64"/>
      <c r="I155" s="175"/>
      <c r="J155" s="64"/>
      <c r="K155" s="64"/>
      <c r="L155" s="62"/>
      <c r="M155" s="221"/>
      <c r="N155" s="43"/>
      <c r="O155" s="43"/>
      <c r="P155" s="43"/>
      <c r="Q155" s="43"/>
      <c r="R155" s="43"/>
      <c r="S155" s="43"/>
      <c r="T155" s="79"/>
      <c r="AT155" s="25" t="s">
        <v>369</v>
      </c>
      <c r="AU155" s="25" t="s">
        <v>77</v>
      </c>
    </row>
    <row r="156" spans="2:65" s="1" customFormat="1" ht="40.5">
      <c r="B156" s="42"/>
      <c r="C156" s="64"/>
      <c r="D156" s="235" t="s">
        <v>974</v>
      </c>
      <c r="E156" s="64"/>
      <c r="F156" s="289" t="s">
        <v>3044</v>
      </c>
      <c r="G156" s="64"/>
      <c r="H156" s="64"/>
      <c r="I156" s="175"/>
      <c r="J156" s="64"/>
      <c r="K156" s="64"/>
      <c r="L156" s="62"/>
      <c r="M156" s="221"/>
      <c r="N156" s="43"/>
      <c r="O156" s="43"/>
      <c r="P156" s="43"/>
      <c r="Q156" s="43"/>
      <c r="R156" s="43"/>
      <c r="S156" s="43"/>
      <c r="T156" s="79"/>
      <c r="AT156" s="25" t="s">
        <v>974</v>
      </c>
      <c r="AU156" s="25" t="s">
        <v>77</v>
      </c>
    </row>
    <row r="157" spans="2:65" s="1" customFormat="1" ht="22.5" customHeight="1">
      <c r="B157" s="42"/>
      <c r="C157" s="207" t="s">
        <v>507</v>
      </c>
      <c r="D157" s="207" t="s">
        <v>363</v>
      </c>
      <c r="E157" s="208" t="s">
        <v>3049</v>
      </c>
      <c r="F157" s="209" t="s">
        <v>3050</v>
      </c>
      <c r="G157" s="210" t="s">
        <v>685</v>
      </c>
      <c r="H157" s="211">
        <v>950</v>
      </c>
      <c r="I157" s="212"/>
      <c r="J157" s="213">
        <f>ROUND(I157*H157,2)</f>
        <v>0</v>
      </c>
      <c r="K157" s="209" t="s">
        <v>21</v>
      </c>
      <c r="L157" s="62"/>
      <c r="M157" s="214" t="s">
        <v>21</v>
      </c>
      <c r="N157" s="215" t="s">
        <v>41</v>
      </c>
      <c r="O157" s="43"/>
      <c r="P157" s="216">
        <f>O157*H157</f>
        <v>0</v>
      </c>
      <c r="Q157" s="216">
        <v>0</v>
      </c>
      <c r="R157" s="216">
        <f>Q157*H157</f>
        <v>0</v>
      </c>
      <c r="S157" s="216">
        <v>0</v>
      </c>
      <c r="T157" s="217">
        <f>S157*H157</f>
        <v>0</v>
      </c>
      <c r="AR157" s="25" t="s">
        <v>147</v>
      </c>
      <c r="AT157" s="25" t="s">
        <v>363</v>
      </c>
      <c r="AU157" s="25" t="s">
        <v>77</v>
      </c>
      <c r="AY157" s="25" t="s">
        <v>361</v>
      </c>
      <c r="BE157" s="218">
        <f>IF(N157="základní",J157,0)</f>
        <v>0</v>
      </c>
      <c r="BF157" s="218">
        <f>IF(N157="snížená",J157,0)</f>
        <v>0</v>
      </c>
      <c r="BG157" s="218">
        <f>IF(N157="zákl. přenesená",J157,0)</f>
        <v>0</v>
      </c>
      <c r="BH157" s="218">
        <f>IF(N157="sníž. přenesená",J157,0)</f>
        <v>0</v>
      </c>
      <c r="BI157" s="218">
        <f>IF(N157="nulová",J157,0)</f>
        <v>0</v>
      </c>
      <c r="BJ157" s="25" t="s">
        <v>77</v>
      </c>
      <c r="BK157" s="218">
        <f>ROUND(I157*H157,2)</f>
        <v>0</v>
      </c>
      <c r="BL157" s="25" t="s">
        <v>147</v>
      </c>
      <c r="BM157" s="25" t="s">
        <v>690</v>
      </c>
    </row>
    <row r="158" spans="2:65" s="1" customFormat="1" ht="13.5">
      <c r="B158" s="42"/>
      <c r="C158" s="64"/>
      <c r="D158" s="219" t="s">
        <v>369</v>
      </c>
      <c r="E158" s="64"/>
      <c r="F158" s="220" t="s">
        <v>3050</v>
      </c>
      <c r="G158" s="64"/>
      <c r="H158" s="64"/>
      <c r="I158" s="175"/>
      <c r="J158" s="64"/>
      <c r="K158" s="64"/>
      <c r="L158" s="62"/>
      <c r="M158" s="221"/>
      <c r="N158" s="43"/>
      <c r="O158" s="43"/>
      <c r="P158" s="43"/>
      <c r="Q158" s="43"/>
      <c r="R158" s="43"/>
      <c r="S158" s="43"/>
      <c r="T158" s="79"/>
      <c r="AT158" s="25" t="s">
        <v>369</v>
      </c>
      <c r="AU158" s="25" t="s">
        <v>77</v>
      </c>
    </row>
    <row r="159" spans="2:65" s="1" customFormat="1" ht="40.5">
      <c r="B159" s="42"/>
      <c r="C159" s="64"/>
      <c r="D159" s="235" t="s">
        <v>974</v>
      </c>
      <c r="E159" s="64"/>
      <c r="F159" s="289" t="s">
        <v>3044</v>
      </c>
      <c r="G159" s="64"/>
      <c r="H159" s="64"/>
      <c r="I159" s="175"/>
      <c r="J159" s="64"/>
      <c r="K159" s="64"/>
      <c r="L159" s="62"/>
      <c r="M159" s="221"/>
      <c r="N159" s="43"/>
      <c r="O159" s="43"/>
      <c r="P159" s="43"/>
      <c r="Q159" s="43"/>
      <c r="R159" s="43"/>
      <c r="S159" s="43"/>
      <c r="T159" s="79"/>
      <c r="AT159" s="25" t="s">
        <v>974</v>
      </c>
      <c r="AU159" s="25" t="s">
        <v>77</v>
      </c>
    </row>
    <row r="160" spans="2:65" s="1" customFormat="1" ht="22.5" customHeight="1">
      <c r="B160" s="42"/>
      <c r="C160" s="207" t="s">
        <v>512</v>
      </c>
      <c r="D160" s="207" t="s">
        <v>363</v>
      </c>
      <c r="E160" s="208" t="s">
        <v>3051</v>
      </c>
      <c r="F160" s="209" t="s">
        <v>3052</v>
      </c>
      <c r="G160" s="210" t="s">
        <v>685</v>
      </c>
      <c r="H160" s="211">
        <v>55</v>
      </c>
      <c r="I160" s="212"/>
      <c r="J160" s="213">
        <f>ROUND(I160*H160,2)</f>
        <v>0</v>
      </c>
      <c r="K160" s="209" t="s">
        <v>21</v>
      </c>
      <c r="L160" s="62"/>
      <c r="M160" s="214" t="s">
        <v>21</v>
      </c>
      <c r="N160" s="215" t="s">
        <v>41</v>
      </c>
      <c r="O160" s="43"/>
      <c r="P160" s="216">
        <f>O160*H160</f>
        <v>0</v>
      </c>
      <c r="Q160" s="216">
        <v>0</v>
      </c>
      <c r="R160" s="216">
        <f>Q160*H160</f>
        <v>0</v>
      </c>
      <c r="S160" s="216">
        <v>0</v>
      </c>
      <c r="T160" s="217">
        <f>S160*H160</f>
        <v>0</v>
      </c>
      <c r="AR160" s="25" t="s">
        <v>147</v>
      </c>
      <c r="AT160" s="25" t="s">
        <v>363</v>
      </c>
      <c r="AU160" s="25" t="s">
        <v>77</v>
      </c>
      <c r="AY160" s="25" t="s">
        <v>361</v>
      </c>
      <c r="BE160" s="218">
        <f>IF(N160="základní",J160,0)</f>
        <v>0</v>
      </c>
      <c r="BF160" s="218">
        <f>IF(N160="snížená",J160,0)</f>
        <v>0</v>
      </c>
      <c r="BG160" s="218">
        <f>IF(N160="zákl. přenesená",J160,0)</f>
        <v>0</v>
      </c>
      <c r="BH160" s="218">
        <f>IF(N160="sníž. přenesená",J160,0)</f>
        <v>0</v>
      </c>
      <c r="BI160" s="218">
        <f>IF(N160="nulová",J160,0)</f>
        <v>0</v>
      </c>
      <c r="BJ160" s="25" t="s">
        <v>77</v>
      </c>
      <c r="BK160" s="218">
        <f>ROUND(I160*H160,2)</f>
        <v>0</v>
      </c>
      <c r="BL160" s="25" t="s">
        <v>147</v>
      </c>
      <c r="BM160" s="25" t="s">
        <v>703</v>
      </c>
    </row>
    <row r="161" spans="2:65" s="1" customFormat="1" ht="13.5">
      <c r="B161" s="42"/>
      <c r="C161" s="64"/>
      <c r="D161" s="219" t="s">
        <v>369</v>
      </c>
      <c r="E161" s="64"/>
      <c r="F161" s="220" t="s">
        <v>3052</v>
      </c>
      <c r="G161" s="64"/>
      <c r="H161" s="64"/>
      <c r="I161" s="175"/>
      <c r="J161" s="64"/>
      <c r="K161" s="64"/>
      <c r="L161" s="62"/>
      <c r="M161" s="221"/>
      <c r="N161" s="43"/>
      <c r="O161" s="43"/>
      <c r="P161" s="43"/>
      <c r="Q161" s="43"/>
      <c r="R161" s="43"/>
      <c r="S161" s="43"/>
      <c r="T161" s="79"/>
      <c r="AT161" s="25" t="s">
        <v>369</v>
      </c>
      <c r="AU161" s="25" t="s">
        <v>77</v>
      </c>
    </row>
    <row r="162" spans="2:65" s="1" customFormat="1" ht="40.5">
      <c r="B162" s="42"/>
      <c r="C162" s="64"/>
      <c r="D162" s="235" t="s">
        <v>974</v>
      </c>
      <c r="E162" s="64"/>
      <c r="F162" s="289" t="s">
        <v>3044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974</v>
      </c>
      <c r="AU162" s="25" t="s">
        <v>77</v>
      </c>
    </row>
    <row r="163" spans="2:65" s="1" customFormat="1" ht="22.5" customHeight="1">
      <c r="B163" s="42"/>
      <c r="C163" s="207" t="s">
        <v>521</v>
      </c>
      <c r="D163" s="207" t="s">
        <v>363</v>
      </c>
      <c r="E163" s="208" t="s">
        <v>3053</v>
      </c>
      <c r="F163" s="209" t="s">
        <v>3054</v>
      </c>
      <c r="G163" s="210" t="s">
        <v>685</v>
      </c>
      <c r="H163" s="211">
        <v>810</v>
      </c>
      <c r="I163" s="212"/>
      <c r="J163" s="213">
        <f>ROUND(I163*H163,2)</f>
        <v>0</v>
      </c>
      <c r="K163" s="209" t="s">
        <v>21</v>
      </c>
      <c r="L163" s="62"/>
      <c r="M163" s="214" t="s">
        <v>21</v>
      </c>
      <c r="N163" s="215" t="s">
        <v>41</v>
      </c>
      <c r="O163" s="43"/>
      <c r="P163" s="216">
        <f>O163*H163</f>
        <v>0</v>
      </c>
      <c r="Q163" s="216">
        <v>0</v>
      </c>
      <c r="R163" s="216">
        <f>Q163*H163</f>
        <v>0</v>
      </c>
      <c r="S163" s="216">
        <v>0</v>
      </c>
      <c r="T163" s="217">
        <f>S163*H163</f>
        <v>0</v>
      </c>
      <c r="AR163" s="25" t="s">
        <v>147</v>
      </c>
      <c r="AT163" s="25" t="s">
        <v>363</v>
      </c>
      <c r="AU163" s="25" t="s">
        <v>77</v>
      </c>
      <c r="AY163" s="25" t="s">
        <v>361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25" t="s">
        <v>77</v>
      </c>
      <c r="BK163" s="218">
        <f>ROUND(I163*H163,2)</f>
        <v>0</v>
      </c>
      <c r="BL163" s="25" t="s">
        <v>147</v>
      </c>
      <c r="BM163" s="25" t="s">
        <v>720</v>
      </c>
    </row>
    <row r="164" spans="2:65" s="1" customFormat="1" ht="13.5">
      <c r="B164" s="42"/>
      <c r="C164" s="64"/>
      <c r="D164" s="219" t="s">
        <v>369</v>
      </c>
      <c r="E164" s="64"/>
      <c r="F164" s="220" t="s">
        <v>3054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369</v>
      </c>
      <c r="AU164" s="25" t="s">
        <v>77</v>
      </c>
    </row>
    <row r="165" spans="2:65" s="1" customFormat="1" ht="40.5">
      <c r="B165" s="42"/>
      <c r="C165" s="64"/>
      <c r="D165" s="235" t="s">
        <v>974</v>
      </c>
      <c r="E165" s="64"/>
      <c r="F165" s="289" t="s">
        <v>3044</v>
      </c>
      <c r="G165" s="64"/>
      <c r="H165" s="64"/>
      <c r="I165" s="175"/>
      <c r="J165" s="64"/>
      <c r="K165" s="64"/>
      <c r="L165" s="62"/>
      <c r="M165" s="221"/>
      <c r="N165" s="43"/>
      <c r="O165" s="43"/>
      <c r="P165" s="43"/>
      <c r="Q165" s="43"/>
      <c r="R165" s="43"/>
      <c r="S165" s="43"/>
      <c r="T165" s="79"/>
      <c r="AT165" s="25" t="s">
        <v>974</v>
      </c>
      <c r="AU165" s="25" t="s">
        <v>77</v>
      </c>
    </row>
    <row r="166" spans="2:65" s="1" customFormat="1" ht="22.5" customHeight="1">
      <c r="B166" s="42"/>
      <c r="C166" s="207" t="s">
        <v>526</v>
      </c>
      <c r="D166" s="207" t="s">
        <v>363</v>
      </c>
      <c r="E166" s="208" t="s">
        <v>3055</v>
      </c>
      <c r="F166" s="209" t="s">
        <v>3056</v>
      </c>
      <c r="G166" s="210" t="s">
        <v>685</v>
      </c>
      <c r="H166" s="211">
        <v>10</v>
      </c>
      <c r="I166" s="212"/>
      <c r="J166" s="213">
        <f>ROUND(I166*H166,2)</f>
        <v>0</v>
      </c>
      <c r="K166" s="209" t="s">
        <v>21</v>
      </c>
      <c r="L166" s="62"/>
      <c r="M166" s="214" t="s">
        <v>21</v>
      </c>
      <c r="N166" s="215" t="s">
        <v>41</v>
      </c>
      <c r="O166" s="43"/>
      <c r="P166" s="216">
        <f>O166*H166</f>
        <v>0</v>
      </c>
      <c r="Q166" s="216">
        <v>0</v>
      </c>
      <c r="R166" s="216">
        <f>Q166*H166</f>
        <v>0</v>
      </c>
      <c r="S166" s="216">
        <v>0</v>
      </c>
      <c r="T166" s="217">
        <f>S166*H166</f>
        <v>0</v>
      </c>
      <c r="AR166" s="25" t="s">
        <v>147</v>
      </c>
      <c r="AT166" s="25" t="s">
        <v>363</v>
      </c>
      <c r="AU166" s="25" t="s">
        <v>77</v>
      </c>
      <c r="AY166" s="25" t="s">
        <v>361</v>
      </c>
      <c r="BE166" s="218">
        <f>IF(N166="základní",J166,0)</f>
        <v>0</v>
      </c>
      <c r="BF166" s="218">
        <f>IF(N166="snížená",J166,0)</f>
        <v>0</v>
      </c>
      <c r="BG166" s="218">
        <f>IF(N166="zákl. přenesená",J166,0)</f>
        <v>0</v>
      </c>
      <c r="BH166" s="218">
        <f>IF(N166="sníž. přenesená",J166,0)</f>
        <v>0</v>
      </c>
      <c r="BI166" s="218">
        <f>IF(N166="nulová",J166,0)</f>
        <v>0</v>
      </c>
      <c r="BJ166" s="25" t="s">
        <v>77</v>
      </c>
      <c r="BK166" s="218">
        <f>ROUND(I166*H166,2)</f>
        <v>0</v>
      </c>
      <c r="BL166" s="25" t="s">
        <v>147</v>
      </c>
      <c r="BM166" s="25" t="s">
        <v>743</v>
      </c>
    </row>
    <row r="167" spans="2:65" s="1" customFormat="1" ht="13.5">
      <c r="B167" s="42"/>
      <c r="C167" s="64"/>
      <c r="D167" s="219" t="s">
        <v>369</v>
      </c>
      <c r="E167" s="64"/>
      <c r="F167" s="220" t="s">
        <v>3056</v>
      </c>
      <c r="G167" s="64"/>
      <c r="H167" s="64"/>
      <c r="I167" s="175"/>
      <c r="J167" s="64"/>
      <c r="K167" s="64"/>
      <c r="L167" s="62"/>
      <c r="M167" s="221"/>
      <c r="N167" s="43"/>
      <c r="O167" s="43"/>
      <c r="P167" s="43"/>
      <c r="Q167" s="43"/>
      <c r="R167" s="43"/>
      <c r="S167" s="43"/>
      <c r="T167" s="79"/>
      <c r="AT167" s="25" t="s">
        <v>369</v>
      </c>
      <c r="AU167" s="25" t="s">
        <v>77</v>
      </c>
    </row>
    <row r="168" spans="2:65" s="1" customFormat="1" ht="27">
      <c r="B168" s="42"/>
      <c r="C168" s="64"/>
      <c r="D168" s="219" t="s">
        <v>974</v>
      </c>
      <c r="E168" s="64"/>
      <c r="F168" s="283" t="s">
        <v>3057</v>
      </c>
      <c r="G168" s="64"/>
      <c r="H168" s="64"/>
      <c r="I168" s="175"/>
      <c r="J168" s="64"/>
      <c r="K168" s="64"/>
      <c r="L168" s="62"/>
      <c r="M168" s="221"/>
      <c r="N168" s="43"/>
      <c r="O168" s="43"/>
      <c r="P168" s="43"/>
      <c r="Q168" s="43"/>
      <c r="R168" s="43"/>
      <c r="S168" s="43"/>
      <c r="T168" s="79"/>
      <c r="AT168" s="25" t="s">
        <v>974</v>
      </c>
      <c r="AU168" s="25" t="s">
        <v>77</v>
      </c>
    </row>
    <row r="169" spans="2:65" s="11" customFormat="1" ht="37.35" customHeight="1">
      <c r="B169" s="190"/>
      <c r="C169" s="191"/>
      <c r="D169" s="204" t="s">
        <v>69</v>
      </c>
      <c r="E169" s="293" t="s">
        <v>3058</v>
      </c>
      <c r="F169" s="293" t="s">
        <v>3059</v>
      </c>
      <c r="G169" s="191"/>
      <c r="H169" s="191"/>
      <c r="I169" s="194"/>
      <c r="J169" s="294">
        <f>BK169</f>
        <v>0</v>
      </c>
      <c r="K169" s="191"/>
      <c r="L169" s="196"/>
      <c r="M169" s="197"/>
      <c r="N169" s="198"/>
      <c r="O169" s="198"/>
      <c r="P169" s="199">
        <f>SUM(P170:P205)</f>
        <v>0</v>
      </c>
      <c r="Q169" s="198"/>
      <c r="R169" s="199">
        <f>SUM(R170:R205)</f>
        <v>0</v>
      </c>
      <c r="S169" s="198"/>
      <c r="T169" s="200">
        <f>SUM(T170:T205)</f>
        <v>0</v>
      </c>
      <c r="AR169" s="201" t="s">
        <v>77</v>
      </c>
      <c r="AT169" s="202" t="s">
        <v>69</v>
      </c>
      <c r="AU169" s="202" t="s">
        <v>70</v>
      </c>
      <c r="AY169" s="201" t="s">
        <v>361</v>
      </c>
      <c r="BK169" s="203">
        <f>SUM(BK170:BK205)</f>
        <v>0</v>
      </c>
    </row>
    <row r="170" spans="2:65" s="1" customFormat="1" ht="22.5" customHeight="1">
      <c r="B170" s="42"/>
      <c r="C170" s="207" t="s">
        <v>533</v>
      </c>
      <c r="D170" s="207" t="s">
        <v>363</v>
      </c>
      <c r="E170" s="208" t="s">
        <v>3060</v>
      </c>
      <c r="F170" s="209" t="s">
        <v>3061</v>
      </c>
      <c r="G170" s="210" t="s">
        <v>2984</v>
      </c>
      <c r="H170" s="211">
        <v>14</v>
      </c>
      <c r="I170" s="212"/>
      <c r="J170" s="213">
        <f>ROUND(I170*H170,2)</f>
        <v>0</v>
      </c>
      <c r="K170" s="209" t="s">
        <v>21</v>
      </c>
      <c r="L170" s="62"/>
      <c r="M170" s="214" t="s">
        <v>21</v>
      </c>
      <c r="N170" s="215" t="s">
        <v>41</v>
      </c>
      <c r="O170" s="43"/>
      <c r="P170" s="216">
        <f>O170*H170</f>
        <v>0</v>
      </c>
      <c r="Q170" s="216">
        <v>0</v>
      </c>
      <c r="R170" s="216">
        <f>Q170*H170</f>
        <v>0</v>
      </c>
      <c r="S170" s="216">
        <v>0</v>
      </c>
      <c r="T170" s="217">
        <f>S170*H170</f>
        <v>0</v>
      </c>
      <c r="AR170" s="25" t="s">
        <v>147</v>
      </c>
      <c r="AT170" s="25" t="s">
        <v>363</v>
      </c>
      <c r="AU170" s="25" t="s">
        <v>77</v>
      </c>
      <c r="AY170" s="25" t="s">
        <v>361</v>
      </c>
      <c r="BE170" s="218">
        <f>IF(N170="základní",J170,0)</f>
        <v>0</v>
      </c>
      <c r="BF170" s="218">
        <f>IF(N170="snížená",J170,0)</f>
        <v>0</v>
      </c>
      <c r="BG170" s="218">
        <f>IF(N170="zákl. přenesená",J170,0)</f>
        <v>0</v>
      </c>
      <c r="BH170" s="218">
        <f>IF(N170="sníž. přenesená",J170,0)</f>
        <v>0</v>
      </c>
      <c r="BI170" s="218">
        <f>IF(N170="nulová",J170,0)</f>
        <v>0</v>
      </c>
      <c r="BJ170" s="25" t="s">
        <v>77</v>
      </c>
      <c r="BK170" s="218">
        <f>ROUND(I170*H170,2)</f>
        <v>0</v>
      </c>
      <c r="BL170" s="25" t="s">
        <v>147</v>
      </c>
      <c r="BM170" s="25" t="s">
        <v>754</v>
      </c>
    </row>
    <row r="171" spans="2:65" s="1" customFormat="1" ht="13.5">
      <c r="B171" s="42"/>
      <c r="C171" s="64"/>
      <c r="D171" s="219" t="s">
        <v>369</v>
      </c>
      <c r="E171" s="64"/>
      <c r="F171" s="220" t="s">
        <v>3061</v>
      </c>
      <c r="G171" s="64"/>
      <c r="H171" s="64"/>
      <c r="I171" s="175"/>
      <c r="J171" s="64"/>
      <c r="K171" s="64"/>
      <c r="L171" s="62"/>
      <c r="M171" s="221"/>
      <c r="N171" s="43"/>
      <c r="O171" s="43"/>
      <c r="P171" s="43"/>
      <c r="Q171" s="43"/>
      <c r="R171" s="43"/>
      <c r="S171" s="43"/>
      <c r="T171" s="79"/>
      <c r="AT171" s="25" t="s">
        <v>369</v>
      </c>
      <c r="AU171" s="25" t="s">
        <v>77</v>
      </c>
    </row>
    <row r="172" spans="2:65" s="1" customFormat="1" ht="27">
      <c r="B172" s="42"/>
      <c r="C172" s="64"/>
      <c r="D172" s="235" t="s">
        <v>974</v>
      </c>
      <c r="E172" s="64"/>
      <c r="F172" s="289" t="s">
        <v>3062</v>
      </c>
      <c r="G172" s="64"/>
      <c r="H172" s="64"/>
      <c r="I172" s="175"/>
      <c r="J172" s="64"/>
      <c r="K172" s="64"/>
      <c r="L172" s="62"/>
      <c r="M172" s="221"/>
      <c r="N172" s="43"/>
      <c r="O172" s="43"/>
      <c r="P172" s="43"/>
      <c r="Q172" s="43"/>
      <c r="R172" s="43"/>
      <c r="S172" s="43"/>
      <c r="T172" s="79"/>
      <c r="AT172" s="25" t="s">
        <v>974</v>
      </c>
      <c r="AU172" s="25" t="s">
        <v>77</v>
      </c>
    </row>
    <row r="173" spans="2:65" s="1" customFormat="1" ht="22.5" customHeight="1">
      <c r="B173" s="42"/>
      <c r="C173" s="207" t="s">
        <v>545</v>
      </c>
      <c r="D173" s="207" t="s">
        <v>363</v>
      </c>
      <c r="E173" s="208" t="s">
        <v>3063</v>
      </c>
      <c r="F173" s="209" t="s">
        <v>3064</v>
      </c>
      <c r="G173" s="210" t="s">
        <v>2984</v>
      </c>
      <c r="H173" s="211">
        <v>62</v>
      </c>
      <c r="I173" s="212"/>
      <c r="J173" s="213">
        <f>ROUND(I173*H173,2)</f>
        <v>0</v>
      </c>
      <c r="K173" s="209" t="s">
        <v>21</v>
      </c>
      <c r="L173" s="62"/>
      <c r="M173" s="214" t="s">
        <v>21</v>
      </c>
      <c r="N173" s="215" t="s">
        <v>41</v>
      </c>
      <c r="O173" s="43"/>
      <c r="P173" s="216">
        <f>O173*H173</f>
        <v>0</v>
      </c>
      <c r="Q173" s="216">
        <v>0</v>
      </c>
      <c r="R173" s="216">
        <f>Q173*H173</f>
        <v>0</v>
      </c>
      <c r="S173" s="216">
        <v>0</v>
      </c>
      <c r="T173" s="217">
        <f>S173*H173</f>
        <v>0</v>
      </c>
      <c r="AR173" s="25" t="s">
        <v>147</v>
      </c>
      <c r="AT173" s="25" t="s">
        <v>363</v>
      </c>
      <c r="AU173" s="25" t="s">
        <v>77</v>
      </c>
      <c r="AY173" s="25" t="s">
        <v>361</v>
      </c>
      <c r="BE173" s="218">
        <f>IF(N173="základní",J173,0)</f>
        <v>0</v>
      </c>
      <c r="BF173" s="218">
        <f>IF(N173="snížená",J173,0)</f>
        <v>0</v>
      </c>
      <c r="BG173" s="218">
        <f>IF(N173="zákl. přenesená",J173,0)</f>
        <v>0</v>
      </c>
      <c r="BH173" s="218">
        <f>IF(N173="sníž. přenesená",J173,0)</f>
        <v>0</v>
      </c>
      <c r="BI173" s="218">
        <f>IF(N173="nulová",J173,0)</f>
        <v>0</v>
      </c>
      <c r="BJ173" s="25" t="s">
        <v>77</v>
      </c>
      <c r="BK173" s="218">
        <f>ROUND(I173*H173,2)</f>
        <v>0</v>
      </c>
      <c r="BL173" s="25" t="s">
        <v>147</v>
      </c>
      <c r="BM173" s="25" t="s">
        <v>765</v>
      </c>
    </row>
    <row r="174" spans="2:65" s="1" customFormat="1" ht="13.5">
      <c r="B174" s="42"/>
      <c r="C174" s="64"/>
      <c r="D174" s="219" t="s">
        <v>369</v>
      </c>
      <c r="E174" s="64"/>
      <c r="F174" s="220" t="s">
        <v>3065</v>
      </c>
      <c r="G174" s="64"/>
      <c r="H174" s="64"/>
      <c r="I174" s="175"/>
      <c r="J174" s="64"/>
      <c r="K174" s="64"/>
      <c r="L174" s="62"/>
      <c r="M174" s="221"/>
      <c r="N174" s="43"/>
      <c r="O174" s="43"/>
      <c r="P174" s="43"/>
      <c r="Q174" s="43"/>
      <c r="R174" s="43"/>
      <c r="S174" s="43"/>
      <c r="T174" s="79"/>
      <c r="AT174" s="25" t="s">
        <v>369</v>
      </c>
      <c r="AU174" s="25" t="s">
        <v>77</v>
      </c>
    </row>
    <row r="175" spans="2:65" s="1" customFormat="1" ht="27">
      <c r="B175" s="42"/>
      <c r="C175" s="64"/>
      <c r="D175" s="235" t="s">
        <v>974</v>
      </c>
      <c r="E175" s="64"/>
      <c r="F175" s="289" t="s">
        <v>3062</v>
      </c>
      <c r="G175" s="64"/>
      <c r="H175" s="64"/>
      <c r="I175" s="175"/>
      <c r="J175" s="64"/>
      <c r="K175" s="64"/>
      <c r="L175" s="62"/>
      <c r="M175" s="221"/>
      <c r="N175" s="43"/>
      <c r="O175" s="43"/>
      <c r="P175" s="43"/>
      <c r="Q175" s="43"/>
      <c r="R175" s="43"/>
      <c r="S175" s="43"/>
      <c r="T175" s="79"/>
      <c r="AT175" s="25" t="s">
        <v>974</v>
      </c>
      <c r="AU175" s="25" t="s">
        <v>77</v>
      </c>
    </row>
    <row r="176" spans="2:65" s="1" customFormat="1" ht="31.5" customHeight="1">
      <c r="B176" s="42"/>
      <c r="C176" s="207" t="s">
        <v>558</v>
      </c>
      <c r="D176" s="207" t="s">
        <v>363</v>
      </c>
      <c r="E176" s="208" t="s">
        <v>3066</v>
      </c>
      <c r="F176" s="209" t="s">
        <v>3067</v>
      </c>
      <c r="G176" s="210" t="s">
        <v>2984</v>
      </c>
      <c r="H176" s="211">
        <v>17</v>
      </c>
      <c r="I176" s="212"/>
      <c r="J176" s="213">
        <f>ROUND(I176*H176,2)</f>
        <v>0</v>
      </c>
      <c r="K176" s="209" t="s">
        <v>21</v>
      </c>
      <c r="L176" s="62"/>
      <c r="M176" s="214" t="s">
        <v>21</v>
      </c>
      <c r="N176" s="215" t="s">
        <v>41</v>
      </c>
      <c r="O176" s="43"/>
      <c r="P176" s="216">
        <f>O176*H176</f>
        <v>0</v>
      </c>
      <c r="Q176" s="216">
        <v>0</v>
      </c>
      <c r="R176" s="216">
        <f>Q176*H176</f>
        <v>0</v>
      </c>
      <c r="S176" s="216">
        <v>0</v>
      </c>
      <c r="T176" s="217">
        <f>S176*H176</f>
        <v>0</v>
      </c>
      <c r="AR176" s="25" t="s">
        <v>147</v>
      </c>
      <c r="AT176" s="25" t="s">
        <v>363</v>
      </c>
      <c r="AU176" s="25" t="s">
        <v>77</v>
      </c>
      <c r="AY176" s="25" t="s">
        <v>361</v>
      </c>
      <c r="BE176" s="218">
        <f>IF(N176="základní",J176,0)</f>
        <v>0</v>
      </c>
      <c r="BF176" s="218">
        <f>IF(N176="snížená",J176,0)</f>
        <v>0</v>
      </c>
      <c r="BG176" s="218">
        <f>IF(N176="zákl. přenesená",J176,0)</f>
        <v>0</v>
      </c>
      <c r="BH176" s="218">
        <f>IF(N176="sníž. přenesená",J176,0)</f>
        <v>0</v>
      </c>
      <c r="BI176" s="218">
        <f>IF(N176="nulová",J176,0)</f>
        <v>0</v>
      </c>
      <c r="BJ176" s="25" t="s">
        <v>77</v>
      </c>
      <c r="BK176" s="218">
        <f>ROUND(I176*H176,2)</f>
        <v>0</v>
      </c>
      <c r="BL176" s="25" t="s">
        <v>147</v>
      </c>
      <c r="BM176" s="25" t="s">
        <v>785</v>
      </c>
    </row>
    <row r="177" spans="2:65" s="1" customFormat="1" ht="27">
      <c r="B177" s="42"/>
      <c r="C177" s="64"/>
      <c r="D177" s="219" t="s">
        <v>369</v>
      </c>
      <c r="E177" s="64"/>
      <c r="F177" s="220" t="s">
        <v>3067</v>
      </c>
      <c r="G177" s="64"/>
      <c r="H177" s="64"/>
      <c r="I177" s="175"/>
      <c r="J177" s="64"/>
      <c r="K177" s="64"/>
      <c r="L177" s="62"/>
      <c r="M177" s="221"/>
      <c r="N177" s="43"/>
      <c r="O177" s="43"/>
      <c r="P177" s="43"/>
      <c r="Q177" s="43"/>
      <c r="R177" s="43"/>
      <c r="S177" s="43"/>
      <c r="T177" s="79"/>
      <c r="AT177" s="25" t="s">
        <v>369</v>
      </c>
      <c r="AU177" s="25" t="s">
        <v>77</v>
      </c>
    </row>
    <row r="178" spans="2:65" s="1" customFormat="1" ht="27">
      <c r="B178" s="42"/>
      <c r="C178" s="64"/>
      <c r="D178" s="235" t="s">
        <v>974</v>
      </c>
      <c r="E178" s="64"/>
      <c r="F178" s="289" t="s">
        <v>3062</v>
      </c>
      <c r="G178" s="64"/>
      <c r="H178" s="64"/>
      <c r="I178" s="175"/>
      <c r="J178" s="64"/>
      <c r="K178" s="64"/>
      <c r="L178" s="62"/>
      <c r="M178" s="221"/>
      <c r="N178" s="43"/>
      <c r="O178" s="43"/>
      <c r="P178" s="43"/>
      <c r="Q178" s="43"/>
      <c r="R178" s="43"/>
      <c r="S178" s="43"/>
      <c r="T178" s="79"/>
      <c r="AT178" s="25" t="s">
        <v>974</v>
      </c>
      <c r="AU178" s="25" t="s">
        <v>77</v>
      </c>
    </row>
    <row r="179" spans="2:65" s="1" customFormat="1" ht="31.5" customHeight="1">
      <c r="B179" s="42"/>
      <c r="C179" s="207" t="s">
        <v>563</v>
      </c>
      <c r="D179" s="207" t="s">
        <v>363</v>
      </c>
      <c r="E179" s="208" t="s">
        <v>3068</v>
      </c>
      <c r="F179" s="209" t="s">
        <v>3069</v>
      </c>
      <c r="G179" s="210" t="s">
        <v>2984</v>
      </c>
      <c r="H179" s="211">
        <v>2</v>
      </c>
      <c r="I179" s="212"/>
      <c r="J179" s="213">
        <f>ROUND(I179*H179,2)</f>
        <v>0</v>
      </c>
      <c r="K179" s="209" t="s">
        <v>21</v>
      </c>
      <c r="L179" s="62"/>
      <c r="M179" s="214" t="s">
        <v>21</v>
      </c>
      <c r="N179" s="215" t="s">
        <v>41</v>
      </c>
      <c r="O179" s="43"/>
      <c r="P179" s="216">
        <f>O179*H179</f>
        <v>0</v>
      </c>
      <c r="Q179" s="216">
        <v>0</v>
      </c>
      <c r="R179" s="216">
        <f>Q179*H179</f>
        <v>0</v>
      </c>
      <c r="S179" s="216">
        <v>0</v>
      </c>
      <c r="T179" s="217">
        <f>S179*H179</f>
        <v>0</v>
      </c>
      <c r="AR179" s="25" t="s">
        <v>147</v>
      </c>
      <c r="AT179" s="25" t="s">
        <v>363</v>
      </c>
      <c r="AU179" s="25" t="s">
        <v>77</v>
      </c>
      <c r="AY179" s="25" t="s">
        <v>361</v>
      </c>
      <c r="BE179" s="218">
        <f>IF(N179="základní",J179,0)</f>
        <v>0</v>
      </c>
      <c r="BF179" s="218">
        <f>IF(N179="snížená",J179,0)</f>
        <v>0</v>
      </c>
      <c r="BG179" s="218">
        <f>IF(N179="zákl. přenesená",J179,0)</f>
        <v>0</v>
      </c>
      <c r="BH179" s="218">
        <f>IF(N179="sníž. přenesená",J179,0)</f>
        <v>0</v>
      </c>
      <c r="BI179" s="218">
        <f>IF(N179="nulová",J179,0)</f>
        <v>0</v>
      </c>
      <c r="BJ179" s="25" t="s">
        <v>77</v>
      </c>
      <c r="BK179" s="218">
        <f>ROUND(I179*H179,2)</f>
        <v>0</v>
      </c>
      <c r="BL179" s="25" t="s">
        <v>147</v>
      </c>
      <c r="BM179" s="25" t="s">
        <v>804</v>
      </c>
    </row>
    <row r="180" spans="2:65" s="1" customFormat="1" ht="27">
      <c r="B180" s="42"/>
      <c r="C180" s="64"/>
      <c r="D180" s="219" t="s">
        <v>369</v>
      </c>
      <c r="E180" s="64"/>
      <c r="F180" s="220" t="s">
        <v>3069</v>
      </c>
      <c r="G180" s="64"/>
      <c r="H180" s="64"/>
      <c r="I180" s="175"/>
      <c r="J180" s="64"/>
      <c r="K180" s="64"/>
      <c r="L180" s="62"/>
      <c r="M180" s="221"/>
      <c r="N180" s="43"/>
      <c r="O180" s="43"/>
      <c r="P180" s="43"/>
      <c r="Q180" s="43"/>
      <c r="R180" s="43"/>
      <c r="S180" s="43"/>
      <c r="T180" s="79"/>
      <c r="AT180" s="25" t="s">
        <v>369</v>
      </c>
      <c r="AU180" s="25" t="s">
        <v>77</v>
      </c>
    </row>
    <row r="181" spans="2:65" s="1" customFormat="1" ht="27">
      <c r="B181" s="42"/>
      <c r="C181" s="64"/>
      <c r="D181" s="235" t="s">
        <v>974</v>
      </c>
      <c r="E181" s="64"/>
      <c r="F181" s="289" t="s">
        <v>3062</v>
      </c>
      <c r="G181" s="64"/>
      <c r="H181" s="64"/>
      <c r="I181" s="175"/>
      <c r="J181" s="64"/>
      <c r="K181" s="64"/>
      <c r="L181" s="62"/>
      <c r="M181" s="221"/>
      <c r="N181" s="43"/>
      <c r="O181" s="43"/>
      <c r="P181" s="43"/>
      <c r="Q181" s="43"/>
      <c r="R181" s="43"/>
      <c r="S181" s="43"/>
      <c r="T181" s="79"/>
      <c r="AT181" s="25" t="s">
        <v>974</v>
      </c>
      <c r="AU181" s="25" t="s">
        <v>77</v>
      </c>
    </row>
    <row r="182" spans="2:65" s="1" customFormat="1" ht="31.5" customHeight="1">
      <c r="B182" s="42"/>
      <c r="C182" s="207" t="s">
        <v>573</v>
      </c>
      <c r="D182" s="207" t="s">
        <v>363</v>
      </c>
      <c r="E182" s="208" t="s">
        <v>3070</v>
      </c>
      <c r="F182" s="209" t="s">
        <v>3071</v>
      </c>
      <c r="G182" s="210" t="s">
        <v>2984</v>
      </c>
      <c r="H182" s="211">
        <v>2</v>
      </c>
      <c r="I182" s="212"/>
      <c r="J182" s="213">
        <f>ROUND(I182*H182,2)</f>
        <v>0</v>
      </c>
      <c r="K182" s="209" t="s">
        <v>21</v>
      </c>
      <c r="L182" s="62"/>
      <c r="M182" s="214" t="s">
        <v>21</v>
      </c>
      <c r="N182" s="215" t="s">
        <v>41</v>
      </c>
      <c r="O182" s="43"/>
      <c r="P182" s="216">
        <f>O182*H182</f>
        <v>0</v>
      </c>
      <c r="Q182" s="216">
        <v>0</v>
      </c>
      <c r="R182" s="216">
        <f>Q182*H182</f>
        <v>0</v>
      </c>
      <c r="S182" s="216">
        <v>0</v>
      </c>
      <c r="T182" s="217">
        <f>S182*H182</f>
        <v>0</v>
      </c>
      <c r="AR182" s="25" t="s">
        <v>147</v>
      </c>
      <c r="AT182" s="25" t="s">
        <v>363</v>
      </c>
      <c r="AU182" s="25" t="s">
        <v>77</v>
      </c>
      <c r="AY182" s="25" t="s">
        <v>361</v>
      </c>
      <c r="BE182" s="218">
        <f>IF(N182="základní",J182,0)</f>
        <v>0</v>
      </c>
      <c r="BF182" s="218">
        <f>IF(N182="snížená",J182,0)</f>
        <v>0</v>
      </c>
      <c r="BG182" s="218">
        <f>IF(N182="zákl. přenesená",J182,0)</f>
        <v>0</v>
      </c>
      <c r="BH182" s="218">
        <f>IF(N182="sníž. přenesená",J182,0)</f>
        <v>0</v>
      </c>
      <c r="BI182" s="218">
        <f>IF(N182="nulová",J182,0)</f>
        <v>0</v>
      </c>
      <c r="BJ182" s="25" t="s">
        <v>77</v>
      </c>
      <c r="BK182" s="218">
        <f>ROUND(I182*H182,2)</f>
        <v>0</v>
      </c>
      <c r="BL182" s="25" t="s">
        <v>147</v>
      </c>
      <c r="BM182" s="25" t="s">
        <v>820</v>
      </c>
    </row>
    <row r="183" spans="2:65" s="1" customFormat="1" ht="40.5">
      <c r="B183" s="42"/>
      <c r="C183" s="64"/>
      <c r="D183" s="219" t="s">
        <v>369</v>
      </c>
      <c r="E183" s="64"/>
      <c r="F183" s="220" t="s">
        <v>3072</v>
      </c>
      <c r="G183" s="64"/>
      <c r="H183" s="64"/>
      <c r="I183" s="175"/>
      <c r="J183" s="64"/>
      <c r="K183" s="64"/>
      <c r="L183" s="62"/>
      <c r="M183" s="221"/>
      <c r="N183" s="43"/>
      <c r="O183" s="43"/>
      <c r="P183" s="43"/>
      <c r="Q183" s="43"/>
      <c r="R183" s="43"/>
      <c r="S183" s="43"/>
      <c r="T183" s="79"/>
      <c r="AT183" s="25" t="s">
        <v>369</v>
      </c>
      <c r="AU183" s="25" t="s">
        <v>77</v>
      </c>
    </row>
    <row r="184" spans="2:65" s="1" customFormat="1" ht="27">
      <c r="B184" s="42"/>
      <c r="C184" s="64"/>
      <c r="D184" s="235" t="s">
        <v>974</v>
      </c>
      <c r="E184" s="64"/>
      <c r="F184" s="289" t="s">
        <v>3062</v>
      </c>
      <c r="G184" s="64"/>
      <c r="H184" s="64"/>
      <c r="I184" s="175"/>
      <c r="J184" s="64"/>
      <c r="K184" s="64"/>
      <c r="L184" s="62"/>
      <c r="M184" s="221"/>
      <c r="N184" s="43"/>
      <c r="O184" s="43"/>
      <c r="P184" s="43"/>
      <c r="Q184" s="43"/>
      <c r="R184" s="43"/>
      <c r="S184" s="43"/>
      <c r="T184" s="79"/>
      <c r="AT184" s="25" t="s">
        <v>974</v>
      </c>
      <c r="AU184" s="25" t="s">
        <v>77</v>
      </c>
    </row>
    <row r="185" spans="2:65" s="1" customFormat="1" ht="31.5" customHeight="1">
      <c r="B185" s="42"/>
      <c r="C185" s="207" t="s">
        <v>580</v>
      </c>
      <c r="D185" s="207" t="s">
        <v>363</v>
      </c>
      <c r="E185" s="208" t="s">
        <v>3073</v>
      </c>
      <c r="F185" s="209" t="s">
        <v>3074</v>
      </c>
      <c r="G185" s="210" t="s">
        <v>2984</v>
      </c>
      <c r="H185" s="211">
        <v>1</v>
      </c>
      <c r="I185" s="212"/>
      <c r="J185" s="213">
        <f>ROUND(I185*H185,2)</f>
        <v>0</v>
      </c>
      <c r="K185" s="209" t="s">
        <v>21</v>
      </c>
      <c r="L185" s="62"/>
      <c r="M185" s="214" t="s">
        <v>21</v>
      </c>
      <c r="N185" s="215" t="s">
        <v>41</v>
      </c>
      <c r="O185" s="43"/>
      <c r="P185" s="216">
        <f>O185*H185</f>
        <v>0</v>
      </c>
      <c r="Q185" s="216">
        <v>0</v>
      </c>
      <c r="R185" s="216">
        <f>Q185*H185</f>
        <v>0</v>
      </c>
      <c r="S185" s="216">
        <v>0</v>
      </c>
      <c r="T185" s="217">
        <f>S185*H185</f>
        <v>0</v>
      </c>
      <c r="AR185" s="25" t="s">
        <v>147</v>
      </c>
      <c r="AT185" s="25" t="s">
        <v>363</v>
      </c>
      <c r="AU185" s="25" t="s">
        <v>77</v>
      </c>
      <c r="AY185" s="25" t="s">
        <v>361</v>
      </c>
      <c r="BE185" s="218">
        <f>IF(N185="základní",J185,0)</f>
        <v>0</v>
      </c>
      <c r="BF185" s="218">
        <f>IF(N185="snížená",J185,0)</f>
        <v>0</v>
      </c>
      <c r="BG185" s="218">
        <f>IF(N185="zákl. přenesená",J185,0)</f>
        <v>0</v>
      </c>
      <c r="BH185" s="218">
        <f>IF(N185="sníž. přenesená",J185,0)</f>
        <v>0</v>
      </c>
      <c r="BI185" s="218">
        <f>IF(N185="nulová",J185,0)</f>
        <v>0</v>
      </c>
      <c r="BJ185" s="25" t="s">
        <v>77</v>
      </c>
      <c r="BK185" s="218">
        <f>ROUND(I185*H185,2)</f>
        <v>0</v>
      </c>
      <c r="BL185" s="25" t="s">
        <v>147</v>
      </c>
      <c r="BM185" s="25" t="s">
        <v>830</v>
      </c>
    </row>
    <row r="186" spans="2:65" s="1" customFormat="1" ht="27">
      <c r="B186" s="42"/>
      <c r="C186" s="64"/>
      <c r="D186" s="219" t="s">
        <v>369</v>
      </c>
      <c r="E186" s="64"/>
      <c r="F186" s="220" t="s">
        <v>3074</v>
      </c>
      <c r="G186" s="64"/>
      <c r="H186" s="64"/>
      <c r="I186" s="175"/>
      <c r="J186" s="64"/>
      <c r="K186" s="64"/>
      <c r="L186" s="62"/>
      <c r="M186" s="221"/>
      <c r="N186" s="43"/>
      <c r="O186" s="43"/>
      <c r="P186" s="43"/>
      <c r="Q186" s="43"/>
      <c r="R186" s="43"/>
      <c r="S186" s="43"/>
      <c r="T186" s="79"/>
      <c r="AT186" s="25" t="s">
        <v>369</v>
      </c>
      <c r="AU186" s="25" t="s">
        <v>77</v>
      </c>
    </row>
    <row r="187" spans="2:65" s="1" customFormat="1" ht="27">
      <c r="B187" s="42"/>
      <c r="C187" s="64"/>
      <c r="D187" s="235" t="s">
        <v>974</v>
      </c>
      <c r="E187" s="64"/>
      <c r="F187" s="289" t="s">
        <v>3062</v>
      </c>
      <c r="G187" s="64"/>
      <c r="H187" s="64"/>
      <c r="I187" s="175"/>
      <c r="J187" s="64"/>
      <c r="K187" s="64"/>
      <c r="L187" s="62"/>
      <c r="M187" s="221"/>
      <c r="N187" s="43"/>
      <c r="O187" s="43"/>
      <c r="P187" s="43"/>
      <c r="Q187" s="43"/>
      <c r="R187" s="43"/>
      <c r="S187" s="43"/>
      <c r="T187" s="79"/>
      <c r="AT187" s="25" t="s">
        <v>974</v>
      </c>
      <c r="AU187" s="25" t="s">
        <v>77</v>
      </c>
    </row>
    <row r="188" spans="2:65" s="1" customFormat="1" ht="31.5" customHeight="1">
      <c r="B188" s="42"/>
      <c r="C188" s="207" t="s">
        <v>588</v>
      </c>
      <c r="D188" s="207" t="s">
        <v>363</v>
      </c>
      <c r="E188" s="208" t="s">
        <v>3075</v>
      </c>
      <c r="F188" s="209" t="s">
        <v>3076</v>
      </c>
      <c r="G188" s="210" t="s">
        <v>2984</v>
      </c>
      <c r="H188" s="211">
        <v>1</v>
      </c>
      <c r="I188" s="212"/>
      <c r="J188" s="213">
        <f>ROUND(I188*H188,2)</f>
        <v>0</v>
      </c>
      <c r="K188" s="209" t="s">
        <v>21</v>
      </c>
      <c r="L188" s="62"/>
      <c r="M188" s="214" t="s">
        <v>21</v>
      </c>
      <c r="N188" s="215" t="s">
        <v>41</v>
      </c>
      <c r="O188" s="43"/>
      <c r="P188" s="216">
        <f>O188*H188</f>
        <v>0</v>
      </c>
      <c r="Q188" s="216">
        <v>0</v>
      </c>
      <c r="R188" s="216">
        <f>Q188*H188</f>
        <v>0</v>
      </c>
      <c r="S188" s="216">
        <v>0</v>
      </c>
      <c r="T188" s="217">
        <f>S188*H188</f>
        <v>0</v>
      </c>
      <c r="AR188" s="25" t="s">
        <v>147</v>
      </c>
      <c r="AT188" s="25" t="s">
        <v>363</v>
      </c>
      <c r="AU188" s="25" t="s">
        <v>77</v>
      </c>
      <c r="AY188" s="25" t="s">
        <v>361</v>
      </c>
      <c r="BE188" s="218">
        <f>IF(N188="základní",J188,0)</f>
        <v>0</v>
      </c>
      <c r="BF188" s="218">
        <f>IF(N188="snížená",J188,0)</f>
        <v>0</v>
      </c>
      <c r="BG188" s="218">
        <f>IF(N188="zákl. přenesená",J188,0)</f>
        <v>0</v>
      </c>
      <c r="BH188" s="218">
        <f>IF(N188="sníž. přenesená",J188,0)</f>
        <v>0</v>
      </c>
      <c r="BI188" s="218">
        <f>IF(N188="nulová",J188,0)</f>
        <v>0</v>
      </c>
      <c r="BJ188" s="25" t="s">
        <v>77</v>
      </c>
      <c r="BK188" s="218">
        <f>ROUND(I188*H188,2)</f>
        <v>0</v>
      </c>
      <c r="BL188" s="25" t="s">
        <v>147</v>
      </c>
      <c r="BM188" s="25" t="s">
        <v>841</v>
      </c>
    </row>
    <row r="189" spans="2:65" s="1" customFormat="1" ht="27">
      <c r="B189" s="42"/>
      <c r="C189" s="64"/>
      <c r="D189" s="219" t="s">
        <v>369</v>
      </c>
      <c r="E189" s="64"/>
      <c r="F189" s="220" t="s">
        <v>3076</v>
      </c>
      <c r="G189" s="64"/>
      <c r="H189" s="64"/>
      <c r="I189" s="175"/>
      <c r="J189" s="64"/>
      <c r="K189" s="64"/>
      <c r="L189" s="62"/>
      <c r="M189" s="221"/>
      <c r="N189" s="43"/>
      <c r="O189" s="43"/>
      <c r="P189" s="43"/>
      <c r="Q189" s="43"/>
      <c r="R189" s="43"/>
      <c r="S189" s="43"/>
      <c r="T189" s="79"/>
      <c r="AT189" s="25" t="s">
        <v>369</v>
      </c>
      <c r="AU189" s="25" t="s">
        <v>77</v>
      </c>
    </row>
    <row r="190" spans="2:65" s="1" customFormat="1" ht="27">
      <c r="B190" s="42"/>
      <c r="C190" s="64"/>
      <c r="D190" s="235" t="s">
        <v>974</v>
      </c>
      <c r="E190" s="64"/>
      <c r="F190" s="289" t="s">
        <v>3062</v>
      </c>
      <c r="G190" s="64"/>
      <c r="H190" s="64"/>
      <c r="I190" s="175"/>
      <c r="J190" s="64"/>
      <c r="K190" s="64"/>
      <c r="L190" s="62"/>
      <c r="M190" s="221"/>
      <c r="N190" s="43"/>
      <c r="O190" s="43"/>
      <c r="P190" s="43"/>
      <c r="Q190" s="43"/>
      <c r="R190" s="43"/>
      <c r="S190" s="43"/>
      <c r="T190" s="79"/>
      <c r="AT190" s="25" t="s">
        <v>974</v>
      </c>
      <c r="AU190" s="25" t="s">
        <v>77</v>
      </c>
    </row>
    <row r="191" spans="2:65" s="1" customFormat="1" ht="31.5" customHeight="1">
      <c r="B191" s="42"/>
      <c r="C191" s="207" t="s">
        <v>595</v>
      </c>
      <c r="D191" s="207" t="s">
        <v>363</v>
      </c>
      <c r="E191" s="208" t="s">
        <v>3077</v>
      </c>
      <c r="F191" s="209" t="s">
        <v>3078</v>
      </c>
      <c r="G191" s="210" t="s">
        <v>2984</v>
      </c>
      <c r="H191" s="211">
        <v>15</v>
      </c>
      <c r="I191" s="212"/>
      <c r="J191" s="213">
        <f>ROUND(I191*H191,2)</f>
        <v>0</v>
      </c>
      <c r="K191" s="209" t="s">
        <v>21</v>
      </c>
      <c r="L191" s="62"/>
      <c r="M191" s="214" t="s">
        <v>21</v>
      </c>
      <c r="N191" s="215" t="s">
        <v>41</v>
      </c>
      <c r="O191" s="43"/>
      <c r="P191" s="216">
        <f>O191*H191</f>
        <v>0</v>
      </c>
      <c r="Q191" s="216">
        <v>0</v>
      </c>
      <c r="R191" s="216">
        <f>Q191*H191</f>
        <v>0</v>
      </c>
      <c r="S191" s="216">
        <v>0</v>
      </c>
      <c r="T191" s="217">
        <f>S191*H191</f>
        <v>0</v>
      </c>
      <c r="AR191" s="25" t="s">
        <v>147</v>
      </c>
      <c r="AT191" s="25" t="s">
        <v>363</v>
      </c>
      <c r="AU191" s="25" t="s">
        <v>77</v>
      </c>
      <c r="AY191" s="25" t="s">
        <v>361</v>
      </c>
      <c r="BE191" s="218">
        <f>IF(N191="základní",J191,0)</f>
        <v>0</v>
      </c>
      <c r="BF191" s="218">
        <f>IF(N191="snížená",J191,0)</f>
        <v>0</v>
      </c>
      <c r="BG191" s="218">
        <f>IF(N191="zákl. přenesená",J191,0)</f>
        <v>0</v>
      </c>
      <c r="BH191" s="218">
        <f>IF(N191="sníž. přenesená",J191,0)</f>
        <v>0</v>
      </c>
      <c r="BI191" s="218">
        <f>IF(N191="nulová",J191,0)</f>
        <v>0</v>
      </c>
      <c r="BJ191" s="25" t="s">
        <v>77</v>
      </c>
      <c r="BK191" s="218">
        <f>ROUND(I191*H191,2)</f>
        <v>0</v>
      </c>
      <c r="BL191" s="25" t="s">
        <v>147</v>
      </c>
      <c r="BM191" s="25" t="s">
        <v>900</v>
      </c>
    </row>
    <row r="192" spans="2:65" s="1" customFormat="1" ht="27">
      <c r="B192" s="42"/>
      <c r="C192" s="64"/>
      <c r="D192" s="219" t="s">
        <v>369</v>
      </c>
      <c r="E192" s="64"/>
      <c r="F192" s="220" t="s">
        <v>3079</v>
      </c>
      <c r="G192" s="64"/>
      <c r="H192" s="64"/>
      <c r="I192" s="175"/>
      <c r="J192" s="64"/>
      <c r="K192" s="64"/>
      <c r="L192" s="62"/>
      <c r="M192" s="221"/>
      <c r="N192" s="43"/>
      <c r="O192" s="43"/>
      <c r="P192" s="43"/>
      <c r="Q192" s="43"/>
      <c r="R192" s="43"/>
      <c r="S192" s="43"/>
      <c r="T192" s="79"/>
      <c r="AT192" s="25" t="s">
        <v>369</v>
      </c>
      <c r="AU192" s="25" t="s">
        <v>77</v>
      </c>
    </row>
    <row r="193" spans="2:65" s="1" customFormat="1" ht="27">
      <c r="B193" s="42"/>
      <c r="C193" s="64"/>
      <c r="D193" s="235" t="s">
        <v>974</v>
      </c>
      <c r="E193" s="64"/>
      <c r="F193" s="289" t="s">
        <v>3062</v>
      </c>
      <c r="G193" s="64"/>
      <c r="H193" s="64"/>
      <c r="I193" s="175"/>
      <c r="J193" s="64"/>
      <c r="K193" s="64"/>
      <c r="L193" s="62"/>
      <c r="M193" s="221"/>
      <c r="N193" s="43"/>
      <c r="O193" s="43"/>
      <c r="P193" s="43"/>
      <c r="Q193" s="43"/>
      <c r="R193" s="43"/>
      <c r="S193" s="43"/>
      <c r="T193" s="79"/>
      <c r="AT193" s="25" t="s">
        <v>974</v>
      </c>
      <c r="AU193" s="25" t="s">
        <v>77</v>
      </c>
    </row>
    <row r="194" spans="2:65" s="1" customFormat="1" ht="31.5" customHeight="1">
      <c r="B194" s="42"/>
      <c r="C194" s="207" t="s">
        <v>601</v>
      </c>
      <c r="D194" s="207" t="s">
        <v>363</v>
      </c>
      <c r="E194" s="208" t="s">
        <v>3080</v>
      </c>
      <c r="F194" s="209" t="s">
        <v>3081</v>
      </c>
      <c r="G194" s="210" t="s">
        <v>2984</v>
      </c>
      <c r="H194" s="211">
        <v>3</v>
      </c>
      <c r="I194" s="212"/>
      <c r="J194" s="213">
        <f>ROUND(I194*H194,2)</f>
        <v>0</v>
      </c>
      <c r="K194" s="209" t="s">
        <v>21</v>
      </c>
      <c r="L194" s="62"/>
      <c r="M194" s="214" t="s">
        <v>21</v>
      </c>
      <c r="N194" s="215" t="s">
        <v>41</v>
      </c>
      <c r="O194" s="43"/>
      <c r="P194" s="216">
        <f>O194*H194</f>
        <v>0</v>
      </c>
      <c r="Q194" s="216">
        <v>0</v>
      </c>
      <c r="R194" s="216">
        <f>Q194*H194</f>
        <v>0</v>
      </c>
      <c r="S194" s="216">
        <v>0</v>
      </c>
      <c r="T194" s="217">
        <f>S194*H194</f>
        <v>0</v>
      </c>
      <c r="AR194" s="25" t="s">
        <v>147</v>
      </c>
      <c r="AT194" s="25" t="s">
        <v>363</v>
      </c>
      <c r="AU194" s="25" t="s">
        <v>77</v>
      </c>
      <c r="AY194" s="25" t="s">
        <v>361</v>
      </c>
      <c r="BE194" s="218">
        <f>IF(N194="základní",J194,0)</f>
        <v>0</v>
      </c>
      <c r="BF194" s="218">
        <f>IF(N194="snížená",J194,0)</f>
        <v>0</v>
      </c>
      <c r="BG194" s="218">
        <f>IF(N194="zákl. přenesená",J194,0)</f>
        <v>0</v>
      </c>
      <c r="BH194" s="218">
        <f>IF(N194="sníž. přenesená",J194,0)</f>
        <v>0</v>
      </c>
      <c r="BI194" s="218">
        <f>IF(N194="nulová",J194,0)</f>
        <v>0</v>
      </c>
      <c r="BJ194" s="25" t="s">
        <v>77</v>
      </c>
      <c r="BK194" s="218">
        <f>ROUND(I194*H194,2)</f>
        <v>0</v>
      </c>
      <c r="BL194" s="25" t="s">
        <v>147</v>
      </c>
      <c r="BM194" s="25" t="s">
        <v>912</v>
      </c>
    </row>
    <row r="195" spans="2:65" s="1" customFormat="1" ht="27">
      <c r="B195" s="42"/>
      <c r="C195" s="64"/>
      <c r="D195" s="219" t="s">
        <v>369</v>
      </c>
      <c r="E195" s="64"/>
      <c r="F195" s="220" t="s">
        <v>3081</v>
      </c>
      <c r="G195" s="64"/>
      <c r="H195" s="64"/>
      <c r="I195" s="175"/>
      <c r="J195" s="64"/>
      <c r="K195" s="64"/>
      <c r="L195" s="62"/>
      <c r="M195" s="221"/>
      <c r="N195" s="43"/>
      <c r="O195" s="43"/>
      <c r="P195" s="43"/>
      <c r="Q195" s="43"/>
      <c r="R195" s="43"/>
      <c r="S195" s="43"/>
      <c r="T195" s="79"/>
      <c r="AT195" s="25" t="s">
        <v>369</v>
      </c>
      <c r="AU195" s="25" t="s">
        <v>77</v>
      </c>
    </row>
    <row r="196" spans="2:65" s="1" customFormat="1" ht="27">
      <c r="B196" s="42"/>
      <c r="C196" s="64"/>
      <c r="D196" s="235" t="s">
        <v>974</v>
      </c>
      <c r="E196" s="64"/>
      <c r="F196" s="289" t="s">
        <v>3062</v>
      </c>
      <c r="G196" s="64"/>
      <c r="H196" s="64"/>
      <c r="I196" s="175"/>
      <c r="J196" s="64"/>
      <c r="K196" s="64"/>
      <c r="L196" s="62"/>
      <c r="M196" s="221"/>
      <c r="N196" s="43"/>
      <c r="O196" s="43"/>
      <c r="P196" s="43"/>
      <c r="Q196" s="43"/>
      <c r="R196" s="43"/>
      <c r="S196" s="43"/>
      <c r="T196" s="79"/>
      <c r="AT196" s="25" t="s">
        <v>974</v>
      </c>
      <c r="AU196" s="25" t="s">
        <v>77</v>
      </c>
    </row>
    <row r="197" spans="2:65" s="1" customFormat="1" ht="22.5" customHeight="1">
      <c r="B197" s="42"/>
      <c r="C197" s="207" t="s">
        <v>611</v>
      </c>
      <c r="D197" s="207" t="s">
        <v>363</v>
      </c>
      <c r="E197" s="208" t="s">
        <v>3082</v>
      </c>
      <c r="F197" s="209" t="s">
        <v>3083</v>
      </c>
      <c r="G197" s="210" t="s">
        <v>2984</v>
      </c>
      <c r="H197" s="211">
        <v>4</v>
      </c>
      <c r="I197" s="212"/>
      <c r="J197" s="213">
        <f>ROUND(I197*H197,2)</f>
        <v>0</v>
      </c>
      <c r="K197" s="209" t="s">
        <v>21</v>
      </c>
      <c r="L197" s="62"/>
      <c r="M197" s="214" t="s">
        <v>21</v>
      </c>
      <c r="N197" s="215" t="s">
        <v>41</v>
      </c>
      <c r="O197" s="43"/>
      <c r="P197" s="216">
        <f>O197*H197</f>
        <v>0</v>
      </c>
      <c r="Q197" s="216">
        <v>0</v>
      </c>
      <c r="R197" s="216">
        <f>Q197*H197</f>
        <v>0</v>
      </c>
      <c r="S197" s="216">
        <v>0</v>
      </c>
      <c r="T197" s="217">
        <f>S197*H197</f>
        <v>0</v>
      </c>
      <c r="AR197" s="25" t="s">
        <v>147</v>
      </c>
      <c r="AT197" s="25" t="s">
        <v>363</v>
      </c>
      <c r="AU197" s="25" t="s">
        <v>77</v>
      </c>
      <c r="AY197" s="25" t="s">
        <v>361</v>
      </c>
      <c r="BE197" s="218">
        <f>IF(N197="základní",J197,0)</f>
        <v>0</v>
      </c>
      <c r="BF197" s="218">
        <f>IF(N197="snížená",J197,0)</f>
        <v>0</v>
      </c>
      <c r="BG197" s="218">
        <f>IF(N197="zákl. přenesená",J197,0)</f>
        <v>0</v>
      </c>
      <c r="BH197" s="218">
        <f>IF(N197="sníž. přenesená",J197,0)</f>
        <v>0</v>
      </c>
      <c r="BI197" s="218">
        <f>IF(N197="nulová",J197,0)</f>
        <v>0</v>
      </c>
      <c r="BJ197" s="25" t="s">
        <v>77</v>
      </c>
      <c r="BK197" s="218">
        <f>ROUND(I197*H197,2)</f>
        <v>0</v>
      </c>
      <c r="BL197" s="25" t="s">
        <v>147</v>
      </c>
      <c r="BM197" s="25" t="s">
        <v>922</v>
      </c>
    </row>
    <row r="198" spans="2:65" s="1" customFormat="1" ht="13.5">
      <c r="B198" s="42"/>
      <c r="C198" s="64"/>
      <c r="D198" s="219" t="s">
        <v>369</v>
      </c>
      <c r="E198" s="64"/>
      <c r="F198" s="220" t="s">
        <v>3083</v>
      </c>
      <c r="G198" s="64"/>
      <c r="H198" s="64"/>
      <c r="I198" s="175"/>
      <c r="J198" s="64"/>
      <c r="K198" s="64"/>
      <c r="L198" s="62"/>
      <c r="M198" s="221"/>
      <c r="N198" s="43"/>
      <c r="O198" s="43"/>
      <c r="P198" s="43"/>
      <c r="Q198" s="43"/>
      <c r="R198" s="43"/>
      <c r="S198" s="43"/>
      <c r="T198" s="79"/>
      <c r="AT198" s="25" t="s">
        <v>369</v>
      </c>
      <c r="AU198" s="25" t="s">
        <v>77</v>
      </c>
    </row>
    <row r="199" spans="2:65" s="1" customFormat="1" ht="27">
      <c r="B199" s="42"/>
      <c r="C199" s="64"/>
      <c r="D199" s="235" t="s">
        <v>974</v>
      </c>
      <c r="E199" s="64"/>
      <c r="F199" s="289" t="s">
        <v>3062</v>
      </c>
      <c r="G199" s="64"/>
      <c r="H199" s="64"/>
      <c r="I199" s="175"/>
      <c r="J199" s="64"/>
      <c r="K199" s="64"/>
      <c r="L199" s="62"/>
      <c r="M199" s="221"/>
      <c r="N199" s="43"/>
      <c r="O199" s="43"/>
      <c r="P199" s="43"/>
      <c r="Q199" s="43"/>
      <c r="R199" s="43"/>
      <c r="S199" s="43"/>
      <c r="T199" s="79"/>
      <c r="AT199" s="25" t="s">
        <v>974</v>
      </c>
      <c r="AU199" s="25" t="s">
        <v>77</v>
      </c>
    </row>
    <row r="200" spans="2:65" s="1" customFormat="1" ht="22.5" customHeight="1">
      <c r="B200" s="42"/>
      <c r="C200" s="207" t="s">
        <v>619</v>
      </c>
      <c r="D200" s="207" t="s">
        <v>363</v>
      </c>
      <c r="E200" s="208" t="s">
        <v>3084</v>
      </c>
      <c r="F200" s="209" t="s">
        <v>3085</v>
      </c>
      <c r="G200" s="210" t="s">
        <v>2984</v>
      </c>
      <c r="H200" s="211">
        <v>12</v>
      </c>
      <c r="I200" s="212"/>
      <c r="J200" s="213">
        <f>ROUND(I200*H200,2)</f>
        <v>0</v>
      </c>
      <c r="K200" s="209" t="s">
        <v>21</v>
      </c>
      <c r="L200" s="62"/>
      <c r="M200" s="214" t="s">
        <v>21</v>
      </c>
      <c r="N200" s="215" t="s">
        <v>41</v>
      </c>
      <c r="O200" s="43"/>
      <c r="P200" s="216">
        <f>O200*H200</f>
        <v>0</v>
      </c>
      <c r="Q200" s="216">
        <v>0</v>
      </c>
      <c r="R200" s="216">
        <f>Q200*H200</f>
        <v>0</v>
      </c>
      <c r="S200" s="216">
        <v>0</v>
      </c>
      <c r="T200" s="217">
        <f>S200*H200</f>
        <v>0</v>
      </c>
      <c r="AR200" s="25" t="s">
        <v>147</v>
      </c>
      <c r="AT200" s="25" t="s">
        <v>363</v>
      </c>
      <c r="AU200" s="25" t="s">
        <v>77</v>
      </c>
      <c r="AY200" s="25" t="s">
        <v>361</v>
      </c>
      <c r="BE200" s="218">
        <f>IF(N200="základní",J200,0)</f>
        <v>0</v>
      </c>
      <c r="BF200" s="218">
        <f>IF(N200="snížená",J200,0)</f>
        <v>0</v>
      </c>
      <c r="BG200" s="218">
        <f>IF(N200="zákl. přenesená",J200,0)</f>
        <v>0</v>
      </c>
      <c r="BH200" s="218">
        <f>IF(N200="sníž. přenesená",J200,0)</f>
        <v>0</v>
      </c>
      <c r="BI200" s="218">
        <f>IF(N200="nulová",J200,0)</f>
        <v>0</v>
      </c>
      <c r="BJ200" s="25" t="s">
        <v>77</v>
      </c>
      <c r="BK200" s="218">
        <f>ROUND(I200*H200,2)</f>
        <v>0</v>
      </c>
      <c r="BL200" s="25" t="s">
        <v>147</v>
      </c>
      <c r="BM200" s="25" t="s">
        <v>969</v>
      </c>
    </row>
    <row r="201" spans="2:65" s="1" customFormat="1" ht="13.5">
      <c r="B201" s="42"/>
      <c r="C201" s="64"/>
      <c r="D201" s="219" t="s">
        <v>369</v>
      </c>
      <c r="E201" s="64"/>
      <c r="F201" s="220" t="s">
        <v>3085</v>
      </c>
      <c r="G201" s="64"/>
      <c r="H201" s="64"/>
      <c r="I201" s="175"/>
      <c r="J201" s="64"/>
      <c r="K201" s="64"/>
      <c r="L201" s="62"/>
      <c r="M201" s="221"/>
      <c r="N201" s="43"/>
      <c r="O201" s="43"/>
      <c r="P201" s="43"/>
      <c r="Q201" s="43"/>
      <c r="R201" s="43"/>
      <c r="S201" s="43"/>
      <c r="T201" s="79"/>
      <c r="AT201" s="25" t="s">
        <v>369</v>
      </c>
      <c r="AU201" s="25" t="s">
        <v>77</v>
      </c>
    </row>
    <row r="202" spans="2:65" s="1" customFormat="1" ht="27">
      <c r="B202" s="42"/>
      <c r="C202" s="64"/>
      <c r="D202" s="235" t="s">
        <v>974</v>
      </c>
      <c r="E202" s="64"/>
      <c r="F202" s="289" t="s">
        <v>3062</v>
      </c>
      <c r="G202" s="64"/>
      <c r="H202" s="64"/>
      <c r="I202" s="175"/>
      <c r="J202" s="64"/>
      <c r="K202" s="64"/>
      <c r="L202" s="62"/>
      <c r="M202" s="221"/>
      <c r="N202" s="43"/>
      <c r="O202" s="43"/>
      <c r="P202" s="43"/>
      <c r="Q202" s="43"/>
      <c r="R202" s="43"/>
      <c r="S202" s="43"/>
      <c r="T202" s="79"/>
      <c r="AT202" s="25" t="s">
        <v>974</v>
      </c>
      <c r="AU202" s="25" t="s">
        <v>77</v>
      </c>
    </row>
    <row r="203" spans="2:65" s="1" customFormat="1" ht="31.5" customHeight="1">
      <c r="B203" s="42"/>
      <c r="C203" s="207" t="s">
        <v>626</v>
      </c>
      <c r="D203" s="207" t="s">
        <v>363</v>
      </c>
      <c r="E203" s="208" t="s">
        <v>3086</v>
      </c>
      <c r="F203" s="209" t="s">
        <v>3087</v>
      </c>
      <c r="G203" s="210" t="s">
        <v>2984</v>
      </c>
      <c r="H203" s="211">
        <v>4</v>
      </c>
      <c r="I203" s="212"/>
      <c r="J203" s="213">
        <f>ROUND(I203*H203,2)</f>
        <v>0</v>
      </c>
      <c r="K203" s="209" t="s">
        <v>21</v>
      </c>
      <c r="L203" s="62"/>
      <c r="M203" s="214" t="s">
        <v>21</v>
      </c>
      <c r="N203" s="215" t="s">
        <v>41</v>
      </c>
      <c r="O203" s="43"/>
      <c r="P203" s="216">
        <f>O203*H203</f>
        <v>0</v>
      </c>
      <c r="Q203" s="216">
        <v>0</v>
      </c>
      <c r="R203" s="216">
        <f>Q203*H203</f>
        <v>0</v>
      </c>
      <c r="S203" s="216">
        <v>0</v>
      </c>
      <c r="T203" s="217">
        <f>S203*H203</f>
        <v>0</v>
      </c>
      <c r="AR203" s="25" t="s">
        <v>147</v>
      </c>
      <c r="AT203" s="25" t="s">
        <v>363</v>
      </c>
      <c r="AU203" s="25" t="s">
        <v>77</v>
      </c>
      <c r="AY203" s="25" t="s">
        <v>361</v>
      </c>
      <c r="BE203" s="218">
        <f>IF(N203="základní",J203,0)</f>
        <v>0</v>
      </c>
      <c r="BF203" s="218">
        <f>IF(N203="snížená",J203,0)</f>
        <v>0</v>
      </c>
      <c r="BG203" s="218">
        <f>IF(N203="zákl. přenesená",J203,0)</f>
        <v>0</v>
      </c>
      <c r="BH203" s="218">
        <f>IF(N203="sníž. přenesená",J203,0)</f>
        <v>0</v>
      </c>
      <c r="BI203" s="218">
        <f>IF(N203="nulová",J203,0)</f>
        <v>0</v>
      </c>
      <c r="BJ203" s="25" t="s">
        <v>77</v>
      </c>
      <c r="BK203" s="218">
        <f>ROUND(I203*H203,2)</f>
        <v>0</v>
      </c>
      <c r="BL203" s="25" t="s">
        <v>147</v>
      </c>
      <c r="BM203" s="25" t="s">
        <v>982</v>
      </c>
    </row>
    <row r="204" spans="2:65" s="1" customFormat="1" ht="27">
      <c r="B204" s="42"/>
      <c r="C204" s="64"/>
      <c r="D204" s="219" t="s">
        <v>369</v>
      </c>
      <c r="E204" s="64"/>
      <c r="F204" s="220" t="s">
        <v>3087</v>
      </c>
      <c r="G204" s="64"/>
      <c r="H204" s="64"/>
      <c r="I204" s="175"/>
      <c r="J204" s="64"/>
      <c r="K204" s="64"/>
      <c r="L204" s="62"/>
      <c r="M204" s="221"/>
      <c r="N204" s="43"/>
      <c r="O204" s="43"/>
      <c r="P204" s="43"/>
      <c r="Q204" s="43"/>
      <c r="R204" s="43"/>
      <c r="S204" s="43"/>
      <c r="T204" s="79"/>
      <c r="AT204" s="25" t="s">
        <v>369</v>
      </c>
      <c r="AU204" s="25" t="s">
        <v>77</v>
      </c>
    </row>
    <row r="205" spans="2:65" s="1" customFormat="1" ht="27">
      <c r="B205" s="42"/>
      <c r="C205" s="64"/>
      <c r="D205" s="219" t="s">
        <v>974</v>
      </c>
      <c r="E205" s="64"/>
      <c r="F205" s="283" t="s">
        <v>3062</v>
      </c>
      <c r="G205" s="64"/>
      <c r="H205" s="64"/>
      <c r="I205" s="175"/>
      <c r="J205" s="64"/>
      <c r="K205" s="64"/>
      <c r="L205" s="62"/>
      <c r="M205" s="221"/>
      <c r="N205" s="43"/>
      <c r="O205" s="43"/>
      <c r="P205" s="43"/>
      <c r="Q205" s="43"/>
      <c r="R205" s="43"/>
      <c r="S205" s="43"/>
      <c r="T205" s="79"/>
      <c r="AT205" s="25" t="s">
        <v>974</v>
      </c>
      <c r="AU205" s="25" t="s">
        <v>77</v>
      </c>
    </row>
    <row r="206" spans="2:65" s="11" customFormat="1" ht="37.35" customHeight="1">
      <c r="B206" s="190"/>
      <c r="C206" s="191"/>
      <c r="D206" s="204" t="s">
        <v>69</v>
      </c>
      <c r="E206" s="293" t="s">
        <v>3088</v>
      </c>
      <c r="F206" s="293" t="s">
        <v>3089</v>
      </c>
      <c r="G206" s="191"/>
      <c r="H206" s="191"/>
      <c r="I206" s="194"/>
      <c r="J206" s="294">
        <f>BK206</f>
        <v>0</v>
      </c>
      <c r="K206" s="191"/>
      <c r="L206" s="196"/>
      <c r="M206" s="197"/>
      <c r="N206" s="198"/>
      <c r="O206" s="198"/>
      <c r="P206" s="199">
        <f>SUM(P207:P218)</f>
        <v>0</v>
      </c>
      <c r="Q206" s="198"/>
      <c r="R206" s="199">
        <f>SUM(R207:R218)</f>
        <v>0</v>
      </c>
      <c r="S206" s="198"/>
      <c r="T206" s="200">
        <f>SUM(T207:T218)</f>
        <v>0</v>
      </c>
      <c r="AR206" s="201" t="s">
        <v>77</v>
      </c>
      <c r="AT206" s="202" t="s">
        <v>69</v>
      </c>
      <c r="AU206" s="202" t="s">
        <v>70</v>
      </c>
      <c r="AY206" s="201" t="s">
        <v>361</v>
      </c>
      <c r="BK206" s="203">
        <f>SUM(BK207:BK218)</f>
        <v>0</v>
      </c>
    </row>
    <row r="207" spans="2:65" s="1" customFormat="1" ht="22.5" customHeight="1">
      <c r="B207" s="42"/>
      <c r="C207" s="207" t="s">
        <v>632</v>
      </c>
      <c r="D207" s="207" t="s">
        <v>363</v>
      </c>
      <c r="E207" s="208" t="s">
        <v>3090</v>
      </c>
      <c r="F207" s="209" t="s">
        <v>3091</v>
      </c>
      <c r="G207" s="210" t="s">
        <v>685</v>
      </c>
      <c r="H207" s="211">
        <v>50</v>
      </c>
      <c r="I207" s="212"/>
      <c r="J207" s="213">
        <f>ROUND(I207*H207,2)</f>
        <v>0</v>
      </c>
      <c r="K207" s="209" t="s">
        <v>21</v>
      </c>
      <c r="L207" s="62"/>
      <c r="M207" s="214" t="s">
        <v>21</v>
      </c>
      <c r="N207" s="215" t="s">
        <v>41</v>
      </c>
      <c r="O207" s="43"/>
      <c r="P207" s="216">
        <f>O207*H207</f>
        <v>0</v>
      </c>
      <c r="Q207" s="216">
        <v>0</v>
      </c>
      <c r="R207" s="216">
        <f>Q207*H207</f>
        <v>0</v>
      </c>
      <c r="S207" s="216">
        <v>0</v>
      </c>
      <c r="T207" s="217">
        <f>S207*H207</f>
        <v>0</v>
      </c>
      <c r="AR207" s="25" t="s">
        <v>147</v>
      </c>
      <c r="AT207" s="25" t="s">
        <v>363</v>
      </c>
      <c r="AU207" s="25" t="s">
        <v>77</v>
      </c>
      <c r="AY207" s="25" t="s">
        <v>361</v>
      </c>
      <c r="BE207" s="218">
        <f>IF(N207="základní",J207,0)</f>
        <v>0</v>
      </c>
      <c r="BF207" s="218">
        <f>IF(N207="snížená",J207,0)</f>
        <v>0</v>
      </c>
      <c r="BG207" s="218">
        <f>IF(N207="zákl. přenesená",J207,0)</f>
        <v>0</v>
      </c>
      <c r="BH207" s="218">
        <f>IF(N207="sníž. přenesená",J207,0)</f>
        <v>0</v>
      </c>
      <c r="BI207" s="218">
        <f>IF(N207="nulová",J207,0)</f>
        <v>0</v>
      </c>
      <c r="BJ207" s="25" t="s">
        <v>77</v>
      </c>
      <c r="BK207" s="218">
        <f>ROUND(I207*H207,2)</f>
        <v>0</v>
      </c>
      <c r="BL207" s="25" t="s">
        <v>147</v>
      </c>
      <c r="BM207" s="25" t="s">
        <v>993</v>
      </c>
    </row>
    <row r="208" spans="2:65" s="1" customFormat="1" ht="13.5">
      <c r="B208" s="42"/>
      <c r="C208" s="64"/>
      <c r="D208" s="219" t="s">
        <v>369</v>
      </c>
      <c r="E208" s="64"/>
      <c r="F208" s="220" t="s">
        <v>3091</v>
      </c>
      <c r="G208" s="64"/>
      <c r="H208" s="64"/>
      <c r="I208" s="175"/>
      <c r="J208" s="64"/>
      <c r="K208" s="64"/>
      <c r="L208" s="62"/>
      <c r="M208" s="221"/>
      <c r="N208" s="43"/>
      <c r="O208" s="43"/>
      <c r="P208" s="43"/>
      <c r="Q208" s="43"/>
      <c r="R208" s="43"/>
      <c r="S208" s="43"/>
      <c r="T208" s="79"/>
      <c r="AT208" s="25" t="s">
        <v>369</v>
      </c>
      <c r="AU208" s="25" t="s">
        <v>77</v>
      </c>
    </row>
    <row r="209" spans="2:65" s="1" customFormat="1" ht="40.5">
      <c r="B209" s="42"/>
      <c r="C209" s="64"/>
      <c r="D209" s="235" t="s">
        <v>974</v>
      </c>
      <c r="E209" s="64"/>
      <c r="F209" s="289" t="s">
        <v>3092</v>
      </c>
      <c r="G209" s="64"/>
      <c r="H209" s="64"/>
      <c r="I209" s="175"/>
      <c r="J209" s="64"/>
      <c r="K209" s="64"/>
      <c r="L209" s="62"/>
      <c r="M209" s="221"/>
      <c r="N209" s="43"/>
      <c r="O209" s="43"/>
      <c r="P209" s="43"/>
      <c r="Q209" s="43"/>
      <c r="R209" s="43"/>
      <c r="S209" s="43"/>
      <c r="T209" s="79"/>
      <c r="AT209" s="25" t="s">
        <v>974</v>
      </c>
      <c r="AU209" s="25" t="s">
        <v>77</v>
      </c>
    </row>
    <row r="210" spans="2:65" s="1" customFormat="1" ht="22.5" customHeight="1">
      <c r="B210" s="42"/>
      <c r="C210" s="207" t="s">
        <v>638</v>
      </c>
      <c r="D210" s="207" t="s">
        <v>363</v>
      </c>
      <c r="E210" s="208" t="s">
        <v>3093</v>
      </c>
      <c r="F210" s="209" t="s">
        <v>3094</v>
      </c>
      <c r="G210" s="210" t="s">
        <v>685</v>
      </c>
      <c r="H210" s="211">
        <v>50</v>
      </c>
      <c r="I210" s="212"/>
      <c r="J210" s="213">
        <f>ROUND(I210*H210,2)</f>
        <v>0</v>
      </c>
      <c r="K210" s="209" t="s">
        <v>21</v>
      </c>
      <c r="L210" s="62"/>
      <c r="M210" s="214" t="s">
        <v>21</v>
      </c>
      <c r="N210" s="215" t="s">
        <v>41</v>
      </c>
      <c r="O210" s="43"/>
      <c r="P210" s="216">
        <f>O210*H210</f>
        <v>0</v>
      </c>
      <c r="Q210" s="216">
        <v>0</v>
      </c>
      <c r="R210" s="216">
        <f>Q210*H210</f>
        <v>0</v>
      </c>
      <c r="S210" s="216">
        <v>0</v>
      </c>
      <c r="T210" s="217">
        <f>S210*H210</f>
        <v>0</v>
      </c>
      <c r="AR210" s="25" t="s">
        <v>147</v>
      </c>
      <c r="AT210" s="25" t="s">
        <v>363</v>
      </c>
      <c r="AU210" s="25" t="s">
        <v>77</v>
      </c>
      <c r="AY210" s="25" t="s">
        <v>361</v>
      </c>
      <c r="BE210" s="218">
        <f>IF(N210="základní",J210,0)</f>
        <v>0</v>
      </c>
      <c r="BF210" s="218">
        <f>IF(N210="snížená",J210,0)</f>
        <v>0</v>
      </c>
      <c r="BG210" s="218">
        <f>IF(N210="zákl. přenesená",J210,0)</f>
        <v>0</v>
      </c>
      <c r="BH210" s="218">
        <f>IF(N210="sníž. přenesená",J210,0)</f>
        <v>0</v>
      </c>
      <c r="BI210" s="218">
        <f>IF(N210="nulová",J210,0)</f>
        <v>0</v>
      </c>
      <c r="BJ210" s="25" t="s">
        <v>77</v>
      </c>
      <c r="BK210" s="218">
        <f>ROUND(I210*H210,2)</f>
        <v>0</v>
      </c>
      <c r="BL210" s="25" t="s">
        <v>147</v>
      </c>
      <c r="BM210" s="25" t="s">
        <v>1016</v>
      </c>
    </row>
    <row r="211" spans="2:65" s="1" customFormat="1" ht="13.5">
      <c r="B211" s="42"/>
      <c r="C211" s="64"/>
      <c r="D211" s="219" t="s">
        <v>369</v>
      </c>
      <c r="E211" s="64"/>
      <c r="F211" s="220" t="s">
        <v>3094</v>
      </c>
      <c r="G211" s="64"/>
      <c r="H211" s="64"/>
      <c r="I211" s="175"/>
      <c r="J211" s="64"/>
      <c r="K211" s="64"/>
      <c r="L211" s="62"/>
      <c r="M211" s="221"/>
      <c r="N211" s="43"/>
      <c r="O211" s="43"/>
      <c r="P211" s="43"/>
      <c r="Q211" s="43"/>
      <c r="R211" s="43"/>
      <c r="S211" s="43"/>
      <c r="T211" s="79"/>
      <c r="AT211" s="25" t="s">
        <v>369</v>
      </c>
      <c r="AU211" s="25" t="s">
        <v>77</v>
      </c>
    </row>
    <row r="212" spans="2:65" s="1" customFormat="1" ht="40.5">
      <c r="B212" s="42"/>
      <c r="C212" s="64"/>
      <c r="D212" s="235" t="s">
        <v>974</v>
      </c>
      <c r="E212" s="64"/>
      <c r="F212" s="289" t="s">
        <v>3095</v>
      </c>
      <c r="G212" s="64"/>
      <c r="H212" s="64"/>
      <c r="I212" s="175"/>
      <c r="J212" s="64"/>
      <c r="K212" s="64"/>
      <c r="L212" s="62"/>
      <c r="M212" s="221"/>
      <c r="N212" s="43"/>
      <c r="O212" s="43"/>
      <c r="P212" s="43"/>
      <c r="Q212" s="43"/>
      <c r="R212" s="43"/>
      <c r="S212" s="43"/>
      <c r="T212" s="79"/>
      <c r="AT212" s="25" t="s">
        <v>974</v>
      </c>
      <c r="AU212" s="25" t="s">
        <v>77</v>
      </c>
    </row>
    <row r="213" spans="2:65" s="1" customFormat="1" ht="22.5" customHeight="1">
      <c r="B213" s="42"/>
      <c r="C213" s="207" t="s">
        <v>644</v>
      </c>
      <c r="D213" s="207" t="s">
        <v>363</v>
      </c>
      <c r="E213" s="208" t="s">
        <v>3096</v>
      </c>
      <c r="F213" s="209" t="s">
        <v>3097</v>
      </c>
      <c r="G213" s="210" t="s">
        <v>685</v>
      </c>
      <c r="H213" s="211">
        <v>50</v>
      </c>
      <c r="I213" s="212"/>
      <c r="J213" s="213">
        <f>ROUND(I213*H213,2)</f>
        <v>0</v>
      </c>
      <c r="K213" s="209" t="s">
        <v>21</v>
      </c>
      <c r="L213" s="62"/>
      <c r="M213" s="214" t="s">
        <v>21</v>
      </c>
      <c r="N213" s="215" t="s">
        <v>41</v>
      </c>
      <c r="O213" s="43"/>
      <c r="P213" s="216">
        <f>O213*H213</f>
        <v>0</v>
      </c>
      <c r="Q213" s="216">
        <v>0</v>
      </c>
      <c r="R213" s="216">
        <f>Q213*H213</f>
        <v>0</v>
      </c>
      <c r="S213" s="216">
        <v>0</v>
      </c>
      <c r="T213" s="217">
        <f>S213*H213</f>
        <v>0</v>
      </c>
      <c r="AR213" s="25" t="s">
        <v>147</v>
      </c>
      <c r="AT213" s="25" t="s">
        <v>363</v>
      </c>
      <c r="AU213" s="25" t="s">
        <v>77</v>
      </c>
      <c r="AY213" s="25" t="s">
        <v>361</v>
      </c>
      <c r="BE213" s="218">
        <f>IF(N213="základní",J213,0)</f>
        <v>0</v>
      </c>
      <c r="BF213" s="218">
        <f>IF(N213="snížená",J213,0)</f>
        <v>0</v>
      </c>
      <c r="BG213" s="218">
        <f>IF(N213="zákl. přenesená",J213,0)</f>
        <v>0</v>
      </c>
      <c r="BH213" s="218">
        <f>IF(N213="sníž. přenesená",J213,0)</f>
        <v>0</v>
      </c>
      <c r="BI213" s="218">
        <f>IF(N213="nulová",J213,0)</f>
        <v>0</v>
      </c>
      <c r="BJ213" s="25" t="s">
        <v>77</v>
      </c>
      <c r="BK213" s="218">
        <f>ROUND(I213*H213,2)</f>
        <v>0</v>
      </c>
      <c r="BL213" s="25" t="s">
        <v>147</v>
      </c>
      <c r="BM213" s="25" t="s">
        <v>1026</v>
      </c>
    </row>
    <row r="214" spans="2:65" s="1" customFormat="1" ht="13.5">
      <c r="B214" s="42"/>
      <c r="C214" s="64"/>
      <c r="D214" s="219" t="s">
        <v>369</v>
      </c>
      <c r="E214" s="64"/>
      <c r="F214" s="220" t="s">
        <v>3097</v>
      </c>
      <c r="G214" s="64"/>
      <c r="H214" s="64"/>
      <c r="I214" s="175"/>
      <c r="J214" s="64"/>
      <c r="K214" s="64"/>
      <c r="L214" s="62"/>
      <c r="M214" s="221"/>
      <c r="N214" s="43"/>
      <c r="O214" s="43"/>
      <c r="P214" s="43"/>
      <c r="Q214" s="43"/>
      <c r="R214" s="43"/>
      <c r="S214" s="43"/>
      <c r="T214" s="79"/>
      <c r="AT214" s="25" t="s">
        <v>369</v>
      </c>
      <c r="AU214" s="25" t="s">
        <v>77</v>
      </c>
    </row>
    <row r="215" spans="2:65" s="1" customFormat="1" ht="40.5">
      <c r="B215" s="42"/>
      <c r="C215" s="64"/>
      <c r="D215" s="235" t="s">
        <v>974</v>
      </c>
      <c r="E215" s="64"/>
      <c r="F215" s="289" t="s">
        <v>3098</v>
      </c>
      <c r="G215" s="64"/>
      <c r="H215" s="64"/>
      <c r="I215" s="175"/>
      <c r="J215" s="64"/>
      <c r="K215" s="64"/>
      <c r="L215" s="62"/>
      <c r="M215" s="221"/>
      <c r="N215" s="43"/>
      <c r="O215" s="43"/>
      <c r="P215" s="43"/>
      <c r="Q215" s="43"/>
      <c r="R215" s="43"/>
      <c r="S215" s="43"/>
      <c r="T215" s="79"/>
      <c r="AT215" s="25" t="s">
        <v>974</v>
      </c>
      <c r="AU215" s="25" t="s">
        <v>77</v>
      </c>
    </row>
    <row r="216" spans="2:65" s="1" customFormat="1" ht="22.5" customHeight="1">
      <c r="B216" s="42"/>
      <c r="C216" s="207" t="s">
        <v>650</v>
      </c>
      <c r="D216" s="207" t="s">
        <v>363</v>
      </c>
      <c r="E216" s="208" t="s">
        <v>3099</v>
      </c>
      <c r="F216" s="209" t="s">
        <v>3100</v>
      </c>
      <c r="G216" s="210" t="s">
        <v>685</v>
      </c>
      <c r="H216" s="211">
        <v>50</v>
      </c>
      <c r="I216" s="212"/>
      <c r="J216" s="213">
        <f>ROUND(I216*H216,2)</f>
        <v>0</v>
      </c>
      <c r="K216" s="209" t="s">
        <v>21</v>
      </c>
      <c r="L216" s="62"/>
      <c r="M216" s="214" t="s">
        <v>21</v>
      </c>
      <c r="N216" s="215" t="s">
        <v>41</v>
      </c>
      <c r="O216" s="43"/>
      <c r="P216" s="216">
        <f>O216*H216</f>
        <v>0</v>
      </c>
      <c r="Q216" s="216">
        <v>0</v>
      </c>
      <c r="R216" s="216">
        <f>Q216*H216</f>
        <v>0</v>
      </c>
      <c r="S216" s="216">
        <v>0</v>
      </c>
      <c r="T216" s="217">
        <f>S216*H216</f>
        <v>0</v>
      </c>
      <c r="AR216" s="25" t="s">
        <v>147</v>
      </c>
      <c r="AT216" s="25" t="s">
        <v>363</v>
      </c>
      <c r="AU216" s="25" t="s">
        <v>77</v>
      </c>
      <c r="AY216" s="25" t="s">
        <v>361</v>
      </c>
      <c r="BE216" s="218">
        <f>IF(N216="základní",J216,0)</f>
        <v>0</v>
      </c>
      <c r="BF216" s="218">
        <f>IF(N216="snížená",J216,0)</f>
        <v>0</v>
      </c>
      <c r="BG216" s="218">
        <f>IF(N216="zákl. přenesená",J216,0)</f>
        <v>0</v>
      </c>
      <c r="BH216" s="218">
        <f>IF(N216="sníž. přenesená",J216,0)</f>
        <v>0</v>
      </c>
      <c r="BI216" s="218">
        <f>IF(N216="nulová",J216,0)</f>
        <v>0</v>
      </c>
      <c r="BJ216" s="25" t="s">
        <v>77</v>
      </c>
      <c r="BK216" s="218">
        <f>ROUND(I216*H216,2)</f>
        <v>0</v>
      </c>
      <c r="BL216" s="25" t="s">
        <v>147</v>
      </c>
      <c r="BM216" s="25" t="s">
        <v>1037</v>
      </c>
    </row>
    <row r="217" spans="2:65" s="1" customFormat="1" ht="13.5">
      <c r="B217" s="42"/>
      <c r="C217" s="64"/>
      <c r="D217" s="219" t="s">
        <v>369</v>
      </c>
      <c r="E217" s="64"/>
      <c r="F217" s="220" t="s">
        <v>3100</v>
      </c>
      <c r="G217" s="64"/>
      <c r="H217" s="64"/>
      <c r="I217" s="175"/>
      <c r="J217" s="64"/>
      <c r="K217" s="64"/>
      <c r="L217" s="62"/>
      <c r="M217" s="221"/>
      <c r="N217" s="43"/>
      <c r="O217" s="43"/>
      <c r="P217" s="43"/>
      <c r="Q217" s="43"/>
      <c r="R217" s="43"/>
      <c r="S217" s="43"/>
      <c r="T217" s="79"/>
      <c r="AT217" s="25" t="s">
        <v>369</v>
      </c>
      <c r="AU217" s="25" t="s">
        <v>77</v>
      </c>
    </row>
    <row r="218" spans="2:65" s="1" customFormat="1" ht="40.5">
      <c r="B218" s="42"/>
      <c r="C218" s="64"/>
      <c r="D218" s="219" t="s">
        <v>974</v>
      </c>
      <c r="E218" s="64"/>
      <c r="F218" s="283" t="s">
        <v>3101</v>
      </c>
      <c r="G218" s="64"/>
      <c r="H218" s="64"/>
      <c r="I218" s="175"/>
      <c r="J218" s="64"/>
      <c r="K218" s="64"/>
      <c r="L218" s="62"/>
      <c r="M218" s="221"/>
      <c r="N218" s="43"/>
      <c r="O218" s="43"/>
      <c r="P218" s="43"/>
      <c r="Q218" s="43"/>
      <c r="R218" s="43"/>
      <c r="S218" s="43"/>
      <c r="T218" s="79"/>
      <c r="AT218" s="25" t="s">
        <v>974</v>
      </c>
      <c r="AU218" s="25" t="s">
        <v>77</v>
      </c>
    </row>
    <row r="219" spans="2:65" s="11" customFormat="1" ht="37.35" customHeight="1">
      <c r="B219" s="190"/>
      <c r="C219" s="191"/>
      <c r="D219" s="204" t="s">
        <v>69</v>
      </c>
      <c r="E219" s="293" t="s">
        <v>3102</v>
      </c>
      <c r="F219" s="293" t="s">
        <v>3103</v>
      </c>
      <c r="G219" s="191"/>
      <c r="H219" s="191"/>
      <c r="I219" s="194"/>
      <c r="J219" s="294">
        <f>BK219</f>
        <v>0</v>
      </c>
      <c r="K219" s="191"/>
      <c r="L219" s="196"/>
      <c r="M219" s="197"/>
      <c r="N219" s="198"/>
      <c r="O219" s="198"/>
      <c r="P219" s="199">
        <f>SUM(P220:P276)</f>
        <v>0</v>
      </c>
      <c r="Q219" s="198"/>
      <c r="R219" s="199">
        <f>SUM(R220:R276)</f>
        <v>0</v>
      </c>
      <c r="S219" s="198"/>
      <c r="T219" s="200">
        <f>SUM(T220:T276)</f>
        <v>0</v>
      </c>
      <c r="AR219" s="201" t="s">
        <v>77</v>
      </c>
      <c r="AT219" s="202" t="s">
        <v>69</v>
      </c>
      <c r="AU219" s="202" t="s">
        <v>70</v>
      </c>
      <c r="AY219" s="201" t="s">
        <v>361</v>
      </c>
      <c r="BK219" s="203">
        <f>SUM(BK220:BK276)</f>
        <v>0</v>
      </c>
    </row>
    <row r="220" spans="2:65" s="1" customFormat="1" ht="22.5" customHeight="1">
      <c r="B220" s="42"/>
      <c r="C220" s="207" t="s">
        <v>656</v>
      </c>
      <c r="D220" s="207" t="s">
        <v>363</v>
      </c>
      <c r="E220" s="208" t="s">
        <v>3104</v>
      </c>
      <c r="F220" s="209" t="s">
        <v>3105</v>
      </c>
      <c r="G220" s="210" t="s">
        <v>2984</v>
      </c>
      <c r="H220" s="211">
        <v>6</v>
      </c>
      <c r="I220" s="212"/>
      <c r="J220" s="213">
        <f>ROUND(I220*H220,2)</f>
        <v>0</v>
      </c>
      <c r="K220" s="209" t="s">
        <v>21</v>
      </c>
      <c r="L220" s="62"/>
      <c r="M220" s="214" t="s">
        <v>21</v>
      </c>
      <c r="N220" s="215" t="s">
        <v>41</v>
      </c>
      <c r="O220" s="43"/>
      <c r="P220" s="216">
        <f>O220*H220</f>
        <v>0</v>
      </c>
      <c r="Q220" s="216">
        <v>0</v>
      </c>
      <c r="R220" s="216">
        <f>Q220*H220</f>
        <v>0</v>
      </c>
      <c r="S220" s="216">
        <v>0</v>
      </c>
      <c r="T220" s="217">
        <f>S220*H220</f>
        <v>0</v>
      </c>
      <c r="AR220" s="25" t="s">
        <v>147</v>
      </c>
      <c r="AT220" s="25" t="s">
        <v>363</v>
      </c>
      <c r="AU220" s="25" t="s">
        <v>77</v>
      </c>
      <c r="AY220" s="25" t="s">
        <v>361</v>
      </c>
      <c r="BE220" s="218">
        <f>IF(N220="základní",J220,0)</f>
        <v>0</v>
      </c>
      <c r="BF220" s="218">
        <f>IF(N220="snížená",J220,0)</f>
        <v>0</v>
      </c>
      <c r="BG220" s="218">
        <f>IF(N220="zákl. přenesená",J220,0)</f>
        <v>0</v>
      </c>
      <c r="BH220" s="218">
        <f>IF(N220="sníž. přenesená",J220,0)</f>
        <v>0</v>
      </c>
      <c r="BI220" s="218">
        <f>IF(N220="nulová",J220,0)</f>
        <v>0</v>
      </c>
      <c r="BJ220" s="25" t="s">
        <v>77</v>
      </c>
      <c r="BK220" s="218">
        <f>ROUND(I220*H220,2)</f>
        <v>0</v>
      </c>
      <c r="BL220" s="25" t="s">
        <v>147</v>
      </c>
      <c r="BM220" s="25" t="s">
        <v>1049</v>
      </c>
    </row>
    <row r="221" spans="2:65" s="1" customFormat="1" ht="13.5">
      <c r="B221" s="42"/>
      <c r="C221" s="64"/>
      <c r="D221" s="219" t="s">
        <v>369</v>
      </c>
      <c r="E221" s="64"/>
      <c r="F221" s="220" t="s">
        <v>3105</v>
      </c>
      <c r="G221" s="64"/>
      <c r="H221" s="64"/>
      <c r="I221" s="175"/>
      <c r="J221" s="64"/>
      <c r="K221" s="64"/>
      <c r="L221" s="62"/>
      <c r="M221" s="221"/>
      <c r="N221" s="43"/>
      <c r="O221" s="43"/>
      <c r="P221" s="43"/>
      <c r="Q221" s="43"/>
      <c r="R221" s="43"/>
      <c r="S221" s="43"/>
      <c r="T221" s="79"/>
      <c r="AT221" s="25" t="s">
        <v>369</v>
      </c>
      <c r="AU221" s="25" t="s">
        <v>77</v>
      </c>
    </row>
    <row r="222" spans="2:65" s="1" customFormat="1" ht="27">
      <c r="B222" s="42"/>
      <c r="C222" s="64"/>
      <c r="D222" s="235" t="s">
        <v>974</v>
      </c>
      <c r="E222" s="64"/>
      <c r="F222" s="289" t="s">
        <v>3062</v>
      </c>
      <c r="G222" s="64"/>
      <c r="H222" s="64"/>
      <c r="I222" s="175"/>
      <c r="J222" s="64"/>
      <c r="K222" s="64"/>
      <c r="L222" s="62"/>
      <c r="M222" s="221"/>
      <c r="N222" s="43"/>
      <c r="O222" s="43"/>
      <c r="P222" s="43"/>
      <c r="Q222" s="43"/>
      <c r="R222" s="43"/>
      <c r="S222" s="43"/>
      <c r="T222" s="79"/>
      <c r="AT222" s="25" t="s">
        <v>974</v>
      </c>
      <c r="AU222" s="25" t="s">
        <v>77</v>
      </c>
    </row>
    <row r="223" spans="2:65" s="1" customFormat="1" ht="22.5" customHeight="1">
      <c r="B223" s="42"/>
      <c r="C223" s="207" t="s">
        <v>662</v>
      </c>
      <c r="D223" s="207" t="s">
        <v>363</v>
      </c>
      <c r="E223" s="208" t="s">
        <v>3106</v>
      </c>
      <c r="F223" s="209" t="s">
        <v>3107</v>
      </c>
      <c r="G223" s="210" t="s">
        <v>2984</v>
      </c>
      <c r="H223" s="211">
        <v>6</v>
      </c>
      <c r="I223" s="212"/>
      <c r="J223" s="213">
        <f>ROUND(I223*H223,2)</f>
        <v>0</v>
      </c>
      <c r="K223" s="209" t="s">
        <v>21</v>
      </c>
      <c r="L223" s="62"/>
      <c r="M223" s="214" t="s">
        <v>21</v>
      </c>
      <c r="N223" s="215" t="s">
        <v>41</v>
      </c>
      <c r="O223" s="43"/>
      <c r="P223" s="216">
        <f>O223*H223</f>
        <v>0</v>
      </c>
      <c r="Q223" s="216">
        <v>0</v>
      </c>
      <c r="R223" s="216">
        <f>Q223*H223</f>
        <v>0</v>
      </c>
      <c r="S223" s="216">
        <v>0</v>
      </c>
      <c r="T223" s="217">
        <f>S223*H223</f>
        <v>0</v>
      </c>
      <c r="AR223" s="25" t="s">
        <v>147</v>
      </c>
      <c r="AT223" s="25" t="s">
        <v>363</v>
      </c>
      <c r="AU223" s="25" t="s">
        <v>77</v>
      </c>
      <c r="AY223" s="25" t="s">
        <v>361</v>
      </c>
      <c r="BE223" s="218">
        <f>IF(N223="základní",J223,0)</f>
        <v>0</v>
      </c>
      <c r="BF223" s="218">
        <f>IF(N223="snížená",J223,0)</f>
        <v>0</v>
      </c>
      <c r="BG223" s="218">
        <f>IF(N223="zákl. přenesená",J223,0)</f>
        <v>0</v>
      </c>
      <c r="BH223" s="218">
        <f>IF(N223="sníž. přenesená",J223,0)</f>
        <v>0</v>
      </c>
      <c r="BI223" s="218">
        <f>IF(N223="nulová",J223,0)</f>
        <v>0</v>
      </c>
      <c r="BJ223" s="25" t="s">
        <v>77</v>
      </c>
      <c r="BK223" s="218">
        <f>ROUND(I223*H223,2)</f>
        <v>0</v>
      </c>
      <c r="BL223" s="25" t="s">
        <v>147</v>
      </c>
      <c r="BM223" s="25" t="s">
        <v>1060</v>
      </c>
    </row>
    <row r="224" spans="2:65" s="1" customFormat="1" ht="13.5">
      <c r="B224" s="42"/>
      <c r="C224" s="64"/>
      <c r="D224" s="219" t="s">
        <v>369</v>
      </c>
      <c r="E224" s="64"/>
      <c r="F224" s="220" t="s">
        <v>3108</v>
      </c>
      <c r="G224" s="64"/>
      <c r="H224" s="64"/>
      <c r="I224" s="175"/>
      <c r="J224" s="64"/>
      <c r="K224" s="64"/>
      <c r="L224" s="62"/>
      <c r="M224" s="221"/>
      <c r="N224" s="43"/>
      <c r="O224" s="43"/>
      <c r="P224" s="43"/>
      <c r="Q224" s="43"/>
      <c r="R224" s="43"/>
      <c r="S224" s="43"/>
      <c r="T224" s="79"/>
      <c r="AT224" s="25" t="s">
        <v>369</v>
      </c>
      <c r="AU224" s="25" t="s">
        <v>77</v>
      </c>
    </row>
    <row r="225" spans="2:65" s="1" customFormat="1" ht="27">
      <c r="B225" s="42"/>
      <c r="C225" s="64"/>
      <c r="D225" s="235" t="s">
        <v>974</v>
      </c>
      <c r="E225" s="64"/>
      <c r="F225" s="289" t="s">
        <v>3062</v>
      </c>
      <c r="G225" s="64"/>
      <c r="H225" s="64"/>
      <c r="I225" s="175"/>
      <c r="J225" s="64"/>
      <c r="K225" s="64"/>
      <c r="L225" s="62"/>
      <c r="M225" s="221"/>
      <c r="N225" s="43"/>
      <c r="O225" s="43"/>
      <c r="P225" s="43"/>
      <c r="Q225" s="43"/>
      <c r="R225" s="43"/>
      <c r="S225" s="43"/>
      <c r="T225" s="79"/>
      <c r="AT225" s="25" t="s">
        <v>974</v>
      </c>
      <c r="AU225" s="25" t="s">
        <v>77</v>
      </c>
    </row>
    <row r="226" spans="2:65" s="1" customFormat="1" ht="22.5" customHeight="1">
      <c r="B226" s="42"/>
      <c r="C226" s="207" t="s">
        <v>668</v>
      </c>
      <c r="D226" s="207" t="s">
        <v>363</v>
      </c>
      <c r="E226" s="208" t="s">
        <v>3109</v>
      </c>
      <c r="F226" s="209" t="s">
        <v>3110</v>
      </c>
      <c r="G226" s="210" t="s">
        <v>2984</v>
      </c>
      <c r="H226" s="211">
        <v>6</v>
      </c>
      <c r="I226" s="212"/>
      <c r="J226" s="213">
        <f>ROUND(I226*H226,2)</f>
        <v>0</v>
      </c>
      <c r="K226" s="209" t="s">
        <v>21</v>
      </c>
      <c r="L226" s="62"/>
      <c r="M226" s="214" t="s">
        <v>21</v>
      </c>
      <c r="N226" s="215" t="s">
        <v>41</v>
      </c>
      <c r="O226" s="43"/>
      <c r="P226" s="216">
        <f>O226*H226</f>
        <v>0</v>
      </c>
      <c r="Q226" s="216">
        <v>0</v>
      </c>
      <c r="R226" s="216">
        <f>Q226*H226</f>
        <v>0</v>
      </c>
      <c r="S226" s="216">
        <v>0</v>
      </c>
      <c r="T226" s="217">
        <f>S226*H226</f>
        <v>0</v>
      </c>
      <c r="AR226" s="25" t="s">
        <v>147</v>
      </c>
      <c r="AT226" s="25" t="s">
        <v>363</v>
      </c>
      <c r="AU226" s="25" t="s">
        <v>77</v>
      </c>
      <c r="AY226" s="25" t="s">
        <v>361</v>
      </c>
      <c r="BE226" s="218">
        <f>IF(N226="základní",J226,0)</f>
        <v>0</v>
      </c>
      <c r="BF226" s="218">
        <f>IF(N226="snížená",J226,0)</f>
        <v>0</v>
      </c>
      <c r="BG226" s="218">
        <f>IF(N226="zákl. přenesená",J226,0)</f>
        <v>0</v>
      </c>
      <c r="BH226" s="218">
        <f>IF(N226="sníž. přenesená",J226,0)</f>
        <v>0</v>
      </c>
      <c r="BI226" s="218">
        <f>IF(N226="nulová",J226,0)</f>
        <v>0</v>
      </c>
      <c r="BJ226" s="25" t="s">
        <v>77</v>
      </c>
      <c r="BK226" s="218">
        <f>ROUND(I226*H226,2)</f>
        <v>0</v>
      </c>
      <c r="BL226" s="25" t="s">
        <v>147</v>
      </c>
      <c r="BM226" s="25" t="s">
        <v>1073</v>
      </c>
    </row>
    <row r="227" spans="2:65" s="1" customFormat="1" ht="13.5">
      <c r="B227" s="42"/>
      <c r="C227" s="64"/>
      <c r="D227" s="219" t="s">
        <v>369</v>
      </c>
      <c r="E227" s="64"/>
      <c r="F227" s="220" t="s">
        <v>3110</v>
      </c>
      <c r="G227" s="64"/>
      <c r="H227" s="64"/>
      <c r="I227" s="175"/>
      <c r="J227" s="64"/>
      <c r="K227" s="64"/>
      <c r="L227" s="62"/>
      <c r="M227" s="221"/>
      <c r="N227" s="43"/>
      <c r="O227" s="43"/>
      <c r="P227" s="43"/>
      <c r="Q227" s="43"/>
      <c r="R227" s="43"/>
      <c r="S227" s="43"/>
      <c r="T227" s="79"/>
      <c r="AT227" s="25" t="s">
        <v>369</v>
      </c>
      <c r="AU227" s="25" t="s">
        <v>77</v>
      </c>
    </row>
    <row r="228" spans="2:65" s="1" customFormat="1" ht="27">
      <c r="B228" s="42"/>
      <c r="C228" s="64"/>
      <c r="D228" s="235" t="s">
        <v>974</v>
      </c>
      <c r="E228" s="64"/>
      <c r="F228" s="289" t="s">
        <v>3062</v>
      </c>
      <c r="G228" s="64"/>
      <c r="H228" s="64"/>
      <c r="I228" s="175"/>
      <c r="J228" s="64"/>
      <c r="K228" s="64"/>
      <c r="L228" s="62"/>
      <c r="M228" s="221"/>
      <c r="N228" s="43"/>
      <c r="O228" s="43"/>
      <c r="P228" s="43"/>
      <c r="Q228" s="43"/>
      <c r="R228" s="43"/>
      <c r="S228" s="43"/>
      <c r="T228" s="79"/>
      <c r="AT228" s="25" t="s">
        <v>974</v>
      </c>
      <c r="AU228" s="25" t="s">
        <v>77</v>
      </c>
    </row>
    <row r="229" spans="2:65" s="1" customFormat="1" ht="22.5" customHeight="1">
      <c r="B229" s="42"/>
      <c r="C229" s="207" t="s">
        <v>675</v>
      </c>
      <c r="D229" s="207" t="s">
        <v>363</v>
      </c>
      <c r="E229" s="208" t="s">
        <v>3111</v>
      </c>
      <c r="F229" s="209" t="s">
        <v>3112</v>
      </c>
      <c r="G229" s="210" t="s">
        <v>2984</v>
      </c>
      <c r="H229" s="211">
        <v>180</v>
      </c>
      <c r="I229" s="212"/>
      <c r="J229" s="213">
        <f>ROUND(I229*H229,2)</f>
        <v>0</v>
      </c>
      <c r="K229" s="209" t="s">
        <v>21</v>
      </c>
      <c r="L229" s="62"/>
      <c r="M229" s="214" t="s">
        <v>21</v>
      </c>
      <c r="N229" s="215" t="s">
        <v>41</v>
      </c>
      <c r="O229" s="43"/>
      <c r="P229" s="216">
        <f>O229*H229</f>
        <v>0</v>
      </c>
      <c r="Q229" s="216">
        <v>0</v>
      </c>
      <c r="R229" s="216">
        <f>Q229*H229</f>
        <v>0</v>
      </c>
      <c r="S229" s="216">
        <v>0</v>
      </c>
      <c r="T229" s="217">
        <f>S229*H229</f>
        <v>0</v>
      </c>
      <c r="AR229" s="25" t="s">
        <v>147</v>
      </c>
      <c r="AT229" s="25" t="s">
        <v>363</v>
      </c>
      <c r="AU229" s="25" t="s">
        <v>77</v>
      </c>
      <c r="AY229" s="25" t="s">
        <v>361</v>
      </c>
      <c r="BE229" s="218">
        <f>IF(N229="základní",J229,0)</f>
        <v>0</v>
      </c>
      <c r="BF229" s="218">
        <f>IF(N229="snížená",J229,0)</f>
        <v>0</v>
      </c>
      <c r="BG229" s="218">
        <f>IF(N229="zákl. přenesená",J229,0)</f>
        <v>0</v>
      </c>
      <c r="BH229" s="218">
        <f>IF(N229="sníž. přenesená",J229,0)</f>
        <v>0</v>
      </c>
      <c r="BI229" s="218">
        <f>IF(N229="nulová",J229,0)</f>
        <v>0</v>
      </c>
      <c r="BJ229" s="25" t="s">
        <v>77</v>
      </c>
      <c r="BK229" s="218">
        <f>ROUND(I229*H229,2)</f>
        <v>0</v>
      </c>
      <c r="BL229" s="25" t="s">
        <v>147</v>
      </c>
      <c r="BM229" s="25" t="s">
        <v>1108</v>
      </c>
    </row>
    <row r="230" spans="2:65" s="1" customFormat="1" ht="13.5">
      <c r="B230" s="42"/>
      <c r="C230" s="64"/>
      <c r="D230" s="219" t="s">
        <v>369</v>
      </c>
      <c r="E230" s="64"/>
      <c r="F230" s="220" t="s">
        <v>3112</v>
      </c>
      <c r="G230" s="64"/>
      <c r="H230" s="64"/>
      <c r="I230" s="175"/>
      <c r="J230" s="64"/>
      <c r="K230" s="64"/>
      <c r="L230" s="62"/>
      <c r="M230" s="221"/>
      <c r="N230" s="43"/>
      <c r="O230" s="43"/>
      <c r="P230" s="43"/>
      <c r="Q230" s="43"/>
      <c r="R230" s="43"/>
      <c r="S230" s="43"/>
      <c r="T230" s="79"/>
      <c r="AT230" s="25" t="s">
        <v>369</v>
      </c>
      <c r="AU230" s="25" t="s">
        <v>77</v>
      </c>
    </row>
    <row r="231" spans="2:65" s="1" customFormat="1" ht="27">
      <c r="B231" s="42"/>
      <c r="C231" s="64"/>
      <c r="D231" s="235" t="s">
        <v>974</v>
      </c>
      <c r="E231" s="64"/>
      <c r="F231" s="289" t="s">
        <v>3062</v>
      </c>
      <c r="G231" s="64"/>
      <c r="H231" s="64"/>
      <c r="I231" s="175"/>
      <c r="J231" s="64"/>
      <c r="K231" s="64"/>
      <c r="L231" s="62"/>
      <c r="M231" s="221"/>
      <c r="N231" s="43"/>
      <c r="O231" s="43"/>
      <c r="P231" s="43"/>
      <c r="Q231" s="43"/>
      <c r="R231" s="43"/>
      <c r="S231" s="43"/>
      <c r="T231" s="79"/>
      <c r="AT231" s="25" t="s">
        <v>974</v>
      </c>
      <c r="AU231" s="25" t="s">
        <v>77</v>
      </c>
    </row>
    <row r="232" spans="2:65" s="1" customFormat="1" ht="22.5" customHeight="1">
      <c r="B232" s="42"/>
      <c r="C232" s="207" t="s">
        <v>682</v>
      </c>
      <c r="D232" s="207" t="s">
        <v>363</v>
      </c>
      <c r="E232" s="208" t="s">
        <v>3113</v>
      </c>
      <c r="F232" s="209" t="s">
        <v>3114</v>
      </c>
      <c r="G232" s="210" t="s">
        <v>2984</v>
      </c>
      <c r="H232" s="211">
        <v>100</v>
      </c>
      <c r="I232" s="212"/>
      <c r="J232" s="213">
        <f>ROUND(I232*H232,2)</f>
        <v>0</v>
      </c>
      <c r="K232" s="209" t="s">
        <v>21</v>
      </c>
      <c r="L232" s="62"/>
      <c r="M232" s="214" t="s">
        <v>21</v>
      </c>
      <c r="N232" s="215" t="s">
        <v>41</v>
      </c>
      <c r="O232" s="43"/>
      <c r="P232" s="216">
        <f>O232*H232</f>
        <v>0</v>
      </c>
      <c r="Q232" s="216">
        <v>0</v>
      </c>
      <c r="R232" s="216">
        <f>Q232*H232</f>
        <v>0</v>
      </c>
      <c r="S232" s="216">
        <v>0</v>
      </c>
      <c r="T232" s="217">
        <f>S232*H232</f>
        <v>0</v>
      </c>
      <c r="AR232" s="25" t="s">
        <v>147</v>
      </c>
      <c r="AT232" s="25" t="s">
        <v>363</v>
      </c>
      <c r="AU232" s="25" t="s">
        <v>77</v>
      </c>
      <c r="AY232" s="25" t="s">
        <v>361</v>
      </c>
      <c r="BE232" s="218">
        <f>IF(N232="základní",J232,0)</f>
        <v>0</v>
      </c>
      <c r="BF232" s="218">
        <f>IF(N232="snížená",J232,0)</f>
        <v>0</v>
      </c>
      <c r="BG232" s="218">
        <f>IF(N232="zákl. přenesená",J232,0)</f>
        <v>0</v>
      </c>
      <c r="BH232" s="218">
        <f>IF(N232="sníž. přenesená",J232,0)</f>
        <v>0</v>
      </c>
      <c r="BI232" s="218">
        <f>IF(N232="nulová",J232,0)</f>
        <v>0</v>
      </c>
      <c r="BJ232" s="25" t="s">
        <v>77</v>
      </c>
      <c r="BK232" s="218">
        <f>ROUND(I232*H232,2)</f>
        <v>0</v>
      </c>
      <c r="BL232" s="25" t="s">
        <v>147</v>
      </c>
      <c r="BM232" s="25" t="s">
        <v>1119</v>
      </c>
    </row>
    <row r="233" spans="2:65" s="1" customFormat="1" ht="13.5">
      <c r="B233" s="42"/>
      <c r="C233" s="64"/>
      <c r="D233" s="219" t="s">
        <v>369</v>
      </c>
      <c r="E233" s="64"/>
      <c r="F233" s="220" t="s">
        <v>3114</v>
      </c>
      <c r="G233" s="64"/>
      <c r="H233" s="64"/>
      <c r="I233" s="175"/>
      <c r="J233" s="64"/>
      <c r="K233" s="64"/>
      <c r="L233" s="62"/>
      <c r="M233" s="221"/>
      <c r="N233" s="43"/>
      <c r="O233" s="43"/>
      <c r="P233" s="43"/>
      <c r="Q233" s="43"/>
      <c r="R233" s="43"/>
      <c r="S233" s="43"/>
      <c r="T233" s="79"/>
      <c r="AT233" s="25" t="s">
        <v>369</v>
      </c>
      <c r="AU233" s="25" t="s">
        <v>77</v>
      </c>
    </row>
    <row r="234" spans="2:65" s="1" customFormat="1" ht="27">
      <c r="B234" s="42"/>
      <c r="C234" s="64"/>
      <c r="D234" s="235" t="s">
        <v>974</v>
      </c>
      <c r="E234" s="64"/>
      <c r="F234" s="289" t="s">
        <v>3062</v>
      </c>
      <c r="G234" s="64"/>
      <c r="H234" s="64"/>
      <c r="I234" s="175"/>
      <c r="J234" s="64"/>
      <c r="K234" s="64"/>
      <c r="L234" s="62"/>
      <c r="M234" s="221"/>
      <c r="N234" s="43"/>
      <c r="O234" s="43"/>
      <c r="P234" s="43"/>
      <c r="Q234" s="43"/>
      <c r="R234" s="43"/>
      <c r="S234" s="43"/>
      <c r="T234" s="79"/>
      <c r="AT234" s="25" t="s">
        <v>974</v>
      </c>
      <c r="AU234" s="25" t="s">
        <v>77</v>
      </c>
    </row>
    <row r="235" spans="2:65" s="1" customFormat="1" ht="22.5" customHeight="1">
      <c r="B235" s="42"/>
      <c r="C235" s="207" t="s">
        <v>690</v>
      </c>
      <c r="D235" s="207" t="s">
        <v>363</v>
      </c>
      <c r="E235" s="208" t="s">
        <v>3115</v>
      </c>
      <c r="F235" s="209" t="s">
        <v>3116</v>
      </c>
      <c r="G235" s="210" t="s">
        <v>2984</v>
      </c>
      <c r="H235" s="211">
        <v>100</v>
      </c>
      <c r="I235" s="212"/>
      <c r="J235" s="213">
        <f>ROUND(I235*H235,2)</f>
        <v>0</v>
      </c>
      <c r="K235" s="209" t="s">
        <v>21</v>
      </c>
      <c r="L235" s="62"/>
      <c r="M235" s="214" t="s">
        <v>21</v>
      </c>
      <c r="N235" s="215" t="s">
        <v>41</v>
      </c>
      <c r="O235" s="43"/>
      <c r="P235" s="216">
        <f>O235*H235</f>
        <v>0</v>
      </c>
      <c r="Q235" s="216">
        <v>0</v>
      </c>
      <c r="R235" s="216">
        <f>Q235*H235</f>
        <v>0</v>
      </c>
      <c r="S235" s="216">
        <v>0</v>
      </c>
      <c r="T235" s="217">
        <f>S235*H235</f>
        <v>0</v>
      </c>
      <c r="AR235" s="25" t="s">
        <v>147</v>
      </c>
      <c r="AT235" s="25" t="s">
        <v>363</v>
      </c>
      <c r="AU235" s="25" t="s">
        <v>77</v>
      </c>
      <c r="AY235" s="25" t="s">
        <v>361</v>
      </c>
      <c r="BE235" s="218">
        <f>IF(N235="základní",J235,0)</f>
        <v>0</v>
      </c>
      <c r="BF235" s="218">
        <f>IF(N235="snížená",J235,0)</f>
        <v>0</v>
      </c>
      <c r="BG235" s="218">
        <f>IF(N235="zákl. přenesená",J235,0)</f>
        <v>0</v>
      </c>
      <c r="BH235" s="218">
        <f>IF(N235="sníž. přenesená",J235,0)</f>
        <v>0</v>
      </c>
      <c r="BI235" s="218">
        <f>IF(N235="nulová",J235,0)</f>
        <v>0</v>
      </c>
      <c r="BJ235" s="25" t="s">
        <v>77</v>
      </c>
      <c r="BK235" s="218">
        <f>ROUND(I235*H235,2)</f>
        <v>0</v>
      </c>
      <c r="BL235" s="25" t="s">
        <v>147</v>
      </c>
      <c r="BM235" s="25" t="s">
        <v>1131</v>
      </c>
    </row>
    <row r="236" spans="2:65" s="1" customFormat="1" ht="13.5">
      <c r="B236" s="42"/>
      <c r="C236" s="64"/>
      <c r="D236" s="219" t="s">
        <v>369</v>
      </c>
      <c r="E236" s="64"/>
      <c r="F236" s="220" t="s">
        <v>3116</v>
      </c>
      <c r="G236" s="64"/>
      <c r="H236" s="64"/>
      <c r="I236" s="175"/>
      <c r="J236" s="64"/>
      <c r="K236" s="64"/>
      <c r="L236" s="62"/>
      <c r="M236" s="221"/>
      <c r="N236" s="43"/>
      <c r="O236" s="43"/>
      <c r="P236" s="43"/>
      <c r="Q236" s="43"/>
      <c r="R236" s="43"/>
      <c r="S236" s="43"/>
      <c r="T236" s="79"/>
      <c r="AT236" s="25" t="s">
        <v>369</v>
      </c>
      <c r="AU236" s="25" t="s">
        <v>77</v>
      </c>
    </row>
    <row r="237" spans="2:65" s="1" customFormat="1" ht="27">
      <c r="B237" s="42"/>
      <c r="C237" s="64"/>
      <c r="D237" s="235" t="s">
        <v>974</v>
      </c>
      <c r="E237" s="64"/>
      <c r="F237" s="289" t="s">
        <v>3062</v>
      </c>
      <c r="G237" s="64"/>
      <c r="H237" s="64"/>
      <c r="I237" s="175"/>
      <c r="J237" s="64"/>
      <c r="K237" s="64"/>
      <c r="L237" s="62"/>
      <c r="M237" s="221"/>
      <c r="N237" s="43"/>
      <c r="O237" s="43"/>
      <c r="P237" s="43"/>
      <c r="Q237" s="43"/>
      <c r="R237" s="43"/>
      <c r="S237" s="43"/>
      <c r="T237" s="79"/>
      <c r="AT237" s="25" t="s">
        <v>974</v>
      </c>
      <c r="AU237" s="25" t="s">
        <v>77</v>
      </c>
    </row>
    <row r="238" spans="2:65" s="1" customFormat="1" ht="22.5" customHeight="1">
      <c r="B238" s="42"/>
      <c r="C238" s="207" t="s">
        <v>697</v>
      </c>
      <c r="D238" s="207" t="s">
        <v>363</v>
      </c>
      <c r="E238" s="208" t="s">
        <v>3117</v>
      </c>
      <c r="F238" s="209" t="s">
        <v>3118</v>
      </c>
      <c r="G238" s="210" t="s">
        <v>2984</v>
      </c>
      <c r="H238" s="211">
        <v>100</v>
      </c>
      <c r="I238" s="212"/>
      <c r="J238" s="213">
        <f>ROUND(I238*H238,2)</f>
        <v>0</v>
      </c>
      <c r="K238" s="209" t="s">
        <v>21</v>
      </c>
      <c r="L238" s="62"/>
      <c r="M238" s="214" t="s">
        <v>21</v>
      </c>
      <c r="N238" s="215" t="s">
        <v>41</v>
      </c>
      <c r="O238" s="43"/>
      <c r="P238" s="216">
        <f>O238*H238</f>
        <v>0</v>
      </c>
      <c r="Q238" s="216">
        <v>0</v>
      </c>
      <c r="R238" s="216">
        <f>Q238*H238</f>
        <v>0</v>
      </c>
      <c r="S238" s="216">
        <v>0</v>
      </c>
      <c r="T238" s="217">
        <f>S238*H238</f>
        <v>0</v>
      </c>
      <c r="AR238" s="25" t="s">
        <v>147</v>
      </c>
      <c r="AT238" s="25" t="s">
        <v>363</v>
      </c>
      <c r="AU238" s="25" t="s">
        <v>77</v>
      </c>
      <c r="AY238" s="25" t="s">
        <v>361</v>
      </c>
      <c r="BE238" s="218">
        <f>IF(N238="základní",J238,0)</f>
        <v>0</v>
      </c>
      <c r="BF238" s="218">
        <f>IF(N238="snížená",J238,0)</f>
        <v>0</v>
      </c>
      <c r="BG238" s="218">
        <f>IF(N238="zákl. přenesená",J238,0)</f>
        <v>0</v>
      </c>
      <c r="BH238" s="218">
        <f>IF(N238="sníž. přenesená",J238,0)</f>
        <v>0</v>
      </c>
      <c r="BI238" s="218">
        <f>IF(N238="nulová",J238,0)</f>
        <v>0</v>
      </c>
      <c r="BJ238" s="25" t="s">
        <v>77</v>
      </c>
      <c r="BK238" s="218">
        <f>ROUND(I238*H238,2)</f>
        <v>0</v>
      </c>
      <c r="BL238" s="25" t="s">
        <v>147</v>
      </c>
      <c r="BM238" s="25" t="s">
        <v>1142</v>
      </c>
    </row>
    <row r="239" spans="2:65" s="1" customFormat="1" ht="13.5">
      <c r="B239" s="42"/>
      <c r="C239" s="64"/>
      <c r="D239" s="219" t="s">
        <v>369</v>
      </c>
      <c r="E239" s="64"/>
      <c r="F239" s="220" t="s">
        <v>3118</v>
      </c>
      <c r="G239" s="64"/>
      <c r="H239" s="64"/>
      <c r="I239" s="175"/>
      <c r="J239" s="64"/>
      <c r="K239" s="64"/>
      <c r="L239" s="62"/>
      <c r="M239" s="221"/>
      <c r="N239" s="43"/>
      <c r="O239" s="43"/>
      <c r="P239" s="43"/>
      <c r="Q239" s="43"/>
      <c r="R239" s="43"/>
      <c r="S239" s="43"/>
      <c r="T239" s="79"/>
      <c r="AT239" s="25" t="s">
        <v>369</v>
      </c>
      <c r="AU239" s="25" t="s">
        <v>77</v>
      </c>
    </row>
    <row r="240" spans="2:65" s="1" customFormat="1" ht="27">
      <c r="B240" s="42"/>
      <c r="C240" s="64"/>
      <c r="D240" s="235" t="s">
        <v>974</v>
      </c>
      <c r="E240" s="64"/>
      <c r="F240" s="289" t="s">
        <v>3062</v>
      </c>
      <c r="G240" s="64"/>
      <c r="H240" s="64"/>
      <c r="I240" s="175"/>
      <c r="J240" s="64"/>
      <c r="K240" s="64"/>
      <c r="L240" s="62"/>
      <c r="M240" s="221"/>
      <c r="N240" s="43"/>
      <c r="O240" s="43"/>
      <c r="P240" s="43"/>
      <c r="Q240" s="43"/>
      <c r="R240" s="43"/>
      <c r="S240" s="43"/>
      <c r="T240" s="79"/>
      <c r="AT240" s="25" t="s">
        <v>974</v>
      </c>
      <c r="AU240" s="25" t="s">
        <v>77</v>
      </c>
    </row>
    <row r="241" spans="2:65" s="1" customFormat="1" ht="22.5" customHeight="1">
      <c r="B241" s="42"/>
      <c r="C241" s="207" t="s">
        <v>703</v>
      </c>
      <c r="D241" s="207" t="s">
        <v>363</v>
      </c>
      <c r="E241" s="208" t="s">
        <v>3119</v>
      </c>
      <c r="F241" s="209" t="s">
        <v>3120</v>
      </c>
      <c r="G241" s="210" t="s">
        <v>685</v>
      </c>
      <c r="H241" s="211">
        <v>180</v>
      </c>
      <c r="I241" s="212"/>
      <c r="J241" s="213">
        <f>ROUND(I241*H241,2)</f>
        <v>0</v>
      </c>
      <c r="K241" s="209" t="s">
        <v>21</v>
      </c>
      <c r="L241" s="62"/>
      <c r="M241" s="214" t="s">
        <v>21</v>
      </c>
      <c r="N241" s="215" t="s">
        <v>41</v>
      </c>
      <c r="O241" s="43"/>
      <c r="P241" s="216">
        <f>O241*H241</f>
        <v>0</v>
      </c>
      <c r="Q241" s="216">
        <v>0</v>
      </c>
      <c r="R241" s="216">
        <f>Q241*H241</f>
        <v>0</v>
      </c>
      <c r="S241" s="216">
        <v>0</v>
      </c>
      <c r="T241" s="217">
        <f>S241*H241</f>
        <v>0</v>
      </c>
      <c r="AR241" s="25" t="s">
        <v>147</v>
      </c>
      <c r="AT241" s="25" t="s">
        <v>363</v>
      </c>
      <c r="AU241" s="25" t="s">
        <v>77</v>
      </c>
      <c r="AY241" s="25" t="s">
        <v>361</v>
      </c>
      <c r="BE241" s="218">
        <f>IF(N241="základní",J241,0)</f>
        <v>0</v>
      </c>
      <c r="BF241" s="218">
        <f>IF(N241="snížená",J241,0)</f>
        <v>0</v>
      </c>
      <c r="BG241" s="218">
        <f>IF(N241="zákl. přenesená",J241,0)</f>
        <v>0</v>
      </c>
      <c r="BH241" s="218">
        <f>IF(N241="sníž. přenesená",J241,0)</f>
        <v>0</v>
      </c>
      <c r="BI241" s="218">
        <f>IF(N241="nulová",J241,0)</f>
        <v>0</v>
      </c>
      <c r="BJ241" s="25" t="s">
        <v>77</v>
      </c>
      <c r="BK241" s="218">
        <f>ROUND(I241*H241,2)</f>
        <v>0</v>
      </c>
      <c r="BL241" s="25" t="s">
        <v>147</v>
      </c>
      <c r="BM241" s="25" t="s">
        <v>1155</v>
      </c>
    </row>
    <row r="242" spans="2:65" s="1" customFormat="1" ht="13.5">
      <c r="B242" s="42"/>
      <c r="C242" s="64"/>
      <c r="D242" s="219" t="s">
        <v>369</v>
      </c>
      <c r="E242" s="64"/>
      <c r="F242" s="220" t="s">
        <v>3120</v>
      </c>
      <c r="G242" s="64"/>
      <c r="H242" s="64"/>
      <c r="I242" s="175"/>
      <c r="J242" s="64"/>
      <c r="K242" s="64"/>
      <c r="L242" s="62"/>
      <c r="M242" s="221"/>
      <c r="N242" s="43"/>
      <c r="O242" s="43"/>
      <c r="P242" s="43"/>
      <c r="Q242" s="43"/>
      <c r="R242" s="43"/>
      <c r="S242" s="43"/>
      <c r="T242" s="79"/>
      <c r="AT242" s="25" t="s">
        <v>369</v>
      </c>
      <c r="AU242" s="25" t="s">
        <v>77</v>
      </c>
    </row>
    <row r="243" spans="2:65" s="1" customFormat="1" ht="27">
      <c r="B243" s="42"/>
      <c r="C243" s="64"/>
      <c r="D243" s="235" t="s">
        <v>974</v>
      </c>
      <c r="E243" s="64"/>
      <c r="F243" s="289" t="s">
        <v>3062</v>
      </c>
      <c r="G243" s="64"/>
      <c r="H243" s="64"/>
      <c r="I243" s="175"/>
      <c r="J243" s="64"/>
      <c r="K243" s="64"/>
      <c r="L243" s="62"/>
      <c r="M243" s="221"/>
      <c r="N243" s="43"/>
      <c r="O243" s="43"/>
      <c r="P243" s="43"/>
      <c r="Q243" s="43"/>
      <c r="R243" s="43"/>
      <c r="S243" s="43"/>
      <c r="T243" s="79"/>
      <c r="AT243" s="25" t="s">
        <v>974</v>
      </c>
      <c r="AU243" s="25" t="s">
        <v>77</v>
      </c>
    </row>
    <row r="244" spans="2:65" s="1" customFormat="1" ht="22.5" customHeight="1">
      <c r="B244" s="42"/>
      <c r="C244" s="207" t="s">
        <v>710</v>
      </c>
      <c r="D244" s="207" t="s">
        <v>363</v>
      </c>
      <c r="E244" s="208" t="s">
        <v>3121</v>
      </c>
      <c r="F244" s="209" t="s">
        <v>3122</v>
      </c>
      <c r="G244" s="210" t="s">
        <v>685</v>
      </c>
      <c r="H244" s="211">
        <v>25</v>
      </c>
      <c r="I244" s="212"/>
      <c r="J244" s="213">
        <f>ROUND(I244*H244,2)</f>
        <v>0</v>
      </c>
      <c r="K244" s="209" t="s">
        <v>21</v>
      </c>
      <c r="L244" s="62"/>
      <c r="M244" s="214" t="s">
        <v>21</v>
      </c>
      <c r="N244" s="215" t="s">
        <v>41</v>
      </c>
      <c r="O244" s="43"/>
      <c r="P244" s="216">
        <f>O244*H244</f>
        <v>0</v>
      </c>
      <c r="Q244" s="216">
        <v>0</v>
      </c>
      <c r="R244" s="216">
        <f>Q244*H244</f>
        <v>0</v>
      </c>
      <c r="S244" s="216">
        <v>0</v>
      </c>
      <c r="T244" s="217">
        <f>S244*H244</f>
        <v>0</v>
      </c>
      <c r="AR244" s="25" t="s">
        <v>147</v>
      </c>
      <c r="AT244" s="25" t="s">
        <v>363</v>
      </c>
      <c r="AU244" s="25" t="s">
        <v>77</v>
      </c>
      <c r="AY244" s="25" t="s">
        <v>361</v>
      </c>
      <c r="BE244" s="218">
        <f>IF(N244="základní",J244,0)</f>
        <v>0</v>
      </c>
      <c r="BF244" s="218">
        <f>IF(N244="snížená",J244,0)</f>
        <v>0</v>
      </c>
      <c r="BG244" s="218">
        <f>IF(N244="zákl. přenesená",J244,0)</f>
        <v>0</v>
      </c>
      <c r="BH244" s="218">
        <f>IF(N244="sníž. přenesená",J244,0)</f>
        <v>0</v>
      </c>
      <c r="BI244" s="218">
        <f>IF(N244="nulová",J244,0)</f>
        <v>0</v>
      </c>
      <c r="BJ244" s="25" t="s">
        <v>77</v>
      </c>
      <c r="BK244" s="218">
        <f>ROUND(I244*H244,2)</f>
        <v>0</v>
      </c>
      <c r="BL244" s="25" t="s">
        <v>147</v>
      </c>
      <c r="BM244" s="25" t="s">
        <v>1171</v>
      </c>
    </row>
    <row r="245" spans="2:65" s="1" customFormat="1" ht="13.5">
      <c r="B245" s="42"/>
      <c r="C245" s="64"/>
      <c r="D245" s="219" t="s">
        <v>369</v>
      </c>
      <c r="E245" s="64"/>
      <c r="F245" s="220" t="s">
        <v>3122</v>
      </c>
      <c r="G245" s="64"/>
      <c r="H245" s="64"/>
      <c r="I245" s="175"/>
      <c r="J245" s="64"/>
      <c r="K245" s="64"/>
      <c r="L245" s="62"/>
      <c r="M245" s="221"/>
      <c r="N245" s="43"/>
      <c r="O245" s="43"/>
      <c r="P245" s="43"/>
      <c r="Q245" s="43"/>
      <c r="R245" s="43"/>
      <c r="S245" s="43"/>
      <c r="T245" s="79"/>
      <c r="AT245" s="25" t="s">
        <v>369</v>
      </c>
      <c r="AU245" s="25" t="s">
        <v>77</v>
      </c>
    </row>
    <row r="246" spans="2:65" s="1" customFormat="1" ht="27">
      <c r="B246" s="42"/>
      <c r="C246" s="64"/>
      <c r="D246" s="235" t="s">
        <v>974</v>
      </c>
      <c r="E246" s="64"/>
      <c r="F246" s="289" t="s">
        <v>3062</v>
      </c>
      <c r="G246" s="64"/>
      <c r="H246" s="64"/>
      <c r="I246" s="175"/>
      <c r="J246" s="64"/>
      <c r="K246" s="64"/>
      <c r="L246" s="62"/>
      <c r="M246" s="221"/>
      <c r="N246" s="43"/>
      <c r="O246" s="43"/>
      <c r="P246" s="43"/>
      <c r="Q246" s="43"/>
      <c r="R246" s="43"/>
      <c r="S246" s="43"/>
      <c r="T246" s="79"/>
      <c r="AT246" s="25" t="s">
        <v>974</v>
      </c>
      <c r="AU246" s="25" t="s">
        <v>77</v>
      </c>
    </row>
    <row r="247" spans="2:65" s="1" customFormat="1" ht="22.5" customHeight="1">
      <c r="B247" s="42"/>
      <c r="C247" s="207" t="s">
        <v>720</v>
      </c>
      <c r="D247" s="207" t="s">
        <v>363</v>
      </c>
      <c r="E247" s="208" t="s">
        <v>3123</v>
      </c>
      <c r="F247" s="209" t="s">
        <v>3124</v>
      </c>
      <c r="G247" s="210" t="s">
        <v>685</v>
      </c>
      <c r="H247" s="211">
        <v>100</v>
      </c>
      <c r="I247" s="212"/>
      <c r="J247" s="213">
        <f>ROUND(I247*H247,2)</f>
        <v>0</v>
      </c>
      <c r="K247" s="209" t="s">
        <v>21</v>
      </c>
      <c r="L247" s="62"/>
      <c r="M247" s="214" t="s">
        <v>21</v>
      </c>
      <c r="N247" s="215" t="s">
        <v>41</v>
      </c>
      <c r="O247" s="43"/>
      <c r="P247" s="216">
        <f>O247*H247</f>
        <v>0</v>
      </c>
      <c r="Q247" s="216">
        <v>0</v>
      </c>
      <c r="R247" s="216">
        <f>Q247*H247</f>
        <v>0</v>
      </c>
      <c r="S247" s="216">
        <v>0</v>
      </c>
      <c r="T247" s="217">
        <f>S247*H247</f>
        <v>0</v>
      </c>
      <c r="AR247" s="25" t="s">
        <v>147</v>
      </c>
      <c r="AT247" s="25" t="s">
        <v>363</v>
      </c>
      <c r="AU247" s="25" t="s">
        <v>77</v>
      </c>
      <c r="AY247" s="25" t="s">
        <v>361</v>
      </c>
      <c r="BE247" s="218">
        <f>IF(N247="základní",J247,0)</f>
        <v>0</v>
      </c>
      <c r="BF247" s="218">
        <f>IF(N247="snížená",J247,0)</f>
        <v>0</v>
      </c>
      <c r="BG247" s="218">
        <f>IF(N247="zákl. přenesená",J247,0)</f>
        <v>0</v>
      </c>
      <c r="BH247" s="218">
        <f>IF(N247="sníž. přenesená",J247,0)</f>
        <v>0</v>
      </c>
      <c r="BI247" s="218">
        <f>IF(N247="nulová",J247,0)</f>
        <v>0</v>
      </c>
      <c r="BJ247" s="25" t="s">
        <v>77</v>
      </c>
      <c r="BK247" s="218">
        <f>ROUND(I247*H247,2)</f>
        <v>0</v>
      </c>
      <c r="BL247" s="25" t="s">
        <v>147</v>
      </c>
      <c r="BM247" s="25" t="s">
        <v>1184</v>
      </c>
    </row>
    <row r="248" spans="2:65" s="1" customFormat="1" ht="13.5">
      <c r="B248" s="42"/>
      <c r="C248" s="64"/>
      <c r="D248" s="219" t="s">
        <v>369</v>
      </c>
      <c r="E248" s="64"/>
      <c r="F248" s="220" t="s">
        <v>3124</v>
      </c>
      <c r="G248" s="64"/>
      <c r="H248" s="64"/>
      <c r="I248" s="175"/>
      <c r="J248" s="64"/>
      <c r="K248" s="64"/>
      <c r="L248" s="62"/>
      <c r="M248" s="221"/>
      <c r="N248" s="43"/>
      <c r="O248" s="43"/>
      <c r="P248" s="43"/>
      <c r="Q248" s="43"/>
      <c r="R248" s="43"/>
      <c r="S248" s="43"/>
      <c r="T248" s="79"/>
      <c r="AT248" s="25" t="s">
        <v>369</v>
      </c>
      <c r="AU248" s="25" t="s">
        <v>77</v>
      </c>
    </row>
    <row r="249" spans="2:65" s="1" customFormat="1" ht="27">
      <c r="B249" s="42"/>
      <c r="C249" s="64"/>
      <c r="D249" s="235" t="s">
        <v>974</v>
      </c>
      <c r="E249" s="64"/>
      <c r="F249" s="289" t="s">
        <v>3062</v>
      </c>
      <c r="G249" s="64"/>
      <c r="H249" s="64"/>
      <c r="I249" s="175"/>
      <c r="J249" s="64"/>
      <c r="K249" s="64"/>
      <c r="L249" s="62"/>
      <c r="M249" s="221"/>
      <c r="N249" s="43"/>
      <c r="O249" s="43"/>
      <c r="P249" s="43"/>
      <c r="Q249" s="43"/>
      <c r="R249" s="43"/>
      <c r="S249" s="43"/>
      <c r="T249" s="79"/>
      <c r="AT249" s="25" t="s">
        <v>974</v>
      </c>
      <c r="AU249" s="25" t="s">
        <v>77</v>
      </c>
    </row>
    <row r="250" spans="2:65" s="1" customFormat="1" ht="22.5" customHeight="1">
      <c r="B250" s="42"/>
      <c r="C250" s="207" t="s">
        <v>736</v>
      </c>
      <c r="D250" s="207" t="s">
        <v>363</v>
      </c>
      <c r="E250" s="208" t="s">
        <v>3125</v>
      </c>
      <c r="F250" s="209" t="s">
        <v>3126</v>
      </c>
      <c r="G250" s="210" t="s">
        <v>2984</v>
      </c>
      <c r="H250" s="211">
        <v>10</v>
      </c>
      <c r="I250" s="212"/>
      <c r="J250" s="213">
        <f>ROUND(I250*H250,2)</f>
        <v>0</v>
      </c>
      <c r="K250" s="209" t="s">
        <v>21</v>
      </c>
      <c r="L250" s="62"/>
      <c r="M250" s="214" t="s">
        <v>21</v>
      </c>
      <c r="N250" s="215" t="s">
        <v>41</v>
      </c>
      <c r="O250" s="43"/>
      <c r="P250" s="216">
        <f>O250*H250</f>
        <v>0</v>
      </c>
      <c r="Q250" s="216">
        <v>0</v>
      </c>
      <c r="R250" s="216">
        <f>Q250*H250</f>
        <v>0</v>
      </c>
      <c r="S250" s="216">
        <v>0</v>
      </c>
      <c r="T250" s="217">
        <f>S250*H250</f>
        <v>0</v>
      </c>
      <c r="AR250" s="25" t="s">
        <v>147</v>
      </c>
      <c r="AT250" s="25" t="s">
        <v>363</v>
      </c>
      <c r="AU250" s="25" t="s">
        <v>77</v>
      </c>
      <c r="AY250" s="25" t="s">
        <v>361</v>
      </c>
      <c r="BE250" s="218">
        <f>IF(N250="základní",J250,0)</f>
        <v>0</v>
      </c>
      <c r="BF250" s="218">
        <f>IF(N250="snížená",J250,0)</f>
        <v>0</v>
      </c>
      <c r="BG250" s="218">
        <f>IF(N250="zákl. přenesená",J250,0)</f>
        <v>0</v>
      </c>
      <c r="BH250" s="218">
        <f>IF(N250="sníž. přenesená",J250,0)</f>
        <v>0</v>
      </c>
      <c r="BI250" s="218">
        <f>IF(N250="nulová",J250,0)</f>
        <v>0</v>
      </c>
      <c r="BJ250" s="25" t="s">
        <v>77</v>
      </c>
      <c r="BK250" s="218">
        <f>ROUND(I250*H250,2)</f>
        <v>0</v>
      </c>
      <c r="BL250" s="25" t="s">
        <v>147</v>
      </c>
      <c r="BM250" s="25" t="s">
        <v>1193</v>
      </c>
    </row>
    <row r="251" spans="2:65" s="1" customFormat="1" ht="13.5">
      <c r="B251" s="42"/>
      <c r="C251" s="64"/>
      <c r="D251" s="219" t="s">
        <v>369</v>
      </c>
      <c r="E251" s="64"/>
      <c r="F251" s="220" t="s">
        <v>3126</v>
      </c>
      <c r="G251" s="64"/>
      <c r="H251" s="64"/>
      <c r="I251" s="175"/>
      <c r="J251" s="64"/>
      <c r="K251" s="64"/>
      <c r="L251" s="62"/>
      <c r="M251" s="221"/>
      <c r="N251" s="43"/>
      <c r="O251" s="43"/>
      <c r="P251" s="43"/>
      <c r="Q251" s="43"/>
      <c r="R251" s="43"/>
      <c r="S251" s="43"/>
      <c r="T251" s="79"/>
      <c r="AT251" s="25" t="s">
        <v>369</v>
      </c>
      <c r="AU251" s="25" t="s">
        <v>77</v>
      </c>
    </row>
    <row r="252" spans="2:65" s="1" customFormat="1" ht="27">
      <c r="B252" s="42"/>
      <c r="C252" s="64"/>
      <c r="D252" s="235" t="s">
        <v>974</v>
      </c>
      <c r="E252" s="64"/>
      <c r="F252" s="289" t="s">
        <v>3062</v>
      </c>
      <c r="G252" s="64"/>
      <c r="H252" s="64"/>
      <c r="I252" s="175"/>
      <c r="J252" s="64"/>
      <c r="K252" s="64"/>
      <c r="L252" s="62"/>
      <c r="M252" s="221"/>
      <c r="N252" s="43"/>
      <c r="O252" s="43"/>
      <c r="P252" s="43"/>
      <c r="Q252" s="43"/>
      <c r="R252" s="43"/>
      <c r="S252" s="43"/>
      <c r="T252" s="79"/>
      <c r="AT252" s="25" t="s">
        <v>974</v>
      </c>
      <c r="AU252" s="25" t="s">
        <v>77</v>
      </c>
    </row>
    <row r="253" spans="2:65" s="1" customFormat="1" ht="22.5" customHeight="1">
      <c r="B253" s="42"/>
      <c r="C253" s="207" t="s">
        <v>743</v>
      </c>
      <c r="D253" s="207" t="s">
        <v>363</v>
      </c>
      <c r="E253" s="208" t="s">
        <v>3127</v>
      </c>
      <c r="F253" s="209" t="s">
        <v>3128</v>
      </c>
      <c r="G253" s="210" t="s">
        <v>2984</v>
      </c>
      <c r="H253" s="211">
        <v>80</v>
      </c>
      <c r="I253" s="212"/>
      <c r="J253" s="213">
        <f>ROUND(I253*H253,2)</f>
        <v>0</v>
      </c>
      <c r="K253" s="209" t="s">
        <v>21</v>
      </c>
      <c r="L253" s="62"/>
      <c r="M253" s="214" t="s">
        <v>21</v>
      </c>
      <c r="N253" s="215" t="s">
        <v>41</v>
      </c>
      <c r="O253" s="43"/>
      <c r="P253" s="216">
        <f>O253*H253</f>
        <v>0</v>
      </c>
      <c r="Q253" s="216">
        <v>0</v>
      </c>
      <c r="R253" s="216">
        <f>Q253*H253</f>
        <v>0</v>
      </c>
      <c r="S253" s="216">
        <v>0</v>
      </c>
      <c r="T253" s="217">
        <f>S253*H253</f>
        <v>0</v>
      </c>
      <c r="AR253" s="25" t="s">
        <v>147</v>
      </c>
      <c r="AT253" s="25" t="s">
        <v>363</v>
      </c>
      <c r="AU253" s="25" t="s">
        <v>77</v>
      </c>
      <c r="AY253" s="25" t="s">
        <v>361</v>
      </c>
      <c r="BE253" s="218">
        <f>IF(N253="základní",J253,0)</f>
        <v>0</v>
      </c>
      <c r="BF253" s="218">
        <f>IF(N253="snížená",J253,0)</f>
        <v>0</v>
      </c>
      <c r="BG253" s="218">
        <f>IF(N253="zákl. přenesená",J253,0)</f>
        <v>0</v>
      </c>
      <c r="BH253" s="218">
        <f>IF(N253="sníž. přenesená",J253,0)</f>
        <v>0</v>
      </c>
      <c r="BI253" s="218">
        <f>IF(N253="nulová",J253,0)</f>
        <v>0</v>
      </c>
      <c r="BJ253" s="25" t="s">
        <v>77</v>
      </c>
      <c r="BK253" s="218">
        <f>ROUND(I253*H253,2)</f>
        <v>0</v>
      </c>
      <c r="BL253" s="25" t="s">
        <v>147</v>
      </c>
      <c r="BM253" s="25" t="s">
        <v>1204</v>
      </c>
    </row>
    <row r="254" spans="2:65" s="1" customFormat="1" ht="13.5">
      <c r="B254" s="42"/>
      <c r="C254" s="64"/>
      <c r="D254" s="219" t="s">
        <v>369</v>
      </c>
      <c r="E254" s="64"/>
      <c r="F254" s="220" t="s">
        <v>3128</v>
      </c>
      <c r="G254" s="64"/>
      <c r="H254" s="64"/>
      <c r="I254" s="175"/>
      <c r="J254" s="64"/>
      <c r="K254" s="64"/>
      <c r="L254" s="62"/>
      <c r="M254" s="221"/>
      <c r="N254" s="43"/>
      <c r="O254" s="43"/>
      <c r="P254" s="43"/>
      <c r="Q254" s="43"/>
      <c r="R254" s="43"/>
      <c r="S254" s="43"/>
      <c r="T254" s="79"/>
      <c r="AT254" s="25" t="s">
        <v>369</v>
      </c>
      <c r="AU254" s="25" t="s">
        <v>77</v>
      </c>
    </row>
    <row r="255" spans="2:65" s="1" customFormat="1" ht="27">
      <c r="B255" s="42"/>
      <c r="C255" s="64"/>
      <c r="D255" s="235" t="s">
        <v>974</v>
      </c>
      <c r="E255" s="64"/>
      <c r="F255" s="289" t="s">
        <v>3062</v>
      </c>
      <c r="G255" s="64"/>
      <c r="H255" s="64"/>
      <c r="I255" s="175"/>
      <c r="J255" s="64"/>
      <c r="K255" s="64"/>
      <c r="L255" s="62"/>
      <c r="M255" s="221"/>
      <c r="N255" s="43"/>
      <c r="O255" s="43"/>
      <c r="P255" s="43"/>
      <c r="Q255" s="43"/>
      <c r="R255" s="43"/>
      <c r="S255" s="43"/>
      <c r="T255" s="79"/>
      <c r="AT255" s="25" t="s">
        <v>974</v>
      </c>
      <c r="AU255" s="25" t="s">
        <v>77</v>
      </c>
    </row>
    <row r="256" spans="2:65" s="1" customFormat="1" ht="22.5" customHeight="1">
      <c r="B256" s="42"/>
      <c r="C256" s="207" t="s">
        <v>749</v>
      </c>
      <c r="D256" s="207" t="s">
        <v>363</v>
      </c>
      <c r="E256" s="208" t="s">
        <v>3129</v>
      </c>
      <c r="F256" s="209" t="s">
        <v>3130</v>
      </c>
      <c r="G256" s="210" t="s">
        <v>2984</v>
      </c>
      <c r="H256" s="211">
        <v>5</v>
      </c>
      <c r="I256" s="212"/>
      <c r="J256" s="213">
        <f>ROUND(I256*H256,2)</f>
        <v>0</v>
      </c>
      <c r="K256" s="209" t="s">
        <v>21</v>
      </c>
      <c r="L256" s="62"/>
      <c r="M256" s="214" t="s">
        <v>21</v>
      </c>
      <c r="N256" s="215" t="s">
        <v>41</v>
      </c>
      <c r="O256" s="43"/>
      <c r="P256" s="216">
        <f>O256*H256</f>
        <v>0</v>
      </c>
      <c r="Q256" s="216">
        <v>0</v>
      </c>
      <c r="R256" s="216">
        <f>Q256*H256</f>
        <v>0</v>
      </c>
      <c r="S256" s="216">
        <v>0</v>
      </c>
      <c r="T256" s="217">
        <f>S256*H256</f>
        <v>0</v>
      </c>
      <c r="AR256" s="25" t="s">
        <v>147</v>
      </c>
      <c r="AT256" s="25" t="s">
        <v>363</v>
      </c>
      <c r="AU256" s="25" t="s">
        <v>77</v>
      </c>
      <c r="AY256" s="25" t="s">
        <v>361</v>
      </c>
      <c r="BE256" s="218">
        <f>IF(N256="základní",J256,0)</f>
        <v>0</v>
      </c>
      <c r="BF256" s="218">
        <f>IF(N256="snížená",J256,0)</f>
        <v>0</v>
      </c>
      <c r="BG256" s="218">
        <f>IF(N256="zákl. přenesená",J256,0)</f>
        <v>0</v>
      </c>
      <c r="BH256" s="218">
        <f>IF(N256="sníž. přenesená",J256,0)</f>
        <v>0</v>
      </c>
      <c r="BI256" s="218">
        <f>IF(N256="nulová",J256,0)</f>
        <v>0</v>
      </c>
      <c r="BJ256" s="25" t="s">
        <v>77</v>
      </c>
      <c r="BK256" s="218">
        <f>ROUND(I256*H256,2)</f>
        <v>0</v>
      </c>
      <c r="BL256" s="25" t="s">
        <v>147</v>
      </c>
      <c r="BM256" s="25" t="s">
        <v>1212</v>
      </c>
    </row>
    <row r="257" spans="2:65" s="1" customFormat="1" ht="13.5">
      <c r="B257" s="42"/>
      <c r="C257" s="64"/>
      <c r="D257" s="219" t="s">
        <v>369</v>
      </c>
      <c r="E257" s="64"/>
      <c r="F257" s="220" t="s">
        <v>3130</v>
      </c>
      <c r="G257" s="64"/>
      <c r="H257" s="64"/>
      <c r="I257" s="175"/>
      <c r="J257" s="64"/>
      <c r="K257" s="64"/>
      <c r="L257" s="62"/>
      <c r="M257" s="221"/>
      <c r="N257" s="43"/>
      <c r="O257" s="43"/>
      <c r="P257" s="43"/>
      <c r="Q257" s="43"/>
      <c r="R257" s="43"/>
      <c r="S257" s="43"/>
      <c r="T257" s="79"/>
      <c r="AT257" s="25" t="s">
        <v>369</v>
      </c>
      <c r="AU257" s="25" t="s">
        <v>77</v>
      </c>
    </row>
    <row r="258" spans="2:65" s="1" customFormat="1" ht="27">
      <c r="B258" s="42"/>
      <c r="C258" s="64"/>
      <c r="D258" s="235" t="s">
        <v>974</v>
      </c>
      <c r="E258" s="64"/>
      <c r="F258" s="289" t="s">
        <v>3062</v>
      </c>
      <c r="G258" s="64"/>
      <c r="H258" s="64"/>
      <c r="I258" s="175"/>
      <c r="J258" s="64"/>
      <c r="K258" s="64"/>
      <c r="L258" s="62"/>
      <c r="M258" s="221"/>
      <c r="N258" s="43"/>
      <c r="O258" s="43"/>
      <c r="P258" s="43"/>
      <c r="Q258" s="43"/>
      <c r="R258" s="43"/>
      <c r="S258" s="43"/>
      <c r="T258" s="79"/>
      <c r="AT258" s="25" t="s">
        <v>974</v>
      </c>
      <c r="AU258" s="25" t="s">
        <v>77</v>
      </c>
    </row>
    <row r="259" spans="2:65" s="1" customFormat="1" ht="22.5" customHeight="1">
      <c r="B259" s="42"/>
      <c r="C259" s="207" t="s">
        <v>754</v>
      </c>
      <c r="D259" s="207" t="s">
        <v>363</v>
      </c>
      <c r="E259" s="208" t="s">
        <v>3131</v>
      </c>
      <c r="F259" s="209" t="s">
        <v>3132</v>
      </c>
      <c r="G259" s="210" t="s">
        <v>2984</v>
      </c>
      <c r="H259" s="211">
        <v>2</v>
      </c>
      <c r="I259" s="212"/>
      <c r="J259" s="213">
        <f>ROUND(I259*H259,2)</f>
        <v>0</v>
      </c>
      <c r="K259" s="209" t="s">
        <v>21</v>
      </c>
      <c r="L259" s="62"/>
      <c r="M259" s="214" t="s">
        <v>21</v>
      </c>
      <c r="N259" s="215" t="s">
        <v>41</v>
      </c>
      <c r="O259" s="43"/>
      <c r="P259" s="216">
        <f>O259*H259</f>
        <v>0</v>
      </c>
      <c r="Q259" s="216">
        <v>0</v>
      </c>
      <c r="R259" s="216">
        <f>Q259*H259</f>
        <v>0</v>
      </c>
      <c r="S259" s="216">
        <v>0</v>
      </c>
      <c r="T259" s="217">
        <f>S259*H259</f>
        <v>0</v>
      </c>
      <c r="AR259" s="25" t="s">
        <v>147</v>
      </c>
      <c r="AT259" s="25" t="s">
        <v>363</v>
      </c>
      <c r="AU259" s="25" t="s">
        <v>77</v>
      </c>
      <c r="AY259" s="25" t="s">
        <v>361</v>
      </c>
      <c r="BE259" s="218">
        <f>IF(N259="základní",J259,0)</f>
        <v>0</v>
      </c>
      <c r="BF259" s="218">
        <f>IF(N259="snížená",J259,0)</f>
        <v>0</v>
      </c>
      <c r="BG259" s="218">
        <f>IF(N259="zákl. přenesená",J259,0)</f>
        <v>0</v>
      </c>
      <c r="BH259" s="218">
        <f>IF(N259="sníž. přenesená",J259,0)</f>
        <v>0</v>
      </c>
      <c r="BI259" s="218">
        <f>IF(N259="nulová",J259,0)</f>
        <v>0</v>
      </c>
      <c r="BJ259" s="25" t="s">
        <v>77</v>
      </c>
      <c r="BK259" s="218">
        <f>ROUND(I259*H259,2)</f>
        <v>0</v>
      </c>
      <c r="BL259" s="25" t="s">
        <v>147</v>
      </c>
      <c r="BM259" s="25" t="s">
        <v>1224</v>
      </c>
    </row>
    <row r="260" spans="2:65" s="1" customFormat="1" ht="13.5">
      <c r="B260" s="42"/>
      <c r="C260" s="64"/>
      <c r="D260" s="219" t="s">
        <v>369</v>
      </c>
      <c r="E260" s="64"/>
      <c r="F260" s="220" t="s">
        <v>3132</v>
      </c>
      <c r="G260" s="64"/>
      <c r="H260" s="64"/>
      <c r="I260" s="175"/>
      <c r="J260" s="64"/>
      <c r="K260" s="64"/>
      <c r="L260" s="62"/>
      <c r="M260" s="221"/>
      <c r="N260" s="43"/>
      <c r="O260" s="43"/>
      <c r="P260" s="43"/>
      <c r="Q260" s="43"/>
      <c r="R260" s="43"/>
      <c r="S260" s="43"/>
      <c r="T260" s="79"/>
      <c r="AT260" s="25" t="s">
        <v>369</v>
      </c>
      <c r="AU260" s="25" t="s">
        <v>77</v>
      </c>
    </row>
    <row r="261" spans="2:65" s="1" customFormat="1" ht="27">
      <c r="B261" s="42"/>
      <c r="C261" s="64"/>
      <c r="D261" s="235" t="s">
        <v>974</v>
      </c>
      <c r="E261" s="64"/>
      <c r="F261" s="289" t="s">
        <v>3062</v>
      </c>
      <c r="G261" s="64"/>
      <c r="H261" s="64"/>
      <c r="I261" s="175"/>
      <c r="J261" s="64"/>
      <c r="K261" s="64"/>
      <c r="L261" s="62"/>
      <c r="M261" s="221"/>
      <c r="N261" s="43"/>
      <c r="O261" s="43"/>
      <c r="P261" s="43"/>
      <c r="Q261" s="43"/>
      <c r="R261" s="43"/>
      <c r="S261" s="43"/>
      <c r="T261" s="79"/>
      <c r="AT261" s="25" t="s">
        <v>974</v>
      </c>
      <c r="AU261" s="25" t="s">
        <v>77</v>
      </c>
    </row>
    <row r="262" spans="2:65" s="1" customFormat="1" ht="22.5" customHeight="1">
      <c r="B262" s="42"/>
      <c r="C262" s="207" t="s">
        <v>760</v>
      </c>
      <c r="D262" s="207" t="s">
        <v>363</v>
      </c>
      <c r="E262" s="208" t="s">
        <v>3133</v>
      </c>
      <c r="F262" s="209" t="s">
        <v>3134</v>
      </c>
      <c r="G262" s="210" t="s">
        <v>2984</v>
      </c>
      <c r="H262" s="211">
        <v>5</v>
      </c>
      <c r="I262" s="212"/>
      <c r="J262" s="213">
        <f>ROUND(I262*H262,2)</f>
        <v>0</v>
      </c>
      <c r="K262" s="209" t="s">
        <v>21</v>
      </c>
      <c r="L262" s="62"/>
      <c r="M262" s="214" t="s">
        <v>21</v>
      </c>
      <c r="N262" s="215" t="s">
        <v>41</v>
      </c>
      <c r="O262" s="43"/>
      <c r="P262" s="216">
        <f>O262*H262</f>
        <v>0</v>
      </c>
      <c r="Q262" s="216">
        <v>0</v>
      </c>
      <c r="R262" s="216">
        <f>Q262*H262</f>
        <v>0</v>
      </c>
      <c r="S262" s="216">
        <v>0</v>
      </c>
      <c r="T262" s="217">
        <f>S262*H262</f>
        <v>0</v>
      </c>
      <c r="AR262" s="25" t="s">
        <v>147</v>
      </c>
      <c r="AT262" s="25" t="s">
        <v>363</v>
      </c>
      <c r="AU262" s="25" t="s">
        <v>77</v>
      </c>
      <c r="AY262" s="25" t="s">
        <v>361</v>
      </c>
      <c r="BE262" s="218">
        <f>IF(N262="základní",J262,0)</f>
        <v>0</v>
      </c>
      <c r="BF262" s="218">
        <f>IF(N262="snížená",J262,0)</f>
        <v>0</v>
      </c>
      <c r="BG262" s="218">
        <f>IF(N262="zákl. přenesená",J262,0)</f>
        <v>0</v>
      </c>
      <c r="BH262" s="218">
        <f>IF(N262="sníž. přenesená",J262,0)</f>
        <v>0</v>
      </c>
      <c r="BI262" s="218">
        <f>IF(N262="nulová",J262,0)</f>
        <v>0</v>
      </c>
      <c r="BJ262" s="25" t="s">
        <v>77</v>
      </c>
      <c r="BK262" s="218">
        <f>ROUND(I262*H262,2)</f>
        <v>0</v>
      </c>
      <c r="BL262" s="25" t="s">
        <v>147</v>
      </c>
      <c r="BM262" s="25" t="s">
        <v>1254</v>
      </c>
    </row>
    <row r="263" spans="2:65" s="1" customFormat="1" ht="13.5">
      <c r="B263" s="42"/>
      <c r="C263" s="64"/>
      <c r="D263" s="219" t="s">
        <v>369</v>
      </c>
      <c r="E263" s="64"/>
      <c r="F263" s="220" t="s">
        <v>3134</v>
      </c>
      <c r="G263" s="64"/>
      <c r="H263" s="64"/>
      <c r="I263" s="175"/>
      <c r="J263" s="64"/>
      <c r="K263" s="64"/>
      <c r="L263" s="62"/>
      <c r="M263" s="221"/>
      <c r="N263" s="43"/>
      <c r="O263" s="43"/>
      <c r="P263" s="43"/>
      <c r="Q263" s="43"/>
      <c r="R263" s="43"/>
      <c r="S263" s="43"/>
      <c r="T263" s="79"/>
      <c r="AT263" s="25" t="s">
        <v>369</v>
      </c>
      <c r="AU263" s="25" t="s">
        <v>77</v>
      </c>
    </row>
    <row r="264" spans="2:65" s="1" customFormat="1" ht="27">
      <c r="B264" s="42"/>
      <c r="C264" s="64"/>
      <c r="D264" s="235" t="s">
        <v>974</v>
      </c>
      <c r="E264" s="64"/>
      <c r="F264" s="289" t="s">
        <v>3062</v>
      </c>
      <c r="G264" s="64"/>
      <c r="H264" s="64"/>
      <c r="I264" s="175"/>
      <c r="J264" s="64"/>
      <c r="K264" s="64"/>
      <c r="L264" s="62"/>
      <c r="M264" s="221"/>
      <c r="N264" s="43"/>
      <c r="O264" s="43"/>
      <c r="P264" s="43"/>
      <c r="Q264" s="43"/>
      <c r="R264" s="43"/>
      <c r="S264" s="43"/>
      <c r="T264" s="79"/>
      <c r="AT264" s="25" t="s">
        <v>974</v>
      </c>
      <c r="AU264" s="25" t="s">
        <v>77</v>
      </c>
    </row>
    <row r="265" spans="2:65" s="1" customFormat="1" ht="22.5" customHeight="1">
      <c r="B265" s="42"/>
      <c r="C265" s="207" t="s">
        <v>765</v>
      </c>
      <c r="D265" s="207" t="s">
        <v>363</v>
      </c>
      <c r="E265" s="208" t="s">
        <v>3135</v>
      </c>
      <c r="F265" s="209" t="s">
        <v>3136</v>
      </c>
      <c r="G265" s="210" t="s">
        <v>2984</v>
      </c>
      <c r="H265" s="211">
        <v>5</v>
      </c>
      <c r="I265" s="212"/>
      <c r="J265" s="213">
        <f>ROUND(I265*H265,2)</f>
        <v>0</v>
      </c>
      <c r="K265" s="209" t="s">
        <v>21</v>
      </c>
      <c r="L265" s="62"/>
      <c r="M265" s="214" t="s">
        <v>21</v>
      </c>
      <c r="N265" s="215" t="s">
        <v>41</v>
      </c>
      <c r="O265" s="43"/>
      <c r="P265" s="216">
        <f>O265*H265</f>
        <v>0</v>
      </c>
      <c r="Q265" s="216">
        <v>0</v>
      </c>
      <c r="R265" s="216">
        <f>Q265*H265</f>
        <v>0</v>
      </c>
      <c r="S265" s="216">
        <v>0</v>
      </c>
      <c r="T265" s="217">
        <f>S265*H265</f>
        <v>0</v>
      </c>
      <c r="AR265" s="25" t="s">
        <v>147</v>
      </c>
      <c r="AT265" s="25" t="s">
        <v>363</v>
      </c>
      <c r="AU265" s="25" t="s">
        <v>77</v>
      </c>
      <c r="AY265" s="25" t="s">
        <v>361</v>
      </c>
      <c r="BE265" s="218">
        <f>IF(N265="základní",J265,0)</f>
        <v>0</v>
      </c>
      <c r="BF265" s="218">
        <f>IF(N265="snížená",J265,0)</f>
        <v>0</v>
      </c>
      <c r="BG265" s="218">
        <f>IF(N265="zákl. přenesená",J265,0)</f>
        <v>0</v>
      </c>
      <c r="BH265" s="218">
        <f>IF(N265="sníž. přenesená",J265,0)</f>
        <v>0</v>
      </c>
      <c r="BI265" s="218">
        <f>IF(N265="nulová",J265,0)</f>
        <v>0</v>
      </c>
      <c r="BJ265" s="25" t="s">
        <v>77</v>
      </c>
      <c r="BK265" s="218">
        <f>ROUND(I265*H265,2)</f>
        <v>0</v>
      </c>
      <c r="BL265" s="25" t="s">
        <v>147</v>
      </c>
      <c r="BM265" s="25" t="s">
        <v>1266</v>
      </c>
    </row>
    <row r="266" spans="2:65" s="1" customFormat="1" ht="13.5">
      <c r="B266" s="42"/>
      <c r="C266" s="64"/>
      <c r="D266" s="219" t="s">
        <v>369</v>
      </c>
      <c r="E266" s="64"/>
      <c r="F266" s="220" t="s">
        <v>3136</v>
      </c>
      <c r="G266" s="64"/>
      <c r="H266" s="64"/>
      <c r="I266" s="175"/>
      <c r="J266" s="64"/>
      <c r="K266" s="64"/>
      <c r="L266" s="62"/>
      <c r="M266" s="221"/>
      <c r="N266" s="43"/>
      <c r="O266" s="43"/>
      <c r="P266" s="43"/>
      <c r="Q266" s="43"/>
      <c r="R266" s="43"/>
      <c r="S266" s="43"/>
      <c r="T266" s="79"/>
      <c r="AT266" s="25" t="s">
        <v>369</v>
      </c>
      <c r="AU266" s="25" t="s">
        <v>77</v>
      </c>
    </row>
    <row r="267" spans="2:65" s="1" customFormat="1" ht="27">
      <c r="B267" s="42"/>
      <c r="C267" s="64"/>
      <c r="D267" s="235" t="s">
        <v>974</v>
      </c>
      <c r="E267" s="64"/>
      <c r="F267" s="289" t="s">
        <v>3062</v>
      </c>
      <c r="G267" s="64"/>
      <c r="H267" s="64"/>
      <c r="I267" s="175"/>
      <c r="J267" s="64"/>
      <c r="K267" s="64"/>
      <c r="L267" s="62"/>
      <c r="M267" s="221"/>
      <c r="N267" s="43"/>
      <c r="O267" s="43"/>
      <c r="P267" s="43"/>
      <c r="Q267" s="43"/>
      <c r="R267" s="43"/>
      <c r="S267" s="43"/>
      <c r="T267" s="79"/>
      <c r="AT267" s="25" t="s">
        <v>974</v>
      </c>
      <c r="AU267" s="25" t="s">
        <v>77</v>
      </c>
    </row>
    <row r="268" spans="2:65" s="1" customFormat="1" ht="22.5" customHeight="1">
      <c r="B268" s="42"/>
      <c r="C268" s="207" t="s">
        <v>771</v>
      </c>
      <c r="D268" s="207" t="s">
        <v>363</v>
      </c>
      <c r="E268" s="208" t="s">
        <v>3137</v>
      </c>
      <c r="F268" s="209" t="s">
        <v>3138</v>
      </c>
      <c r="G268" s="210" t="s">
        <v>2984</v>
      </c>
      <c r="H268" s="211">
        <v>10</v>
      </c>
      <c r="I268" s="212"/>
      <c r="J268" s="213">
        <f>ROUND(I268*H268,2)</f>
        <v>0</v>
      </c>
      <c r="K268" s="209" t="s">
        <v>21</v>
      </c>
      <c r="L268" s="62"/>
      <c r="M268" s="214" t="s">
        <v>21</v>
      </c>
      <c r="N268" s="215" t="s">
        <v>41</v>
      </c>
      <c r="O268" s="43"/>
      <c r="P268" s="216">
        <f>O268*H268</f>
        <v>0</v>
      </c>
      <c r="Q268" s="216">
        <v>0</v>
      </c>
      <c r="R268" s="216">
        <f>Q268*H268</f>
        <v>0</v>
      </c>
      <c r="S268" s="216">
        <v>0</v>
      </c>
      <c r="T268" s="217">
        <f>S268*H268</f>
        <v>0</v>
      </c>
      <c r="AR268" s="25" t="s">
        <v>147</v>
      </c>
      <c r="AT268" s="25" t="s">
        <v>363</v>
      </c>
      <c r="AU268" s="25" t="s">
        <v>77</v>
      </c>
      <c r="AY268" s="25" t="s">
        <v>361</v>
      </c>
      <c r="BE268" s="218">
        <f>IF(N268="základní",J268,0)</f>
        <v>0</v>
      </c>
      <c r="BF268" s="218">
        <f>IF(N268="snížená",J268,0)</f>
        <v>0</v>
      </c>
      <c r="BG268" s="218">
        <f>IF(N268="zákl. přenesená",J268,0)</f>
        <v>0</v>
      </c>
      <c r="BH268" s="218">
        <f>IF(N268="sníž. přenesená",J268,0)</f>
        <v>0</v>
      </c>
      <c r="BI268" s="218">
        <f>IF(N268="nulová",J268,0)</f>
        <v>0</v>
      </c>
      <c r="BJ268" s="25" t="s">
        <v>77</v>
      </c>
      <c r="BK268" s="218">
        <f>ROUND(I268*H268,2)</f>
        <v>0</v>
      </c>
      <c r="BL268" s="25" t="s">
        <v>147</v>
      </c>
      <c r="BM268" s="25" t="s">
        <v>1278</v>
      </c>
    </row>
    <row r="269" spans="2:65" s="1" customFormat="1" ht="13.5">
      <c r="B269" s="42"/>
      <c r="C269" s="64"/>
      <c r="D269" s="219" t="s">
        <v>369</v>
      </c>
      <c r="E269" s="64"/>
      <c r="F269" s="220" t="s">
        <v>3138</v>
      </c>
      <c r="G269" s="64"/>
      <c r="H269" s="64"/>
      <c r="I269" s="175"/>
      <c r="J269" s="64"/>
      <c r="K269" s="64"/>
      <c r="L269" s="62"/>
      <c r="M269" s="221"/>
      <c r="N269" s="43"/>
      <c r="O269" s="43"/>
      <c r="P269" s="43"/>
      <c r="Q269" s="43"/>
      <c r="R269" s="43"/>
      <c r="S269" s="43"/>
      <c r="T269" s="79"/>
      <c r="AT269" s="25" t="s">
        <v>369</v>
      </c>
      <c r="AU269" s="25" t="s">
        <v>77</v>
      </c>
    </row>
    <row r="270" spans="2:65" s="1" customFormat="1" ht="27">
      <c r="B270" s="42"/>
      <c r="C270" s="64"/>
      <c r="D270" s="235" t="s">
        <v>974</v>
      </c>
      <c r="E270" s="64"/>
      <c r="F270" s="289" t="s">
        <v>3062</v>
      </c>
      <c r="G270" s="64"/>
      <c r="H270" s="64"/>
      <c r="I270" s="175"/>
      <c r="J270" s="64"/>
      <c r="K270" s="64"/>
      <c r="L270" s="62"/>
      <c r="M270" s="221"/>
      <c r="N270" s="43"/>
      <c r="O270" s="43"/>
      <c r="P270" s="43"/>
      <c r="Q270" s="43"/>
      <c r="R270" s="43"/>
      <c r="S270" s="43"/>
      <c r="T270" s="79"/>
      <c r="AT270" s="25" t="s">
        <v>974</v>
      </c>
      <c r="AU270" s="25" t="s">
        <v>77</v>
      </c>
    </row>
    <row r="271" spans="2:65" s="1" customFormat="1" ht="22.5" customHeight="1">
      <c r="B271" s="42"/>
      <c r="C271" s="207" t="s">
        <v>785</v>
      </c>
      <c r="D271" s="207" t="s">
        <v>363</v>
      </c>
      <c r="E271" s="208" t="s">
        <v>3139</v>
      </c>
      <c r="F271" s="209" t="s">
        <v>3140</v>
      </c>
      <c r="G271" s="210" t="s">
        <v>2984</v>
      </c>
      <c r="H271" s="211">
        <v>5</v>
      </c>
      <c r="I271" s="212"/>
      <c r="J271" s="213">
        <f>ROUND(I271*H271,2)</f>
        <v>0</v>
      </c>
      <c r="K271" s="209" t="s">
        <v>21</v>
      </c>
      <c r="L271" s="62"/>
      <c r="M271" s="214" t="s">
        <v>21</v>
      </c>
      <c r="N271" s="215" t="s">
        <v>41</v>
      </c>
      <c r="O271" s="43"/>
      <c r="P271" s="216">
        <f>O271*H271</f>
        <v>0</v>
      </c>
      <c r="Q271" s="216">
        <v>0</v>
      </c>
      <c r="R271" s="216">
        <f>Q271*H271</f>
        <v>0</v>
      </c>
      <c r="S271" s="216">
        <v>0</v>
      </c>
      <c r="T271" s="217">
        <f>S271*H271</f>
        <v>0</v>
      </c>
      <c r="AR271" s="25" t="s">
        <v>147</v>
      </c>
      <c r="AT271" s="25" t="s">
        <v>363</v>
      </c>
      <c r="AU271" s="25" t="s">
        <v>77</v>
      </c>
      <c r="AY271" s="25" t="s">
        <v>361</v>
      </c>
      <c r="BE271" s="218">
        <f>IF(N271="základní",J271,0)</f>
        <v>0</v>
      </c>
      <c r="BF271" s="218">
        <f>IF(N271="snížená",J271,0)</f>
        <v>0</v>
      </c>
      <c r="BG271" s="218">
        <f>IF(N271="zákl. přenesená",J271,0)</f>
        <v>0</v>
      </c>
      <c r="BH271" s="218">
        <f>IF(N271="sníž. přenesená",J271,0)</f>
        <v>0</v>
      </c>
      <c r="BI271" s="218">
        <f>IF(N271="nulová",J271,0)</f>
        <v>0</v>
      </c>
      <c r="BJ271" s="25" t="s">
        <v>77</v>
      </c>
      <c r="BK271" s="218">
        <f>ROUND(I271*H271,2)</f>
        <v>0</v>
      </c>
      <c r="BL271" s="25" t="s">
        <v>147</v>
      </c>
      <c r="BM271" s="25" t="s">
        <v>1287</v>
      </c>
    </row>
    <row r="272" spans="2:65" s="1" customFormat="1" ht="13.5">
      <c r="B272" s="42"/>
      <c r="C272" s="64"/>
      <c r="D272" s="219" t="s">
        <v>369</v>
      </c>
      <c r="E272" s="64"/>
      <c r="F272" s="220" t="s">
        <v>3140</v>
      </c>
      <c r="G272" s="64"/>
      <c r="H272" s="64"/>
      <c r="I272" s="175"/>
      <c r="J272" s="64"/>
      <c r="K272" s="64"/>
      <c r="L272" s="62"/>
      <c r="M272" s="221"/>
      <c r="N272" s="43"/>
      <c r="O272" s="43"/>
      <c r="P272" s="43"/>
      <c r="Q272" s="43"/>
      <c r="R272" s="43"/>
      <c r="S272" s="43"/>
      <c r="T272" s="79"/>
      <c r="AT272" s="25" t="s">
        <v>369</v>
      </c>
      <c r="AU272" s="25" t="s">
        <v>77</v>
      </c>
    </row>
    <row r="273" spans="2:65" s="1" customFormat="1" ht="27">
      <c r="B273" s="42"/>
      <c r="C273" s="64"/>
      <c r="D273" s="235" t="s">
        <v>974</v>
      </c>
      <c r="E273" s="64"/>
      <c r="F273" s="289" t="s">
        <v>3062</v>
      </c>
      <c r="G273" s="64"/>
      <c r="H273" s="64"/>
      <c r="I273" s="175"/>
      <c r="J273" s="64"/>
      <c r="K273" s="64"/>
      <c r="L273" s="62"/>
      <c r="M273" s="221"/>
      <c r="N273" s="43"/>
      <c r="O273" s="43"/>
      <c r="P273" s="43"/>
      <c r="Q273" s="43"/>
      <c r="R273" s="43"/>
      <c r="S273" s="43"/>
      <c r="T273" s="79"/>
      <c r="AT273" s="25" t="s">
        <v>974</v>
      </c>
      <c r="AU273" s="25" t="s">
        <v>77</v>
      </c>
    </row>
    <row r="274" spans="2:65" s="1" customFormat="1" ht="22.5" customHeight="1">
      <c r="B274" s="42"/>
      <c r="C274" s="207" t="s">
        <v>799</v>
      </c>
      <c r="D274" s="207" t="s">
        <v>363</v>
      </c>
      <c r="E274" s="208" t="s">
        <v>3141</v>
      </c>
      <c r="F274" s="209" t="s">
        <v>3142</v>
      </c>
      <c r="G274" s="210" t="s">
        <v>2984</v>
      </c>
      <c r="H274" s="211">
        <v>5</v>
      </c>
      <c r="I274" s="212"/>
      <c r="J274" s="213">
        <f>ROUND(I274*H274,2)</f>
        <v>0</v>
      </c>
      <c r="K274" s="209" t="s">
        <v>21</v>
      </c>
      <c r="L274" s="62"/>
      <c r="M274" s="214" t="s">
        <v>21</v>
      </c>
      <c r="N274" s="215" t="s">
        <v>41</v>
      </c>
      <c r="O274" s="43"/>
      <c r="P274" s="216">
        <f>O274*H274</f>
        <v>0</v>
      </c>
      <c r="Q274" s="216">
        <v>0</v>
      </c>
      <c r="R274" s="216">
        <f>Q274*H274</f>
        <v>0</v>
      </c>
      <c r="S274" s="216">
        <v>0</v>
      </c>
      <c r="T274" s="217">
        <f>S274*H274</f>
        <v>0</v>
      </c>
      <c r="AR274" s="25" t="s">
        <v>147</v>
      </c>
      <c r="AT274" s="25" t="s">
        <v>363</v>
      </c>
      <c r="AU274" s="25" t="s">
        <v>77</v>
      </c>
      <c r="AY274" s="25" t="s">
        <v>361</v>
      </c>
      <c r="BE274" s="218">
        <f>IF(N274="základní",J274,0)</f>
        <v>0</v>
      </c>
      <c r="BF274" s="218">
        <f>IF(N274="snížená",J274,0)</f>
        <v>0</v>
      </c>
      <c r="BG274" s="218">
        <f>IF(N274="zákl. přenesená",J274,0)</f>
        <v>0</v>
      </c>
      <c r="BH274" s="218">
        <f>IF(N274="sníž. přenesená",J274,0)</f>
        <v>0</v>
      </c>
      <c r="BI274" s="218">
        <f>IF(N274="nulová",J274,0)</f>
        <v>0</v>
      </c>
      <c r="BJ274" s="25" t="s">
        <v>77</v>
      </c>
      <c r="BK274" s="218">
        <f>ROUND(I274*H274,2)</f>
        <v>0</v>
      </c>
      <c r="BL274" s="25" t="s">
        <v>147</v>
      </c>
      <c r="BM274" s="25" t="s">
        <v>1299</v>
      </c>
    </row>
    <row r="275" spans="2:65" s="1" customFormat="1" ht="13.5">
      <c r="B275" s="42"/>
      <c r="C275" s="64"/>
      <c r="D275" s="219" t="s">
        <v>369</v>
      </c>
      <c r="E275" s="64"/>
      <c r="F275" s="220" t="s">
        <v>3142</v>
      </c>
      <c r="G275" s="64"/>
      <c r="H275" s="64"/>
      <c r="I275" s="175"/>
      <c r="J275" s="64"/>
      <c r="K275" s="64"/>
      <c r="L275" s="62"/>
      <c r="M275" s="221"/>
      <c r="N275" s="43"/>
      <c r="O275" s="43"/>
      <c r="P275" s="43"/>
      <c r="Q275" s="43"/>
      <c r="R275" s="43"/>
      <c r="S275" s="43"/>
      <c r="T275" s="79"/>
      <c r="AT275" s="25" t="s">
        <v>369</v>
      </c>
      <c r="AU275" s="25" t="s">
        <v>77</v>
      </c>
    </row>
    <row r="276" spans="2:65" s="1" customFormat="1" ht="27">
      <c r="B276" s="42"/>
      <c r="C276" s="64"/>
      <c r="D276" s="219" t="s">
        <v>974</v>
      </c>
      <c r="E276" s="64"/>
      <c r="F276" s="283" t="s">
        <v>3062</v>
      </c>
      <c r="G276" s="64"/>
      <c r="H276" s="64"/>
      <c r="I276" s="175"/>
      <c r="J276" s="64"/>
      <c r="K276" s="64"/>
      <c r="L276" s="62"/>
      <c r="M276" s="221"/>
      <c r="N276" s="43"/>
      <c r="O276" s="43"/>
      <c r="P276" s="43"/>
      <c r="Q276" s="43"/>
      <c r="R276" s="43"/>
      <c r="S276" s="43"/>
      <c r="T276" s="79"/>
      <c r="AT276" s="25" t="s">
        <v>974</v>
      </c>
      <c r="AU276" s="25" t="s">
        <v>77</v>
      </c>
    </row>
    <row r="277" spans="2:65" s="11" customFormat="1" ht="37.35" customHeight="1">
      <c r="B277" s="190"/>
      <c r="C277" s="191"/>
      <c r="D277" s="204" t="s">
        <v>69</v>
      </c>
      <c r="E277" s="293" t="s">
        <v>3143</v>
      </c>
      <c r="F277" s="293" t="s">
        <v>3144</v>
      </c>
      <c r="G277" s="191"/>
      <c r="H277" s="191"/>
      <c r="I277" s="194"/>
      <c r="J277" s="294">
        <f>BK277</f>
        <v>0</v>
      </c>
      <c r="K277" s="191"/>
      <c r="L277" s="196"/>
      <c r="M277" s="197"/>
      <c r="N277" s="198"/>
      <c r="O277" s="198"/>
      <c r="P277" s="199">
        <f>SUM(P278:P285)</f>
        <v>0</v>
      </c>
      <c r="Q277" s="198"/>
      <c r="R277" s="199">
        <f>SUM(R278:R285)</f>
        <v>0</v>
      </c>
      <c r="S277" s="198"/>
      <c r="T277" s="200">
        <f>SUM(T278:T285)</f>
        <v>0</v>
      </c>
      <c r="AR277" s="201" t="s">
        <v>77</v>
      </c>
      <c r="AT277" s="202" t="s">
        <v>69</v>
      </c>
      <c r="AU277" s="202" t="s">
        <v>70</v>
      </c>
      <c r="AY277" s="201" t="s">
        <v>361</v>
      </c>
      <c r="BK277" s="203">
        <f>SUM(BK278:BK285)</f>
        <v>0</v>
      </c>
    </row>
    <row r="278" spans="2:65" s="1" customFormat="1" ht="22.5" customHeight="1">
      <c r="B278" s="42"/>
      <c r="C278" s="207" t="s">
        <v>804</v>
      </c>
      <c r="D278" s="207" t="s">
        <v>363</v>
      </c>
      <c r="E278" s="208" t="s">
        <v>3145</v>
      </c>
      <c r="F278" s="209" t="s">
        <v>3146</v>
      </c>
      <c r="G278" s="210" t="s">
        <v>2740</v>
      </c>
      <c r="H278" s="211">
        <v>25</v>
      </c>
      <c r="I278" s="212"/>
      <c r="J278" s="213">
        <f>ROUND(I278*H278,2)</f>
        <v>0</v>
      </c>
      <c r="K278" s="209" t="s">
        <v>21</v>
      </c>
      <c r="L278" s="62"/>
      <c r="M278" s="214" t="s">
        <v>21</v>
      </c>
      <c r="N278" s="215" t="s">
        <v>41</v>
      </c>
      <c r="O278" s="43"/>
      <c r="P278" s="216">
        <f>O278*H278</f>
        <v>0</v>
      </c>
      <c r="Q278" s="216">
        <v>0</v>
      </c>
      <c r="R278" s="216">
        <f>Q278*H278</f>
        <v>0</v>
      </c>
      <c r="S278" s="216">
        <v>0</v>
      </c>
      <c r="T278" s="217">
        <f>S278*H278</f>
        <v>0</v>
      </c>
      <c r="AR278" s="25" t="s">
        <v>147</v>
      </c>
      <c r="AT278" s="25" t="s">
        <v>363</v>
      </c>
      <c r="AU278" s="25" t="s">
        <v>77</v>
      </c>
      <c r="AY278" s="25" t="s">
        <v>361</v>
      </c>
      <c r="BE278" s="218">
        <f>IF(N278="základní",J278,0)</f>
        <v>0</v>
      </c>
      <c r="BF278" s="218">
        <f>IF(N278="snížená",J278,0)</f>
        <v>0</v>
      </c>
      <c r="BG278" s="218">
        <f>IF(N278="zákl. přenesená",J278,0)</f>
        <v>0</v>
      </c>
      <c r="BH278" s="218">
        <f>IF(N278="sníž. přenesená",J278,0)</f>
        <v>0</v>
      </c>
      <c r="BI278" s="218">
        <f>IF(N278="nulová",J278,0)</f>
        <v>0</v>
      </c>
      <c r="BJ278" s="25" t="s">
        <v>77</v>
      </c>
      <c r="BK278" s="218">
        <f>ROUND(I278*H278,2)</f>
        <v>0</v>
      </c>
      <c r="BL278" s="25" t="s">
        <v>147</v>
      </c>
      <c r="BM278" s="25" t="s">
        <v>1311</v>
      </c>
    </row>
    <row r="279" spans="2:65" s="1" customFormat="1" ht="13.5">
      <c r="B279" s="42"/>
      <c r="C279" s="64"/>
      <c r="D279" s="219" t="s">
        <v>369</v>
      </c>
      <c r="E279" s="64"/>
      <c r="F279" s="220" t="s">
        <v>3146</v>
      </c>
      <c r="G279" s="64"/>
      <c r="H279" s="64"/>
      <c r="I279" s="175"/>
      <c r="J279" s="64"/>
      <c r="K279" s="64"/>
      <c r="L279" s="62"/>
      <c r="M279" s="221"/>
      <c r="N279" s="43"/>
      <c r="O279" s="43"/>
      <c r="P279" s="43"/>
      <c r="Q279" s="43"/>
      <c r="R279" s="43"/>
      <c r="S279" s="43"/>
      <c r="T279" s="79"/>
      <c r="AT279" s="25" t="s">
        <v>369</v>
      </c>
      <c r="AU279" s="25" t="s">
        <v>77</v>
      </c>
    </row>
    <row r="280" spans="2:65" s="1" customFormat="1" ht="27">
      <c r="B280" s="42"/>
      <c r="C280" s="64"/>
      <c r="D280" s="235" t="s">
        <v>974</v>
      </c>
      <c r="E280" s="64"/>
      <c r="F280" s="289" t="s">
        <v>3147</v>
      </c>
      <c r="G280" s="64"/>
      <c r="H280" s="64"/>
      <c r="I280" s="175"/>
      <c r="J280" s="64"/>
      <c r="K280" s="64"/>
      <c r="L280" s="62"/>
      <c r="M280" s="221"/>
      <c r="N280" s="43"/>
      <c r="O280" s="43"/>
      <c r="P280" s="43"/>
      <c r="Q280" s="43"/>
      <c r="R280" s="43"/>
      <c r="S280" s="43"/>
      <c r="T280" s="79"/>
      <c r="AT280" s="25" t="s">
        <v>974</v>
      </c>
      <c r="AU280" s="25" t="s">
        <v>77</v>
      </c>
    </row>
    <row r="281" spans="2:65" s="1" customFormat="1" ht="22.5" customHeight="1">
      <c r="B281" s="42"/>
      <c r="C281" s="207" t="s">
        <v>814</v>
      </c>
      <c r="D281" s="207" t="s">
        <v>363</v>
      </c>
      <c r="E281" s="208" t="s">
        <v>3148</v>
      </c>
      <c r="F281" s="209" t="s">
        <v>2739</v>
      </c>
      <c r="G281" s="210" t="s">
        <v>2740</v>
      </c>
      <c r="H281" s="211">
        <v>100</v>
      </c>
      <c r="I281" s="212"/>
      <c r="J281" s="213">
        <f>ROUND(I281*H281,2)</f>
        <v>0</v>
      </c>
      <c r="K281" s="209" t="s">
        <v>21</v>
      </c>
      <c r="L281" s="62"/>
      <c r="M281" s="214" t="s">
        <v>21</v>
      </c>
      <c r="N281" s="215" t="s">
        <v>41</v>
      </c>
      <c r="O281" s="43"/>
      <c r="P281" s="216">
        <f>O281*H281</f>
        <v>0</v>
      </c>
      <c r="Q281" s="216">
        <v>0</v>
      </c>
      <c r="R281" s="216">
        <f>Q281*H281</f>
        <v>0</v>
      </c>
      <c r="S281" s="216">
        <v>0</v>
      </c>
      <c r="T281" s="217">
        <f>S281*H281</f>
        <v>0</v>
      </c>
      <c r="AR281" s="25" t="s">
        <v>147</v>
      </c>
      <c r="AT281" s="25" t="s">
        <v>363</v>
      </c>
      <c r="AU281" s="25" t="s">
        <v>77</v>
      </c>
      <c r="AY281" s="25" t="s">
        <v>361</v>
      </c>
      <c r="BE281" s="218">
        <f>IF(N281="základní",J281,0)</f>
        <v>0</v>
      </c>
      <c r="BF281" s="218">
        <f>IF(N281="snížená",J281,0)</f>
        <v>0</v>
      </c>
      <c r="BG281" s="218">
        <f>IF(N281="zákl. přenesená",J281,0)</f>
        <v>0</v>
      </c>
      <c r="BH281" s="218">
        <f>IF(N281="sníž. přenesená",J281,0)</f>
        <v>0</v>
      </c>
      <c r="BI281" s="218">
        <f>IF(N281="nulová",J281,0)</f>
        <v>0</v>
      </c>
      <c r="BJ281" s="25" t="s">
        <v>77</v>
      </c>
      <c r="BK281" s="218">
        <f>ROUND(I281*H281,2)</f>
        <v>0</v>
      </c>
      <c r="BL281" s="25" t="s">
        <v>147</v>
      </c>
      <c r="BM281" s="25" t="s">
        <v>1320</v>
      </c>
    </row>
    <row r="282" spans="2:65" s="1" customFormat="1" ht="13.5">
      <c r="B282" s="42"/>
      <c r="C282" s="64"/>
      <c r="D282" s="235" t="s">
        <v>369</v>
      </c>
      <c r="E282" s="64"/>
      <c r="F282" s="285" t="s">
        <v>2739</v>
      </c>
      <c r="G282" s="64"/>
      <c r="H282" s="64"/>
      <c r="I282" s="175"/>
      <c r="J282" s="64"/>
      <c r="K282" s="64"/>
      <c r="L282" s="62"/>
      <c r="M282" s="221"/>
      <c r="N282" s="43"/>
      <c r="O282" s="43"/>
      <c r="P282" s="43"/>
      <c r="Q282" s="43"/>
      <c r="R282" s="43"/>
      <c r="S282" s="43"/>
      <c r="T282" s="79"/>
      <c r="AT282" s="25" t="s">
        <v>369</v>
      </c>
      <c r="AU282" s="25" t="s">
        <v>77</v>
      </c>
    </row>
    <row r="283" spans="2:65" s="1" customFormat="1" ht="22.5" customHeight="1">
      <c r="B283" s="42"/>
      <c r="C283" s="207" t="s">
        <v>820</v>
      </c>
      <c r="D283" s="207" t="s">
        <v>363</v>
      </c>
      <c r="E283" s="208" t="s">
        <v>3149</v>
      </c>
      <c r="F283" s="209" t="s">
        <v>3150</v>
      </c>
      <c r="G283" s="210" t="s">
        <v>2740</v>
      </c>
      <c r="H283" s="211">
        <v>30</v>
      </c>
      <c r="I283" s="212"/>
      <c r="J283" s="213">
        <f>ROUND(I283*H283,2)</f>
        <v>0</v>
      </c>
      <c r="K283" s="209" t="s">
        <v>21</v>
      </c>
      <c r="L283" s="62"/>
      <c r="M283" s="214" t="s">
        <v>21</v>
      </c>
      <c r="N283" s="215" t="s">
        <v>41</v>
      </c>
      <c r="O283" s="43"/>
      <c r="P283" s="216">
        <f>O283*H283</f>
        <v>0</v>
      </c>
      <c r="Q283" s="216">
        <v>0</v>
      </c>
      <c r="R283" s="216">
        <f>Q283*H283</f>
        <v>0</v>
      </c>
      <c r="S283" s="216">
        <v>0</v>
      </c>
      <c r="T283" s="217">
        <f>S283*H283</f>
        <v>0</v>
      </c>
      <c r="AR283" s="25" t="s">
        <v>147</v>
      </c>
      <c r="AT283" s="25" t="s">
        <v>363</v>
      </c>
      <c r="AU283" s="25" t="s">
        <v>77</v>
      </c>
      <c r="AY283" s="25" t="s">
        <v>361</v>
      </c>
      <c r="BE283" s="218">
        <f>IF(N283="základní",J283,0)</f>
        <v>0</v>
      </c>
      <c r="BF283" s="218">
        <f>IF(N283="snížená",J283,0)</f>
        <v>0</v>
      </c>
      <c r="BG283" s="218">
        <f>IF(N283="zákl. přenesená",J283,0)</f>
        <v>0</v>
      </c>
      <c r="BH283" s="218">
        <f>IF(N283="sníž. přenesená",J283,0)</f>
        <v>0</v>
      </c>
      <c r="BI283" s="218">
        <f>IF(N283="nulová",J283,0)</f>
        <v>0</v>
      </c>
      <c r="BJ283" s="25" t="s">
        <v>77</v>
      </c>
      <c r="BK283" s="218">
        <f>ROUND(I283*H283,2)</f>
        <v>0</v>
      </c>
      <c r="BL283" s="25" t="s">
        <v>147</v>
      </c>
      <c r="BM283" s="25" t="s">
        <v>1332</v>
      </c>
    </row>
    <row r="284" spans="2:65" s="1" customFormat="1" ht="13.5">
      <c r="B284" s="42"/>
      <c r="C284" s="64"/>
      <c r="D284" s="219" t="s">
        <v>369</v>
      </c>
      <c r="E284" s="64"/>
      <c r="F284" s="220" t="s">
        <v>3150</v>
      </c>
      <c r="G284" s="64"/>
      <c r="H284" s="64"/>
      <c r="I284" s="175"/>
      <c r="J284" s="64"/>
      <c r="K284" s="64"/>
      <c r="L284" s="62"/>
      <c r="M284" s="221"/>
      <c r="N284" s="43"/>
      <c r="O284" s="43"/>
      <c r="P284" s="43"/>
      <c r="Q284" s="43"/>
      <c r="R284" s="43"/>
      <c r="S284" s="43"/>
      <c r="T284" s="79"/>
      <c r="AT284" s="25" t="s">
        <v>369</v>
      </c>
      <c r="AU284" s="25" t="s">
        <v>77</v>
      </c>
    </row>
    <row r="285" spans="2:65" s="1" customFormat="1" ht="27">
      <c r="B285" s="42"/>
      <c r="C285" s="64"/>
      <c r="D285" s="219" t="s">
        <v>974</v>
      </c>
      <c r="E285" s="64"/>
      <c r="F285" s="283" t="s">
        <v>3151</v>
      </c>
      <c r="G285" s="64"/>
      <c r="H285" s="64"/>
      <c r="I285" s="175"/>
      <c r="J285" s="64"/>
      <c r="K285" s="64"/>
      <c r="L285" s="62"/>
      <c r="M285" s="290"/>
      <c r="N285" s="291"/>
      <c r="O285" s="291"/>
      <c r="P285" s="291"/>
      <c r="Q285" s="291"/>
      <c r="R285" s="291"/>
      <c r="S285" s="291"/>
      <c r="T285" s="292"/>
      <c r="AT285" s="25" t="s">
        <v>974</v>
      </c>
      <c r="AU285" s="25" t="s">
        <v>77</v>
      </c>
    </row>
    <row r="286" spans="2:65" s="1" customFormat="1" ht="6.95" customHeight="1">
      <c r="B286" s="57"/>
      <c r="C286" s="58"/>
      <c r="D286" s="58"/>
      <c r="E286" s="58"/>
      <c r="F286" s="58"/>
      <c r="G286" s="58"/>
      <c r="H286" s="58"/>
      <c r="I286" s="151"/>
      <c r="J286" s="58"/>
      <c r="K286" s="58"/>
      <c r="L286" s="62"/>
    </row>
  </sheetData>
  <sheetProtection algorithmName="SHA-512" hashValue="gXJ99uZLy8FooCHeQXXZfSpFg+eFCXf98JvHx+CPDONP/vV5iX4a9jxwRWKHs/LMQPvtVocOGcQ4DYurQjGRPw==" saltValue="h6kore5M52fDzlNHO2q1vA==" spinCount="100000" sheet="1" objects="1" scenarios="1" formatCells="0" formatColumns="0" formatRows="0" sort="0" autoFilter="0"/>
  <autoFilter ref="C97:K285" xr:uid="{00000000-0009-0000-0000-000004000000}"/>
  <mergeCells count="15">
    <mergeCell ref="E88:H88"/>
    <mergeCell ref="E86:H86"/>
    <mergeCell ref="E90:H90"/>
    <mergeCell ref="G1:H1"/>
    <mergeCell ref="L2:V2"/>
    <mergeCell ref="E49:H49"/>
    <mergeCell ref="E53:H53"/>
    <mergeCell ref="E51:H51"/>
    <mergeCell ref="E55:H55"/>
    <mergeCell ref="E84:H84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400-000000000000}"/>
    <hyperlink ref="G1:H1" location="C62" display="2) Rekapitulace" xr:uid="{00000000-0004-0000-0400-000001000000}"/>
    <hyperlink ref="J1" location="C97" display="3) Soupis prací" xr:uid="{00000000-0004-0000-0400-000002000000}"/>
    <hyperlink ref="L1:V1" location="'Rekapitulace stavby'!C2" display="Rekapitulace stavby" xr:uid="{00000000-0004-0000-04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BR139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100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246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3152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ROUND(J93,2)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ROUND(SUM(BE93:BE138), 2)</f>
        <v>0</v>
      </c>
      <c r="G34" s="43"/>
      <c r="H34" s="43"/>
      <c r="I34" s="143">
        <v>0.21</v>
      </c>
      <c r="J34" s="142">
        <f>ROUND(ROUND((SUM(BE93:BE138)),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ROUND(SUM(BF93:BF138), 2)</f>
        <v>0</v>
      </c>
      <c r="G35" s="43"/>
      <c r="H35" s="43"/>
      <c r="I35" s="143">
        <v>0.15</v>
      </c>
      <c r="J35" s="142">
        <f>ROUND(ROUND((SUM(BF93:BF138)),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ROUND(SUM(BG93:BG138),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ROUND(SUM(BH93:BH138),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ROUND(SUM(BI93:BI138),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246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D.1.1.07 - Slaboproudá elektroinstalace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J93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3153</v>
      </c>
      <c r="E65" s="164"/>
      <c r="F65" s="164"/>
      <c r="G65" s="164"/>
      <c r="H65" s="164"/>
      <c r="I65" s="165"/>
      <c r="J65" s="166">
        <f>J94</f>
        <v>0</v>
      </c>
      <c r="K65" s="167"/>
    </row>
    <row r="66" spans="2:12" s="8" customFormat="1" ht="24.95" customHeight="1">
      <c r="B66" s="161"/>
      <c r="C66" s="162"/>
      <c r="D66" s="163" t="s">
        <v>3154</v>
      </c>
      <c r="E66" s="164"/>
      <c r="F66" s="164"/>
      <c r="G66" s="164"/>
      <c r="H66" s="164"/>
      <c r="I66" s="165"/>
      <c r="J66" s="166">
        <f>J97</f>
        <v>0</v>
      </c>
      <c r="K66" s="167"/>
    </row>
    <row r="67" spans="2:12" s="8" customFormat="1" ht="24.95" customHeight="1">
      <c r="B67" s="161"/>
      <c r="C67" s="162"/>
      <c r="D67" s="163" t="s">
        <v>3155</v>
      </c>
      <c r="E67" s="164"/>
      <c r="F67" s="164"/>
      <c r="G67" s="164"/>
      <c r="H67" s="164"/>
      <c r="I67" s="165"/>
      <c r="J67" s="166">
        <f>J100</f>
        <v>0</v>
      </c>
      <c r="K67" s="167"/>
    </row>
    <row r="68" spans="2:12" s="8" customFormat="1" ht="24.95" customHeight="1">
      <c r="B68" s="161"/>
      <c r="C68" s="162"/>
      <c r="D68" s="163" t="s">
        <v>3156</v>
      </c>
      <c r="E68" s="164"/>
      <c r="F68" s="164"/>
      <c r="G68" s="164"/>
      <c r="H68" s="164"/>
      <c r="I68" s="165"/>
      <c r="J68" s="166">
        <f>J109</f>
        <v>0</v>
      </c>
      <c r="K68" s="167"/>
    </row>
    <row r="69" spans="2:12" s="8" customFormat="1" ht="24.95" customHeight="1">
      <c r="B69" s="161"/>
      <c r="C69" s="162"/>
      <c r="D69" s="163" t="s">
        <v>3157</v>
      </c>
      <c r="E69" s="164"/>
      <c r="F69" s="164"/>
      <c r="G69" s="164"/>
      <c r="H69" s="164"/>
      <c r="I69" s="165"/>
      <c r="J69" s="166">
        <f>J130</f>
        <v>0</v>
      </c>
      <c r="K69" s="167"/>
    </row>
    <row r="70" spans="2:12" s="1" customFormat="1" ht="21.75" customHeight="1">
      <c r="B70" s="42"/>
      <c r="C70" s="43"/>
      <c r="D70" s="43"/>
      <c r="E70" s="43"/>
      <c r="F70" s="43"/>
      <c r="G70" s="43"/>
      <c r="H70" s="43"/>
      <c r="I70" s="129"/>
      <c r="J70" s="43"/>
      <c r="K70" s="46"/>
    </row>
    <row r="71" spans="2:12" s="1" customFormat="1" ht="6.95" customHeight="1">
      <c r="B71" s="57"/>
      <c r="C71" s="58"/>
      <c r="D71" s="58"/>
      <c r="E71" s="58"/>
      <c r="F71" s="58"/>
      <c r="G71" s="58"/>
      <c r="H71" s="58"/>
      <c r="I71" s="151"/>
      <c r="J71" s="58"/>
      <c r="K71" s="59"/>
    </row>
    <row r="75" spans="2:12" s="1" customFormat="1" ht="6.95" customHeight="1">
      <c r="B75" s="60"/>
      <c r="C75" s="61"/>
      <c r="D75" s="61"/>
      <c r="E75" s="61"/>
      <c r="F75" s="61"/>
      <c r="G75" s="61"/>
      <c r="H75" s="61"/>
      <c r="I75" s="154"/>
      <c r="J75" s="61"/>
      <c r="K75" s="61"/>
      <c r="L75" s="62"/>
    </row>
    <row r="76" spans="2:12" s="1" customFormat="1" ht="36.950000000000003" customHeight="1">
      <c r="B76" s="42"/>
      <c r="C76" s="63" t="s">
        <v>345</v>
      </c>
      <c r="D76" s="64"/>
      <c r="E76" s="64"/>
      <c r="F76" s="64"/>
      <c r="G76" s="64"/>
      <c r="H76" s="64"/>
      <c r="I76" s="175"/>
      <c r="J76" s="64"/>
      <c r="K76" s="64"/>
      <c r="L76" s="62"/>
    </row>
    <row r="77" spans="2:12" s="1" customFormat="1" ht="6.95" customHeight="1">
      <c r="B77" s="42"/>
      <c r="C77" s="64"/>
      <c r="D77" s="64"/>
      <c r="E77" s="64"/>
      <c r="F77" s="64"/>
      <c r="G77" s="64"/>
      <c r="H77" s="64"/>
      <c r="I77" s="175"/>
      <c r="J77" s="64"/>
      <c r="K77" s="64"/>
      <c r="L77" s="62"/>
    </row>
    <row r="78" spans="2:12" s="1" customFormat="1" ht="14.45" customHeight="1">
      <c r="B78" s="42"/>
      <c r="C78" s="66" t="s">
        <v>18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22.5" customHeight="1">
      <c r="B79" s="42"/>
      <c r="C79" s="64"/>
      <c r="D79" s="64"/>
      <c r="E79" s="423" t="str">
        <f>E7</f>
        <v>Transformace ÚSP pro mládež Kvasiny – výstavba v lokalitě Kostelec nad Orlicí 2</v>
      </c>
      <c r="F79" s="424"/>
      <c r="G79" s="424"/>
      <c r="H79" s="424"/>
      <c r="I79" s="175"/>
      <c r="J79" s="64"/>
      <c r="K79" s="64"/>
      <c r="L79" s="62"/>
    </row>
    <row r="80" spans="2:12">
      <c r="B80" s="29"/>
      <c r="C80" s="66" t="s">
        <v>237</v>
      </c>
      <c r="D80" s="176"/>
      <c r="E80" s="176"/>
      <c r="F80" s="176"/>
      <c r="G80" s="176"/>
      <c r="H80" s="176"/>
      <c r="J80" s="176"/>
      <c r="K80" s="176"/>
      <c r="L80" s="177"/>
    </row>
    <row r="81" spans="2:65" ht="22.5" customHeight="1">
      <c r="B81" s="29"/>
      <c r="C81" s="176"/>
      <c r="D81" s="176"/>
      <c r="E81" s="423" t="s">
        <v>240</v>
      </c>
      <c r="F81" s="427"/>
      <c r="G81" s="427"/>
      <c r="H81" s="427"/>
      <c r="J81" s="176"/>
      <c r="K81" s="176"/>
      <c r="L81" s="177"/>
    </row>
    <row r="82" spans="2:65">
      <c r="B82" s="29"/>
      <c r="C82" s="66" t="s">
        <v>243</v>
      </c>
      <c r="D82" s="176"/>
      <c r="E82" s="176"/>
      <c r="F82" s="176"/>
      <c r="G82" s="176"/>
      <c r="H82" s="176"/>
      <c r="J82" s="176"/>
      <c r="K82" s="176"/>
      <c r="L82" s="177"/>
    </row>
    <row r="83" spans="2:65" s="1" customFormat="1" ht="22.5" customHeight="1">
      <c r="B83" s="42"/>
      <c r="C83" s="64"/>
      <c r="D83" s="64"/>
      <c r="E83" s="425" t="s">
        <v>246</v>
      </c>
      <c r="F83" s="426"/>
      <c r="G83" s="426"/>
      <c r="H83" s="426"/>
      <c r="I83" s="175"/>
      <c r="J83" s="64"/>
      <c r="K83" s="64"/>
      <c r="L83" s="62"/>
    </row>
    <row r="84" spans="2:65" s="1" customFormat="1" ht="14.45" customHeight="1">
      <c r="B84" s="42"/>
      <c r="C84" s="66" t="s">
        <v>248</v>
      </c>
      <c r="D84" s="64"/>
      <c r="E84" s="64"/>
      <c r="F84" s="64"/>
      <c r="G84" s="64"/>
      <c r="H84" s="64"/>
      <c r="I84" s="175"/>
      <c r="J84" s="64"/>
      <c r="K84" s="64"/>
      <c r="L84" s="62"/>
    </row>
    <row r="85" spans="2:65" s="1" customFormat="1" ht="23.25" customHeight="1">
      <c r="B85" s="42"/>
      <c r="C85" s="64"/>
      <c r="D85" s="64"/>
      <c r="E85" s="394" t="str">
        <f>E13</f>
        <v>D.1.1.07 - Slaboproudá elektroinstalace</v>
      </c>
      <c r="F85" s="426"/>
      <c r="G85" s="426"/>
      <c r="H85" s="426"/>
      <c r="I85" s="175"/>
      <c r="J85" s="64"/>
      <c r="K85" s="64"/>
      <c r="L85" s="62"/>
    </row>
    <row r="86" spans="2:65" s="1" customFormat="1" ht="6.95" customHeight="1">
      <c r="B86" s="42"/>
      <c r="C86" s="64"/>
      <c r="D86" s="64"/>
      <c r="E86" s="64"/>
      <c r="F86" s="64"/>
      <c r="G86" s="64"/>
      <c r="H86" s="64"/>
      <c r="I86" s="175"/>
      <c r="J86" s="64"/>
      <c r="K86" s="64"/>
      <c r="L86" s="62"/>
    </row>
    <row r="87" spans="2:65" s="1" customFormat="1" ht="18" customHeight="1">
      <c r="B87" s="42"/>
      <c r="C87" s="66" t="s">
        <v>23</v>
      </c>
      <c r="D87" s="64"/>
      <c r="E87" s="64"/>
      <c r="F87" s="178" t="str">
        <f>F16</f>
        <v xml:space="preserve"> </v>
      </c>
      <c r="G87" s="64"/>
      <c r="H87" s="64"/>
      <c r="I87" s="179" t="s">
        <v>25</v>
      </c>
      <c r="J87" s="74" t="str">
        <f>IF(J16="","",J16)</f>
        <v>11. 5. 2017</v>
      </c>
      <c r="K87" s="64"/>
      <c r="L87" s="62"/>
    </row>
    <row r="88" spans="2:65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5" s="1" customFormat="1">
      <c r="B89" s="42"/>
      <c r="C89" s="66" t="s">
        <v>27</v>
      </c>
      <c r="D89" s="64"/>
      <c r="E89" s="64"/>
      <c r="F89" s="178" t="str">
        <f>E19</f>
        <v xml:space="preserve"> </v>
      </c>
      <c r="G89" s="64"/>
      <c r="H89" s="64"/>
      <c r="I89" s="179" t="s">
        <v>32</v>
      </c>
      <c r="J89" s="178" t="str">
        <f>E25</f>
        <v xml:space="preserve"> </v>
      </c>
      <c r="K89" s="64"/>
      <c r="L89" s="62"/>
    </row>
    <row r="90" spans="2:65" s="1" customFormat="1" ht="14.45" customHeight="1">
      <c r="B90" s="42"/>
      <c r="C90" s="66" t="s">
        <v>30</v>
      </c>
      <c r="D90" s="64"/>
      <c r="E90" s="64"/>
      <c r="F90" s="178" t="str">
        <f>IF(E22="","",E22)</f>
        <v/>
      </c>
      <c r="G90" s="64"/>
      <c r="H90" s="64"/>
      <c r="I90" s="175"/>
      <c r="J90" s="64"/>
      <c r="K90" s="64"/>
      <c r="L90" s="62"/>
    </row>
    <row r="91" spans="2:65" s="1" customFormat="1" ht="10.3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65" s="10" customFormat="1" ht="29.25" customHeight="1">
      <c r="B92" s="180"/>
      <c r="C92" s="181" t="s">
        <v>346</v>
      </c>
      <c r="D92" s="182" t="s">
        <v>55</v>
      </c>
      <c r="E92" s="182" t="s">
        <v>51</v>
      </c>
      <c r="F92" s="182" t="s">
        <v>347</v>
      </c>
      <c r="G92" s="182" t="s">
        <v>348</v>
      </c>
      <c r="H92" s="182" t="s">
        <v>349</v>
      </c>
      <c r="I92" s="183" t="s">
        <v>350</v>
      </c>
      <c r="J92" s="182" t="s">
        <v>317</v>
      </c>
      <c r="K92" s="184" t="s">
        <v>351</v>
      </c>
      <c r="L92" s="185"/>
      <c r="M92" s="82" t="s">
        <v>352</v>
      </c>
      <c r="N92" s="83" t="s">
        <v>40</v>
      </c>
      <c r="O92" s="83" t="s">
        <v>353</v>
      </c>
      <c r="P92" s="83" t="s">
        <v>354</v>
      </c>
      <c r="Q92" s="83" t="s">
        <v>355</v>
      </c>
      <c r="R92" s="83" t="s">
        <v>356</v>
      </c>
      <c r="S92" s="83" t="s">
        <v>357</v>
      </c>
      <c r="T92" s="84" t="s">
        <v>358</v>
      </c>
    </row>
    <row r="93" spans="2:65" s="1" customFormat="1" ht="29.25" customHeight="1">
      <c r="B93" s="42"/>
      <c r="C93" s="88" t="s">
        <v>318</v>
      </c>
      <c r="D93" s="64"/>
      <c r="E93" s="64"/>
      <c r="F93" s="64"/>
      <c r="G93" s="64"/>
      <c r="H93" s="64"/>
      <c r="I93" s="175"/>
      <c r="J93" s="186">
        <f>BK93</f>
        <v>0</v>
      </c>
      <c r="K93" s="64"/>
      <c r="L93" s="62"/>
      <c r="M93" s="85"/>
      <c r="N93" s="86"/>
      <c r="O93" s="86"/>
      <c r="P93" s="187">
        <f>P94+P97+P100+P109+P130</f>
        <v>0</v>
      </c>
      <c r="Q93" s="86"/>
      <c r="R93" s="187">
        <f>R94+R97+R100+R109+R130</f>
        <v>0</v>
      </c>
      <c r="S93" s="86"/>
      <c r="T93" s="188">
        <f>T94+T97+T100+T109+T130</f>
        <v>0</v>
      </c>
      <c r="AT93" s="25" t="s">
        <v>69</v>
      </c>
      <c r="AU93" s="25" t="s">
        <v>319</v>
      </c>
      <c r="BK93" s="189">
        <f>BK94+BK97+BK100+BK109+BK130</f>
        <v>0</v>
      </c>
    </row>
    <row r="94" spans="2:65" s="11" customFormat="1" ht="37.35" customHeight="1">
      <c r="B94" s="190"/>
      <c r="C94" s="191"/>
      <c r="D94" s="204" t="s">
        <v>69</v>
      </c>
      <c r="E94" s="293" t="s">
        <v>2980</v>
      </c>
      <c r="F94" s="293" t="s">
        <v>3158</v>
      </c>
      <c r="G94" s="191"/>
      <c r="H94" s="191"/>
      <c r="I94" s="194"/>
      <c r="J94" s="294">
        <f>BK94</f>
        <v>0</v>
      </c>
      <c r="K94" s="191"/>
      <c r="L94" s="196"/>
      <c r="M94" s="197"/>
      <c r="N94" s="198"/>
      <c r="O94" s="198"/>
      <c r="P94" s="199">
        <f>SUM(P95:P96)</f>
        <v>0</v>
      </c>
      <c r="Q94" s="198"/>
      <c r="R94" s="199">
        <f>SUM(R95:R96)</f>
        <v>0</v>
      </c>
      <c r="S94" s="198"/>
      <c r="T94" s="200">
        <f>SUM(T95:T96)</f>
        <v>0</v>
      </c>
      <c r="AR94" s="201" t="s">
        <v>77</v>
      </c>
      <c r="AT94" s="202" t="s">
        <v>69</v>
      </c>
      <c r="AU94" s="202" t="s">
        <v>70</v>
      </c>
      <c r="AY94" s="201" t="s">
        <v>361</v>
      </c>
      <c r="BK94" s="203">
        <f>SUM(BK95:BK96)</f>
        <v>0</v>
      </c>
    </row>
    <row r="95" spans="2:65" s="1" customFormat="1" ht="44.25" customHeight="1">
      <c r="B95" s="42"/>
      <c r="C95" s="207" t="s">
        <v>77</v>
      </c>
      <c r="D95" s="207" t="s">
        <v>363</v>
      </c>
      <c r="E95" s="208" t="s">
        <v>3159</v>
      </c>
      <c r="F95" s="209" t="s">
        <v>3160</v>
      </c>
      <c r="G95" s="210" t="s">
        <v>1913</v>
      </c>
      <c r="H95" s="211">
        <v>1</v>
      </c>
      <c r="I95" s="212"/>
      <c r="J95" s="213">
        <f>ROUND(I95*H95,2)</f>
        <v>0</v>
      </c>
      <c r="K95" s="209" t="s">
        <v>21</v>
      </c>
      <c r="L95" s="62"/>
      <c r="M95" s="214" t="s">
        <v>21</v>
      </c>
      <c r="N95" s="215" t="s">
        <v>41</v>
      </c>
      <c r="O95" s="43"/>
      <c r="P95" s="216">
        <f>O95*H95</f>
        <v>0</v>
      </c>
      <c r="Q95" s="216">
        <v>0</v>
      </c>
      <c r="R95" s="216">
        <f>Q95*H95</f>
        <v>0</v>
      </c>
      <c r="S95" s="216">
        <v>0</v>
      </c>
      <c r="T95" s="217">
        <f>S95*H95</f>
        <v>0</v>
      </c>
      <c r="AR95" s="25" t="s">
        <v>147</v>
      </c>
      <c r="AT95" s="25" t="s">
        <v>363</v>
      </c>
      <c r="AU95" s="25" t="s">
        <v>77</v>
      </c>
      <c r="AY95" s="25" t="s">
        <v>361</v>
      </c>
      <c r="BE95" s="218">
        <f>IF(N95="základní",J95,0)</f>
        <v>0</v>
      </c>
      <c r="BF95" s="218">
        <f>IF(N95="snížená",J95,0)</f>
        <v>0</v>
      </c>
      <c r="BG95" s="218">
        <f>IF(N95="zákl. přenesená",J95,0)</f>
        <v>0</v>
      </c>
      <c r="BH95" s="218">
        <f>IF(N95="sníž. přenesená",J95,0)</f>
        <v>0</v>
      </c>
      <c r="BI95" s="218">
        <f>IF(N95="nulová",J95,0)</f>
        <v>0</v>
      </c>
      <c r="BJ95" s="25" t="s">
        <v>77</v>
      </c>
      <c r="BK95" s="218">
        <f>ROUND(I95*H95,2)</f>
        <v>0</v>
      </c>
      <c r="BL95" s="25" t="s">
        <v>147</v>
      </c>
      <c r="BM95" s="25" t="s">
        <v>79</v>
      </c>
    </row>
    <row r="96" spans="2:65" s="1" customFormat="1" ht="27">
      <c r="B96" s="42"/>
      <c r="C96" s="64"/>
      <c r="D96" s="219" t="s">
        <v>369</v>
      </c>
      <c r="E96" s="64"/>
      <c r="F96" s="220" t="s">
        <v>3161</v>
      </c>
      <c r="G96" s="64"/>
      <c r="H96" s="64"/>
      <c r="I96" s="175"/>
      <c r="J96" s="64"/>
      <c r="K96" s="64"/>
      <c r="L96" s="62"/>
      <c r="M96" s="221"/>
      <c r="N96" s="43"/>
      <c r="O96" s="43"/>
      <c r="P96" s="43"/>
      <c r="Q96" s="43"/>
      <c r="R96" s="43"/>
      <c r="S96" s="43"/>
      <c r="T96" s="79"/>
      <c r="AT96" s="25" t="s">
        <v>369</v>
      </c>
      <c r="AU96" s="25" t="s">
        <v>77</v>
      </c>
    </row>
    <row r="97" spans="2:65" s="11" customFormat="1" ht="37.35" customHeight="1">
      <c r="B97" s="190"/>
      <c r="C97" s="191"/>
      <c r="D97" s="204" t="s">
        <v>69</v>
      </c>
      <c r="E97" s="293" t="s">
        <v>2993</v>
      </c>
      <c r="F97" s="293" t="s">
        <v>3162</v>
      </c>
      <c r="G97" s="191"/>
      <c r="H97" s="191"/>
      <c r="I97" s="194"/>
      <c r="J97" s="294">
        <f>BK97</f>
        <v>0</v>
      </c>
      <c r="K97" s="191"/>
      <c r="L97" s="196"/>
      <c r="M97" s="197"/>
      <c r="N97" s="198"/>
      <c r="O97" s="198"/>
      <c r="P97" s="199">
        <f>SUM(P98:P99)</f>
        <v>0</v>
      </c>
      <c r="Q97" s="198"/>
      <c r="R97" s="199">
        <f>SUM(R98:R99)</f>
        <v>0</v>
      </c>
      <c r="S97" s="198"/>
      <c r="T97" s="200">
        <f>SUM(T98:T99)</f>
        <v>0</v>
      </c>
      <c r="AR97" s="201" t="s">
        <v>77</v>
      </c>
      <c r="AT97" s="202" t="s">
        <v>69</v>
      </c>
      <c r="AU97" s="202" t="s">
        <v>70</v>
      </c>
      <c r="AY97" s="201" t="s">
        <v>361</v>
      </c>
      <c r="BK97" s="203">
        <f>SUM(BK98:BK99)</f>
        <v>0</v>
      </c>
    </row>
    <row r="98" spans="2:65" s="1" customFormat="1" ht="22.5" customHeight="1">
      <c r="B98" s="42"/>
      <c r="C98" s="207" t="s">
        <v>79</v>
      </c>
      <c r="D98" s="207" t="s">
        <v>363</v>
      </c>
      <c r="E98" s="208" t="s">
        <v>3163</v>
      </c>
      <c r="F98" s="209" t="s">
        <v>3164</v>
      </c>
      <c r="G98" s="210" t="s">
        <v>685</v>
      </c>
      <c r="H98" s="211">
        <v>20</v>
      </c>
      <c r="I98" s="212"/>
      <c r="J98" s="213">
        <f>ROUND(I98*H98,2)</f>
        <v>0</v>
      </c>
      <c r="K98" s="209" t="s">
        <v>21</v>
      </c>
      <c r="L98" s="62"/>
      <c r="M98" s="214" t="s">
        <v>21</v>
      </c>
      <c r="N98" s="215" t="s">
        <v>41</v>
      </c>
      <c r="O98" s="43"/>
      <c r="P98" s="216">
        <f>O98*H98</f>
        <v>0</v>
      </c>
      <c r="Q98" s="216">
        <v>0</v>
      </c>
      <c r="R98" s="216">
        <f>Q98*H98</f>
        <v>0</v>
      </c>
      <c r="S98" s="216">
        <v>0</v>
      </c>
      <c r="T98" s="217">
        <f>S98*H98</f>
        <v>0</v>
      </c>
      <c r="AR98" s="25" t="s">
        <v>147</v>
      </c>
      <c r="AT98" s="25" t="s">
        <v>363</v>
      </c>
      <c r="AU98" s="25" t="s">
        <v>77</v>
      </c>
      <c r="AY98" s="25" t="s">
        <v>361</v>
      </c>
      <c r="BE98" s="218">
        <f>IF(N98="základní",J98,0)</f>
        <v>0</v>
      </c>
      <c r="BF98" s="218">
        <f>IF(N98="snížená",J98,0)</f>
        <v>0</v>
      </c>
      <c r="BG98" s="218">
        <f>IF(N98="zákl. přenesená",J98,0)</f>
        <v>0</v>
      </c>
      <c r="BH98" s="218">
        <f>IF(N98="sníž. přenesená",J98,0)</f>
        <v>0</v>
      </c>
      <c r="BI98" s="218">
        <f>IF(N98="nulová",J98,0)</f>
        <v>0</v>
      </c>
      <c r="BJ98" s="25" t="s">
        <v>77</v>
      </c>
      <c r="BK98" s="218">
        <f>ROUND(I98*H98,2)</f>
        <v>0</v>
      </c>
      <c r="BL98" s="25" t="s">
        <v>147</v>
      </c>
      <c r="BM98" s="25" t="s">
        <v>147</v>
      </c>
    </row>
    <row r="99" spans="2:65" s="1" customFormat="1" ht="13.5">
      <c r="B99" s="42"/>
      <c r="C99" s="64"/>
      <c r="D99" s="219" t="s">
        <v>369</v>
      </c>
      <c r="E99" s="64"/>
      <c r="F99" s="220" t="s">
        <v>3164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369</v>
      </c>
      <c r="AU99" s="25" t="s">
        <v>77</v>
      </c>
    </row>
    <row r="100" spans="2:65" s="11" customFormat="1" ht="37.35" customHeight="1">
      <c r="B100" s="190"/>
      <c r="C100" s="191"/>
      <c r="D100" s="204" t="s">
        <v>69</v>
      </c>
      <c r="E100" s="293" t="s">
        <v>2999</v>
      </c>
      <c r="F100" s="293" t="s">
        <v>3165</v>
      </c>
      <c r="G100" s="191"/>
      <c r="H100" s="191"/>
      <c r="I100" s="194"/>
      <c r="J100" s="294">
        <f>BK100</f>
        <v>0</v>
      </c>
      <c r="K100" s="191"/>
      <c r="L100" s="196"/>
      <c r="M100" s="197"/>
      <c r="N100" s="198"/>
      <c r="O100" s="198"/>
      <c r="P100" s="199">
        <f>SUM(P101:P108)</f>
        <v>0</v>
      </c>
      <c r="Q100" s="198"/>
      <c r="R100" s="199">
        <f>SUM(R101:R108)</f>
        <v>0</v>
      </c>
      <c r="S100" s="198"/>
      <c r="T100" s="200">
        <f>SUM(T101:T108)</f>
        <v>0</v>
      </c>
      <c r="AR100" s="201" t="s">
        <v>77</v>
      </c>
      <c r="AT100" s="202" t="s">
        <v>69</v>
      </c>
      <c r="AU100" s="202" t="s">
        <v>70</v>
      </c>
      <c r="AY100" s="201" t="s">
        <v>361</v>
      </c>
      <c r="BK100" s="203">
        <f>SUM(BK101:BK108)</f>
        <v>0</v>
      </c>
    </row>
    <row r="101" spans="2:65" s="1" customFormat="1" ht="22.5" customHeight="1">
      <c r="B101" s="42"/>
      <c r="C101" s="207" t="s">
        <v>87</v>
      </c>
      <c r="D101" s="207" t="s">
        <v>363</v>
      </c>
      <c r="E101" s="208" t="s">
        <v>3166</v>
      </c>
      <c r="F101" s="209" t="s">
        <v>3167</v>
      </c>
      <c r="G101" s="210" t="s">
        <v>2984</v>
      </c>
      <c r="H101" s="211">
        <v>6</v>
      </c>
      <c r="I101" s="212"/>
      <c r="J101" s="213">
        <f>ROUND(I101*H101,2)</f>
        <v>0</v>
      </c>
      <c r="K101" s="209" t="s">
        <v>21</v>
      </c>
      <c r="L101" s="62"/>
      <c r="M101" s="214" t="s">
        <v>21</v>
      </c>
      <c r="N101" s="215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147</v>
      </c>
      <c r="AT101" s="25" t="s">
        <v>363</v>
      </c>
      <c r="AU101" s="25" t="s">
        <v>77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147</v>
      </c>
      <c r="BM101" s="25" t="s">
        <v>398</v>
      </c>
    </row>
    <row r="102" spans="2:65" s="1" customFormat="1" ht="13.5">
      <c r="B102" s="42"/>
      <c r="C102" s="64"/>
      <c r="D102" s="235" t="s">
        <v>369</v>
      </c>
      <c r="E102" s="64"/>
      <c r="F102" s="285" t="s">
        <v>3167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369</v>
      </c>
      <c r="AU102" s="25" t="s">
        <v>77</v>
      </c>
    </row>
    <row r="103" spans="2:65" s="1" customFormat="1" ht="22.5" customHeight="1">
      <c r="B103" s="42"/>
      <c r="C103" s="207" t="s">
        <v>147</v>
      </c>
      <c r="D103" s="207" t="s">
        <v>363</v>
      </c>
      <c r="E103" s="208" t="s">
        <v>3168</v>
      </c>
      <c r="F103" s="209" t="s">
        <v>3169</v>
      </c>
      <c r="G103" s="210" t="s">
        <v>685</v>
      </c>
      <c r="H103" s="211">
        <v>30</v>
      </c>
      <c r="I103" s="212"/>
      <c r="J103" s="213">
        <f>ROUND(I103*H103,2)</f>
        <v>0</v>
      </c>
      <c r="K103" s="209" t="s">
        <v>21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147</v>
      </c>
      <c r="AT103" s="25" t="s">
        <v>363</v>
      </c>
      <c r="AU103" s="25" t="s">
        <v>77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417</v>
      </c>
    </row>
    <row r="104" spans="2:65" s="1" customFormat="1" ht="13.5">
      <c r="B104" s="42"/>
      <c r="C104" s="64"/>
      <c r="D104" s="235" t="s">
        <v>369</v>
      </c>
      <c r="E104" s="64"/>
      <c r="F104" s="285" t="s">
        <v>3169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77</v>
      </c>
    </row>
    <row r="105" spans="2:65" s="1" customFormat="1" ht="22.5" customHeight="1">
      <c r="B105" s="42"/>
      <c r="C105" s="207" t="s">
        <v>287</v>
      </c>
      <c r="D105" s="207" t="s">
        <v>363</v>
      </c>
      <c r="E105" s="208" t="s">
        <v>3170</v>
      </c>
      <c r="F105" s="209" t="s">
        <v>3171</v>
      </c>
      <c r="G105" s="210" t="s">
        <v>1913</v>
      </c>
      <c r="H105" s="211">
        <v>1</v>
      </c>
      <c r="I105" s="212"/>
      <c r="J105" s="213">
        <f>ROUND(I105*H105,2)</f>
        <v>0</v>
      </c>
      <c r="K105" s="209" t="s">
        <v>21</v>
      </c>
      <c r="L105" s="62"/>
      <c r="M105" s="214" t="s">
        <v>21</v>
      </c>
      <c r="N105" s="215" t="s">
        <v>41</v>
      </c>
      <c r="O105" s="43"/>
      <c r="P105" s="216">
        <f>O105*H105</f>
        <v>0</v>
      </c>
      <c r="Q105" s="216">
        <v>0</v>
      </c>
      <c r="R105" s="216">
        <f>Q105*H105</f>
        <v>0</v>
      </c>
      <c r="S105" s="216">
        <v>0</v>
      </c>
      <c r="T105" s="217">
        <f>S105*H105</f>
        <v>0</v>
      </c>
      <c r="AR105" s="25" t="s">
        <v>147</v>
      </c>
      <c r="AT105" s="25" t="s">
        <v>363</v>
      </c>
      <c r="AU105" s="25" t="s">
        <v>77</v>
      </c>
      <c r="AY105" s="25" t="s">
        <v>361</v>
      </c>
      <c r="BE105" s="218">
        <f>IF(N105="základní",J105,0)</f>
        <v>0</v>
      </c>
      <c r="BF105" s="218">
        <f>IF(N105="snížená",J105,0)</f>
        <v>0</v>
      </c>
      <c r="BG105" s="218">
        <f>IF(N105="zákl. přenesená",J105,0)</f>
        <v>0</v>
      </c>
      <c r="BH105" s="218">
        <f>IF(N105="sníž. přenesená",J105,0)</f>
        <v>0</v>
      </c>
      <c r="BI105" s="218">
        <f>IF(N105="nulová",J105,0)</f>
        <v>0</v>
      </c>
      <c r="BJ105" s="25" t="s">
        <v>77</v>
      </c>
      <c r="BK105" s="218">
        <f>ROUND(I105*H105,2)</f>
        <v>0</v>
      </c>
      <c r="BL105" s="25" t="s">
        <v>147</v>
      </c>
      <c r="BM105" s="25" t="s">
        <v>430</v>
      </c>
    </row>
    <row r="106" spans="2:65" s="1" customFormat="1" ht="13.5">
      <c r="B106" s="42"/>
      <c r="C106" s="64"/>
      <c r="D106" s="235" t="s">
        <v>369</v>
      </c>
      <c r="E106" s="64"/>
      <c r="F106" s="285" t="s">
        <v>3171</v>
      </c>
      <c r="G106" s="64"/>
      <c r="H106" s="64"/>
      <c r="I106" s="175"/>
      <c r="J106" s="64"/>
      <c r="K106" s="64"/>
      <c r="L106" s="62"/>
      <c r="M106" s="221"/>
      <c r="N106" s="43"/>
      <c r="O106" s="43"/>
      <c r="P106" s="43"/>
      <c r="Q106" s="43"/>
      <c r="R106" s="43"/>
      <c r="S106" s="43"/>
      <c r="T106" s="79"/>
      <c r="AT106" s="25" t="s">
        <v>369</v>
      </c>
      <c r="AU106" s="25" t="s">
        <v>77</v>
      </c>
    </row>
    <row r="107" spans="2:65" s="1" customFormat="1" ht="22.5" customHeight="1">
      <c r="B107" s="42"/>
      <c r="C107" s="207" t="s">
        <v>398</v>
      </c>
      <c r="D107" s="207" t="s">
        <v>363</v>
      </c>
      <c r="E107" s="208" t="s">
        <v>3172</v>
      </c>
      <c r="F107" s="209" t="s">
        <v>3173</v>
      </c>
      <c r="G107" s="210" t="s">
        <v>685</v>
      </c>
      <c r="H107" s="211">
        <v>60</v>
      </c>
      <c r="I107" s="212"/>
      <c r="J107" s="213">
        <f>ROUND(I107*H107,2)</f>
        <v>0</v>
      </c>
      <c r="K107" s="209" t="s">
        <v>21</v>
      </c>
      <c r="L107" s="62"/>
      <c r="M107" s="214" t="s">
        <v>21</v>
      </c>
      <c r="N107" s="215" t="s">
        <v>41</v>
      </c>
      <c r="O107" s="43"/>
      <c r="P107" s="216">
        <f>O107*H107</f>
        <v>0</v>
      </c>
      <c r="Q107" s="216">
        <v>0</v>
      </c>
      <c r="R107" s="216">
        <f>Q107*H107</f>
        <v>0</v>
      </c>
      <c r="S107" s="216">
        <v>0</v>
      </c>
      <c r="T107" s="217">
        <f>S107*H107</f>
        <v>0</v>
      </c>
      <c r="AR107" s="25" t="s">
        <v>147</v>
      </c>
      <c r="AT107" s="25" t="s">
        <v>363</v>
      </c>
      <c r="AU107" s="25" t="s">
        <v>77</v>
      </c>
      <c r="AY107" s="25" t="s">
        <v>361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25" t="s">
        <v>77</v>
      </c>
      <c r="BK107" s="218">
        <f>ROUND(I107*H107,2)</f>
        <v>0</v>
      </c>
      <c r="BL107" s="25" t="s">
        <v>147</v>
      </c>
      <c r="BM107" s="25" t="s">
        <v>440</v>
      </c>
    </row>
    <row r="108" spans="2:65" s="1" customFormat="1" ht="13.5">
      <c r="B108" s="42"/>
      <c r="C108" s="64"/>
      <c r="D108" s="219" t="s">
        <v>369</v>
      </c>
      <c r="E108" s="64"/>
      <c r="F108" s="220" t="s">
        <v>3174</v>
      </c>
      <c r="G108" s="64"/>
      <c r="H108" s="64"/>
      <c r="I108" s="175"/>
      <c r="J108" s="64"/>
      <c r="K108" s="64"/>
      <c r="L108" s="62"/>
      <c r="M108" s="221"/>
      <c r="N108" s="43"/>
      <c r="O108" s="43"/>
      <c r="P108" s="43"/>
      <c r="Q108" s="43"/>
      <c r="R108" s="43"/>
      <c r="S108" s="43"/>
      <c r="T108" s="79"/>
      <c r="AT108" s="25" t="s">
        <v>369</v>
      </c>
      <c r="AU108" s="25" t="s">
        <v>77</v>
      </c>
    </row>
    <row r="109" spans="2:65" s="11" customFormat="1" ht="37.35" customHeight="1">
      <c r="B109" s="190"/>
      <c r="C109" s="191"/>
      <c r="D109" s="204" t="s">
        <v>69</v>
      </c>
      <c r="E109" s="293" t="s">
        <v>3005</v>
      </c>
      <c r="F109" s="293" t="s">
        <v>3175</v>
      </c>
      <c r="G109" s="191"/>
      <c r="H109" s="191"/>
      <c r="I109" s="194"/>
      <c r="J109" s="294">
        <f>BK109</f>
        <v>0</v>
      </c>
      <c r="K109" s="191"/>
      <c r="L109" s="196"/>
      <c r="M109" s="197"/>
      <c r="N109" s="198"/>
      <c r="O109" s="198"/>
      <c r="P109" s="199">
        <f>SUM(P110:P129)</f>
        <v>0</v>
      </c>
      <c r="Q109" s="198"/>
      <c r="R109" s="199">
        <f>SUM(R110:R129)</f>
        <v>0</v>
      </c>
      <c r="S109" s="198"/>
      <c r="T109" s="200">
        <f>SUM(T110:T129)</f>
        <v>0</v>
      </c>
      <c r="AR109" s="201" t="s">
        <v>77</v>
      </c>
      <c r="AT109" s="202" t="s">
        <v>69</v>
      </c>
      <c r="AU109" s="202" t="s">
        <v>70</v>
      </c>
      <c r="AY109" s="201" t="s">
        <v>361</v>
      </c>
      <c r="BK109" s="203">
        <f>SUM(BK110:BK129)</f>
        <v>0</v>
      </c>
    </row>
    <row r="110" spans="2:65" s="1" customFormat="1" ht="22.5" customHeight="1">
      <c r="B110" s="42"/>
      <c r="C110" s="207" t="s">
        <v>411</v>
      </c>
      <c r="D110" s="207" t="s">
        <v>363</v>
      </c>
      <c r="E110" s="208" t="s">
        <v>3176</v>
      </c>
      <c r="F110" s="209" t="s">
        <v>3177</v>
      </c>
      <c r="G110" s="210" t="s">
        <v>1913</v>
      </c>
      <c r="H110" s="211">
        <v>1</v>
      </c>
      <c r="I110" s="212"/>
      <c r="J110" s="213">
        <f>ROUND(I110*H110,2)</f>
        <v>0</v>
      </c>
      <c r="K110" s="209" t="s">
        <v>21</v>
      </c>
      <c r="L110" s="62"/>
      <c r="M110" s="214" t="s">
        <v>21</v>
      </c>
      <c r="N110" s="215" t="s">
        <v>41</v>
      </c>
      <c r="O110" s="43"/>
      <c r="P110" s="216">
        <f>O110*H110</f>
        <v>0</v>
      </c>
      <c r="Q110" s="216">
        <v>0</v>
      </c>
      <c r="R110" s="216">
        <f>Q110*H110</f>
        <v>0</v>
      </c>
      <c r="S110" s="216">
        <v>0</v>
      </c>
      <c r="T110" s="217">
        <f>S110*H110</f>
        <v>0</v>
      </c>
      <c r="AR110" s="25" t="s">
        <v>147</v>
      </c>
      <c r="AT110" s="25" t="s">
        <v>363</v>
      </c>
      <c r="AU110" s="25" t="s">
        <v>77</v>
      </c>
      <c r="AY110" s="25" t="s">
        <v>361</v>
      </c>
      <c r="BE110" s="218">
        <f>IF(N110="základní",J110,0)</f>
        <v>0</v>
      </c>
      <c r="BF110" s="218">
        <f>IF(N110="snížená",J110,0)</f>
        <v>0</v>
      </c>
      <c r="BG110" s="218">
        <f>IF(N110="zákl. přenesená",J110,0)</f>
        <v>0</v>
      </c>
      <c r="BH110" s="218">
        <f>IF(N110="sníž. přenesená",J110,0)</f>
        <v>0</v>
      </c>
      <c r="BI110" s="218">
        <f>IF(N110="nulová",J110,0)</f>
        <v>0</v>
      </c>
      <c r="BJ110" s="25" t="s">
        <v>77</v>
      </c>
      <c r="BK110" s="218">
        <f>ROUND(I110*H110,2)</f>
        <v>0</v>
      </c>
      <c r="BL110" s="25" t="s">
        <v>147</v>
      </c>
      <c r="BM110" s="25" t="s">
        <v>451</v>
      </c>
    </row>
    <row r="111" spans="2:65" s="1" customFormat="1" ht="13.5">
      <c r="B111" s="42"/>
      <c r="C111" s="64"/>
      <c r="D111" s="235" t="s">
        <v>369</v>
      </c>
      <c r="E111" s="64"/>
      <c r="F111" s="285" t="s">
        <v>3177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369</v>
      </c>
      <c r="AU111" s="25" t="s">
        <v>77</v>
      </c>
    </row>
    <row r="112" spans="2:65" s="1" customFormat="1" ht="22.5" customHeight="1">
      <c r="B112" s="42"/>
      <c r="C112" s="207" t="s">
        <v>417</v>
      </c>
      <c r="D112" s="207" t="s">
        <v>363</v>
      </c>
      <c r="E112" s="208" t="s">
        <v>3178</v>
      </c>
      <c r="F112" s="209" t="s">
        <v>3179</v>
      </c>
      <c r="G112" s="210" t="s">
        <v>1913</v>
      </c>
      <c r="H112" s="211">
        <v>1</v>
      </c>
      <c r="I112" s="212"/>
      <c r="J112" s="213">
        <f>ROUND(I112*H112,2)</f>
        <v>0</v>
      </c>
      <c r="K112" s="209" t="s">
        <v>21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77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464</v>
      </c>
    </row>
    <row r="113" spans="2:65" s="1" customFormat="1" ht="13.5">
      <c r="B113" s="42"/>
      <c r="C113" s="64"/>
      <c r="D113" s="235" t="s">
        <v>369</v>
      </c>
      <c r="E113" s="64"/>
      <c r="F113" s="285" t="s">
        <v>3179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77</v>
      </c>
    </row>
    <row r="114" spans="2:65" s="1" customFormat="1" ht="22.5" customHeight="1">
      <c r="B114" s="42"/>
      <c r="C114" s="207" t="s">
        <v>424</v>
      </c>
      <c r="D114" s="207" t="s">
        <v>363</v>
      </c>
      <c r="E114" s="208" t="s">
        <v>3180</v>
      </c>
      <c r="F114" s="209" t="s">
        <v>3181</v>
      </c>
      <c r="G114" s="210" t="s">
        <v>2984</v>
      </c>
      <c r="H114" s="211">
        <v>3</v>
      </c>
      <c r="I114" s="212"/>
      <c r="J114" s="213">
        <f>ROUND(I114*H114,2)</f>
        <v>0</v>
      </c>
      <c r="K114" s="209" t="s">
        <v>21</v>
      </c>
      <c r="L114" s="62"/>
      <c r="M114" s="214" t="s">
        <v>21</v>
      </c>
      <c r="N114" s="215" t="s">
        <v>41</v>
      </c>
      <c r="O114" s="43"/>
      <c r="P114" s="216">
        <f>O114*H114</f>
        <v>0</v>
      </c>
      <c r="Q114" s="216">
        <v>0</v>
      </c>
      <c r="R114" s="216">
        <f>Q114*H114</f>
        <v>0</v>
      </c>
      <c r="S114" s="216">
        <v>0</v>
      </c>
      <c r="T114" s="217">
        <f>S114*H114</f>
        <v>0</v>
      </c>
      <c r="AR114" s="25" t="s">
        <v>147</v>
      </c>
      <c r="AT114" s="25" t="s">
        <v>363</v>
      </c>
      <c r="AU114" s="25" t="s">
        <v>77</v>
      </c>
      <c r="AY114" s="25" t="s">
        <v>361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25" t="s">
        <v>77</v>
      </c>
      <c r="BK114" s="218">
        <f>ROUND(I114*H114,2)</f>
        <v>0</v>
      </c>
      <c r="BL114" s="25" t="s">
        <v>147</v>
      </c>
      <c r="BM114" s="25" t="s">
        <v>477</v>
      </c>
    </row>
    <row r="115" spans="2:65" s="1" customFormat="1" ht="13.5">
      <c r="B115" s="42"/>
      <c r="C115" s="64"/>
      <c r="D115" s="235" t="s">
        <v>369</v>
      </c>
      <c r="E115" s="64"/>
      <c r="F115" s="285" t="s">
        <v>3181</v>
      </c>
      <c r="G115" s="64"/>
      <c r="H115" s="64"/>
      <c r="I115" s="175"/>
      <c r="J115" s="64"/>
      <c r="K115" s="64"/>
      <c r="L115" s="62"/>
      <c r="M115" s="221"/>
      <c r="N115" s="43"/>
      <c r="O115" s="43"/>
      <c r="P115" s="43"/>
      <c r="Q115" s="43"/>
      <c r="R115" s="43"/>
      <c r="S115" s="43"/>
      <c r="T115" s="79"/>
      <c r="AT115" s="25" t="s">
        <v>369</v>
      </c>
      <c r="AU115" s="25" t="s">
        <v>77</v>
      </c>
    </row>
    <row r="116" spans="2:65" s="1" customFormat="1" ht="22.5" customHeight="1">
      <c r="B116" s="42"/>
      <c r="C116" s="207" t="s">
        <v>430</v>
      </c>
      <c r="D116" s="207" t="s">
        <v>363</v>
      </c>
      <c r="E116" s="208" t="s">
        <v>3182</v>
      </c>
      <c r="F116" s="209" t="s">
        <v>3183</v>
      </c>
      <c r="G116" s="210" t="s">
        <v>685</v>
      </c>
      <c r="H116" s="211">
        <v>30</v>
      </c>
      <c r="I116" s="212"/>
      <c r="J116" s="213">
        <f>ROUND(I116*H116,2)</f>
        <v>0</v>
      </c>
      <c r="K116" s="209" t="s">
        <v>21</v>
      </c>
      <c r="L116" s="62"/>
      <c r="M116" s="214" t="s">
        <v>21</v>
      </c>
      <c r="N116" s="215" t="s">
        <v>41</v>
      </c>
      <c r="O116" s="43"/>
      <c r="P116" s="216">
        <f>O116*H116</f>
        <v>0</v>
      </c>
      <c r="Q116" s="216">
        <v>0</v>
      </c>
      <c r="R116" s="216">
        <f>Q116*H116</f>
        <v>0</v>
      </c>
      <c r="S116" s="216">
        <v>0</v>
      </c>
      <c r="T116" s="217">
        <f>S116*H116</f>
        <v>0</v>
      </c>
      <c r="AR116" s="25" t="s">
        <v>147</v>
      </c>
      <c r="AT116" s="25" t="s">
        <v>363</v>
      </c>
      <c r="AU116" s="25" t="s">
        <v>77</v>
      </c>
      <c r="AY116" s="25" t="s">
        <v>361</v>
      </c>
      <c r="BE116" s="218">
        <f>IF(N116="základní",J116,0)</f>
        <v>0</v>
      </c>
      <c r="BF116" s="218">
        <f>IF(N116="snížená",J116,0)</f>
        <v>0</v>
      </c>
      <c r="BG116" s="218">
        <f>IF(N116="zákl. přenesená",J116,0)</f>
        <v>0</v>
      </c>
      <c r="BH116" s="218">
        <f>IF(N116="sníž. přenesená",J116,0)</f>
        <v>0</v>
      </c>
      <c r="BI116" s="218">
        <f>IF(N116="nulová",J116,0)</f>
        <v>0</v>
      </c>
      <c r="BJ116" s="25" t="s">
        <v>77</v>
      </c>
      <c r="BK116" s="218">
        <f>ROUND(I116*H116,2)</f>
        <v>0</v>
      </c>
      <c r="BL116" s="25" t="s">
        <v>147</v>
      </c>
      <c r="BM116" s="25" t="s">
        <v>491</v>
      </c>
    </row>
    <row r="117" spans="2:65" s="1" customFormat="1" ht="13.5">
      <c r="B117" s="42"/>
      <c r="C117" s="64"/>
      <c r="D117" s="235" t="s">
        <v>369</v>
      </c>
      <c r="E117" s="64"/>
      <c r="F117" s="285" t="s">
        <v>3183</v>
      </c>
      <c r="G117" s="64"/>
      <c r="H117" s="64"/>
      <c r="I117" s="175"/>
      <c r="J117" s="64"/>
      <c r="K117" s="64"/>
      <c r="L117" s="62"/>
      <c r="M117" s="221"/>
      <c r="N117" s="43"/>
      <c r="O117" s="43"/>
      <c r="P117" s="43"/>
      <c r="Q117" s="43"/>
      <c r="R117" s="43"/>
      <c r="S117" s="43"/>
      <c r="T117" s="79"/>
      <c r="AT117" s="25" t="s">
        <v>369</v>
      </c>
      <c r="AU117" s="25" t="s">
        <v>77</v>
      </c>
    </row>
    <row r="118" spans="2:65" s="1" customFormat="1" ht="22.5" customHeight="1">
      <c r="B118" s="42"/>
      <c r="C118" s="207" t="s">
        <v>285</v>
      </c>
      <c r="D118" s="207" t="s">
        <v>363</v>
      </c>
      <c r="E118" s="208" t="s">
        <v>3184</v>
      </c>
      <c r="F118" s="209" t="s">
        <v>3185</v>
      </c>
      <c r="G118" s="210" t="s">
        <v>1913</v>
      </c>
      <c r="H118" s="211">
        <v>1</v>
      </c>
      <c r="I118" s="212"/>
      <c r="J118" s="213">
        <f>ROUND(I118*H118,2)</f>
        <v>0</v>
      </c>
      <c r="K118" s="209" t="s">
        <v>21</v>
      </c>
      <c r="L118" s="62"/>
      <c r="M118" s="214" t="s">
        <v>21</v>
      </c>
      <c r="N118" s="215" t="s">
        <v>41</v>
      </c>
      <c r="O118" s="43"/>
      <c r="P118" s="216">
        <f>O118*H118</f>
        <v>0</v>
      </c>
      <c r="Q118" s="216">
        <v>0</v>
      </c>
      <c r="R118" s="216">
        <f>Q118*H118</f>
        <v>0</v>
      </c>
      <c r="S118" s="216">
        <v>0</v>
      </c>
      <c r="T118" s="217">
        <f>S118*H118</f>
        <v>0</v>
      </c>
      <c r="AR118" s="25" t="s">
        <v>147</v>
      </c>
      <c r="AT118" s="25" t="s">
        <v>363</v>
      </c>
      <c r="AU118" s="25" t="s">
        <v>77</v>
      </c>
      <c r="AY118" s="25" t="s">
        <v>361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25" t="s">
        <v>77</v>
      </c>
      <c r="BK118" s="218">
        <f>ROUND(I118*H118,2)</f>
        <v>0</v>
      </c>
      <c r="BL118" s="25" t="s">
        <v>147</v>
      </c>
      <c r="BM118" s="25" t="s">
        <v>501</v>
      </c>
    </row>
    <row r="119" spans="2:65" s="1" customFormat="1" ht="13.5">
      <c r="B119" s="42"/>
      <c r="C119" s="64"/>
      <c r="D119" s="235" t="s">
        <v>369</v>
      </c>
      <c r="E119" s="64"/>
      <c r="F119" s="285" t="s">
        <v>3185</v>
      </c>
      <c r="G119" s="64"/>
      <c r="H119" s="64"/>
      <c r="I119" s="175"/>
      <c r="J119" s="64"/>
      <c r="K119" s="64"/>
      <c r="L119" s="62"/>
      <c r="M119" s="221"/>
      <c r="N119" s="43"/>
      <c r="O119" s="43"/>
      <c r="P119" s="43"/>
      <c r="Q119" s="43"/>
      <c r="R119" s="43"/>
      <c r="S119" s="43"/>
      <c r="T119" s="79"/>
      <c r="AT119" s="25" t="s">
        <v>369</v>
      </c>
      <c r="AU119" s="25" t="s">
        <v>77</v>
      </c>
    </row>
    <row r="120" spans="2:65" s="1" customFormat="1" ht="22.5" customHeight="1">
      <c r="B120" s="42"/>
      <c r="C120" s="207" t="s">
        <v>440</v>
      </c>
      <c r="D120" s="207" t="s">
        <v>363</v>
      </c>
      <c r="E120" s="208" t="s">
        <v>3170</v>
      </c>
      <c r="F120" s="209" t="s">
        <v>3171</v>
      </c>
      <c r="G120" s="210" t="s">
        <v>1913</v>
      </c>
      <c r="H120" s="211">
        <v>1</v>
      </c>
      <c r="I120" s="212"/>
      <c r="J120" s="213">
        <f>ROUND(I120*H120,2)</f>
        <v>0</v>
      </c>
      <c r="K120" s="209" t="s">
        <v>21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77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512</v>
      </c>
    </row>
    <row r="121" spans="2:65" s="1" customFormat="1" ht="13.5">
      <c r="B121" s="42"/>
      <c r="C121" s="64"/>
      <c r="D121" s="235" t="s">
        <v>369</v>
      </c>
      <c r="E121" s="64"/>
      <c r="F121" s="285" t="s">
        <v>3171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77</v>
      </c>
    </row>
    <row r="122" spans="2:65" s="1" customFormat="1" ht="22.5" customHeight="1">
      <c r="B122" s="42"/>
      <c r="C122" s="207" t="s">
        <v>444</v>
      </c>
      <c r="D122" s="207" t="s">
        <v>363</v>
      </c>
      <c r="E122" s="208" t="s">
        <v>3186</v>
      </c>
      <c r="F122" s="209" t="s">
        <v>3187</v>
      </c>
      <c r="G122" s="210" t="s">
        <v>2984</v>
      </c>
      <c r="H122" s="211">
        <v>1</v>
      </c>
      <c r="I122" s="212"/>
      <c r="J122" s="213">
        <f>ROUND(I122*H122,2)</f>
        <v>0</v>
      </c>
      <c r="K122" s="209" t="s">
        <v>21</v>
      </c>
      <c r="L122" s="62"/>
      <c r="M122" s="214" t="s">
        <v>21</v>
      </c>
      <c r="N122" s="215" t="s">
        <v>41</v>
      </c>
      <c r="O122" s="43"/>
      <c r="P122" s="216">
        <f>O122*H122</f>
        <v>0</v>
      </c>
      <c r="Q122" s="216">
        <v>0</v>
      </c>
      <c r="R122" s="216">
        <f>Q122*H122</f>
        <v>0</v>
      </c>
      <c r="S122" s="216">
        <v>0</v>
      </c>
      <c r="T122" s="217">
        <f>S122*H122</f>
        <v>0</v>
      </c>
      <c r="AR122" s="25" t="s">
        <v>147</v>
      </c>
      <c r="AT122" s="25" t="s">
        <v>363</v>
      </c>
      <c r="AU122" s="25" t="s">
        <v>77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526</v>
      </c>
    </row>
    <row r="123" spans="2:65" s="1" customFormat="1" ht="13.5">
      <c r="B123" s="42"/>
      <c r="C123" s="64"/>
      <c r="D123" s="235" t="s">
        <v>369</v>
      </c>
      <c r="E123" s="64"/>
      <c r="F123" s="285" t="s">
        <v>3187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77</v>
      </c>
    </row>
    <row r="124" spans="2:65" s="1" customFormat="1" ht="22.5" customHeight="1">
      <c r="B124" s="42"/>
      <c r="C124" s="207" t="s">
        <v>451</v>
      </c>
      <c r="D124" s="207" t="s">
        <v>363</v>
      </c>
      <c r="E124" s="208" t="s">
        <v>3172</v>
      </c>
      <c r="F124" s="209" t="s">
        <v>3173</v>
      </c>
      <c r="G124" s="210" t="s">
        <v>685</v>
      </c>
      <c r="H124" s="211">
        <v>30</v>
      </c>
      <c r="I124" s="212"/>
      <c r="J124" s="213">
        <f>ROUND(I124*H124,2)</f>
        <v>0</v>
      </c>
      <c r="K124" s="209" t="s">
        <v>21</v>
      </c>
      <c r="L124" s="62"/>
      <c r="M124" s="214" t="s">
        <v>21</v>
      </c>
      <c r="N124" s="215" t="s">
        <v>41</v>
      </c>
      <c r="O124" s="43"/>
      <c r="P124" s="216">
        <f>O124*H124</f>
        <v>0</v>
      </c>
      <c r="Q124" s="216">
        <v>0</v>
      </c>
      <c r="R124" s="216">
        <f>Q124*H124</f>
        <v>0</v>
      </c>
      <c r="S124" s="216">
        <v>0</v>
      </c>
      <c r="T124" s="217">
        <f>S124*H124</f>
        <v>0</v>
      </c>
      <c r="AR124" s="25" t="s">
        <v>147</v>
      </c>
      <c r="AT124" s="25" t="s">
        <v>363</v>
      </c>
      <c r="AU124" s="25" t="s">
        <v>77</v>
      </c>
      <c r="AY124" s="25" t="s">
        <v>361</v>
      </c>
      <c r="BE124" s="218">
        <f>IF(N124="základní",J124,0)</f>
        <v>0</v>
      </c>
      <c r="BF124" s="218">
        <f>IF(N124="snížená",J124,0)</f>
        <v>0</v>
      </c>
      <c r="BG124" s="218">
        <f>IF(N124="zákl. přenesená",J124,0)</f>
        <v>0</v>
      </c>
      <c r="BH124" s="218">
        <f>IF(N124="sníž. přenesená",J124,0)</f>
        <v>0</v>
      </c>
      <c r="BI124" s="218">
        <f>IF(N124="nulová",J124,0)</f>
        <v>0</v>
      </c>
      <c r="BJ124" s="25" t="s">
        <v>77</v>
      </c>
      <c r="BK124" s="218">
        <f>ROUND(I124*H124,2)</f>
        <v>0</v>
      </c>
      <c r="BL124" s="25" t="s">
        <v>147</v>
      </c>
      <c r="BM124" s="25" t="s">
        <v>545</v>
      </c>
    </row>
    <row r="125" spans="2:65" s="1" customFormat="1" ht="13.5">
      <c r="B125" s="42"/>
      <c r="C125" s="64"/>
      <c r="D125" s="235" t="s">
        <v>369</v>
      </c>
      <c r="E125" s="64"/>
      <c r="F125" s="285" t="s">
        <v>3174</v>
      </c>
      <c r="G125" s="64"/>
      <c r="H125" s="64"/>
      <c r="I125" s="175"/>
      <c r="J125" s="64"/>
      <c r="K125" s="64"/>
      <c r="L125" s="62"/>
      <c r="M125" s="221"/>
      <c r="N125" s="43"/>
      <c r="O125" s="43"/>
      <c r="P125" s="43"/>
      <c r="Q125" s="43"/>
      <c r="R125" s="43"/>
      <c r="S125" s="43"/>
      <c r="T125" s="79"/>
      <c r="AT125" s="25" t="s">
        <v>369</v>
      </c>
      <c r="AU125" s="25" t="s">
        <v>77</v>
      </c>
    </row>
    <row r="126" spans="2:65" s="1" customFormat="1" ht="22.5" customHeight="1">
      <c r="B126" s="42"/>
      <c r="C126" s="207" t="s">
        <v>10</v>
      </c>
      <c r="D126" s="207" t="s">
        <v>363</v>
      </c>
      <c r="E126" s="208" t="s">
        <v>3188</v>
      </c>
      <c r="F126" s="209" t="s">
        <v>3189</v>
      </c>
      <c r="G126" s="210" t="s">
        <v>2984</v>
      </c>
      <c r="H126" s="211">
        <v>3</v>
      </c>
      <c r="I126" s="212"/>
      <c r="J126" s="213">
        <f>ROUND(I126*H126,2)</f>
        <v>0</v>
      </c>
      <c r="K126" s="209" t="s">
        <v>21</v>
      </c>
      <c r="L126" s="62"/>
      <c r="M126" s="214" t="s">
        <v>21</v>
      </c>
      <c r="N126" s="215" t="s">
        <v>41</v>
      </c>
      <c r="O126" s="43"/>
      <c r="P126" s="216">
        <f>O126*H126</f>
        <v>0</v>
      </c>
      <c r="Q126" s="216">
        <v>0</v>
      </c>
      <c r="R126" s="216">
        <f>Q126*H126</f>
        <v>0</v>
      </c>
      <c r="S126" s="216">
        <v>0</v>
      </c>
      <c r="T126" s="217">
        <f>S126*H126</f>
        <v>0</v>
      </c>
      <c r="AR126" s="25" t="s">
        <v>147</v>
      </c>
      <c r="AT126" s="25" t="s">
        <v>363</v>
      </c>
      <c r="AU126" s="25" t="s">
        <v>77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563</v>
      </c>
    </row>
    <row r="127" spans="2:65" s="1" customFormat="1" ht="13.5">
      <c r="B127" s="42"/>
      <c r="C127" s="64"/>
      <c r="D127" s="235" t="s">
        <v>369</v>
      </c>
      <c r="E127" s="64"/>
      <c r="F127" s="285" t="s">
        <v>3189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77</v>
      </c>
    </row>
    <row r="128" spans="2:65" s="1" customFormat="1" ht="22.5" customHeight="1">
      <c r="B128" s="42"/>
      <c r="C128" s="207" t="s">
        <v>464</v>
      </c>
      <c r="D128" s="207" t="s">
        <v>363</v>
      </c>
      <c r="E128" s="208" t="s">
        <v>3190</v>
      </c>
      <c r="F128" s="209" t="s">
        <v>3191</v>
      </c>
      <c r="G128" s="210" t="s">
        <v>2984</v>
      </c>
      <c r="H128" s="211">
        <v>10</v>
      </c>
      <c r="I128" s="212"/>
      <c r="J128" s="213">
        <f>ROUND(I128*H128,2)</f>
        <v>0</v>
      </c>
      <c r="K128" s="209" t="s">
        <v>21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77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580</v>
      </c>
    </row>
    <row r="129" spans="2:65" s="1" customFormat="1" ht="13.5">
      <c r="B129" s="42"/>
      <c r="C129" s="64"/>
      <c r="D129" s="219" t="s">
        <v>369</v>
      </c>
      <c r="E129" s="64"/>
      <c r="F129" s="220" t="s">
        <v>3192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77</v>
      </c>
    </row>
    <row r="130" spans="2:65" s="11" customFormat="1" ht="37.35" customHeight="1">
      <c r="B130" s="190"/>
      <c r="C130" s="191"/>
      <c r="D130" s="204" t="s">
        <v>69</v>
      </c>
      <c r="E130" s="293" t="s">
        <v>3012</v>
      </c>
      <c r="F130" s="293" t="s">
        <v>3144</v>
      </c>
      <c r="G130" s="191"/>
      <c r="H130" s="191"/>
      <c r="I130" s="194"/>
      <c r="J130" s="294">
        <f>BK130</f>
        <v>0</v>
      </c>
      <c r="K130" s="191"/>
      <c r="L130" s="196"/>
      <c r="M130" s="197"/>
      <c r="N130" s="198"/>
      <c r="O130" s="198"/>
      <c r="P130" s="199">
        <f>SUM(P131:P138)</f>
        <v>0</v>
      </c>
      <c r="Q130" s="198"/>
      <c r="R130" s="199">
        <f>SUM(R131:R138)</f>
        <v>0</v>
      </c>
      <c r="S130" s="198"/>
      <c r="T130" s="200">
        <f>SUM(T131:T138)</f>
        <v>0</v>
      </c>
      <c r="AR130" s="201" t="s">
        <v>77</v>
      </c>
      <c r="AT130" s="202" t="s">
        <v>69</v>
      </c>
      <c r="AU130" s="202" t="s">
        <v>70</v>
      </c>
      <c r="AY130" s="201" t="s">
        <v>361</v>
      </c>
      <c r="BK130" s="203">
        <f>SUM(BK131:BK138)</f>
        <v>0</v>
      </c>
    </row>
    <row r="131" spans="2:65" s="1" customFormat="1" ht="22.5" customHeight="1">
      <c r="B131" s="42"/>
      <c r="C131" s="207" t="s">
        <v>470</v>
      </c>
      <c r="D131" s="207" t="s">
        <v>363</v>
      </c>
      <c r="E131" s="208" t="s">
        <v>3193</v>
      </c>
      <c r="F131" s="209" t="s">
        <v>3194</v>
      </c>
      <c r="G131" s="210" t="s">
        <v>2740</v>
      </c>
      <c r="H131" s="211">
        <v>3</v>
      </c>
      <c r="I131" s="212"/>
      <c r="J131" s="213">
        <f>ROUND(I131*H131,2)</f>
        <v>0</v>
      </c>
      <c r="K131" s="209" t="s">
        <v>21</v>
      </c>
      <c r="L131" s="62"/>
      <c r="M131" s="214" t="s">
        <v>21</v>
      </c>
      <c r="N131" s="215" t="s">
        <v>41</v>
      </c>
      <c r="O131" s="43"/>
      <c r="P131" s="216">
        <f>O131*H131</f>
        <v>0</v>
      </c>
      <c r="Q131" s="216">
        <v>0</v>
      </c>
      <c r="R131" s="216">
        <f>Q131*H131</f>
        <v>0</v>
      </c>
      <c r="S131" s="216">
        <v>0</v>
      </c>
      <c r="T131" s="217">
        <f>S131*H131</f>
        <v>0</v>
      </c>
      <c r="AR131" s="25" t="s">
        <v>147</v>
      </c>
      <c r="AT131" s="25" t="s">
        <v>363</v>
      </c>
      <c r="AU131" s="25" t="s">
        <v>77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595</v>
      </c>
    </row>
    <row r="132" spans="2:65" s="1" customFormat="1" ht="13.5">
      <c r="B132" s="42"/>
      <c r="C132" s="64"/>
      <c r="D132" s="235" t="s">
        <v>369</v>
      </c>
      <c r="E132" s="64"/>
      <c r="F132" s="285" t="s">
        <v>3194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77</v>
      </c>
    </row>
    <row r="133" spans="2:65" s="1" customFormat="1" ht="22.5" customHeight="1">
      <c r="B133" s="42"/>
      <c r="C133" s="207" t="s">
        <v>477</v>
      </c>
      <c r="D133" s="207" t="s">
        <v>363</v>
      </c>
      <c r="E133" s="208" t="s">
        <v>3195</v>
      </c>
      <c r="F133" s="209" t="s">
        <v>3196</v>
      </c>
      <c r="G133" s="210" t="s">
        <v>2740</v>
      </c>
      <c r="H133" s="211">
        <v>1</v>
      </c>
      <c r="I133" s="212"/>
      <c r="J133" s="213">
        <f>ROUND(I133*H133,2)</f>
        <v>0</v>
      </c>
      <c r="K133" s="209" t="s">
        <v>21</v>
      </c>
      <c r="L133" s="62"/>
      <c r="M133" s="214" t="s">
        <v>21</v>
      </c>
      <c r="N133" s="215" t="s">
        <v>41</v>
      </c>
      <c r="O133" s="43"/>
      <c r="P133" s="216">
        <f>O133*H133</f>
        <v>0</v>
      </c>
      <c r="Q133" s="216">
        <v>0</v>
      </c>
      <c r="R133" s="216">
        <f>Q133*H133</f>
        <v>0</v>
      </c>
      <c r="S133" s="216">
        <v>0</v>
      </c>
      <c r="T133" s="217">
        <f>S133*H133</f>
        <v>0</v>
      </c>
      <c r="AR133" s="25" t="s">
        <v>147</v>
      </c>
      <c r="AT133" s="25" t="s">
        <v>363</v>
      </c>
      <c r="AU133" s="25" t="s">
        <v>77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147</v>
      </c>
      <c r="BM133" s="25" t="s">
        <v>611</v>
      </c>
    </row>
    <row r="134" spans="2:65" s="1" customFormat="1" ht="13.5">
      <c r="B134" s="42"/>
      <c r="C134" s="64"/>
      <c r="D134" s="235" t="s">
        <v>369</v>
      </c>
      <c r="E134" s="64"/>
      <c r="F134" s="285" t="s">
        <v>3196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77</v>
      </c>
    </row>
    <row r="135" spans="2:65" s="1" customFormat="1" ht="22.5" customHeight="1">
      <c r="B135" s="42"/>
      <c r="C135" s="207" t="s">
        <v>485</v>
      </c>
      <c r="D135" s="207" t="s">
        <v>363</v>
      </c>
      <c r="E135" s="208" t="s">
        <v>3197</v>
      </c>
      <c r="F135" s="209" t="s">
        <v>2739</v>
      </c>
      <c r="G135" s="210" t="s">
        <v>2740</v>
      </c>
      <c r="H135" s="211">
        <v>20</v>
      </c>
      <c r="I135" s="212"/>
      <c r="J135" s="213">
        <f>ROUND(I135*H135,2)</f>
        <v>0</v>
      </c>
      <c r="K135" s="209" t="s">
        <v>21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147</v>
      </c>
      <c r="AT135" s="25" t="s">
        <v>363</v>
      </c>
      <c r="AU135" s="25" t="s">
        <v>77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147</v>
      </c>
      <c r="BM135" s="25" t="s">
        <v>626</v>
      </c>
    </row>
    <row r="136" spans="2:65" s="1" customFormat="1" ht="13.5">
      <c r="B136" s="42"/>
      <c r="C136" s="64"/>
      <c r="D136" s="235" t="s">
        <v>369</v>
      </c>
      <c r="E136" s="64"/>
      <c r="F136" s="285" t="s">
        <v>2739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77</v>
      </c>
    </row>
    <row r="137" spans="2:65" s="1" customFormat="1" ht="22.5" customHeight="1">
      <c r="B137" s="42"/>
      <c r="C137" s="207" t="s">
        <v>491</v>
      </c>
      <c r="D137" s="207" t="s">
        <v>363</v>
      </c>
      <c r="E137" s="208" t="s">
        <v>3198</v>
      </c>
      <c r="F137" s="209" t="s">
        <v>3199</v>
      </c>
      <c r="G137" s="210" t="s">
        <v>2740</v>
      </c>
      <c r="H137" s="211">
        <v>20</v>
      </c>
      <c r="I137" s="212"/>
      <c r="J137" s="213">
        <f>ROUND(I137*H137,2)</f>
        <v>0</v>
      </c>
      <c r="K137" s="209" t="s">
        <v>21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77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638</v>
      </c>
    </row>
    <row r="138" spans="2:65" s="1" customFormat="1" ht="13.5">
      <c r="B138" s="42"/>
      <c r="C138" s="64"/>
      <c r="D138" s="219" t="s">
        <v>369</v>
      </c>
      <c r="E138" s="64"/>
      <c r="F138" s="220" t="s">
        <v>3199</v>
      </c>
      <c r="G138" s="64"/>
      <c r="H138" s="64"/>
      <c r="I138" s="175"/>
      <c r="J138" s="64"/>
      <c r="K138" s="64"/>
      <c r="L138" s="62"/>
      <c r="M138" s="290"/>
      <c r="N138" s="291"/>
      <c r="O138" s="291"/>
      <c r="P138" s="291"/>
      <c r="Q138" s="291"/>
      <c r="R138" s="291"/>
      <c r="S138" s="291"/>
      <c r="T138" s="292"/>
      <c r="AT138" s="25" t="s">
        <v>369</v>
      </c>
      <c r="AU138" s="25" t="s">
        <v>77</v>
      </c>
    </row>
    <row r="139" spans="2:65" s="1" customFormat="1" ht="6.95" customHeight="1">
      <c r="B139" s="57"/>
      <c r="C139" s="58"/>
      <c r="D139" s="58"/>
      <c r="E139" s="58"/>
      <c r="F139" s="58"/>
      <c r="G139" s="58"/>
      <c r="H139" s="58"/>
      <c r="I139" s="151"/>
      <c r="J139" s="58"/>
      <c r="K139" s="58"/>
      <c r="L139" s="62"/>
    </row>
  </sheetData>
  <sheetProtection algorithmName="SHA-512" hashValue="ZLWkyZ28+Y0MDvb/XwHgySbbBB6fYgOTfBmkkTTTJWVvCXtaj2AZ3fFDUN0ibbUuEiWkAnJMFWVRCpOFj2ThsQ==" saltValue="JU9hQ2k1pNQsaz4KY2qJ0Q==" spinCount="100000" sheet="1" objects="1" scenarios="1" formatCells="0" formatColumns="0" formatRows="0" sort="0" autoFilter="0"/>
  <autoFilter ref="C92:K138" xr:uid="{00000000-0009-0000-0000-000005000000}"/>
  <mergeCells count="15">
    <mergeCell ref="E83:H83"/>
    <mergeCell ref="E81:H81"/>
    <mergeCell ref="E85:H85"/>
    <mergeCell ref="G1:H1"/>
    <mergeCell ref="L2:V2"/>
    <mergeCell ref="E49:H49"/>
    <mergeCell ref="E53:H53"/>
    <mergeCell ref="E51:H51"/>
    <mergeCell ref="E55:H55"/>
    <mergeCell ref="E79:H79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500-000000000000}"/>
    <hyperlink ref="G1:H1" location="C62" display="2) Rekapitulace" xr:uid="{00000000-0004-0000-0500-000001000000}"/>
    <hyperlink ref="J1" location="C92" display="3) Soupis prací" xr:uid="{00000000-0004-0000-0500-000002000000}"/>
    <hyperlink ref="L1:V1" location="'Rekapitulace stavby'!C2" display="Rekapitulace stavby" xr:uid="{00000000-0004-0000-05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BR139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106</v>
      </c>
      <c r="AZ2" s="126" t="s">
        <v>3200</v>
      </c>
      <c r="BA2" s="126" t="s">
        <v>21</v>
      </c>
      <c r="BB2" s="126" t="s">
        <v>21</v>
      </c>
      <c r="BC2" s="126" t="s">
        <v>3201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104</v>
      </c>
      <c r="BA3" s="126" t="s">
        <v>21</v>
      </c>
      <c r="BB3" s="126" t="s">
        <v>21</v>
      </c>
      <c r="BC3" s="126" t="s">
        <v>3202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3203</v>
      </c>
      <c r="BA4" s="126" t="s">
        <v>21</v>
      </c>
      <c r="BB4" s="126" t="s">
        <v>21</v>
      </c>
      <c r="BC4" s="126" t="s">
        <v>3201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3204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3205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ROUND(J94,2)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ROUND(SUM(BE94:BE138), 2)</f>
        <v>0</v>
      </c>
      <c r="G34" s="43"/>
      <c r="H34" s="43"/>
      <c r="I34" s="143">
        <v>0.21</v>
      </c>
      <c r="J34" s="142">
        <f>ROUND(ROUND((SUM(BE94:BE138)),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ROUND(SUM(BF94:BF138), 2)</f>
        <v>0</v>
      </c>
      <c r="G35" s="43"/>
      <c r="H35" s="43"/>
      <c r="I35" s="143">
        <v>0.15</v>
      </c>
      <c r="J35" s="142">
        <f>ROUND(ROUND((SUM(BF94:BF138)),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ROUND(SUM(BG94:BG138),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ROUND(SUM(BH94:BH138),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ROUND(SUM(BI94:BI138),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3204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IO03 - Okapový chodníček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J94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J95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J96</f>
        <v>0</v>
      </c>
      <c r="K66" s="174"/>
    </row>
    <row r="67" spans="2:12" s="9" customFormat="1" ht="19.899999999999999" customHeight="1">
      <c r="B67" s="168"/>
      <c r="C67" s="169"/>
      <c r="D67" s="170" t="s">
        <v>322</v>
      </c>
      <c r="E67" s="171"/>
      <c r="F67" s="171"/>
      <c r="G67" s="171"/>
      <c r="H67" s="171"/>
      <c r="I67" s="172"/>
      <c r="J67" s="173">
        <f>J115</f>
        <v>0</v>
      </c>
      <c r="K67" s="174"/>
    </row>
    <row r="68" spans="2:12" s="9" customFormat="1" ht="19.899999999999999" customHeight="1">
      <c r="B68" s="168"/>
      <c r="C68" s="169"/>
      <c r="D68" s="170" t="s">
        <v>325</v>
      </c>
      <c r="E68" s="171"/>
      <c r="F68" s="171"/>
      <c r="G68" s="171"/>
      <c r="H68" s="171"/>
      <c r="I68" s="172"/>
      <c r="J68" s="173">
        <f>J124</f>
        <v>0</v>
      </c>
      <c r="K68" s="174"/>
    </row>
    <row r="69" spans="2:12" s="9" customFormat="1" ht="19.899999999999999" customHeight="1">
      <c r="B69" s="168"/>
      <c r="C69" s="169"/>
      <c r="D69" s="170" t="s">
        <v>326</v>
      </c>
      <c r="E69" s="171"/>
      <c r="F69" s="171"/>
      <c r="G69" s="171"/>
      <c r="H69" s="171"/>
      <c r="I69" s="172"/>
      <c r="J69" s="173">
        <f>J129</f>
        <v>0</v>
      </c>
      <c r="K69" s="174"/>
    </row>
    <row r="70" spans="2:12" s="9" customFormat="1" ht="19.899999999999999" customHeight="1">
      <c r="B70" s="168"/>
      <c r="C70" s="169"/>
      <c r="D70" s="170" t="s">
        <v>327</v>
      </c>
      <c r="E70" s="171"/>
      <c r="F70" s="171"/>
      <c r="G70" s="171"/>
      <c r="H70" s="171"/>
      <c r="I70" s="172"/>
      <c r="J70" s="173">
        <f>J136</f>
        <v>0</v>
      </c>
      <c r="K70" s="174"/>
    </row>
    <row r="71" spans="2:12" s="1" customFormat="1" ht="21.75" customHeight="1">
      <c r="B71" s="42"/>
      <c r="C71" s="43"/>
      <c r="D71" s="43"/>
      <c r="E71" s="43"/>
      <c r="F71" s="43"/>
      <c r="G71" s="43"/>
      <c r="H71" s="43"/>
      <c r="I71" s="129"/>
      <c r="J71" s="43"/>
      <c r="K71" s="46"/>
    </row>
    <row r="72" spans="2:12" s="1" customFormat="1" ht="6.95" customHeight="1">
      <c r="B72" s="57"/>
      <c r="C72" s="58"/>
      <c r="D72" s="58"/>
      <c r="E72" s="58"/>
      <c r="F72" s="58"/>
      <c r="G72" s="58"/>
      <c r="H72" s="58"/>
      <c r="I72" s="151"/>
      <c r="J72" s="58"/>
      <c r="K72" s="59"/>
    </row>
    <row r="76" spans="2:12" s="1" customFormat="1" ht="6.95" customHeight="1">
      <c r="B76" s="60"/>
      <c r="C76" s="61"/>
      <c r="D76" s="61"/>
      <c r="E76" s="61"/>
      <c r="F76" s="61"/>
      <c r="G76" s="61"/>
      <c r="H76" s="61"/>
      <c r="I76" s="154"/>
      <c r="J76" s="61"/>
      <c r="K76" s="61"/>
      <c r="L76" s="62"/>
    </row>
    <row r="77" spans="2:12" s="1" customFormat="1" ht="36.950000000000003" customHeight="1">
      <c r="B77" s="42"/>
      <c r="C77" s="63" t="s">
        <v>345</v>
      </c>
      <c r="D77" s="64"/>
      <c r="E77" s="64"/>
      <c r="F77" s="64"/>
      <c r="G77" s="64"/>
      <c r="H77" s="64"/>
      <c r="I77" s="175"/>
      <c r="J77" s="64"/>
      <c r="K77" s="64"/>
      <c r="L77" s="62"/>
    </row>
    <row r="78" spans="2:12" s="1" customFormat="1" ht="6.95" customHeight="1">
      <c r="B78" s="42"/>
      <c r="C78" s="64"/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14.45" customHeight="1">
      <c r="B79" s="42"/>
      <c r="C79" s="66" t="s">
        <v>18</v>
      </c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22.5" customHeight="1">
      <c r="B80" s="42"/>
      <c r="C80" s="64"/>
      <c r="D80" s="64"/>
      <c r="E80" s="423" t="str">
        <f>E7</f>
        <v>Transformace ÚSP pro mládež Kvasiny – výstavba v lokalitě Kostelec nad Orlicí 2</v>
      </c>
      <c r="F80" s="424"/>
      <c r="G80" s="424"/>
      <c r="H80" s="424"/>
      <c r="I80" s="175"/>
      <c r="J80" s="64"/>
      <c r="K80" s="64"/>
      <c r="L80" s="62"/>
    </row>
    <row r="81" spans="2:63">
      <c r="B81" s="29"/>
      <c r="C81" s="66" t="s">
        <v>237</v>
      </c>
      <c r="D81" s="176"/>
      <c r="E81" s="176"/>
      <c r="F81" s="176"/>
      <c r="G81" s="176"/>
      <c r="H81" s="176"/>
      <c r="J81" s="176"/>
      <c r="K81" s="176"/>
      <c r="L81" s="177"/>
    </row>
    <row r="82" spans="2:63" ht="22.5" customHeight="1">
      <c r="B82" s="29"/>
      <c r="C82" s="176"/>
      <c r="D82" s="176"/>
      <c r="E82" s="423" t="s">
        <v>240</v>
      </c>
      <c r="F82" s="427"/>
      <c r="G82" s="427"/>
      <c r="H82" s="427"/>
      <c r="J82" s="176"/>
      <c r="K82" s="176"/>
      <c r="L82" s="177"/>
    </row>
    <row r="83" spans="2:63">
      <c r="B83" s="29"/>
      <c r="C83" s="66" t="s">
        <v>243</v>
      </c>
      <c r="D83" s="176"/>
      <c r="E83" s="176"/>
      <c r="F83" s="176"/>
      <c r="G83" s="176"/>
      <c r="H83" s="176"/>
      <c r="J83" s="176"/>
      <c r="K83" s="176"/>
      <c r="L83" s="177"/>
    </row>
    <row r="84" spans="2:63" s="1" customFormat="1" ht="22.5" customHeight="1">
      <c r="B84" s="42"/>
      <c r="C84" s="64"/>
      <c r="D84" s="64"/>
      <c r="E84" s="425" t="s">
        <v>3204</v>
      </c>
      <c r="F84" s="426"/>
      <c r="G84" s="426"/>
      <c r="H84" s="426"/>
      <c r="I84" s="175"/>
      <c r="J84" s="64"/>
      <c r="K84" s="64"/>
      <c r="L84" s="62"/>
    </row>
    <row r="85" spans="2:63" s="1" customFormat="1" ht="14.45" customHeight="1">
      <c r="B85" s="42"/>
      <c r="C85" s="66" t="s">
        <v>248</v>
      </c>
      <c r="D85" s="64"/>
      <c r="E85" s="64"/>
      <c r="F85" s="64"/>
      <c r="G85" s="64"/>
      <c r="H85" s="64"/>
      <c r="I85" s="175"/>
      <c r="J85" s="64"/>
      <c r="K85" s="64"/>
      <c r="L85" s="62"/>
    </row>
    <row r="86" spans="2:63" s="1" customFormat="1" ht="23.25" customHeight="1">
      <c r="B86" s="42"/>
      <c r="C86" s="64"/>
      <c r="D86" s="64"/>
      <c r="E86" s="394" t="str">
        <f>E13</f>
        <v>IO03 - Okapový chodníček</v>
      </c>
      <c r="F86" s="426"/>
      <c r="G86" s="426"/>
      <c r="H86" s="426"/>
      <c r="I86" s="175"/>
      <c r="J86" s="64"/>
      <c r="K86" s="64"/>
      <c r="L86" s="62"/>
    </row>
    <row r="87" spans="2:63" s="1" customFormat="1" ht="6.95" customHeight="1">
      <c r="B87" s="42"/>
      <c r="C87" s="64"/>
      <c r="D87" s="64"/>
      <c r="E87" s="64"/>
      <c r="F87" s="64"/>
      <c r="G87" s="64"/>
      <c r="H87" s="64"/>
      <c r="I87" s="175"/>
      <c r="J87" s="64"/>
      <c r="K87" s="64"/>
      <c r="L87" s="62"/>
    </row>
    <row r="88" spans="2:63" s="1" customFormat="1" ht="18" customHeight="1">
      <c r="B88" s="42"/>
      <c r="C88" s="66" t="s">
        <v>23</v>
      </c>
      <c r="D88" s="64"/>
      <c r="E88" s="64"/>
      <c r="F88" s="178" t="str">
        <f>F16</f>
        <v xml:space="preserve"> </v>
      </c>
      <c r="G88" s="64"/>
      <c r="H88" s="64"/>
      <c r="I88" s="179" t="s">
        <v>25</v>
      </c>
      <c r="J88" s="74" t="str">
        <f>IF(J16="","",J16)</f>
        <v>11. 5. 2017</v>
      </c>
      <c r="K88" s="64"/>
      <c r="L88" s="62"/>
    </row>
    <row r="89" spans="2:63" s="1" customFormat="1" ht="6.9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3" s="1" customFormat="1">
      <c r="B90" s="42"/>
      <c r="C90" s="66" t="s">
        <v>27</v>
      </c>
      <c r="D90" s="64"/>
      <c r="E90" s="64"/>
      <c r="F90" s="178" t="str">
        <f>E19</f>
        <v xml:space="preserve"> </v>
      </c>
      <c r="G90" s="64"/>
      <c r="H90" s="64"/>
      <c r="I90" s="179" t="s">
        <v>32</v>
      </c>
      <c r="J90" s="178" t="str">
        <f>E25</f>
        <v xml:space="preserve"> </v>
      </c>
      <c r="K90" s="64"/>
      <c r="L90" s="62"/>
    </row>
    <row r="91" spans="2:63" s="1" customFormat="1" ht="14.45" customHeight="1">
      <c r="B91" s="42"/>
      <c r="C91" s="66" t="s">
        <v>30</v>
      </c>
      <c r="D91" s="64"/>
      <c r="E91" s="64"/>
      <c r="F91" s="178" t="str">
        <f>IF(E22="","",E22)</f>
        <v/>
      </c>
      <c r="G91" s="64"/>
      <c r="H91" s="64"/>
      <c r="I91" s="175"/>
      <c r="J91" s="64"/>
      <c r="K91" s="64"/>
      <c r="L91" s="62"/>
    </row>
    <row r="92" spans="2:63" s="1" customFormat="1" ht="10.35" customHeight="1">
      <c r="B92" s="42"/>
      <c r="C92" s="64"/>
      <c r="D92" s="64"/>
      <c r="E92" s="64"/>
      <c r="F92" s="64"/>
      <c r="G92" s="64"/>
      <c r="H92" s="64"/>
      <c r="I92" s="175"/>
      <c r="J92" s="64"/>
      <c r="K92" s="64"/>
      <c r="L92" s="62"/>
    </row>
    <row r="93" spans="2:63" s="10" customFormat="1" ht="29.25" customHeight="1">
      <c r="B93" s="180"/>
      <c r="C93" s="181" t="s">
        <v>346</v>
      </c>
      <c r="D93" s="182" t="s">
        <v>55</v>
      </c>
      <c r="E93" s="182" t="s">
        <v>51</v>
      </c>
      <c r="F93" s="182" t="s">
        <v>347</v>
      </c>
      <c r="G93" s="182" t="s">
        <v>348</v>
      </c>
      <c r="H93" s="182" t="s">
        <v>349</v>
      </c>
      <c r="I93" s="183" t="s">
        <v>350</v>
      </c>
      <c r="J93" s="182" t="s">
        <v>317</v>
      </c>
      <c r="K93" s="184" t="s">
        <v>351</v>
      </c>
      <c r="L93" s="185"/>
      <c r="M93" s="82" t="s">
        <v>352</v>
      </c>
      <c r="N93" s="83" t="s">
        <v>40</v>
      </c>
      <c r="O93" s="83" t="s">
        <v>353</v>
      </c>
      <c r="P93" s="83" t="s">
        <v>354</v>
      </c>
      <c r="Q93" s="83" t="s">
        <v>355</v>
      </c>
      <c r="R93" s="83" t="s">
        <v>356</v>
      </c>
      <c r="S93" s="83" t="s">
        <v>357</v>
      </c>
      <c r="T93" s="84" t="s">
        <v>358</v>
      </c>
    </row>
    <row r="94" spans="2:63" s="1" customFormat="1" ht="29.25" customHeight="1">
      <c r="B94" s="42"/>
      <c r="C94" s="88" t="s">
        <v>318</v>
      </c>
      <c r="D94" s="64"/>
      <c r="E94" s="64"/>
      <c r="F94" s="64"/>
      <c r="G94" s="64"/>
      <c r="H94" s="64"/>
      <c r="I94" s="175"/>
      <c r="J94" s="186">
        <f>BK94</f>
        <v>0</v>
      </c>
      <c r="K94" s="64"/>
      <c r="L94" s="62"/>
      <c r="M94" s="85"/>
      <c r="N94" s="86"/>
      <c r="O94" s="86"/>
      <c r="P94" s="187">
        <f>P95</f>
        <v>0</v>
      </c>
      <c r="Q94" s="86"/>
      <c r="R94" s="187">
        <f>R95</f>
        <v>9.3126408000000005</v>
      </c>
      <c r="S94" s="86"/>
      <c r="T94" s="188">
        <f>T95</f>
        <v>0</v>
      </c>
      <c r="AT94" s="25" t="s">
        <v>69</v>
      </c>
      <c r="AU94" s="25" t="s">
        <v>319</v>
      </c>
      <c r="BK94" s="189">
        <f>BK95</f>
        <v>0</v>
      </c>
    </row>
    <row r="95" spans="2:63" s="11" customFormat="1" ht="37.35" customHeight="1">
      <c r="B95" s="190"/>
      <c r="C95" s="191"/>
      <c r="D95" s="192" t="s">
        <v>69</v>
      </c>
      <c r="E95" s="193" t="s">
        <v>359</v>
      </c>
      <c r="F95" s="193" t="s">
        <v>360</v>
      </c>
      <c r="G95" s="191"/>
      <c r="H95" s="191"/>
      <c r="I95" s="194"/>
      <c r="J95" s="195">
        <f>BK95</f>
        <v>0</v>
      </c>
      <c r="K95" s="191"/>
      <c r="L95" s="196"/>
      <c r="M95" s="197"/>
      <c r="N95" s="198"/>
      <c r="O95" s="198"/>
      <c r="P95" s="199">
        <f>P96+P115+P124+P129+P136</f>
        <v>0</v>
      </c>
      <c r="Q95" s="198"/>
      <c r="R95" s="199">
        <f>R96+R115+R124+R129+R136</f>
        <v>9.3126408000000005</v>
      </c>
      <c r="S95" s="198"/>
      <c r="T95" s="200">
        <f>T96+T115+T124+T129+T136</f>
        <v>0</v>
      </c>
      <c r="AR95" s="201" t="s">
        <v>77</v>
      </c>
      <c r="AT95" s="202" t="s">
        <v>69</v>
      </c>
      <c r="AU95" s="202" t="s">
        <v>70</v>
      </c>
      <c r="AY95" s="201" t="s">
        <v>361</v>
      </c>
      <c r="BK95" s="203">
        <f>BK96+BK115+BK124+BK129+BK136</f>
        <v>0</v>
      </c>
    </row>
    <row r="96" spans="2:63" s="11" customFormat="1" ht="19.899999999999999" customHeight="1">
      <c r="B96" s="190"/>
      <c r="C96" s="191"/>
      <c r="D96" s="204" t="s">
        <v>69</v>
      </c>
      <c r="E96" s="205" t="s">
        <v>77</v>
      </c>
      <c r="F96" s="205" t="s">
        <v>362</v>
      </c>
      <c r="G96" s="191"/>
      <c r="H96" s="191"/>
      <c r="I96" s="194"/>
      <c r="J96" s="206">
        <f>BK96</f>
        <v>0</v>
      </c>
      <c r="K96" s="191"/>
      <c r="L96" s="196"/>
      <c r="M96" s="197"/>
      <c r="N96" s="198"/>
      <c r="O96" s="198"/>
      <c r="P96" s="199">
        <f>SUM(P97:P114)</f>
        <v>0</v>
      </c>
      <c r="Q96" s="198"/>
      <c r="R96" s="199">
        <f>SUM(R97:R114)</f>
        <v>0</v>
      </c>
      <c r="S96" s="198"/>
      <c r="T96" s="200">
        <f>SUM(T97:T114)</f>
        <v>0</v>
      </c>
      <c r="AR96" s="201" t="s">
        <v>77</v>
      </c>
      <c r="AT96" s="202" t="s">
        <v>69</v>
      </c>
      <c r="AU96" s="202" t="s">
        <v>77</v>
      </c>
      <c r="AY96" s="201" t="s">
        <v>361</v>
      </c>
      <c r="BK96" s="203">
        <f>SUM(BK97:BK114)</f>
        <v>0</v>
      </c>
    </row>
    <row r="97" spans="2:65" s="1" customFormat="1" ht="22.5" customHeight="1">
      <c r="B97" s="42"/>
      <c r="C97" s="207" t="s">
        <v>77</v>
      </c>
      <c r="D97" s="207" t="s">
        <v>363</v>
      </c>
      <c r="E97" s="208" t="s">
        <v>3206</v>
      </c>
      <c r="F97" s="209" t="s">
        <v>3207</v>
      </c>
      <c r="G97" s="210" t="s">
        <v>366</v>
      </c>
      <c r="H97" s="211">
        <v>2.04</v>
      </c>
      <c r="I97" s="212"/>
      <c r="J97" s="213">
        <f>ROUND(I97*H97,2)</f>
        <v>0</v>
      </c>
      <c r="K97" s="209" t="s">
        <v>3208</v>
      </c>
      <c r="L97" s="62"/>
      <c r="M97" s="214" t="s">
        <v>21</v>
      </c>
      <c r="N97" s="215" t="s">
        <v>41</v>
      </c>
      <c r="O97" s="43"/>
      <c r="P97" s="216">
        <f>O97*H97</f>
        <v>0</v>
      </c>
      <c r="Q97" s="216">
        <v>0</v>
      </c>
      <c r="R97" s="216">
        <f>Q97*H97</f>
        <v>0</v>
      </c>
      <c r="S97" s="216">
        <v>0</v>
      </c>
      <c r="T97" s="217">
        <f>S97*H97</f>
        <v>0</v>
      </c>
      <c r="AR97" s="25" t="s">
        <v>147</v>
      </c>
      <c r="AT97" s="25" t="s">
        <v>363</v>
      </c>
      <c r="AU97" s="25" t="s">
        <v>79</v>
      </c>
      <c r="AY97" s="25" t="s">
        <v>361</v>
      </c>
      <c r="BE97" s="218">
        <f>IF(N97="základní",J97,0)</f>
        <v>0</v>
      </c>
      <c r="BF97" s="218">
        <f>IF(N97="snížená",J97,0)</f>
        <v>0</v>
      </c>
      <c r="BG97" s="218">
        <f>IF(N97="zákl. přenesená",J97,0)</f>
        <v>0</v>
      </c>
      <c r="BH97" s="218">
        <f>IF(N97="sníž. přenesená",J97,0)</f>
        <v>0</v>
      </c>
      <c r="BI97" s="218">
        <f>IF(N97="nulová",J97,0)</f>
        <v>0</v>
      </c>
      <c r="BJ97" s="25" t="s">
        <v>77</v>
      </c>
      <c r="BK97" s="218">
        <f>ROUND(I97*H97,2)</f>
        <v>0</v>
      </c>
      <c r="BL97" s="25" t="s">
        <v>147</v>
      </c>
      <c r="BM97" s="25" t="s">
        <v>3209</v>
      </c>
    </row>
    <row r="98" spans="2:65" s="1" customFormat="1" ht="27">
      <c r="B98" s="42"/>
      <c r="C98" s="64"/>
      <c r="D98" s="219" t="s">
        <v>369</v>
      </c>
      <c r="E98" s="64"/>
      <c r="F98" s="220" t="s">
        <v>3210</v>
      </c>
      <c r="G98" s="64"/>
      <c r="H98" s="64"/>
      <c r="I98" s="175"/>
      <c r="J98" s="64"/>
      <c r="K98" s="64"/>
      <c r="L98" s="62"/>
      <c r="M98" s="221"/>
      <c r="N98" s="43"/>
      <c r="O98" s="43"/>
      <c r="P98" s="43"/>
      <c r="Q98" s="43"/>
      <c r="R98" s="43"/>
      <c r="S98" s="43"/>
      <c r="T98" s="79"/>
      <c r="AT98" s="25" t="s">
        <v>369</v>
      </c>
      <c r="AU98" s="25" t="s">
        <v>79</v>
      </c>
    </row>
    <row r="99" spans="2:65" s="12" customFormat="1" ht="13.5">
      <c r="B99" s="222"/>
      <c r="C99" s="223"/>
      <c r="D99" s="219" t="s">
        <v>371</v>
      </c>
      <c r="E99" s="224" t="s">
        <v>21</v>
      </c>
      <c r="F99" s="225" t="s">
        <v>3211</v>
      </c>
      <c r="G99" s="223"/>
      <c r="H99" s="226" t="s">
        <v>21</v>
      </c>
      <c r="I99" s="227"/>
      <c r="J99" s="223"/>
      <c r="K99" s="223"/>
      <c r="L99" s="228"/>
      <c r="M99" s="229"/>
      <c r="N99" s="230"/>
      <c r="O99" s="230"/>
      <c r="P99" s="230"/>
      <c r="Q99" s="230"/>
      <c r="R99" s="230"/>
      <c r="S99" s="230"/>
      <c r="T99" s="231"/>
      <c r="AT99" s="232" t="s">
        <v>371</v>
      </c>
      <c r="AU99" s="232" t="s">
        <v>79</v>
      </c>
      <c r="AV99" s="12" t="s">
        <v>77</v>
      </c>
      <c r="AW99" s="12" t="s">
        <v>33</v>
      </c>
      <c r="AX99" s="12" t="s">
        <v>70</v>
      </c>
      <c r="AY99" s="232" t="s">
        <v>361</v>
      </c>
    </row>
    <row r="100" spans="2:65" s="13" customFormat="1" ht="13.5">
      <c r="B100" s="233"/>
      <c r="C100" s="234"/>
      <c r="D100" s="235" t="s">
        <v>371</v>
      </c>
      <c r="E100" s="236" t="s">
        <v>3200</v>
      </c>
      <c r="F100" s="237" t="s">
        <v>3212</v>
      </c>
      <c r="G100" s="234"/>
      <c r="H100" s="238">
        <v>2.04</v>
      </c>
      <c r="I100" s="239"/>
      <c r="J100" s="234"/>
      <c r="K100" s="234"/>
      <c r="L100" s="240"/>
      <c r="M100" s="241"/>
      <c r="N100" s="242"/>
      <c r="O100" s="242"/>
      <c r="P100" s="242"/>
      <c r="Q100" s="242"/>
      <c r="R100" s="242"/>
      <c r="S100" s="242"/>
      <c r="T100" s="243"/>
      <c r="AT100" s="244" t="s">
        <v>371</v>
      </c>
      <c r="AU100" s="244" t="s">
        <v>79</v>
      </c>
      <c r="AV100" s="13" t="s">
        <v>79</v>
      </c>
      <c r="AW100" s="13" t="s">
        <v>33</v>
      </c>
      <c r="AX100" s="13" t="s">
        <v>77</v>
      </c>
      <c r="AY100" s="244" t="s">
        <v>361</v>
      </c>
    </row>
    <row r="101" spans="2:65" s="1" customFormat="1" ht="22.5" customHeight="1">
      <c r="B101" s="42"/>
      <c r="C101" s="207" t="s">
        <v>79</v>
      </c>
      <c r="D101" s="207" t="s">
        <v>363</v>
      </c>
      <c r="E101" s="208" t="s">
        <v>418</v>
      </c>
      <c r="F101" s="209" t="s">
        <v>419</v>
      </c>
      <c r="G101" s="210" t="s">
        <v>366</v>
      </c>
      <c r="H101" s="211">
        <v>4.08</v>
      </c>
      <c r="I101" s="212"/>
      <c r="J101" s="213">
        <f>ROUND(I101*H101,2)</f>
        <v>0</v>
      </c>
      <c r="K101" s="209" t="s">
        <v>367</v>
      </c>
      <c r="L101" s="62"/>
      <c r="M101" s="214" t="s">
        <v>21</v>
      </c>
      <c r="N101" s="215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147</v>
      </c>
      <c r="AT101" s="25" t="s">
        <v>363</v>
      </c>
      <c r="AU101" s="25" t="s">
        <v>79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147</v>
      </c>
      <c r="BM101" s="25" t="s">
        <v>3213</v>
      </c>
    </row>
    <row r="102" spans="2:65" s="1" customFormat="1" ht="40.5">
      <c r="B102" s="42"/>
      <c r="C102" s="64"/>
      <c r="D102" s="219" t="s">
        <v>369</v>
      </c>
      <c r="E102" s="64"/>
      <c r="F102" s="220" t="s">
        <v>421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369</v>
      </c>
      <c r="AU102" s="25" t="s">
        <v>79</v>
      </c>
    </row>
    <row r="103" spans="2:65" s="13" customFormat="1" ht="13.5">
      <c r="B103" s="233"/>
      <c r="C103" s="234"/>
      <c r="D103" s="235" t="s">
        <v>371</v>
      </c>
      <c r="E103" s="236" t="s">
        <v>21</v>
      </c>
      <c r="F103" s="237" t="s">
        <v>3214</v>
      </c>
      <c r="G103" s="234"/>
      <c r="H103" s="238">
        <v>4.08</v>
      </c>
      <c r="I103" s="239"/>
      <c r="J103" s="234"/>
      <c r="K103" s="234"/>
      <c r="L103" s="240"/>
      <c r="M103" s="241"/>
      <c r="N103" s="242"/>
      <c r="O103" s="242"/>
      <c r="P103" s="242"/>
      <c r="Q103" s="242"/>
      <c r="R103" s="242"/>
      <c r="S103" s="242"/>
      <c r="T103" s="243"/>
      <c r="AT103" s="244" t="s">
        <v>371</v>
      </c>
      <c r="AU103" s="244" t="s">
        <v>79</v>
      </c>
      <c r="AV103" s="13" t="s">
        <v>79</v>
      </c>
      <c r="AW103" s="13" t="s">
        <v>33</v>
      </c>
      <c r="AX103" s="13" t="s">
        <v>77</v>
      </c>
      <c r="AY103" s="244" t="s">
        <v>361</v>
      </c>
    </row>
    <row r="104" spans="2:65" s="1" customFormat="1" ht="22.5" customHeight="1">
      <c r="B104" s="42"/>
      <c r="C104" s="207" t="s">
        <v>87</v>
      </c>
      <c r="D104" s="207" t="s">
        <v>363</v>
      </c>
      <c r="E104" s="208" t="s">
        <v>3215</v>
      </c>
      <c r="F104" s="209" t="s">
        <v>3216</v>
      </c>
      <c r="G104" s="210" t="s">
        <v>366</v>
      </c>
      <c r="H104" s="211">
        <v>2.04</v>
      </c>
      <c r="I104" s="212"/>
      <c r="J104" s="213">
        <f>ROUND(I104*H104,2)</f>
        <v>0</v>
      </c>
      <c r="K104" s="209" t="s">
        <v>367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79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3217</v>
      </c>
    </row>
    <row r="105" spans="2:65" s="1" customFormat="1" ht="27">
      <c r="B105" s="42"/>
      <c r="C105" s="64"/>
      <c r="D105" s="219" t="s">
        <v>369</v>
      </c>
      <c r="E105" s="64"/>
      <c r="F105" s="220" t="s">
        <v>3218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79</v>
      </c>
    </row>
    <row r="106" spans="2:65" s="13" customFormat="1" ht="13.5">
      <c r="B106" s="233"/>
      <c r="C106" s="234"/>
      <c r="D106" s="235" t="s">
        <v>371</v>
      </c>
      <c r="E106" s="236" t="s">
        <v>21</v>
      </c>
      <c r="F106" s="237" t="s">
        <v>3203</v>
      </c>
      <c r="G106" s="234"/>
      <c r="H106" s="238">
        <v>2.04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77</v>
      </c>
      <c r="AY106" s="244" t="s">
        <v>361</v>
      </c>
    </row>
    <row r="107" spans="2:65" s="1" customFormat="1" ht="22.5" customHeight="1">
      <c r="B107" s="42"/>
      <c r="C107" s="207" t="s">
        <v>147</v>
      </c>
      <c r="D107" s="207" t="s">
        <v>363</v>
      </c>
      <c r="E107" s="208" t="s">
        <v>3219</v>
      </c>
      <c r="F107" s="209" t="s">
        <v>3220</v>
      </c>
      <c r="G107" s="210" t="s">
        <v>366</v>
      </c>
      <c r="H107" s="211">
        <v>2.04</v>
      </c>
      <c r="I107" s="212"/>
      <c r="J107" s="213">
        <f>ROUND(I107*H107,2)</f>
        <v>0</v>
      </c>
      <c r="K107" s="209" t="s">
        <v>367</v>
      </c>
      <c r="L107" s="62"/>
      <c r="M107" s="214" t="s">
        <v>21</v>
      </c>
      <c r="N107" s="215" t="s">
        <v>41</v>
      </c>
      <c r="O107" s="43"/>
      <c r="P107" s="216">
        <f>O107*H107</f>
        <v>0</v>
      </c>
      <c r="Q107" s="216">
        <v>0</v>
      </c>
      <c r="R107" s="216">
        <f>Q107*H107</f>
        <v>0</v>
      </c>
      <c r="S107" s="216">
        <v>0</v>
      </c>
      <c r="T107" s="217">
        <f>S107*H107</f>
        <v>0</v>
      </c>
      <c r="AR107" s="25" t="s">
        <v>147</v>
      </c>
      <c r="AT107" s="25" t="s">
        <v>363</v>
      </c>
      <c r="AU107" s="25" t="s">
        <v>79</v>
      </c>
      <c r="AY107" s="25" t="s">
        <v>361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25" t="s">
        <v>77</v>
      </c>
      <c r="BK107" s="218">
        <f>ROUND(I107*H107,2)</f>
        <v>0</v>
      </c>
      <c r="BL107" s="25" t="s">
        <v>147</v>
      </c>
      <c r="BM107" s="25" t="s">
        <v>3221</v>
      </c>
    </row>
    <row r="108" spans="2:65" s="1" customFormat="1" ht="40.5">
      <c r="B108" s="42"/>
      <c r="C108" s="64"/>
      <c r="D108" s="219" t="s">
        <v>369</v>
      </c>
      <c r="E108" s="64"/>
      <c r="F108" s="220" t="s">
        <v>3222</v>
      </c>
      <c r="G108" s="64"/>
      <c r="H108" s="64"/>
      <c r="I108" s="175"/>
      <c r="J108" s="64"/>
      <c r="K108" s="64"/>
      <c r="L108" s="62"/>
      <c r="M108" s="221"/>
      <c r="N108" s="43"/>
      <c r="O108" s="43"/>
      <c r="P108" s="43"/>
      <c r="Q108" s="43"/>
      <c r="R108" s="43"/>
      <c r="S108" s="43"/>
      <c r="T108" s="79"/>
      <c r="AT108" s="25" t="s">
        <v>369</v>
      </c>
      <c r="AU108" s="25" t="s">
        <v>79</v>
      </c>
    </row>
    <row r="109" spans="2:65" s="12" customFormat="1" ht="13.5">
      <c r="B109" s="222"/>
      <c r="C109" s="223"/>
      <c r="D109" s="219" t="s">
        <v>371</v>
      </c>
      <c r="E109" s="224" t="s">
        <v>21</v>
      </c>
      <c r="F109" s="225" t="s">
        <v>3223</v>
      </c>
      <c r="G109" s="223"/>
      <c r="H109" s="226" t="s">
        <v>21</v>
      </c>
      <c r="I109" s="227"/>
      <c r="J109" s="223"/>
      <c r="K109" s="223"/>
      <c r="L109" s="228"/>
      <c r="M109" s="229"/>
      <c r="N109" s="230"/>
      <c r="O109" s="230"/>
      <c r="P109" s="230"/>
      <c r="Q109" s="230"/>
      <c r="R109" s="230"/>
      <c r="S109" s="230"/>
      <c r="T109" s="231"/>
      <c r="AT109" s="232" t="s">
        <v>371</v>
      </c>
      <c r="AU109" s="232" t="s">
        <v>79</v>
      </c>
      <c r="AV109" s="12" t="s">
        <v>77</v>
      </c>
      <c r="AW109" s="12" t="s">
        <v>33</v>
      </c>
      <c r="AX109" s="12" t="s">
        <v>70</v>
      </c>
      <c r="AY109" s="232" t="s">
        <v>361</v>
      </c>
    </row>
    <row r="110" spans="2:65" s="13" customFormat="1" ht="13.5">
      <c r="B110" s="233"/>
      <c r="C110" s="234"/>
      <c r="D110" s="235" t="s">
        <v>371</v>
      </c>
      <c r="E110" s="236" t="s">
        <v>3203</v>
      </c>
      <c r="F110" s="237" t="s">
        <v>3200</v>
      </c>
      <c r="G110" s="234"/>
      <c r="H110" s="238">
        <v>2.04</v>
      </c>
      <c r="I110" s="239"/>
      <c r="J110" s="234"/>
      <c r="K110" s="234"/>
      <c r="L110" s="240"/>
      <c r="M110" s="241"/>
      <c r="N110" s="242"/>
      <c r="O110" s="242"/>
      <c r="P110" s="242"/>
      <c r="Q110" s="242"/>
      <c r="R110" s="242"/>
      <c r="S110" s="242"/>
      <c r="T110" s="243"/>
      <c r="AT110" s="244" t="s">
        <v>371</v>
      </c>
      <c r="AU110" s="244" t="s">
        <v>79</v>
      </c>
      <c r="AV110" s="13" t="s">
        <v>79</v>
      </c>
      <c r="AW110" s="13" t="s">
        <v>33</v>
      </c>
      <c r="AX110" s="13" t="s">
        <v>77</v>
      </c>
      <c r="AY110" s="244" t="s">
        <v>361</v>
      </c>
    </row>
    <row r="111" spans="2:65" s="1" customFormat="1" ht="22.5" customHeight="1">
      <c r="B111" s="42"/>
      <c r="C111" s="207" t="s">
        <v>287</v>
      </c>
      <c r="D111" s="207" t="s">
        <v>363</v>
      </c>
      <c r="E111" s="208" t="s">
        <v>3224</v>
      </c>
      <c r="F111" s="209" t="s">
        <v>3225</v>
      </c>
      <c r="G111" s="210" t="s">
        <v>459</v>
      </c>
      <c r="H111" s="211">
        <v>13.6</v>
      </c>
      <c r="I111" s="212"/>
      <c r="J111" s="213">
        <f>ROUND(I111*H111,2)</f>
        <v>0</v>
      </c>
      <c r="K111" s="209" t="s">
        <v>3208</v>
      </c>
      <c r="L111" s="62"/>
      <c r="M111" s="214" t="s">
        <v>21</v>
      </c>
      <c r="N111" s="215" t="s">
        <v>41</v>
      </c>
      <c r="O111" s="43"/>
      <c r="P111" s="216">
        <f>O111*H111</f>
        <v>0</v>
      </c>
      <c r="Q111" s="216">
        <v>0</v>
      </c>
      <c r="R111" s="216">
        <f>Q111*H111</f>
        <v>0</v>
      </c>
      <c r="S111" s="216">
        <v>0</v>
      </c>
      <c r="T111" s="217">
        <f>S111*H111</f>
        <v>0</v>
      </c>
      <c r="AR111" s="25" t="s">
        <v>147</v>
      </c>
      <c r="AT111" s="25" t="s">
        <v>363</v>
      </c>
      <c r="AU111" s="25" t="s">
        <v>79</v>
      </c>
      <c r="AY111" s="25" t="s">
        <v>361</v>
      </c>
      <c r="BE111" s="218">
        <f>IF(N111="základní",J111,0)</f>
        <v>0</v>
      </c>
      <c r="BF111" s="218">
        <f>IF(N111="snížená",J111,0)</f>
        <v>0</v>
      </c>
      <c r="BG111" s="218">
        <f>IF(N111="zákl. přenesená",J111,0)</f>
        <v>0</v>
      </c>
      <c r="BH111" s="218">
        <f>IF(N111="sníž. přenesená",J111,0)</f>
        <v>0</v>
      </c>
      <c r="BI111" s="218">
        <f>IF(N111="nulová",J111,0)</f>
        <v>0</v>
      </c>
      <c r="BJ111" s="25" t="s">
        <v>77</v>
      </c>
      <c r="BK111" s="218">
        <f>ROUND(I111*H111,2)</f>
        <v>0</v>
      </c>
      <c r="BL111" s="25" t="s">
        <v>147</v>
      </c>
      <c r="BM111" s="25" t="s">
        <v>3226</v>
      </c>
    </row>
    <row r="112" spans="2:65" s="1" customFormat="1" ht="13.5">
      <c r="B112" s="42"/>
      <c r="C112" s="64"/>
      <c r="D112" s="219" t="s">
        <v>369</v>
      </c>
      <c r="E112" s="64"/>
      <c r="F112" s="220" t="s">
        <v>3227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369</v>
      </c>
      <c r="AU112" s="25" t="s">
        <v>79</v>
      </c>
    </row>
    <row r="113" spans="2:65" s="12" customFormat="1" ht="13.5">
      <c r="B113" s="222"/>
      <c r="C113" s="223"/>
      <c r="D113" s="219" t="s">
        <v>371</v>
      </c>
      <c r="E113" s="224" t="s">
        <v>21</v>
      </c>
      <c r="F113" s="225" t="s">
        <v>3211</v>
      </c>
      <c r="G113" s="223"/>
      <c r="H113" s="226" t="s">
        <v>21</v>
      </c>
      <c r="I113" s="227"/>
      <c r="J113" s="223"/>
      <c r="K113" s="223"/>
      <c r="L113" s="228"/>
      <c r="M113" s="229"/>
      <c r="N113" s="230"/>
      <c r="O113" s="230"/>
      <c r="P113" s="230"/>
      <c r="Q113" s="230"/>
      <c r="R113" s="230"/>
      <c r="S113" s="230"/>
      <c r="T113" s="231"/>
      <c r="AT113" s="232" t="s">
        <v>371</v>
      </c>
      <c r="AU113" s="232" t="s">
        <v>79</v>
      </c>
      <c r="AV113" s="12" t="s">
        <v>77</v>
      </c>
      <c r="AW113" s="12" t="s">
        <v>33</v>
      </c>
      <c r="AX113" s="12" t="s">
        <v>70</v>
      </c>
      <c r="AY113" s="232" t="s">
        <v>361</v>
      </c>
    </row>
    <row r="114" spans="2:65" s="13" customFormat="1" ht="13.5">
      <c r="B114" s="233"/>
      <c r="C114" s="234"/>
      <c r="D114" s="219" t="s">
        <v>371</v>
      </c>
      <c r="E114" s="245" t="s">
        <v>21</v>
      </c>
      <c r="F114" s="246" t="s">
        <v>104</v>
      </c>
      <c r="G114" s="234"/>
      <c r="H114" s="247">
        <v>13.6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77</v>
      </c>
      <c r="AY114" s="244" t="s">
        <v>361</v>
      </c>
    </row>
    <row r="115" spans="2:65" s="11" customFormat="1" ht="29.85" customHeight="1">
      <c r="B115" s="190"/>
      <c r="C115" s="191"/>
      <c r="D115" s="204" t="s">
        <v>69</v>
      </c>
      <c r="E115" s="205" t="s">
        <v>79</v>
      </c>
      <c r="F115" s="205" t="s">
        <v>463</v>
      </c>
      <c r="G115" s="191"/>
      <c r="H115" s="191"/>
      <c r="I115" s="194"/>
      <c r="J115" s="206">
        <f>BK115</f>
        <v>0</v>
      </c>
      <c r="K115" s="191"/>
      <c r="L115" s="196"/>
      <c r="M115" s="197"/>
      <c r="N115" s="198"/>
      <c r="O115" s="198"/>
      <c r="P115" s="199">
        <f>SUM(P116:P123)</f>
        <v>0</v>
      </c>
      <c r="Q115" s="198"/>
      <c r="R115" s="199">
        <f>SUM(R116:R123)</f>
        <v>6.4327999999999989E-3</v>
      </c>
      <c r="S115" s="198"/>
      <c r="T115" s="200">
        <f>SUM(T116:T123)</f>
        <v>0</v>
      </c>
      <c r="AR115" s="201" t="s">
        <v>77</v>
      </c>
      <c r="AT115" s="202" t="s">
        <v>69</v>
      </c>
      <c r="AU115" s="202" t="s">
        <v>77</v>
      </c>
      <c r="AY115" s="201" t="s">
        <v>361</v>
      </c>
      <c r="BK115" s="203">
        <f>SUM(BK116:BK123)</f>
        <v>0</v>
      </c>
    </row>
    <row r="116" spans="2:65" s="1" customFormat="1" ht="22.5" customHeight="1">
      <c r="B116" s="42"/>
      <c r="C116" s="207" t="s">
        <v>398</v>
      </c>
      <c r="D116" s="207" t="s">
        <v>363</v>
      </c>
      <c r="E116" s="208" t="s">
        <v>3228</v>
      </c>
      <c r="F116" s="209" t="s">
        <v>3229</v>
      </c>
      <c r="G116" s="210" t="s">
        <v>459</v>
      </c>
      <c r="H116" s="211">
        <v>14.96</v>
      </c>
      <c r="I116" s="212"/>
      <c r="J116" s="213">
        <f>ROUND(I116*H116,2)</f>
        <v>0</v>
      </c>
      <c r="K116" s="209" t="s">
        <v>3208</v>
      </c>
      <c r="L116" s="62"/>
      <c r="M116" s="214" t="s">
        <v>21</v>
      </c>
      <c r="N116" s="215" t="s">
        <v>41</v>
      </c>
      <c r="O116" s="43"/>
      <c r="P116" s="216">
        <f>O116*H116</f>
        <v>0</v>
      </c>
      <c r="Q116" s="216">
        <v>1E-4</v>
      </c>
      <c r="R116" s="216">
        <f>Q116*H116</f>
        <v>1.4960000000000002E-3</v>
      </c>
      <c r="S116" s="216">
        <v>0</v>
      </c>
      <c r="T116" s="217">
        <f>S116*H116</f>
        <v>0</v>
      </c>
      <c r="AR116" s="25" t="s">
        <v>147</v>
      </c>
      <c r="AT116" s="25" t="s">
        <v>363</v>
      </c>
      <c r="AU116" s="25" t="s">
        <v>79</v>
      </c>
      <c r="AY116" s="25" t="s">
        <v>361</v>
      </c>
      <c r="BE116" s="218">
        <f>IF(N116="základní",J116,0)</f>
        <v>0</v>
      </c>
      <c r="BF116" s="218">
        <f>IF(N116="snížená",J116,0)</f>
        <v>0</v>
      </c>
      <c r="BG116" s="218">
        <f>IF(N116="zákl. přenesená",J116,0)</f>
        <v>0</v>
      </c>
      <c r="BH116" s="218">
        <f>IF(N116="sníž. přenesená",J116,0)</f>
        <v>0</v>
      </c>
      <c r="BI116" s="218">
        <f>IF(N116="nulová",J116,0)</f>
        <v>0</v>
      </c>
      <c r="BJ116" s="25" t="s">
        <v>77</v>
      </c>
      <c r="BK116" s="218">
        <f>ROUND(I116*H116,2)</f>
        <v>0</v>
      </c>
      <c r="BL116" s="25" t="s">
        <v>147</v>
      </c>
      <c r="BM116" s="25" t="s">
        <v>3230</v>
      </c>
    </row>
    <row r="117" spans="2:65" s="1" customFormat="1" ht="27">
      <c r="B117" s="42"/>
      <c r="C117" s="64"/>
      <c r="D117" s="219" t="s">
        <v>369</v>
      </c>
      <c r="E117" s="64"/>
      <c r="F117" s="220" t="s">
        <v>3231</v>
      </c>
      <c r="G117" s="64"/>
      <c r="H117" s="64"/>
      <c r="I117" s="175"/>
      <c r="J117" s="64"/>
      <c r="K117" s="64"/>
      <c r="L117" s="62"/>
      <c r="M117" s="221"/>
      <c r="N117" s="43"/>
      <c r="O117" s="43"/>
      <c r="P117" s="43"/>
      <c r="Q117" s="43"/>
      <c r="R117" s="43"/>
      <c r="S117" s="43"/>
      <c r="T117" s="79"/>
      <c r="AT117" s="25" t="s">
        <v>369</v>
      </c>
      <c r="AU117" s="25" t="s">
        <v>79</v>
      </c>
    </row>
    <row r="118" spans="2:65" s="12" customFormat="1" ht="13.5">
      <c r="B118" s="222"/>
      <c r="C118" s="223"/>
      <c r="D118" s="219" t="s">
        <v>371</v>
      </c>
      <c r="E118" s="224" t="s">
        <v>21</v>
      </c>
      <c r="F118" s="225" t="s">
        <v>3232</v>
      </c>
      <c r="G118" s="223"/>
      <c r="H118" s="226" t="s">
        <v>21</v>
      </c>
      <c r="I118" s="227"/>
      <c r="J118" s="223"/>
      <c r="K118" s="223"/>
      <c r="L118" s="228"/>
      <c r="M118" s="229"/>
      <c r="N118" s="230"/>
      <c r="O118" s="230"/>
      <c r="P118" s="230"/>
      <c r="Q118" s="230"/>
      <c r="R118" s="230"/>
      <c r="S118" s="230"/>
      <c r="T118" s="231"/>
      <c r="AT118" s="232" t="s">
        <v>371</v>
      </c>
      <c r="AU118" s="232" t="s">
        <v>79</v>
      </c>
      <c r="AV118" s="12" t="s">
        <v>77</v>
      </c>
      <c r="AW118" s="12" t="s">
        <v>33</v>
      </c>
      <c r="AX118" s="12" t="s">
        <v>70</v>
      </c>
      <c r="AY118" s="232" t="s">
        <v>361</v>
      </c>
    </row>
    <row r="119" spans="2:65" s="13" customFormat="1" ht="13.5">
      <c r="B119" s="233"/>
      <c r="C119" s="234"/>
      <c r="D119" s="235" t="s">
        <v>371</v>
      </c>
      <c r="E119" s="236" t="s">
        <v>21</v>
      </c>
      <c r="F119" s="237" t="s">
        <v>3233</v>
      </c>
      <c r="G119" s="234"/>
      <c r="H119" s="238">
        <v>14.96</v>
      </c>
      <c r="I119" s="239"/>
      <c r="J119" s="234"/>
      <c r="K119" s="234"/>
      <c r="L119" s="240"/>
      <c r="M119" s="241"/>
      <c r="N119" s="242"/>
      <c r="O119" s="242"/>
      <c r="P119" s="242"/>
      <c r="Q119" s="242"/>
      <c r="R119" s="242"/>
      <c r="S119" s="242"/>
      <c r="T119" s="243"/>
      <c r="AT119" s="244" t="s">
        <v>371</v>
      </c>
      <c r="AU119" s="244" t="s">
        <v>79</v>
      </c>
      <c r="AV119" s="13" t="s">
        <v>79</v>
      </c>
      <c r="AW119" s="13" t="s">
        <v>33</v>
      </c>
      <c r="AX119" s="13" t="s">
        <v>77</v>
      </c>
      <c r="AY119" s="244" t="s">
        <v>361</v>
      </c>
    </row>
    <row r="120" spans="2:65" s="1" customFormat="1" ht="22.5" customHeight="1">
      <c r="B120" s="42"/>
      <c r="C120" s="273" t="s">
        <v>411</v>
      </c>
      <c r="D120" s="273" t="s">
        <v>952</v>
      </c>
      <c r="E120" s="274" t="s">
        <v>3234</v>
      </c>
      <c r="F120" s="275" t="s">
        <v>3235</v>
      </c>
      <c r="G120" s="276" t="s">
        <v>459</v>
      </c>
      <c r="H120" s="277">
        <v>16.456</v>
      </c>
      <c r="I120" s="278"/>
      <c r="J120" s="279">
        <f>ROUND(I120*H120,2)</f>
        <v>0</v>
      </c>
      <c r="K120" s="275" t="s">
        <v>3208</v>
      </c>
      <c r="L120" s="280"/>
      <c r="M120" s="281" t="s">
        <v>21</v>
      </c>
      <c r="N120" s="282" t="s">
        <v>41</v>
      </c>
      <c r="O120" s="43"/>
      <c r="P120" s="216">
        <f>O120*H120</f>
        <v>0</v>
      </c>
      <c r="Q120" s="216">
        <v>2.9999999999999997E-4</v>
      </c>
      <c r="R120" s="216">
        <f>Q120*H120</f>
        <v>4.936799999999999E-3</v>
      </c>
      <c r="S120" s="216">
        <v>0</v>
      </c>
      <c r="T120" s="217">
        <f>S120*H120</f>
        <v>0</v>
      </c>
      <c r="AR120" s="25" t="s">
        <v>417</v>
      </c>
      <c r="AT120" s="25" t="s">
        <v>952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3236</v>
      </c>
    </row>
    <row r="121" spans="2:65" s="1" customFormat="1" ht="13.5">
      <c r="B121" s="42"/>
      <c r="C121" s="64"/>
      <c r="D121" s="219" t="s">
        <v>369</v>
      </c>
      <c r="E121" s="64"/>
      <c r="F121" s="220" t="s">
        <v>3237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" customFormat="1" ht="40.5">
      <c r="B122" s="42"/>
      <c r="C122" s="64"/>
      <c r="D122" s="219" t="s">
        <v>974</v>
      </c>
      <c r="E122" s="64"/>
      <c r="F122" s="283" t="s">
        <v>3238</v>
      </c>
      <c r="G122" s="64"/>
      <c r="H122" s="64"/>
      <c r="I122" s="175"/>
      <c r="J122" s="64"/>
      <c r="K122" s="64"/>
      <c r="L122" s="62"/>
      <c r="M122" s="221"/>
      <c r="N122" s="43"/>
      <c r="O122" s="43"/>
      <c r="P122" s="43"/>
      <c r="Q122" s="43"/>
      <c r="R122" s="43"/>
      <c r="S122" s="43"/>
      <c r="T122" s="79"/>
      <c r="AT122" s="25" t="s">
        <v>974</v>
      </c>
      <c r="AU122" s="25" t="s">
        <v>79</v>
      </c>
    </row>
    <row r="123" spans="2:65" s="13" customFormat="1" ht="13.5">
      <c r="B123" s="233"/>
      <c r="C123" s="234"/>
      <c r="D123" s="219" t="s">
        <v>371</v>
      </c>
      <c r="E123" s="234"/>
      <c r="F123" s="246" t="s">
        <v>3239</v>
      </c>
      <c r="G123" s="234"/>
      <c r="H123" s="247">
        <v>16.456</v>
      </c>
      <c r="I123" s="239"/>
      <c r="J123" s="234"/>
      <c r="K123" s="234"/>
      <c r="L123" s="240"/>
      <c r="M123" s="241"/>
      <c r="N123" s="242"/>
      <c r="O123" s="242"/>
      <c r="P123" s="242"/>
      <c r="Q123" s="242"/>
      <c r="R123" s="242"/>
      <c r="S123" s="242"/>
      <c r="T123" s="243"/>
      <c r="AT123" s="244" t="s">
        <v>371</v>
      </c>
      <c r="AU123" s="244" t="s">
        <v>79</v>
      </c>
      <c r="AV123" s="13" t="s">
        <v>79</v>
      </c>
      <c r="AW123" s="13" t="s">
        <v>6</v>
      </c>
      <c r="AX123" s="13" t="s">
        <v>77</v>
      </c>
      <c r="AY123" s="244" t="s">
        <v>361</v>
      </c>
    </row>
    <row r="124" spans="2:65" s="11" customFormat="1" ht="29.85" customHeight="1">
      <c r="B124" s="190"/>
      <c r="C124" s="191"/>
      <c r="D124" s="204" t="s">
        <v>69</v>
      </c>
      <c r="E124" s="205" t="s">
        <v>398</v>
      </c>
      <c r="F124" s="205" t="s">
        <v>813</v>
      </c>
      <c r="G124" s="191"/>
      <c r="H124" s="191"/>
      <c r="I124" s="194"/>
      <c r="J124" s="206">
        <f>BK124</f>
        <v>0</v>
      </c>
      <c r="K124" s="191"/>
      <c r="L124" s="196"/>
      <c r="M124" s="197"/>
      <c r="N124" s="198"/>
      <c r="O124" s="198"/>
      <c r="P124" s="199">
        <f>SUM(P125:P128)</f>
        <v>0</v>
      </c>
      <c r="Q124" s="198"/>
      <c r="R124" s="199">
        <f>SUM(R125:R128)</f>
        <v>3.7481599999999999</v>
      </c>
      <c r="S124" s="198"/>
      <c r="T124" s="200">
        <f>SUM(T125:T128)</f>
        <v>0</v>
      </c>
      <c r="AR124" s="201" t="s">
        <v>77</v>
      </c>
      <c r="AT124" s="202" t="s">
        <v>69</v>
      </c>
      <c r="AU124" s="202" t="s">
        <v>77</v>
      </c>
      <c r="AY124" s="201" t="s">
        <v>361</v>
      </c>
      <c r="BK124" s="203">
        <f>SUM(BK125:BK128)</f>
        <v>0</v>
      </c>
    </row>
    <row r="125" spans="2:65" s="1" customFormat="1" ht="22.5" customHeight="1">
      <c r="B125" s="42"/>
      <c r="C125" s="207" t="s">
        <v>417</v>
      </c>
      <c r="D125" s="207" t="s">
        <v>363</v>
      </c>
      <c r="E125" s="208" t="s">
        <v>3240</v>
      </c>
      <c r="F125" s="209" t="s">
        <v>3241</v>
      </c>
      <c r="G125" s="210" t="s">
        <v>459</v>
      </c>
      <c r="H125" s="211">
        <v>13.6</v>
      </c>
      <c r="I125" s="212"/>
      <c r="J125" s="213">
        <f>ROUND(I125*H125,2)</f>
        <v>0</v>
      </c>
      <c r="K125" s="209" t="s">
        <v>367</v>
      </c>
      <c r="L125" s="62"/>
      <c r="M125" s="214" t="s">
        <v>21</v>
      </c>
      <c r="N125" s="215" t="s">
        <v>41</v>
      </c>
      <c r="O125" s="43"/>
      <c r="P125" s="216">
        <f>O125*H125</f>
        <v>0</v>
      </c>
      <c r="Q125" s="216">
        <v>0.27560000000000001</v>
      </c>
      <c r="R125" s="216">
        <f>Q125*H125</f>
        <v>3.7481599999999999</v>
      </c>
      <c r="S125" s="216">
        <v>0</v>
      </c>
      <c r="T125" s="217">
        <f>S125*H125</f>
        <v>0</v>
      </c>
      <c r="AR125" s="25" t="s">
        <v>147</v>
      </c>
      <c r="AT125" s="25" t="s">
        <v>363</v>
      </c>
      <c r="AU125" s="25" t="s">
        <v>79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3242</v>
      </c>
    </row>
    <row r="126" spans="2:65" s="1" customFormat="1" ht="13.5">
      <c r="B126" s="42"/>
      <c r="C126" s="64"/>
      <c r="D126" s="219" t="s">
        <v>369</v>
      </c>
      <c r="E126" s="64"/>
      <c r="F126" s="220" t="s">
        <v>3243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79</v>
      </c>
    </row>
    <row r="127" spans="2:65" s="12" customFormat="1" ht="13.5">
      <c r="B127" s="222"/>
      <c r="C127" s="223"/>
      <c r="D127" s="219" t="s">
        <v>371</v>
      </c>
      <c r="E127" s="224" t="s">
        <v>21</v>
      </c>
      <c r="F127" s="225" t="s">
        <v>3244</v>
      </c>
      <c r="G127" s="223"/>
      <c r="H127" s="226" t="s">
        <v>21</v>
      </c>
      <c r="I127" s="227"/>
      <c r="J127" s="223"/>
      <c r="K127" s="223"/>
      <c r="L127" s="228"/>
      <c r="M127" s="229"/>
      <c r="N127" s="230"/>
      <c r="O127" s="230"/>
      <c r="P127" s="230"/>
      <c r="Q127" s="230"/>
      <c r="R127" s="230"/>
      <c r="S127" s="230"/>
      <c r="T127" s="231"/>
      <c r="AT127" s="232" t="s">
        <v>371</v>
      </c>
      <c r="AU127" s="232" t="s">
        <v>79</v>
      </c>
      <c r="AV127" s="12" t="s">
        <v>77</v>
      </c>
      <c r="AW127" s="12" t="s">
        <v>33</v>
      </c>
      <c r="AX127" s="12" t="s">
        <v>70</v>
      </c>
      <c r="AY127" s="232" t="s">
        <v>361</v>
      </c>
    </row>
    <row r="128" spans="2:65" s="13" customFormat="1" ht="13.5">
      <c r="B128" s="233"/>
      <c r="C128" s="234"/>
      <c r="D128" s="219" t="s">
        <v>371</v>
      </c>
      <c r="E128" s="245" t="s">
        <v>104</v>
      </c>
      <c r="F128" s="246" t="s">
        <v>3245</v>
      </c>
      <c r="G128" s="234"/>
      <c r="H128" s="247">
        <v>13.6</v>
      </c>
      <c r="I128" s="239"/>
      <c r="J128" s="234"/>
      <c r="K128" s="234"/>
      <c r="L128" s="240"/>
      <c r="M128" s="241"/>
      <c r="N128" s="242"/>
      <c r="O128" s="242"/>
      <c r="P128" s="242"/>
      <c r="Q128" s="242"/>
      <c r="R128" s="242"/>
      <c r="S128" s="242"/>
      <c r="T128" s="243"/>
      <c r="AT128" s="244" t="s">
        <v>371</v>
      </c>
      <c r="AU128" s="244" t="s">
        <v>79</v>
      </c>
      <c r="AV128" s="13" t="s">
        <v>79</v>
      </c>
      <c r="AW128" s="13" t="s">
        <v>33</v>
      </c>
      <c r="AX128" s="13" t="s">
        <v>77</v>
      </c>
      <c r="AY128" s="244" t="s">
        <v>361</v>
      </c>
    </row>
    <row r="129" spans="2:65" s="11" customFormat="1" ht="29.85" customHeight="1">
      <c r="B129" s="190"/>
      <c r="C129" s="191"/>
      <c r="D129" s="204" t="s">
        <v>69</v>
      </c>
      <c r="E129" s="205" t="s">
        <v>424</v>
      </c>
      <c r="F129" s="205" t="s">
        <v>1100</v>
      </c>
      <c r="G129" s="191"/>
      <c r="H129" s="191"/>
      <c r="I129" s="194"/>
      <c r="J129" s="206">
        <f>BK129</f>
        <v>0</v>
      </c>
      <c r="K129" s="191"/>
      <c r="L129" s="196"/>
      <c r="M129" s="197"/>
      <c r="N129" s="198"/>
      <c r="O129" s="198"/>
      <c r="P129" s="199">
        <f>SUM(P130:P135)</f>
        <v>0</v>
      </c>
      <c r="Q129" s="198"/>
      <c r="R129" s="199">
        <f>SUM(R130:R135)</f>
        <v>5.5580480000000003</v>
      </c>
      <c r="S129" s="198"/>
      <c r="T129" s="200">
        <f>SUM(T130:T135)</f>
        <v>0</v>
      </c>
      <c r="AR129" s="201" t="s">
        <v>77</v>
      </c>
      <c r="AT129" s="202" t="s">
        <v>69</v>
      </c>
      <c r="AU129" s="202" t="s">
        <v>77</v>
      </c>
      <c r="AY129" s="201" t="s">
        <v>361</v>
      </c>
      <c r="BK129" s="203">
        <f>SUM(BK130:BK135)</f>
        <v>0</v>
      </c>
    </row>
    <row r="130" spans="2:65" s="1" customFormat="1" ht="31.5" customHeight="1">
      <c r="B130" s="42"/>
      <c r="C130" s="207" t="s">
        <v>424</v>
      </c>
      <c r="D130" s="207" t="s">
        <v>363</v>
      </c>
      <c r="E130" s="208" t="s">
        <v>3246</v>
      </c>
      <c r="F130" s="209" t="s">
        <v>3247</v>
      </c>
      <c r="G130" s="210" t="s">
        <v>685</v>
      </c>
      <c r="H130" s="211">
        <v>27.2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0.11934</v>
      </c>
      <c r="R130" s="216">
        <f>Q130*H130</f>
        <v>3.246048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3248</v>
      </c>
    </row>
    <row r="131" spans="2:65" s="1" customFormat="1" ht="27">
      <c r="B131" s="42"/>
      <c r="C131" s="64"/>
      <c r="D131" s="219" t="s">
        <v>369</v>
      </c>
      <c r="E131" s="64"/>
      <c r="F131" s="220" t="s">
        <v>3249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2" customFormat="1" ht="13.5">
      <c r="B132" s="222"/>
      <c r="C132" s="223"/>
      <c r="D132" s="219" t="s">
        <v>371</v>
      </c>
      <c r="E132" s="224" t="s">
        <v>21</v>
      </c>
      <c r="F132" s="225" t="s">
        <v>3250</v>
      </c>
      <c r="G132" s="223"/>
      <c r="H132" s="226" t="s">
        <v>21</v>
      </c>
      <c r="I132" s="227"/>
      <c r="J132" s="223"/>
      <c r="K132" s="223"/>
      <c r="L132" s="228"/>
      <c r="M132" s="229"/>
      <c r="N132" s="230"/>
      <c r="O132" s="230"/>
      <c r="P132" s="230"/>
      <c r="Q132" s="230"/>
      <c r="R132" s="230"/>
      <c r="S132" s="230"/>
      <c r="T132" s="231"/>
      <c r="AT132" s="232" t="s">
        <v>371</v>
      </c>
      <c r="AU132" s="232" t="s">
        <v>79</v>
      </c>
      <c r="AV132" s="12" t="s">
        <v>77</v>
      </c>
      <c r="AW132" s="12" t="s">
        <v>33</v>
      </c>
      <c r="AX132" s="12" t="s">
        <v>70</v>
      </c>
      <c r="AY132" s="232" t="s">
        <v>361</v>
      </c>
    </row>
    <row r="133" spans="2:65" s="13" customFormat="1" ht="13.5">
      <c r="B133" s="233"/>
      <c r="C133" s="234"/>
      <c r="D133" s="235" t="s">
        <v>371</v>
      </c>
      <c r="E133" s="236" t="s">
        <v>21</v>
      </c>
      <c r="F133" s="237" t="s">
        <v>3251</v>
      </c>
      <c r="G133" s="234"/>
      <c r="H133" s="238">
        <v>27.2</v>
      </c>
      <c r="I133" s="239"/>
      <c r="J133" s="234"/>
      <c r="K133" s="234"/>
      <c r="L133" s="240"/>
      <c r="M133" s="241"/>
      <c r="N133" s="242"/>
      <c r="O133" s="242"/>
      <c r="P133" s="242"/>
      <c r="Q133" s="242"/>
      <c r="R133" s="242"/>
      <c r="S133" s="242"/>
      <c r="T133" s="243"/>
      <c r="AT133" s="244" t="s">
        <v>371</v>
      </c>
      <c r="AU133" s="244" t="s">
        <v>79</v>
      </c>
      <c r="AV133" s="13" t="s">
        <v>79</v>
      </c>
      <c r="AW133" s="13" t="s">
        <v>33</v>
      </c>
      <c r="AX133" s="13" t="s">
        <v>77</v>
      </c>
      <c r="AY133" s="244" t="s">
        <v>361</v>
      </c>
    </row>
    <row r="134" spans="2:65" s="1" customFormat="1" ht="22.5" customHeight="1">
      <c r="B134" s="42"/>
      <c r="C134" s="273" t="s">
        <v>430</v>
      </c>
      <c r="D134" s="273" t="s">
        <v>952</v>
      </c>
      <c r="E134" s="274" t="s">
        <v>3252</v>
      </c>
      <c r="F134" s="275" t="s">
        <v>3253</v>
      </c>
      <c r="G134" s="276" t="s">
        <v>614</v>
      </c>
      <c r="H134" s="277">
        <v>27.2</v>
      </c>
      <c r="I134" s="278"/>
      <c r="J134" s="279">
        <f>ROUND(I134*H134,2)</f>
        <v>0</v>
      </c>
      <c r="K134" s="275" t="s">
        <v>21</v>
      </c>
      <c r="L134" s="280"/>
      <c r="M134" s="281" t="s">
        <v>21</v>
      </c>
      <c r="N134" s="282" t="s">
        <v>41</v>
      </c>
      <c r="O134" s="43"/>
      <c r="P134" s="216">
        <f>O134*H134</f>
        <v>0</v>
      </c>
      <c r="Q134" s="216">
        <v>8.5000000000000006E-2</v>
      </c>
      <c r="R134" s="216">
        <f>Q134*H134</f>
        <v>2.3120000000000003</v>
      </c>
      <c r="S134" s="216">
        <v>0</v>
      </c>
      <c r="T134" s="217">
        <f>S134*H134</f>
        <v>0</v>
      </c>
      <c r="AR134" s="25" t="s">
        <v>417</v>
      </c>
      <c r="AT134" s="25" t="s">
        <v>952</v>
      </c>
      <c r="AU134" s="25" t="s">
        <v>79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3254</v>
      </c>
    </row>
    <row r="135" spans="2:65" s="1" customFormat="1" ht="13.5">
      <c r="B135" s="42"/>
      <c r="C135" s="64"/>
      <c r="D135" s="219" t="s">
        <v>369</v>
      </c>
      <c r="E135" s="64"/>
      <c r="F135" s="220" t="s">
        <v>3253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79</v>
      </c>
    </row>
    <row r="136" spans="2:65" s="11" customFormat="1" ht="29.85" customHeight="1">
      <c r="B136" s="190"/>
      <c r="C136" s="191"/>
      <c r="D136" s="204" t="s">
        <v>69</v>
      </c>
      <c r="E136" s="205" t="s">
        <v>1153</v>
      </c>
      <c r="F136" s="205" t="s">
        <v>1154</v>
      </c>
      <c r="G136" s="191"/>
      <c r="H136" s="191"/>
      <c r="I136" s="194"/>
      <c r="J136" s="206">
        <f>BK136</f>
        <v>0</v>
      </c>
      <c r="K136" s="191"/>
      <c r="L136" s="196"/>
      <c r="M136" s="197"/>
      <c r="N136" s="198"/>
      <c r="O136" s="198"/>
      <c r="P136" s="199">
        <f>SUM(P137:P138)</f>
        <v>0</v>
      </c>
      <c r="Q136" s="198"/>
      <c r="R136" s="199">
        <f>SUM(R137:R138)</f>
        <v>0</v>
      </c>
      <c r="S136" s="198"/>
      <c r="T136" s="200">
        <f>SUM(T137:T138)</f>
        <v>0</v>
      </c>
      <c r="AR136" s="201" t="s">
        <v>77</v>
      </c>
      <c r="AT136" s="202" t="s">
        <v>69</v>
      </c>
      <c r="AU136" s="202" t="s">
        <v>77</v>
      </c>
      <c r="AY136" s="201" t="s">
        <v>361</v>
      </c>
      <c r="BK136" s="203">
        <f>SUM(BK137:BK138)</f>
        <v>0</v>
      </c>
    </row>
    <row r="137" spans="2:65" s="1" customFormat="1" ht="31.5" customHeight="1">
      <c r="B137" s="42"/>
      <c r="C137" s="207" t="s">
        <v>285</v>
      </c>
      <c r="D137" s="207" t="s">
        <v>363</v>
      </c>
      <c r="E137" s="208" t="s">
        <v>3255</v>
      </c>
      <c r="F137" s="209" t="s">
        <v>3256</v>
      </c>
      <c r="G137" s="210" t="s">
        <v>447</v>
      </c>
      <c r="H137" s="211">
        <v>9.3130000000000006</v>
      </c>
      <c r="I137" s="212"/>
      <c r="J137" s="213">
        <f>ROUND(I137*H137,2)</f>
        <v>0</v>
      </c>
      <c r="K137" s="209" t="s">
        <v>3208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79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3257</v>
      </c>
    </row>
    <row r="138" spans="2:65" s="1" customFormat="1" ht="27">
      <c r="B138" s="42"/>
      <c r="C138" s="64"/>
      <c r="D138" s="219" t="s">
        <v>369</v>
      </c>
      <c r="E138" s="64"/>
      <c r="F138" s="220" t="s">
        <v>3258</v>
      </c>
      <c r="G138" s="64"/>
      <c r="H138" s="64"/>
      <c r="I138" s="175"/>
      <c r="J138" s="64"/>
      <c r="K138" s="64"/>
      <c r="L138" s="62"/>
      <c r="M138" s="290"/>
      <c r="N138" s="291"/>
      <c r="O138" s="291"/>
      <c r="P138" s="291"/>
      <c r="Q138" s="291"/>
      <c r="R138" s="291"/>
      <c r="S138" s="291"/>
      <c r="T138" s="292"/>
      <c r="AT138" s="25" t="s">
        <v>369</v>
      </c>
      <c r="AU138" s="25" t="s">
        <v>79</v>
      </c>
    </row>
    <row r="139" spans="2:65" s="1" customFormat="1" ht="6.95" customHeight="1">
      <c r="B139" s="57"/>
      <c r="C139" s="58"/>
      <c r="D139" s="58"/>
      <c r="E139" s="58"/>
      <c r="F139" s="58"/>
      <c r="G139" s="58"/>
      <c r="H139" s="58"/>
      <c r="I139" s="151"/>
      <c r="J139" s="58"/>
      <c r="K139" s="58"/>
      <c r="L139" s="62"/>
    </row>
  </sheetData>
  <sheetProtection algorithmName="SHA-512" hashValue="ptJ277a9AjnqYj2jKhjfgxALkUYEscgZGlRghqyj0TC9KULZ36EL9skyfwEwCkCgvjsLZiBqVRCxemG6o8PukA==" saltValue="wcm5uRU1K6n5W3z/9/GW5Q==" spinCount="100000" sheet="1" objects="1" scenarios="1" formatCells="0" formatColumns="0" formatRows="0" sort="0" autoFilter="0"/>
  <autoFilter ref="C93:K138" xr:uid="{00000000-0009-0000-0000-000006000000}"/>
  <mergeCells count="15">
    <mergeCell ref="E84:H84"/>
    <mergeCell ref="E82:H82"/>
    <mergeCell ref="E86:H86"/>
    <mergeCell ref="G1:H1"/>
    <mergeCell ref="L2:V2"/>
    <mergeCell ref="E49:H49"/>
    <mergeCell ref="E53:H53"/>
    <mergeCell ref="E51:H51"/>
    <mergeCell ref="E55:H55"/>
    <mergeCell ref="E80:H80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600-000000000000}"/>
    <hyperlink ref="G1:H1" location="C62" display="2) Rekapitulace" xr:uid="{00000000-0004-0000-0600-000001000000}"/>
    <hyperlink ref="J1" location="C93" display="3) Soupis prací" xr:uid="{00000000-0004-0000-0600-000002000000}"/>
    <hyperlink ref="L1:V1" location="'Rekapitulace stavby'!C2" display="Rekapitulace stavby" xr:uid="{00000000-0004-0000-06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BR238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112</v>
      </c>
      <c r="AZ2" s="126" t="s">
        <v>272</v>
      </c>
      <c r="BA2" s="126" t="s">
        <v>21</v>
      </c>
      <c r="BB2" s="126" t="s">
        <v>21</v>
      </c>
      <c r="BC2" s="126" t="s">
        <v>3259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3260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3261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ROUND(J95,2)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ROUND(SUM(BE95:BE237), 2)</f>
        <v>0</v>
      </c>
      <c r="G34" s="43"/>
      <c r="H34" s="43"/>
      <c r="I34" s="143">
        <v>0.21</v>
      </c>
      <c r="J34" s="142">
        <f>ROUND(ROUND((SUM(BE95:BE237)),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ROUND(SUM(BF95:BF237), 2)</f>
        <v>0</v>
      </c>
      <c r="G35" s="43"/>
      <c r="H35" s="43"/>
      <c r="I35" s="143">
        <v>0.15</v>
      </c>
      <c r="J35" s="142">
        <f>ROUND(ROUND((SUM(BF95:BF237)),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ROUND(SUM(BG95:BG237),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ROUND(SUM(BH95:BH237),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ROUND(SUM(BI95:BI237),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3260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TI01 - Vodovod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J95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J96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J97</f>
        <v>0</v>
      </c>
      <c r="K66" s="174"/>
    </row>
    <row r="67" spans="2:12" s="9" customFormat="1" ht="19.899999999999999" customHeight="1">
      <c r="B67" s="168"/>
      <c r="C67" s="169"/>
      <c r="D67" s="170" t="s">
        <v>324</v>
      </c>
      <c r="E67" s="171"/>
      <c r="F67" s="171"/>
      <c r="G67" s="171"/>
      <c r="H67" s="171"/>
      <c r="I67" s="172"/>
      <c r="J67" s="173">
        <f>J175</f>
        <v>0</v>
      </c>
      <c r="K67" s="174"/>
    </row>
    <row r="68" spans="2:12" s="9" customFormat="1" ht="19.899999999999999" customHeight="1">
      <c r="B68" s="168"/>
      <c r="C68" s="169"/>
      <c r="D68" s="170" t="s">
        <v>3262</v>
      </c>
      <c r="E68" s="171"/>
      <c r="F68" s="171"/>
      <c r="G68" s="171"/>
      <c r="H68" s="171"/>
      <c r="I68" s="172"/>
      <c r="J68" s="173">
        <f>J194</f>
        <v>0</v>
      </c>
      <c r="K68" s="174"/>
    </row>
    <row r="69" spans="2:12" s="9" customFormat="1" ht="19.899999999999999" customHeight="1">
      <c r="B69" s="168"/>
      <c r="C69" s="169"/>
      <c r="D69" s="170" t="s">
        <v>3263</v>
      </c>
      <c r="E69" s="171"/>
      <c r="F69" s="171"/>
      <c r="G69" s="171"/>
      <c r="H69" s="171"/>
      <c r="I69" s="172"/>
      <c r="J69" s="173">
        <f>J231</f>
        <v>0</v>
      </c>
      <c r="K69" s="174"/>
    </row>
    <row r="70" spans="2:12" s="8" customFormat="1" ht="24.95" customHeight="1">
      <c r="B70" s="161"/>
      <c r="C70" s="162"/>
      <c r="D70" s="163" t="s">
        <v>328</v>
      </c>
      <c r="E70" s="164"/>
      <c r="F70" s="164"/>
      <c r="G70" s="164"/>
      <c r="H70" s="164"/>
      <c r="I70" s="165"/>
      <c r="J70" s="166">
        <f>J234</f>
        <v>0</v>
      </c>
      <c r="K70" s="167"/>
    </row>
    <row r="71" spans="2:12" s="9" customFormat="1" ht="19.899999999999999" customHeight="1">
      <c r="B71" s="168"/>
      <c r="C71" s="169"/>
      <c r="D71" s="170" t="s">
        <v>2705</v>
      </c>
      <c r="E71" s="171"/>
      <c r="F71" s="171"/>
      <c r="G71" s="171"/>
      <c r="H71" s="171"/>
      <c r="I71" s="172"/>
      <c r="J71" s="173">
        <f>J235</f>
        <v>0</v>
      </c>
      <c r="K71" s="174"/>
    </row>
    <row r="72" spans="2:12" s="1" customFormat="1" ht="21.75" customHeight="1">
      <c r="B72" s="42"/>
      <c r="C72" s="43"/>
      <c r="D72" s="43"/>
      <c r="E72" s="43"/>
      <c r="F72" s="43"/>
      <c r="G72" s="43"/>
      <c r="H72" s="43"/>
      <c r="I72" s="129"/>
      <c r="J72" s="43"/>
      <c r="K72" s="46"/>
    </row>
    <row r="73" spans="2:12" s="1" customFormat="1" ht="6.95" customHeight="1">
      <c r="B73" s="57"/>
      <c r="C73" s="58"/>
      <c r="D73" s="58"/>
      <c r="E73" s="58"/>
      <c r="F73" s="58"/>
      <c r="G73" s="58"/>
      <c r="H73" s="58"/>
      <c r="I73" s="151"/>
      <c r="J73" s="58"/>
      <c r="K73" s="59"/>
    </row>
    <row r="77" spans="2:12" s="1" customFormat="1" ht="6.95" customHeight="1">
      <c r="B77" s="60"/>
      <c r="C77" s="61"/>
      <c r="D77" s="61"/>
      <c r="E77" s="61"/>
      <c r="F77" s="61"/>
      <c r="G77" s="61"/>
      <c r="H77" s="61"/>
      <c r="I77" s="154"/>
      <c r="J77" s="61"/>
      <c r="K77" s="61"/>
      <c r="L77" s="62"/>
    </row>
    <row r="78" spans="2:12" s="1" customFormat="1" ht="36.950000000000003" customHeight="1">
      <c r="B78" s="42"/>
      <c r="C78" s="63" t="s">
        <v>345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4.45" customHeight="1">
      <c r="B80" s="42"/>
      <c r="C80" s="66" t="s">
        <v>18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22.5" customHeight="1">
      <c r="B81" s="42"/>
      <c r="C81" s="64"/>
      <c r="D81" s="64"/>
      <c r="E81" s="423" t="str">
        <f>E7</f>
        <v>Transformace ÚSP pro mládež Kvasiny – výstavba v lokalitě Kostelec nad Orlicí 2</v>
      </c>
      <c r="F81" s="424"/>
      <c r="G81" s="424"/>
      <c r="H81" s="424"/>
      <c r="I81" s="175"/>
      <c r="J81" s="64"/>
      <c r="K81" s="64"/>
      <c r="L81" s="62"/>
    </row>
    <row r="82" spans="2:63">
      <c r="B82" s="29"/>
      <c r="C82" s="66" t="s">
        <v>237</v>
      </c>
      <c r="D82" s="176"/>
      <c r="E82" s="176"/>
      <c r="F82" s="176"/>
      <c r="G82" s="176"/>
      <c r="H82" s="176"/>
      <c r="J82" s="176"/>
      <c r="K82" s="176"/>
      <c r="L82" s="177"/>
    </row>
    <row r="83" spans="2:63" ht="22.5" customHeight="1">
      <c r="B83" s="29"/>
      <c r="C83" s="176"/>
      <c r="D83" s="176"/>
      <c r="E83" s="423" t="s">
        <v>240</v>
      </c>
      <c r="F83" s="427"/>
      <c r="G83" s="427"/>
      <c r="H83" s="427"/>
      <c r="J83" s="176"/>
      <c r="K83" s="176"/>
      <c r="L83" s="177"/>
    </row>
    <row r="84" spans="2:63">
      <c r="B84" s="29"/>
      <c r="C84" s="66" t="s">
        <v>243</v>
      </c>
      <c r="D84" s="176"/>
      <c r="E84" s="176"/>
      <c r="F84" s="176"/>
      <c r="G84" s="176"/>
      <c r="H84" s="176"/>
      <c r="J84" s="176"/>
      <c r="K84" s="176"/>
      <c r="L84" s="177"/>
    </row>
    <row r="85" spans="2:63" s="1" customFormat="1" ht="22.5" customHeight="1">
      <c r="B85" s="42"/>
      <c r="C85" s="64"/>
      <c r="D85" s="64"/>
      <c r="E85" s="425" t="s">
        <v>3260</v>
      </c>
      <c r="F85" s="426"/>
      <c r="G85" s="426"/>
      <c r="H85" s="426"/>
      <c r="I85" s="175"/>
      <c r="J85" s="64"/>
      <c r="K85" s="64"/>
      <c r="L85" s="62"/>
    </row>
    <row r="86" spans="2:63" s="1" customFormat="1" ht="14.45" customHeight="1">
      <c r="B86" s="42"/>
      <c r="C86" s="66" t="s">
        <v>248</v>
      </c>
      <c r="D86" s="64"/>
      <c r="E86" s="64"/>
      <c r="F86" s="64"/>
      <c r="G86" s="64"/>
      <c r="H86" s="64"/>
      <c r="I86" s="175"/>
      <c r="J86" s="64"/>
      <c r="K86" s="64"/>
      <c r="L86" s="62"/>
    </row>
    <row r="87" spans="2:63" s="1" customFormat="1" ht="23.25" customHeight="1">
      <c r="B87" s="42"/>
      <c r="C87" s="64"/>
      <c r="D87" s="64"/>
      <c r="E87" s="394" t="str">
        <f>E13</f>
        <v>TI01 - Vodovod</v>
      </c>
      <c r="F87" s="426"/>
      <c r="G87" s="426"/>
      <c r="H87" s="426"/>
      <c r="I87" s="175"/>
      <c r="J87" s="64"/>
      <c r="K87" s="64"/>
      <c r="L87" s="62"/>
    </row>
    <row r="88" spans="2:63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3" s="1" customFormat="1" ht="18" customHeight="1">
      <c r="B89" s="42"/>
      <c r="C89" s="66" t="s">
        <v>23</v>
      </c>
      <c r="D89" s="64"/>
      <c r="E89" s="64"/>
      <c r="F89" s="178" t="str">
        <f>F16</f>
        <v xml:space="preserve"> </v>
      </c>
      <c r="G89" s="64"/>
      <c r="H89" s="64"/>
      <c r="I89" s="179" t="s">
        <v>25</v>
      </c>
      <c r="J89" s="74" t="str">
        <f>IF(J16="","",J16)</f>
        <v>11. 5. 2017</v>
      </c>
      <c r="K89" s="64"/>
      <c r="L89" s="62"/>
    </row>
    <row r="90" spans="2:63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63" s="1" customFormat="1">
      <c r="B91" s="42"/>
      <c r="C91" s="66" t="s">
        <v>27</v>
      </c>
      <c r="D91" s="64"/>
      <c r="E91" s="64"/>
      <c r="F91" s="178" t="str">
        <f>E19</f>
        <v xml:space="preserve"> </v>
      </c>
      <c r="G91" s="64"/>
      <c r="H91" s="64"/>
      <c r="I91" s="179" t="s">
        <v>32</v>
      </c>
      <c r="J91" s="178" t="str">
        <f>E25</f>
        <v xml:space="preserve"> </v>
      </c>
      <c r="K91" s="64"/>
      <c r="L91" s="62"/>
    </row>
    <row r="92" spans="2:63" s="1" customFormat="1" ht="14.45" customHeight="1">
      <c r="B92" s="42"/>
      <c r="C92" s="66" t="s">
        <v>30</v>
      </c>
      <c r="D92" s="64"/>
      <c r="E92" s="64"/>
      <c r="F92" s="178" t="str">
        <f>IF(E22="","",E22)</f>
        <v/>
      </c>
      <c r="G92" s="64"/>
      <c r="H92" s="64"/>
      <c r="I92" s="175"/>
      <c r="J92" s="64"/>
      <c r="K92" s="64"/>
      <c r="L92" s="62"/>
    </row>
    <row r="93" spans="2:63" s="1" customFormat="1" ht="10.3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63" s="10" customFormat="1" ht="29.25" customHeight="1">
      <c r="B94" s="180"/>
      <c r="C94" s="181" t="s">
        <v>346</v>
      </c>
      <c r="D94" s="182" t="s">
        <v>55</v>
      </c>
      <c r="E94" s="182" t="s">
        <v>51</v>
      </c>
      <c r="F94" s="182" t="s">
        <v>347</v>
      </c>
      <c r="G94" s="182" t="s">
        <v>348</v>
      </c>
      <c r="H94" s="182" t="s">
        <v>349</v>
      </c>
      <c r="I94" s="183" t="s">
        <v>350</v>
      </c>
      <c r="J94" s="182" t="s">
        <v>317</v>
      </c>
      <c r="K94" s="184" t="s">
        <v>351</v>
      </c>
      <c r="L94" s="185"/>
      <c r="M94" s="82" t="s">
        <v>352</v>
      </c>
      <c r="N94" s="83" t="s">
        <v>40</v>
      </c>
      <c r="O94" s="83" t="s">
        <v>353</v>
      </c>
      <c r="P94" s="83" t="s">
        <v>354</v>
      </c>
      <c r="Q94" s="83" t="s">
        <v>355</v>
      </c>
      <c r="R94" s="83" t="s">
        <v>356</v>
      </c>
      <c r="S94" s="83" t="s">
        <v>357</v>
      </c>
      <c r="T94" s="84" t="s">
        <v>358</v>
      </c>
    </row>
    <row r="95" spans="2:63" s="1" customFormat="1" ht="29.25" customHeight="1">
      <c r="B95" s="42"/>
      <c r="C95" s="88" t="s">
        <v>318</v>
      </c>
      <c r="D95" s="64"/>
      <c r="E95" s="64"/>
      <c r="F95" s="64"/>
      <c r="G95" s="64"/>
      <c r="H95" s="64"/>
      <c r="I95" s="175"/>
      <c r="J95" s="186">
        <f>BK95</f>
        <v>0</v>
      </c>
      <c r="K95" s="64"/>
      <c r="L95" s="62"/>
      <c r="M95" s="85"/>
      <c r="N95" s="86"/>
      <c r="O95" s="86"/>
      <c r="P95" s="187">
        <f>P96+P234</f>
        <v>0</v>
      </c>
      <c r="Q95" s="86"/>
      <c r="R95" s="187">
        <f>R96+R234</f>
        <v>8.9756070599999997</v>
      </c>
      <c r="S95" s="86"/>
      <c r="T95" s="188">
        <f>T96+T234</f>
        <v>0</v>
      </c>
      <c r="AT95" s="25" t="s">
        <v>69</v>
      </c>
      <c r="AU95" s="25" t="s">
        <v>319</v>
      </c>
      <c r="BK95" s="189">
        <f>BK96+BK234</f>
        <v>0</v>
      </c>
    </row>
    <row r="96" spans="2:63" s="11" customFormat="1" ht="37.35" customHeight="1">
      <c r="B96" s="190"/>
      <c r="C96" s="191"/>
      <c r="D96" s="192" t="s">
        <v>69</v>
      </c>
      <c r="E96" s="193" t="s">
        <v>359</v>
      </c>
      <c r="F96" s="193" t="s">
        <v>360</v>
      </c>
      <c r="G96" s="191"/>
      <c r="H96" s="191"/>
      <c r="I96" s="194"/>
      <c r="J96" s="195">
        <f>BK96</f>
        <v>0</v>
      </c>
      <c r="K96" s="191"/>
      <c r="L96" s="196"/>
      <c r="M96" s="197"/>
      <c r="N96" s="198"/>
      <c r="O96" s="198"/>
      <c r="P96" s="199">
        <f>P97+P175+P194+P231</f>
        <v>0</v>
      </c>
      <c r="Q96" s="198"/>
      <c r="R96" s="199">
        <f>R97+R175+R194+R231</f>
        <v>8.9736070599999991</v>
      </c>
      <c r="S96" s="198"/>
      <c r="T96" s="200">
        <f>T97+T175+T194+T231</f>
        <v>0</v>
      </c>
      <c r="AR96" s="201" t="s">
        <v>77</v>
      </c>
      <c r="AT96" s="202" t="s">
        <v>69</v>
      </c>
      <c r="AU96" s="202" t="s">
        <v>70</v>
      </c>
      <c r="AY96" s="201" t="s">
        <v>361</v>
      </c>
      <c r="BK96" s="203">
        <f>BK97+BK175+BK194+BK231</f>
        <v>0</v>
      </c>
    </row>
    <row r="97" spans="2:65" s="11" customFormat="1" ht="19.899999999999999" customHeight="1">
      <c r="B97" s="190"/>
      <c r="C97" s="191"/>
      <c r="D97" s="204" t="s">
        <v>69</v>
      </c>
      <c r="E97" s="205" t="s">
        <v>77</v>
      </c>
      <c r="F97" s="205" t="s">
        <v>362</v>
      </c>
      <c r="G97" s="191"/>
      <c r="H97" s="191"/>
      <c r="I97" s="194"/>
      <c r="J97" s="206">
        <f>BK97</f>
        <v>0</v>
      </c>
      <c r="K97" s="191"/>
      <c r="L97" s="196"/>
      <c r="M97" s="197"/>
      <c r="N97" s="198"/>
      <c r="O97" s="198"/>
      <c r="P97" s="199">
        <f>SUM(P98:P174)</f>
        <v>0</v>
      </c>
      <c r="Q97" s="198"/>
      <c r="R97" s="199">
        <f>SUM(R98:R174)</f>
        <v>0.107751</v>
      </c>
      <c r="S97" s="198"/>
      <c r="T97" s="200">
        <f>SUM(T98:T174)</f>
        <v>0</v>
      </c>
      <c r="AR97" s="201" t="s">
        <v>77</v>
      </c>
      <c r="AT97" s="202" t="s">
        <v>69</v>
      </c>
      <c r="AU97" s="202" t="s">
        <v>77</v>
      </c>
      <c r="AY97" s="201" t="s">
        <v>361</v>
      </c>
      <c r="BK97" s="203">
        <f>SUM(BK98:BK174)</f>
        <v>0</v>
      </c>
    </row>
    <row r="98" spans="2:65" s="1" customFormat="1" ht="22.5" customHeight="1">
      <c r="B98" s="42"/>
      <c r="C98" s="207" t="s">
        <v>77</v>
      </c>
      <c r="D98" s="207" t="s">
        <v>363</v>
      </c>
      <c r="E98" s="208" t="s">
        <v>3264</v>
      </c>
      <c r="F98" s="209" t="s">
        <v>3265</v>
      </c>
      <c r="G98" s="210" t="s">
        <v>366</v>
      </c>
      <c r="H98" s="211">
        <v>22.05</v>
      </c>
      <c r="I98" s="212"/>
      <c r="J98" s="213">
        <f>ROUND(I98*H98,2)</f>
        <v>0</v>
      </c>
      <c r="K98" s="209" t="s">
        <v>367</v>
      </c>
      <c r="L98" s="62"/>
      <c r="M98" s="214" t="s">
        <v>21</v>
      </c>
      <c r="N98" s="215" t="s">
        <v>41</v>
      </c>
      <c r="O98" s="43"/>
      <c r="P98" s="216">
        <f>O98*H98</f>
        <v>0</v>
      </c>
      <c r="Q98" s="216">
        <v>0</v>
      </c>
      <c r="R98" s="216">
        <f>Q98*H98</f>
        <v>0</v>
      </c>
      <c r="S98" s="216">
        <v>0</v>
      </c>
      <c r="T98" s="217">
        <f>S98*H98</f>
        <v>0</v>
      </c>
      <c r="AR98" s="25" t="s">
        <v>147</v>
      </c>
      <c r="AT98" s="25" t="s">
        <v>363</v>
      </c>
      <c r="AU98" s="25" t="s">
        <v>79</v>
      </c>
      <c r="AY98" s="25" t="s">
        <v>361</v>
      </c>
      <c r="BE98" s="218">
        <f>IF(N98="základní",J98,0)</f>
        <v>0</v>
      </c>
      <c r="BF98" s="218">
        <f>IF(N98="snížená",J98,0)</f>
        <v>0</v>
      </c>
      <c r="BG98" s="218">
        <f>IF(N98="zákl. přenesená",J98,0)</f>
        <v>0</v>
      </c>
      <c r="BH98" s="218">
        <f>IF(N98="sníž. přenesená",J98,0)</f>
        <v>0</v>
      </c>
      <c r="BI98" s="218">
        <f>IF(N98="nulová",J98,0)</f>
        <v>0</v>
      </c>
      <c r="BJ98" s="25" t="s">
        <v>77</v>
      </c>
      <c r="BK98" s="218">
        <f>ROUND(I98*H98,2)</f>
        <v>0</v>
      </c>
      <c r="BL98" s="25" t="s">
        <v>147</v>
      </c>
      <c r="BM98" s="25" t="s">
        <v>79</v>
      </c>
    </row>
    <row r="99" spans="2:65" s="1" customFormat="1" ht="13.5">
      <c r="B99" s="42"/>
      <c r="C99" s="64"/>
      <c r="D99" s="219" t="s">
        <v>369</v>
      </c>
      <c r="E99" s="64"/>
      <c r="F99" s="220" t="s">
        <v>3265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369</v>
      </c>
      <c r="AU99" s="25" t="s">
        <v>79</v>
      </c>
    </row>
    <row r="100" spans="2:65" s="13" customFormat="1" ht="13.5">
      <c r="B100" s="233"/>
      <c r="C100" s="234"/>
      <c r="D100" s="219" t="s">
        <v>371</v>
      </c>
      <c r="E100" s="245" t="s">
        <v>21</v>
      </c>
      <c r="F100" s="246" t="s">
        <v>3266</v>
      </c>
      <c r="G100" s="234"/>
      <c r="H100" s="247">
        <v>22.05</v>
      </c>
      <c r="I100" s="239"/>
      <c r="J100" s="234"/>
      <c r="K100" s="234"/>
      <c r="L100" s="240"/>
      <c r="M100" s="241"/>
      <c r="N100" s="242"/>
      <c r="O100" s="242"/>
      <c r="P100" s="242"/>
      <c r="Q100" s="242"/>
      <c r="R100" s="242"/>
      <c r="S100" s="242"/>
      <c r="T100" s="243"/>
      <c r="AT100" s="244" t="s">
        <v>371</v>
      </c>
      <c r="AU100" s="244" t="s">
        <v>79</v>
      </c>
      <c r="AV100" s="13" t="s">
        <v>79</v>
      </c>
      <c r="AW100" s="13" t="s">
        <v>33</v>
      </c>
      <c r="AX100" s="13" t="s">
        <v>70</v>
      </c>
      <c r="AY100" s="244" t="s">
        <v>361</v>
      </c>
    </row>
    <row r="101" spans="2:65" s="14" customFormat="1" ht="13.5">
      <c r="B101" s="248"/>
      <c r="C101" s="249"/>
      <c r="D101" s="235" t="s">
        <v>371</v>
      </c>
      <c r="E101" s="250" t="s">
        <v>21</v>
      </c>
      <c r="F101" s="251" t="s">
        <v>2712</v>
      </c>
      <c r="G101" s="249"/>
      <c r="H101" s="252">
        <v>22.05</v>
      </c>
      <c r="I101" s="253"/>
      <c r="J101" s="249"/>
      <c r="K101" s="249"/>
      <c r="L101" s="254"/>
      <c r="M101" s="255"/>
      <c r="N101" s="256"/>
      <c r="O101" s="256"/>
      <c r="P101" s="256"/>
      <c r="Q101" s="256"/>
      <c r="R101" s="256"/>
      <c r="S101" s="256"/>
      <c r="T101" s="257"/>
      <c r="AT101" s="258" t="s">
        <v>371</v>
      </c>
      <c r="AU101" s="258" t="s">
        <v>79</v>
      </c>
      <c r="AV101" s="14" t="s">
        <v>147</v>
      </c>
      <c r="AW101" s="14" t="s">
        <v>33</v>
      </c>
      <c r="AX101" s="14" t="s">
        <v>77</v>
      </c>
      <c r="AY101" s="258" t="s">
        <v>361</v>
      </c>
    </row>
    <row r="102" spans="2:65" s="1" customFormat="1" ht="22.5" customHeight="1">
      <c r="B102" s="42"/>
      <c r="C102" s="207" t="s">
        <v>79</v>
      </c>
      <c r="D102" s="207" t="s">
        <v>363</v>
      </c>
      <c r="E102" s="208" t="s">
        <v>3267</v>
      </c>
      <c r="F102" s="209" t="s">
        <v>3268</v>
      </c>
      <c r="G102" s="210" t="s">
        <v>366</v>
      </c>
      <c r="H102" s="211">
        <v>11.025</v>
      </c>
      <c r="I102" s="212"/>
      <c r="J102" s="213">
        <f>ROUND(I102*H102,2)</f>
        <v>0</v>
      </c>
      <c r="K102" s="209" t="s">
        <v>367</v>
      </c>
      <c r="L102" s="62"/>
      <c r="M102" s="214" t="s">
        <v>21</v>
      </c>
      <c r="N102" s="215" t="s">
        <v>41</v>
      </c>
      <c r="O102" s="43"/>
      <c r="P102" s="216">
        <f>O102*H102</f>
        <v>0</v>
      </c>
      <c r="Q102" s="216">
        <v>0</v>
      </c>
      <c r="R102" s="216">
        <f>Q102*H102</f>
        <v>0</v>
      </c>
      <c r="S102" s="216">
        <v>0</v>
      </c>
      <c r="T102" s="217">
        <f>S102*H102</f>
        <v>0</v>
      </c>
      <c r="AR102" s="25" t="s">
        <v>147</v>
      </c>
      <c r="AT102" s="25" t="s">
        <v>363</v>
      </c>
      <c r="AU102" s="25" t="s">
        <v>79</v>
      </c>
      <c r="AY102" s="25" t="s">
        <v>361</v>
      </c>
      <c r="BE102" s="218">
        <f>IF(N102="základní",J102,0)</f>
        <v>0</v>
      </c>
      <c r="BF102" s="218">
        <f>IF(N102="snížená",J102,0)</f>
        <v>0</v>
      </c>
      <c r="BG102" s="218">
        <f>IF(N102="zákl. přenesená",J102,0)</f>
        <v>0</v>
      </c>
      <c r="BH102" s="218">
        <f>IF(N102="sníž. přenesená",J102,0)</f>
        <v>0</v>
      </c>
      <c r="BI102" s="218">
        <f>IF(N102="nulová",J102,0)</f>
        <v>0</v>
      </c>
      <c r="BJ102" s="25" t="s">
        <v>77</v>
      </c>
      <c r="BK102" s="218">
        <f>ROUND(I102*H102,2)</f>
        <v>0</v>
      </c>
      <c r="BL102" s="25" t="s">
        <v>147</v>
      </c>
      <c r="BM102" s="25" t="s">
        <v>147</v>
      </c>
    </row>
    <row r="103" spans="2:65" s="1" customFormat="1" ht="13.5">
      <c r="B103" s="42"/>
      <c r="C103" s="64"/>
      <c r="D103" s="219" t="s">
        <v>369</v>
      </c>
      <c r="E103" s="64"/>
      <c r="F103" s="220" t="s">
        <v>3268</v>
      </c>
      <c r="G103" s="64"/>
      <c r="H103" s="64"/>
      <c r="I103" s="175"/>
      <c r="J103" s="64"/>
      <c r="K103" s="64"/>
      <c r="L103" s="62"/>
      <c r="M103" s="221"/>
      <c r="N103" s="43"/>
      <c r="O103" s="43"/>
      <c r="P103" s="43"/>
      <c r="Q103" s="43"/>
      <c r="R103" s="43"/>
      <c r="S103" s="43"/>
      <c r="T103" s="79"/>
      <c r="AT103" s="25" t="s">
        <v>369</v>
      </c>
      <c r="AU103" s="25" t="s">
        <v>79</v>
      </c>
    </row>
    <row r="104" spans="2:65" s="13" customFormat="1" ht="13.5">
      <c r="B104" s="233"/>
      <c r="C104" s="234"/>
      <c r="D104" s="219" t="s">
        <v>371</v>
      </c>
      <c r="E104" s="245" t="s">
        <v>21</v>
      </c>
      <c r="F104" s="246" t="s">
        <v>3269</v>
      </c>
      <c r="G104" s="234"/>
      <c r="H104" s="247">
        <v>11.025</v>
      </c>
      <c r="I104" s="239"/>
      <c r="J104" s="234"/>
      <c r="K104" s="234"/>
      <c r="L104" s="240"/>
      <c r="M104" s="241"/>
      <c r="N104" s="242"/>
      <c r="O104" s="242"/>
      <c r="P104" s="242"/>
      <c r="Q104" s="242"/>
      <c r="R104" s="242"/>
      <c r="S104" s="242"/>
      <c r="T104" s="243"/>
      <c r="AT104" s="244" t="s">
        <v>371</v>
      </c>
      <c r="AU104" s="244" t="s">
        <v>79</v>
      </c>
      <c r="AV104" s="13" t="s">
        <v>79</v>
      </c>
      <c r="AW104" s="13" t="s">
        <v>33</v>
      </c>
      <c r="AX104" s="13" t="s">
        <v>70</v>
      </c>
      <c r="AY104" s="244" t="s">
        <v>361</v>
      </c>
    </row>
    <row r="105" spans="2:65" s="14" customFormat="1" ht="13.5">
      <c r="B105" s="248"/>
      <c r="C105" s="249"/>
      <c r="D105" s="235" t="s">
        <v>371</v>
      </c>
      <c r="E105" s="250" t="s">
        <v>21</v>
      </c>
      <c r="F105" s="251" t="s">
        <v>2712</v>
      </c>
      <c r="G105" s="249"/>
      <c r="H105" s="252">
        <v>11.025</v>
      </c>
      <c r="I105" s="253"/>
      <c r="J105" s="249"/>
      <c r="K105" s="249"/>
      <c r="L105" s="254"/>
      <c r="M105" s="255"/>
      <c r="N105" s="256"/>
      <c r="O105" s="256"/>
      <c r="P105" s="256"/>
      <c r="Q105" s="256"/>
      <c r="R105" s="256"/>
      <c r="S105" s="256"/>
      <c r="T105" s="257"/>
      <c r="AT105" s="258" t="s">
        <v>371</v>
      </c>
      <c r="AU105" s="258" t="s">
        <v>79</v>
      </c>
      <c r="AV105" s="14" t="s">
        <v>147</v>
      </c>
      <c r="AW105" s="14" t="s">
        <v>33</v>
      </c>
      <c r="AX105" s="14" t="s">
        <v>77</v>
      </c>
      <c r="AY105" s="258" t="s">
        <v>361</v>
      </c>
    </row>
    <row r="106" spans="2:65" s="1" customFormat="1" ht="22.5" customHeight="1">
      <c r="B106" s="42"/>
      <c r="C106" s="207" t="s">
        <v>87</v>
      </c>
      <c r="D106" s="207" t="s">
        <v>363</v>
      </c>
      <c r="E106" s="208" t="s">
        <v>2709</v>
      </c>
      <c r="F106" s="209" t="s">
        <v>2710</v>
      </c>
      <c r="G106" s="210" t="s">
        <v>366</v>
      </c>
      <c r="H106" s="211">
        <v>36.4</v>
      </c>
      <c r="I106" s="212"/>
      <c r="J106" s="213">
        <f>ROUND(I106*H106,2)</f>
        <v>0</v>
      </c>
      <c r="K106" s="209" t="s">
        <v>367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79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398</v>
      </c>
    </row>
    <row r="107" spans="2:65" s="1" customFormat="1" ht="13.5">
      <c r="B107" s="42"/>
      <c r="C107" s="64"/>
      <c r="D107" s="219" t="s">
        <v>369</v>
      </c>
      <c r="E107" s="64"/>
      <c r="F107" s="220" t="s">
        <v>2710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79</v>
      </c>
    </row>
    <row r="108" spans="2:65" s="13" customFormat="1" ht="13.5">
      <c r="B108" s="233"/>
      <c r="C108" s="234"/>
      <c r="D108" s="219" t="s">
        <v>371</v>
      </c>
      <c r="E108" s="245" t="s">
        <v>21</v>
      </c>
      <c r="F108" s="246" t="s">
        <v>3270</v>
      </c>
      <c r="G108" s="234"/>
      <c r="H108" s="247">
        <v>36.4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79</v>
      </c>
      <c r="AV108" s="13" t="s">
        <v>79</v>
      </c>
      <c r="AW108" s="13" t="s">
        <v>33</v>
      </c>
      <c r="AX108" s="13" t="s">
        <v>70</v>
      </c>
      <c r="AY108" s="244" t="s">
        <v>361</v>
      </c>
    </row>
    <row r="109" spans="2:65" s="14" customFormat="1" ht="13.5">
      <c r="B109" s="248"/>
      <c r="C109" s="249"/>
      <c r="D109" s="235" t="s">
        <v>371</v>
      </c>
      <c r="E109" s="250" t="s">
        <v>21</v>
      </c>
      <c r="F109" s="251" t="s">
        <v>2712</v>
      </c>
      <c r="G109" s="249"/>
      <c r="H109" s="252">
        <v>36.4</v>
      </c>
      <c r="I109" s="253"/>
      <c r="J109" s="249"/>
      <c r="K109" s="249"/>
      <c r="L109" s="254"/>
      <c r="M109" s="255"/>
      <c r="N109" s="256"/>
      <c r="O109" s="256"/>
      <c r="P109" s="256"/>
      <c r="Q109" s="256"/>
      <c r="R109" s="256"/>
      <c r="S109" s="256"/>
      <c r="T109" s="257"/>
      <c r="AT109" s="258" t="s">
        <v>371</v>
      </c>
      <c r="AU109" s="258" t="s">
        <v>79</v>
      </c>
      <c r="AV109" s="14" t="s">
        <v>147</v>
      </c>
      <c r="AW109" s="14" t="s">
        <v>33</v>
      </c>
      <c r="AX109" s="14" t="s">
        <v>77</v>
      </c>
      <c r="AY109" s="258" t="s">
        <v>361</v>
      </c>
    </row>
    <row r="110" spans="2:65" s="1" customFormat="1" ht="31.5" customHeight="1">
      <c r="B110" s="42"/>
      <c r="C110" s="207" t="s">
        <v>147</v>
      </c>
      <c r="D110" s="207" t="s">
        <v>363</v>
      </c>
      <c r="E110" s="208" t="s">
        <v>2713</v>
      </c>
      <c r="F110" s="209" t="s">
        <v>2714</v>
      </c>
      <c r="G110" s="210" t="s">
        <v>366</v>
      </c>
      <c r="H110" s="211">
        <v>18.2</v>
      </c>
      <c r="I110" s="212"/>
      <c r="J110" s="213">
        <f>ROUND(I110*H110,2)</f>
        <v>0</v>
      </c>
      <c r="K110" s="209" t="s">
        <v>367</v>
      </c>
      <c r="L110" s="62"/>
      <c r="M110" s="214" t="s">
        <v>21</v>
      </c>
      <c r="N110" s="215" t="s">
        <v>41</v>
      </c>
      <c r="O110" s="43"/>
      <c r="P110" s="216">
        <f>O110*H110</f>
        <v>0</v>
      </c>
      <c r="Q110" s="216">
        <v>0</v>
      </c>
      <c r="R110" s="216">
        <f>Q110*H110</f>
        <v>0</v>
      </c>
      <c r="S110" s="216">
        <v>0</v>
      </c>
      <c r="T110" s="217">
        <f>S110*H110</f>
        <v>0</v>
      </c>
      <c r="AR110" s="25" t="s">
        <v>147</v>
      </c>
      <c r="AT110" s="25" t="s">
        <v>363</v>
      </c>
      <c r="AU110" s="25" t="s">
        <v>79</v>
      </c>
      <c r="AY110" s="25" t="s">
        <v>361</v>
      </c>
      <c r="BE110" s="218">
        <f>IF(N110="základní",J110,0)</f>
        <v>0</v>
      </c>
      <c r="BF110" s="218">
        <f>IF(N110="snížená",J110,0)</f>
        <v>0</v>
      </c>
      <c r="BG110" s="218">
        <f>IF(N110="zákl. přenesená",J110,0)</f>
        <v>0</v>
      </c>
      <c r="BH110" s="218">
        <f>IF(N110="sníž. přenesená",J110,0)</f>
        <v>0</v>
      </c>
      <c r="BI110" s="218">
        <f>IF(N110="nulová",J110,0)</f>
        <v>0</v>
      </c>
      <c r="BJ110" s="25" t="s">
        <v>77</v>
      </c>
      <c r="BK110" s="218">
        <f>ROUND(I110*H110,2)</f>
        <v>0</v>
      </c>
      <c r="BL110" s="25" t="s">
        <v>147</v>
      </c>
      <c r="BM110" s="25" t="s">
        <v>417</v>
      </c>
    </row>
    <row r="111" spans="2:65" s="1" customFormat="1" ht="13.5">
      <c r="B111" s="42"/>
      <c r="C111" s="64"/>
      <c r="D111" s="219" t="s">
        <v>369</v>
      </c>
      <c r="E111" s="64"/>
      <c r="F111" s="220" t="s">
        <v>2714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369</v>
      </c>
      <c r="AU111" s="25" t="s">
        <v>79</v>
      </c>
    </row>
    <row r="112" spans="2:65" s="13" customFormat="1" ht="13.5">
      <c r="B112" s="233"/>
      <c r="C112" s="234"/>
      <c r="D112" s="219" t="s">
        <v>371</v>
      </c>
      <c r="E112" s="245" t="s">
        <v>21</v>
      </c>
      <c r="F112" s="246" t="s">
        <v>3271</v>
      </c>
      <c r="G112" s="234"/>
      <c r="H112" s="247">
        <v>18.2</v>
      </c>
      <c r="I112" s="239"/>
      <c r="J112" s="234"/>
      <c r="K112" s="234"/>
      <c r="L112" s="240"/>
      <c r="M112" s="241"/>
      <c r="N112" s="242"/>
      <c r="O112" s="242"/>
      <c r="P112" s="242"/>
      <c r="Q112" s="242"/>
      <c r="R112" s="242"/>
      <c r="S112" s="242"/>
      <c r="T112" s="243"/>
      <c r="AT112" s="244" t="s">
        <v>371</v>
      </c>
      <c r="AU112" s="244" t="s">
        <v>79</v>
      </c>
      <c r="AV112" s="13" t="s">
        <v>79</v>
      </c>
      <c r="AW112" s="13" t="s">
        <v>33</v>
      </c>
      <c r="AX112" s="13" t="s">
        <v>70</v>
      </c>
      <c r="AY112" s="244" t="s">
        <v>361</v>
      </c>
    </row>
    <row r="113" spans="2:65" s="14" customFormat="1" ht="13.5">
      <c r="B113" s="248"/>
      <c r="C113" s="249"/>
      <c r="D113" s="235" t="s">
        <v>371</v>
      </c>
      <c r="E113" s="250" t="s">
        <v>21</v>
      </c>
      <c r="F113" s="251" t="s">
        <v>2712</v>
      </c>
      <c r="G113" s="249"/>
      <c r="H113" s="252">
        <v>18.2</v>
      </c>
      <c r="I113" s="253"/>
      <c r="J113" s="249"/>
      <c r="K113" s="249"/>
      <c r="L113" s="254"/>
      <c r="M113" s="255"/>
      <c r="N113" s="256"/>
      <c r="O113" s="256"/>
      <c r="P113" s="256"/>
      <c r="Q113" s="256"/>
      <c r="R113" s="256"/>
      <c r="S113" s="256"/>
      <c r="T113" s="257"/>
      <c r="AT113" s="258" t="s">
        <v>371</v>
      </c>
      <c r="AU113" s="258" t="s">
        <v>79</v>
      </c>
      <c r="AV113" s="14" t="s">
        <v>147</v>
      </c>
      <c r="AW113" s="14" t="s">
        <v>33</v>
      </c>
      <c r="AX113" s="14" t="s">
        <v>77</v>
      </c>
      <c r="AY113" s="258" t="s">
        <v>361</v>
      </c>
    </row>
    <row r="114" spans="2:65" s="1" customFormat="1" ht="22.5" customHeight="1">
      <c r="B114" s="42"/>
      <c r="C114" s="207" t="s">
        <v>287</v>
      </c>
      <c r="D114" s="207" t="s">
        <v>363</v>
      </c>
      <c r="E114" s="208" t="s">
        <v>3272</v>
      </c>
      <c r="F114" s="209" t="s">
        <v>3273</v>
      </c>
      <c r="G114" s="210" t="s">
        <v>459</v>
      </c>
      <c r="H114" s="211">
        <v>116.2</v>
      </c>
      <c r="I114" s="212"/>
      <c r="J114" s="213">
        <f>ROUND(I114*H114,2)</f>
        <v>0</v>
      </c>
      <c r="K114" s="209" t="s">
        <v>367</v>
      </c>
      <c r="L114" s="62"/>
      <c r="M114" s="214" t="s">
        <v>21</v>
      </c>
      <c r="N114" s="215" t="s">
        <v>41</v>
      </c>
      <c r="O114" s="43"/>
      <c r="P114" s="216">
        <f>O114*H114</f>
        <v>0</v>
      </c>
      <c r="Q114" s="216">
        <v>8.4000000000000003E-4</v>
      </c>
      <c r="R114" s="216">
        <f>Q114*H114</f>
        <v>9.7608E-2</v>
      </c>
      <c r="S114" s="216">
        <v>0</v>
      </c>
      <c r="T114" s="217">
        <f>S114*H114</f>
        <v>0</v>
      </c>
      <c r="AR114" s="25" t="s">
        <v>147</v>
      </c>
      <c r="AT114" s="25" t="s">
        <v>363</v>
      </c>
      <c r="AU114" s="25" t="s">
        <v>79</v>
      </c>
      <c r="AY114" s="25" t="s">
        <v>361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25" t="s">
        <v>77</v>
      </c>
      <c r="BK114" s="218">
        <f>ROUND(I114*H114,2)</f>
        <v>0</v>
      </c>
      <c r="BL114" s="25" t="s">
        <v>147</v>
      </c>
      <c r="BM114" s="25" t="s">
        <v>430</v>
      </c>
    </row>
    <row r="115" spans="2:65" s="1" customFormat="1" ht="13.5">
      <c r="B115" s="42"/>
      <c r="C115" s="64"/>
      <c r="D115" s="219" t="s">
        <v>369</v>
      </c>
      <c r="E115" s="64"/>
      <c r="F115" s="220" t="s">
        <v>3273</v>
      </c>
      <c r="G115" s="64"/>
      <c r="H115" s="64"/>
      <c r="I115" s="175"/>
      <c r="J115" s="64"/>
      <c r="K115" s="64"/>
      <c r="L115" s="62"/>
      <c r="M115" s="221"/>
      <c r="N115" s="43"/>
      <c r="O115" s="43"/>
      <c r="P115" s="43"/>
      <c r="Q115" s="43"/>
      <c r="R115" s="43"/>
      <c r="S115" s="43"/>
      <c r="T115" s="79"/>
      <c r="AT115" s="25" t="s">
        <v>369</v>
      </c>
      <c r="AU115" s="25" t="s">
        <v>79</v>
      </c>
    </row>
    <row r="116" spans="2:65" s="13" customFormat="1" ht="13.5">
      <c r="B116" s="233"/>
      <c r="C116" s="234"/>
      <c r="D116" s="219" t="s">
        <v>371</v>
      </c>
      <c r="E116" s="245" t="s">
        <v>21</v>
      </c>
      <c r="F116" s="246" t="s">
        <v>3274</v>
      </c>
      <c r="G116" s="234"/>
      <c r="H116" s="247">
        <v>91</v>
      </c>
      <c r="I116" s="239"/>
      <c r="J116" s="234"/>
      <c r="K116" s="234"/>
      <c r="L116" s="240"/>
      <c r="M116" s="241"/>
      <c r="N116" s="242"/>
      <c r="O116" s="242"/>
      <c r="P116" s="242"/>
      <c r="Q116" s="242"/>
      <c r="R116" s="242"/>
      <c r="S116" s="242"/>
      <c r="T116" s="243"/>
      <c r="AT116" s="244" t="s">
        <v>371</v>
      </c>
      <c r="AU116" s="244" t="s">
        <v>79</v>
      </c>
      <c r="AV116" s="13" t="s">
        <v>79</v>
      </c>
      <c r="AW116" s="13" t="s">
        <v>33</v>
      </c>
      <c r="AX116" s="13" t="s">
        <v>70</v>
      </c>
      <c r="AY116" s="244" t="s">
        <v>361</v>
      </c>
    </row>
    <row r="117" spans="2:65" s="13" customFormat="1" ht="13.5">
      <c r="B117" s="233"/>
      <c r="C117" s="234"/>
      <c r="D117" s="219" t="s">
        <v>371</v>
      </c>
      <c r="E117" s="245" t="s">
        <v>21</v>
      </c>
      <c r="F117" s="246" t="s">
        <v>3275</v>
      </c>
      <c r="G117" s="234"/>
      <c r="H117" s="247">
        <v>25.2</v>
      </c>
      <c r="I117" s="239"/>
      <c r="J117" s="234"/>
      <c r="K117" s="234"/>
      <c r="L117" s="240"/>
      <c r="M117" s="241"/>
      <c r="N117" s="242"/>
      <c r="O117" s="242"/>
      <c r="P117" s="242"/>
      <c r="Q117" s="242"/>
      <c r="R117" s="242"/>
      <c r="S117" s="242"/>
      <c r="T117" s="243"/>
      <c r="AT117" s="244" t="s">
        <v>371</v>
      </c>
      <c r="AU117" s="244" t="s">
        <v>79</v>
      </c>
      <c r="AV117" s="13" t="s">
        <v>79</v>
      </c>
      <c r="AW117" s="13" t="s">
        <v>33</v>
      </c>
      <c r="AX117" s="13" t="s">
        <v>70</v>
      </c>
      <c r="AY117" s="244" t="s">
        <v>361</v>
      </c>
    </row>
    <row r="118" spans="2:65" s="14" customFormat="1" ht="13.5">
      <c r="B118" s="248"/>
      <c r="C118" s="249"/>
      <c r="D118" s="235" t="s">
        <v>371</v>
      </c>
      <c r="E118" s="250" t="s">
        <v>21</v>
      </c>
      <c r="F118" s="251" t="s">
        <v>2712</v>
      </c>
      <c r="G118" s="249"/>
      <c r="H118" s="252">
        <v>116.2</v>
      </c>
      <c r="I118" s="253"/>
      <c r="J118" s="249"/>
      <c r="K118" s="249"/>
      <c r="L118" s="254"/>
      <c r="M118" s="255"/>
      <c r="N118" s="256"/>
      <c r="O118" s="256"/>
      <c r="P118" s="256"/>
      <c r="Q118" s="256"/>
      <c r="R118" s="256"/>
      <c r="S118" s="256"/>
      <c r="T118" s="257"/>
      <c r="AT118" s="258" t="s">
        <v>371</v>
      </c>
      <c r="AU118" s="258" t="s">
        <v>79</v>
      </c>
      <c r="AV118" s="14" t="s">
        <v>147</v>
      </c>
      <c r="AW118" s="14" t="s">
        <v>33</v>
      </c>
      <c r="AX118" s="14" t="s">
        <v>77</v>
      </c>
      <c r="AY118" s="258" t="s">
        <v>361</v>
      </c>
    </row>
    <row r="119" spans="2:65" s="1" customFormat="1" ht="22.5" customHeight="1">
      <c r="B119" s="42"/>
      <c r="C119" s="207" t="s">
        <v>398</v>
      </c>
      <c r="D119" s="207" t="s">
        <v>363</v>
      </c>
      <c r="E119" s="208" t="s">
        <v>3276</v>
      </c>
      <c r="F119" s="209" t="s">
        <v>3277</v>
      </c>
      <c r="G119" s="210" t="s">
        <v>459</v>
      </c>
      <c r="H119" s="211">
        <v>116.2</v>
      </c>
      <c r="I119" s="212"/>
      <c r="J119" s="213">
        <f>ROUND(I119*H119,2)</f>
        <v>0</v>
      </c>
      <c r="K119" s="209" t="s">
        <v>367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0</v>
      </c>
      <c r="R119" s="216">
        <f>Q119*H119</f>
        <v>0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79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440</v>
      </c>
    </row>
    <row r="120" spans="2:65" s="1" customFormat="1" ht="13.5">
      <c r="B120" s="42"/>
      <c r="C120" s="64"/>
      <c r="D120" s="235" t="s">
        <v>369</v>
      </c>
      <c r="E120" s="64"/>
      <c r="F120" s="285" t="s">
        <v>3277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79</v>
      </c>
    </row>
    <row r="121" spans="2:65" s="1" customFormat="1" ht="22.5" customHeight="1">
      <c r="B121" s="42"/>
      <c r="C121" s="207" t="s">
        <v>411</v>
      </c>
      <c r="D121" s="207" t="s">
        <v>363</v>
      </c>
      <c r="E121" s="208" t="s">
        <v>3278</v>
      </c>
      <c r="F121" s="209" t="s">
        <v>3279</v>
      </c>
      <c r="G121" s="210" t="s">
        <v>366</v>
      </c>
      <c r="H121" s="211">
        <v>22.05</v>
      </c>
      <c r="I121" s="212"/>
      <c r="J121" s="213">
        <f>ROUND(I121*H121,2)</f>
        <v>0</v>
      </c>
      <c r="K121" s="209" t="s">
        <v>367</v>
      </c>
      <c r="L121" s="62"/>
      <c r="M121" s="214" t="s">
        <v>21</v>
      </c>
      <c r="N121" s="215" t="s">
        <v>41</v>
      </c>
      <c r="O121" s="43"/>
      <c r="P121" s="216">
        <f>O121*H121</f>
        <v>0</v>
      </c>
      <c r="Q121" s="216">
        <v>4.6000000000000001E-4</v>
      </c>
      <c r="R121" s="216">
        <f>Q121*H121</f>
        <v>1.0143000000000001E-2</v>
      </c>
      <c r="S121" s="216">
        <v>0</v>
      </c>
      <c r="T121" s="217">
        <f>S121*H121</f>
        <v>0</v>
      </c>
      <c r="AR121" s="25" t="s">
        <v>147</v>
      </c>
      <c r="AT121" s="25" t="s">
        <v>363</v>
      </c>
      <c r="AU121" s="25" t="s">
        <v>79</v>
      </c>
      <c r="AY121" s="25" t="s">
        <v>361</v>
      </c>
      <c r="BE121" s="218">
        <f>IF(N121="základní",J121,0)</f>
        <v>0</v>
      </c>
      <c r="BF121" s="218">
        <f>IF(N121="snížená",J121,0)</f>
        <v>0</v>
      </c>
      <c r="BG121" s="218">
        <f>IF(N121="zákl. přenesená",J121,0)</f>
        <v>0</v>
      </c>
      <c r="BH121" s="218">
        <f>IF(N121="sníž. přenesená",J121,0)</f>
        <v>0</v>
      </c>
      <c r="BI121" s="218">
        <f>IF(N121="nulová",J121,0)</f>
        <v>0</v>
      </c>
      <c r="BJ121" s="25" t="s">
        <v>77</v>
      </c>
      <c r="BK121" s="218">
        <f>ROUND(I121*H121,2)</f>
        <v>0</v>
      </c>
      <c r="BL121" s="25" t="s">
        <v>147</v>
      </c>
      <c r="BM121" s="25" t="s">
        <v>451</v>
      </c>
    </row>
    <row r="122" spans="2:65" s="1" customFormat="1" ht="13.5">
      <c r="B122" s="42"/>
      <c r="C122" s="64"/>
      <c r="D122" s="219" t="s">
        <v>369</v>
      </c>
      <c r="E122" s="64"/>
      <c r="F122" s="220" t="s">
        <v>3279</v>
      </c>
      <c r="G122" s="64"/>
      <c r="H122" s="64"/>
      <c r="I122" s="175"/>
      <c r="J122" s="64"/>
      <c r="K122" s="64"/>
      <c r="L122" s="62"/>
      <c r="M122" s="221"/>
      <c r="N122" s="43"/>
      <c r="O122" s="43"/>
      <c r="P122" s="43"/>
      <c r="Q122" s="43"/>
      <c r="R122" s="43"/>
      <c r="S122" s="43"/>
      <c r="T122" s="79"/>
      <c r="AT122" s="25" t="s">
        <v>369</v>
      </c>
      <c r="AU122" s="25" t="s">
        <v>79</v>
      </c>
    </row>
    <row r="123" spans="2:65" s="13" customFormat="1" ht="13.5">
      <c r="B123" s="233"/>
      <c r="C123" s="234"/>
      <c r="D123" s="219" t="s">
        <v>371</v>
      </c>
      <c r="E123" s="245" t="s">
        <v>21</v>
      </c>
      <c r="F123" s="246" t="s">
        <v>3280</v>
      </c>
      <c r="G123" s="234"/>
      <c r="H123" s="247">
        <v>22.05</v>
      </c>
      <c r="I123" s="239"/>
      <c r="J123" s="234"/>
      <c r="K123" s="234"/>
      <c r="L123" s="240"/>
      <c r="M123" s="241"/>
      <c r="N123" s="242"/>
      <c r="O123" s="242"/>
      <c r="P123" s="242"/>
      <c r="Q123" s="242"/>
      <c r="R123" s="242"/>
      <c r="S123" s="242"/>
      <c r="T123" s="243"/>
      <c r="AT123" s="244" t="s">
        <v>371</v>
      </c>
      <c r="AU123" s="244" t="s">
        <v>79</v>
      </c>
      <c r="AV123" s="13" t="s">
        <v>79</v>
      </c>
      <c r="AW123" s="13" t="s">
        <v>33</v>
      </c>
      <c r="AX123" s="13" t="s">
        <v>70</v>
      </c>
      <c r="AY123" s="244" t="s">
        <v>361</v>
      </c>
    </row>
    <row r="124" spans="2:65" s="14" customFormat="1" ht="13.5">
      <c r="B124" s="248"/>
      <c r="C124" s="249"/>
      <c r="D124" s="235" t="s">
        <v>371</v>
      </c>
      <c r="E124" s="250" t="s">
        <v>21</v>
      </c>
      <c r="F124" s="251" t="s">
        <v>2712</v>
      </c>
      <c r="G124" s="249"/>
      <c r="H124" s="252">
        <v>22.05</v>
      </c>
      <c r="I124" s="253"/>
      <c r="J124" s="249"/>
      <c r="K124" s="249"/>
      <c r="L124" s="254"/>
      <c r="M124" s="255"/>
      <c r="N124" s="256"/>
      <c r="O124" s="256"/>
      <c r="P124" s="256"/>
      <c r="Q124" s="256"/>
      <c r="R124" s="256"/>
      <c r="S124" s="256"/>
      <c r="T124" s="257"/>
      <c r="AT124" s="258" t="s">
        <v>371</v>
      </c>
      <c r="AU124" s="258" t="s">
        <v>79</v>
      </c>
      <c r="AV124" s="14" t="s">
        <v>147</v>
      </c>
      <c r="AW124" s="14" t="s">
        <v>33</v>
      </c>
      <c r="AX124" s="14" t="s">
        <v>77</v>
      </c>
      <c r="AY124" s="258" t="s">
        <v>361</v>
      </c>
    </row>
    <row r="125" spans="2:65" s="1" customFormat="1" ht="22.5" customHeight="1">
      <c r="B125" s="42"/>
      <c r="C125" s="207" t="s">
        <v>417</v>
      </c>
      <c r="D125" s="207" t="s">
        <v>363</v>
      </c>
      <c r="E125" s="208" t="s">
        <v>3281</v>
      </c>
      <c r="F125" s="209" t="s">
        <v>3282</v>
      </c>
      <c r="G125" s="210" t="s">
        <v>366</v>
      </c>
      <c r="H125" s="211">
        <v>22.05</v>
      </c>
      <c r="I125" s="212"/>
      <c r="J125" s="213">
        <f>ROUND(I125*H125,2)</f>
        <v>0</v>
      </c>
      <c r="K125" s="209" t="s">
        <v>367</v>
      </c>
      <c r="L125" s="62"/>
      <c r="M125" s="214" t="s">
        <v>21</v>
      </c>
      <c r="N125" s="215" t="s">
        <v>41</v>
      </c>
      <c r="O125" s="43"/>
      <c r="P125" s="216">
        <f>O125*H125</f>
        <v>0</v>
      </c>
      <c r="Q125" s="216">
        <v>0</v>
      </c>
      <c r="R125" s="216">
        <f>Q125*H125</f>
        <v>0</v>
      </c>
      <c r="S125" s="216">
        <v>0</v>
      </c>
      <c r="T125" s="217">
        <f>S125*H125</f>
        <v>0</v>
      </c>
      <c r="AR125" s="25" t="s">
        <v>147</v>
      </c>
      <c r="AT125" s="25" t="s">
        <v>363</v>
      </c>
      <c r="AU125" s="25" t="s">
        <v>79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464</v>
      </c>
    </row>
    <row r="126" spans="2:65" s="1" customFormat="1" ht="13.5">
      <c r="B126" s="42"/>
      <c r="C126" s="64"/>
      <c r="D126" s="235" t="s">
        <v>369</v>
      </c>
      <c r="E126" s="64"/>
      <c r="F126" s="285" t="s">
        <v>3282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79</v>
      </c>
    </row>
    <row r="127" spans="2:65" s="1" customFormat="1" ht="22.5" customHeight="1">
      <c r="B127" s="42"/>
      <c r="C127" s="207" t="s">
        <v>424</v>
      </c>
      <c r="D127" s="207" t="s">
        <v>363</v>
      </c>
      <c r="E127" s="208" t="s">
        <v>2716</v>
      </c>
      <c r="F127" s="209" t="s">
        <v>2717</v>
      </c>
      <c r="G127" s="210" t="s">
        <v>366</v>
      </c>
      <c r="H127" s="211">
        <v>58.45</v>
      </c>
      <c r="I127" s="212"/>
      <c r="J127" s="213">
        <f>ROUND(I127*H127,2)</f>
        <v>0</v>
      </c>
      <c r="K127" s="209" t="s">
        <v>367</v>
      </c>
      <c r="L127" s="62"/>
      <c r="M127" s="214" t="s">
        <v>21</v>
      </c>
      <c r="N127" s="215" t="s">
        <v>41</v>
      </c>
      <c r="O127" s="43"/>
      <c r="P127" s="216">
        <f>O127*H127</f>
        <v>0</v>
      </c>
      <c r="Q127" s="216">
        <v>0</v>
      </c>
      <c r="R127" s="216">
        <f>Q127*H127</f>
        <v>0</v>
      </c>
      <c r="S127" s="216">
        <v>0</v>
      </c>
      <c r="T127" s="217">
        <f>S127*H127</f>
        <v>0</v>
      </c>
      <c r="AR127" s="25" t="s">
        <v>147</v>
      </c>
      <c r="AT127" s="25" t="s">
        <v>363</v>
      </c>
      <c r="AU127" s="25" t="s">
        <v>79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147</v>
      </c>
      <c r="BM127" s="25" t="s">
        <v>477</v>
      </c>
    </row>
    <row r="128" spans="2:65" s="1" customFormat="1" ht="13.5">
      <c r="B128" s="42"/>
      <c r="C128" s="64"/>
      <c r="D128" s="219" t="s">
        <v>369</v>
      </c>
      <c r="E128" s="64"/>
      <c r="F128" s="220" t="s">
        <v>2717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79</v>
      </c>
    </row>
    <row r="129" spans="2:65" s="13" customFormat="1" ht="13.5">
      <c r="B129" s="233"/>
      <c r="C129" s="234"/>
      <c r="D129" s="219" t="s">
        <v>371</v>
      </c>
      <c r="E129" s="245" t="s">
        <v>21</v>
      </c>
      <c r="F129" s="246" t="s">
        <v>3283</v>
      </c>
      <c r="G129" s="234"/>
      <c r="H129" s="247">
        <v>58.45</v>
      </c>
      <c r="I129" s="239"/>
      <c r="J129" s="234"/>
      <c r="K129" s="234"/>
      <c r="L129" s="240"/>
      <c r="M129" s="241"/>
      <c r="N129" s="242"/>
      <c r="O129" s="242"/>
      <c r="P129" s="242"/>
      <c r="Q129" s="242"/>
      <c r="R129" s="242"/>
      <c r="S129" s="242"/>
      <c r="T129" s="243"/>
      <c r="AT129" s="244" t="s">
        <v>371</v>
      </c>
      <c r="AU129" s="244" t="s">
        <v>79</v>
      </c>
      <c r="AV129" s="13" t="s">
        <v>79</v>
      </c>
      <c r="AW129" s="13" t="s">
        <v>33</v>
      </c>
      <c r="AX129" s="13" t="s">
        <v>70</v>
      </c>
      <c r="AY129" s="244" t="s">
        <v>361</v>
      </c>
    </row>
    <row r="130" spans="2:65" s="14" customFormat="1" ht="13.5">
      <c r="B130" s="248"/>
      <c r="C130" s="249"/>
      <c r="D130" s="235" t="s">
        <v>371</v>
      </c>
      <c r="E130" s="250" t="s">
        <v>21</v>
      </c>
      <c r="F130" s="251" t="s">
        <v>2712</v>
      </c>
      <c r="G130" s="249"/>
      <c r="H130" s="252">
        <v>58.45</v>
      </c>
      <c r="I130" s="253"/>
      <c r="J130" s="249"/>
      <c r="K130" s="249"/>
      <c r="L130" s="254"/>
      <c r="M130" s="255"/>
      <c r="N130" s="256"/>
      <c r="O130" s="256"/>
      <c r="P130" s="256"/>
      <c r="Q130" s="256"/>
      <c r="R130" s="256"/>
      <c r="S130" s="256"/>
      <c r="T130" s="257"/>
      <c r="AT130" s="258" t="s">
        <v>371</v>
      </c>
      <c r="AU130" s="258" t="s">
        <v>79</v>
      </c>
      <c r="AV130" s="14" t="s">
        <v>147</v>
      </c>
      <c r="AW130" s="14" t="s">
        <v>33</v>
      </c>
      <c r="AX130" s="14" t="s">
        <v>77</v>
      </c>
      <c r="AY130" s="258" t="s">
        <v>361</v>
      </c>
    </row>
    <row r="131" spans="2:65" s="1" customFormat="1" ht="22.5" customHeight="1">
      <c r="B131" s="42"/>
      <c r="C131" s="207" t="s">
        <v>430</v>
      </c>
      <c r="D131" s="207" t="s">
        <v>363</v>
      </c>
      <c r="E131" s="208" t="s">
        <v>425</v>
      </c>
      <c r="F131" s="209" t="s">
        <v>426</v>
      </c>
      <c r="G131" s="210" t="s">
        <v>366</v>
      </c>
      <c r="H131" s="211">
        <v>32.515000000000001</v>
      </c>
      <c r="I131" s="212"/>
      <c r="J131" s="213">
        <f>ROUND(I131*H131,2)</f>
        <v>0</v>
      </c>
      <c r="K131" s="209" t="s">
        <v>367</v>
      </c>
      <c r="L131" s="62"/>
      <c r="M131" s="214" t="s">
        <v>21</v>
      </c>
      <c r="N131" s="215" t="s">
        <v>41</v>
      </c>
      <c r="O131" s="43"/>
      <c r="P131" s="216">
        <f>O131*H131</f>
        <v>0</v>
      </c>
      <c r="Q131" s="216">
        <v>0</v>
      </c>
      <c r="R131" s="216">
        <f>Q131*H131</f>
        <v>0</v>
      </c>
      <c r="S131" s="216">
        <v>0</v>
      </c>
      <c r="T131" s="217">
        <f>S131*H131</f>
        <v>0</v>
      </c>
      <c r="AR131" s="25" t="s">
        <v>147</v>
      </c>
      <c r="AT131" s="25" t="s">
        <v>363</v>
      </c>
      <c r="AU131" s="25" t="s">
        <v>79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491</v>
      </c>
    </row>
    <row r="132" spans="2:65" s="1" customFormat="1" ht="13.5">
      <c r="B132" s="42"/>
      <c r="C132" s="64"/>
      <c r="D132" s="219" t="s">
        <v>369</v>
      </c>
      <c r="E132" s="64"/>
      <c r="F132" s="220" t="s">
        <v>426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79</v>
      </c>
    </row>
    <row r="133" spans="2:65" s="13" customFormat="1" ht="13.5">
      <c r="B133" s="233"/>
      <c r="C133" s="234"/>
      <c r="D133" s="219" t="s">
        <v>371</v>
      </c>
      <c r="E133" s="245" t="s">
        <v>21</v>
      </c>
      <c r="F133" s="246" t="s">
        <v>3284</v>
      </c>
      <c r="G133" s="234"/>
      <c r="H133" s="247">
        <v>3.1240000000000001</v>
      </c>
      <c r="I133" s="239"/>
      <c r="J133" s="234"/>
      <c r="K133" s="234"/>
      <c r="L133" s="240"/>
      <c r="M133" s="241"/>
      <c r="N133" s="242"/>
      <c r="O133" s="242"/>
      <c r="P133" s="242"/>
      <c r="Q133" s="242"/>
      <c r="R133" s="242"/>
      <c r="S133" s="242"/>
      <c r="T133" s="243"/>
      <c r="AT133" s="244" t="s">
        <v>371</v>
      </c>
      <c r="AU133" s="244" t="s">
        <v>79</v>
      </c>
      <c r="AV133" s="13" t="s">
        <v>79</v>
      </c>
      <c r="AW133" s="13" t="s">
        <v>33</v>
      </c>
      <c r="AX133" s="13" t="s">
        <v>70</v>
      </c>
      <c r="AY133" s="244" t="s">
        <v>361</v>
      </c>
    </row>
    <row r="134" spans="2:65" s="13" customFormat="1" ht="13.5">
      <c r="B134" s="233"/>
      <c r="C134" s="234"/>
      <c r="D134" s="219" t="s">
        <v>371</v>
      </c>
      <c r="E134" s="245" t="s">
        <v>21</v>
      </c>
      <c r="F134" s="246" t="s">
        <v>3285</v>
      </c>
      <c r="G134" s="234"/>
      <c r="H134" s="247">
        <v>0.48599999999999999</v>
      </c>
      <c r="I134" s="239"/>
      <c r="J134" s="234"/>
      <c r="K134" s="234"/>
      <c r="L134" s="240"/>
      <c r="M134" s="241"/>
      <c r="N134" s="242"/>
      <c r="O134" s="242"/>
      <c r="P134" s="242"/>
      <c r="Q134" s="242"/>
      <c r="R134" s="242"/>
      <c r="S134" s="242"/>
      <c r="T134" s="243"/>
      <c r="AT134" s="244" t="s">
        <v>371</v>
      </c>
      <c r="AU134" s="244" t="s">
        <v>79</v>
      </c>
      <c r="AV134" s="13" t="s">
        <v>79</v>
      </c>
      <c r="AW134" s="13" t="s">
        <v>33</v>
      </c>
      <c r="AX134" s="13" t="s">
        <v>70</v>
      </c>
      <c r="AY134" s="244" t="s">
        <v>361</v>
      </c>
    </row>
    <row r="135" spans="2:65" s="13" customFormat="1" ht="13.5">
      <c r="B135" s="233"/>
      <c r="C135" s="234"/>
      <c r="D135" s="219" t="s">
        <v>371</v>
      </c>
      <c r="E135" s="245" t="s">
        <v>21</v>
      </c>
      <c r="F135" s="246" t="s">
        <v>3286</v>
      </c>
      <c r="G135" s="234"/>
      <c r="H135" s="247">
        <v>26.254999999999999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70</v>
      </c>
      <c r="AY135" s="244" t="s">
        <v>361</v>
      </c>
    </row>
    <row r="136" spans="2:65" s="13" customFormat="1" ht="13.5">
      <c r="B136" s="233"/>
      <c r="C136" s="234"/>
      <c r="D136" s="219" t="s">
        <v>371</v>
      </c>
      <c r="E136" s="245" t="s">
        <v>21</v>
      </c>
      <c r="F136" s="246" t="s">
        <v>3287</v>
      </c>
      <c r="G136" s="234"/>
      <c r="H136" s="247">
        <v>2.65</v>
      </c>
      <c r="I136" s="239"/>
      <c r="J136" s="234"/>
      <c r="K136" s="234"/>
      <c r="L136" s="240"/>
      <c r="M136" s="241"/>
      <c r="N136" s="242"/>
      <c r="O136" s="242"/>
      <c r="P136" s="242"/>
      <c r="Q136" s="242"/>
      <c r="R136" s="242"/>
      <c r="S136" s="242"/>
      <c r="T136" s="243"/>
      <c r="AT136" s="244" t="s">
        <v>371</v>
      </c>
      <c r="AU136" s="244" t="s">
        <v>79</v>
      </c>
      <c r="AV136" s="13" t="s">
        <v>79</v>
      </c>
      <c r="AW136" s="13" t="s">
        <v>33</v>
      </c>
      <c r="AX136" s="13" t="s">
        <v>70</v>
      </c>
      <c r="AY136" s="244" t="s">
        <v>361</v>
      </c>
    </row>
    <row r="137" spans="2:65" s="14" customFormat="1" ht="13.5">
      <c r="B137" s="248"/>
      <c r="C137" s="249"/>
      <c r="D137" s="235" t="s">
        <v>371</v>
      </c>
      <c r="E137" s="250" t="s">
        <v>272</v>
      </c>
      <c r="F137" s="251" t="s">
        <v>2712</v>
      </c>
      <c r="G137" s="249"/>
      <c r="H137" s="252">
        <v>32.515000000000001</v>
      </c>
      <c r="I137" s="253"/>
      <c r="J137" s="249"/>
      <c r="K137" s="249"/>
      <c r="L137" s="254"/>
      <c r="M137" s="255"/>
      <c r="N137" s="256"/>
      <c r="O137" s="256"/>
      <c r="P137" s="256"/>
      <c r="Q137" s="256"/>
      <c r="R137" s="256"/>
      <c r="S137" s="256"/>
      <c r="T137" s="257"/>
      <c r="AT137" s="258" t="s">
        <v>371</v>
      </c>
      <c r="AU137" s="258" t="s">
        <v>79</v>
      </c>
      <c r="AV137" s="14" t="s">
        <v>147</v>
      </c>
      <c r="AW137" s="14" t="s">
        <v>33</v>
      </c>
      <c r="AX137" s="14" t="s">
        <v>77</v>
      </c>
      <c r="AY137" s="258" t="s">
        <v>361</v>
      </c>
    </row>
    <row r="138" spans="2:65" s="1" customFormat="1" ht="31.5" customHeight="1">
      <c r="B138" s="42"/>
      <c r="C138" s="207" t="s">
        <v>285</v>
      </c>
      <c r="D138" s="207" t="s">
        <v>363</v>
      </c>
      <c r="E138" s="208" t="s">
        <v>431</v>
      </c>
      <c r="F138" s="209" t="s">
        <v>432</v>
      </c>
      <c r="G138" s="210" t="s">
        <v>366</v>
      </c>
      <c r="H138" s="211">
        <v>292.63499999999999</v>
      </c>
      <c r="I138" s="212"/>
      <c r="J138" s="213">
        <f>ROUND(I138*H138,2)</f>
        <v>0</v>
      </c>
      <c r="K138" s="209" t="s">
        <v>367</v>
      </c>
      <c r="L138" s="62"/>
      <c r="M138" s="214" t="s">
        <v>21</v>
      </c>
      <c r="N138" s="215" t="s">
        <v>41</v>
      </c>
      <c r="O138" s="43"/>
      <c r="P138" s="216">
        <f>O138*H138</f>
        <v>0</v>
      </c>
      <c r="Q138" s="216">
        <v>0</v>
      </c>
      <c r="R138" s="216">
        <f>Q138*H138</f>
        <v>0</v>
      </c>
      <c r="S138" s="216">
        <v>0</v>
      </c>
      <c r="T138" s="217">
        <f>S138*H138</f>
        <v>0</v>
      </c>
      <c r="AR138" s="25" t="s">
        <v>147</v>
      </c>
      <c r="AT138" s="25" t="s">
        <v>363</v>
      </c>
      <c r="AU138" s="25" t="s">
        <v>79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147</v>
      </c>
      <c r="BM138" s="25" t="s">
        <v>3288</v>
      </c>
    </row>
    <row r="139" spans="2:65" s="1" customFormat="1" ht="40.5">
      <c r="B139" s="42"/>
      <c r="C139" s="64"/>
      <c r="D139" s="219" t="s">
        <v>369</v>
      </c>
      <c r="E139" s="64"/>
      <c r="F139" s="220" t="s">
        <v>434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79</v>
      </c>
    </row>
    <row r="140" spans="2:65" s="13" customFormat="1" ht="13.5">
      <c r="B140" s="233"/>
      <c r="C140" s="234"/>
      <c r="D140" s="219" t="s">
        <v>371</v>
      </c>
      <c r="E140" s="245" t="s">
        <v>21</v>
      </c>
      <c r="F140" s="246" t="s">
        <v>272</v>
      </c>
      <c r="G140" s="234"/>
      <c r="H140" s="247">
        <v>32.515000000000001</v>
      </c>
      <c r="I140" s="239"/>
      <c r="J140" s="234"/>
      <c r="K140" s="234"/>
      <c r="L140" s="240"/>
      <c r="M140" s="241"/>
      <c r="N140" s="242"/>
      <c r="O140" s="242"/>
      <c r="P140" s="242"/>
      <c r="Q140" s="242"/>
      <c r="R140" s="242"/>
      <c r="S140" s="242"/>
      <c r="T140" s="243"/>
      <c r="AT140" s="244" t="s">
        <v>371</v>
      </c>
      <c r="AU140" s="244" t="s">
        <v>79</v>
      </c>
      <c r="AV140" s="13" t="s">
        <v>79</v>
      </c>
      <c r="AW140" s="13" t="s">
        <v>33</v>
      </c>
      <c r="AX140" s="13" t="s">
        <v>77</v>
      </c>
      <c r="AY140" s="244" t="s">
        <v>361</v>
      </c>
    </row>
    <row r="141" spans="2:65" s="13" customFormat="1" ht="13.5">
      <c r="B141" s="233"/>
      <c r="C141" s="234"/>
      <c r="D141" s="235" t="s">
        <v>371</v>
      </c>
      <c r="E141" s="234"/>
      <c r="F141" s="237" t="s">
        <v>3289</v>
      </c>
      <c r="G141" s="234"/>
      <c r="H141" s="238">
        <v>292.63499999999999</v>
      </c>
      <c r="I141" s="239"/>
      <c r="J141" s="234"/>
      <c r="K141" s="234"/>
      <c r="L141" s="240"/>
      <c r="M141" s="241"/>
      <c r="N141" s="242"/>
      <c r="O141" s="242"/>
      <c r="P141" s="242"/>
      <c r="Q141" s="242"/>
      <c r="R141" s="242"/>
      <c r="S141" s="242"/>
      <c r="T141" s="243"/>
      <c r="AT141" s="244" t="s">
        <v>371</v>
      </c>
      <c r="AU141" s="244" t="s">
        <v>79</v>
      </c>
      <c r="AV141" s="13" t="s">
        <v>79</v>
      </c>
      <c r="AW141" s="13" t="s">
        <v>6</v>
      </c>
      <c r="AX141" s="13" t="s">
        <v>77</v>
      </c>
      <c r="AY141" s="244" t="s">
        <v>361</v>
      </c>
    </row>
    <row r="142" spans="2:65" s="1" customFormat="1" ht="22.5" customHeight="1">
      <c r="B142" s="42"/>
      <c r="C142" s="207" t="s">
        <v>440</v>
      </c>
      <c r="D142" s="207" t="s">
        <v>363</v>
      </c>
      <c r="E142" s="208" t="s">
        <v>441</v>
      </c>
      <c r="F142" s="209" t="s">
        <v>442</v>
      </c>
      <c r="G142" s="210" t="s">
        <v>366</v>
      </c>
      <c r="H142" s="211">
        <v>32.515000000000001</v>
      </c>
      <c r="I142" s="212"/>
      <c r="J142" s="213">
        <f>ROUND(I142*H142,2)</f>
        <v>0</v>
      </c>
      <c r="K142" s="209" t="s">
        <v>367</v>
      </c>
      <c r="L142" s="62"/>
      <c r="M142" s="214" t="s">
        <v>21</v>
      </c>
      <c r="N142" s="215" t="s">
        <v>41</v>
      </c>
      <c r="O142" s="43"/>
      <c r="P142" s="216">
        <f>O142*H142</f>
        <v>0</v>
      </c>
      <c r="Q142" s="216">
        <v>0</v>
      </c>
      <c r="R142" s="216">
        <f>Q142*H142</f>
        <v>0</v>
      </c>
      <c r="S142" s="216">
        <v>0</v>
      </c>
      <c r="T142" s="217">
        <f>S142*H142</f>
        <v>0</v>
      </c>
      <c r="AR142" s="25" t="s">
        <v>147</v>
      </c>
      <c r="AT142" s="25" t="s">
        <v>363</v>
      </c>
      <c r="AU142" s="25" t="s">
        <v>79</v>
      </c>
      <c r="AY142" s="25" t="s">
        <v>361</v>
      </c>
      <c r="BE142" s="218">
        <f>IF(N142="základní",J142,0)</f>
        <v>0</v>
      </c>
      <c r="BF142" s="218">
        <f>IF(N142="snížená",J142,0)</f>
        <v>0</v>
      </c>
      <c r="BG142" s="218">
        <f>IF(N142="zákl. přenesená",J142,0)</f>
        <v>0</v>
      </c>
      <c r="BH142" s="218">
        <f>IF(N142="sníž. přenesená",J142,0)</f>
        <v>0</v>
      </c>
      <c r="BI142" s="218">
        <f>IF(N142="nulová",J142,0)</f>
        <v>0</v>
      </c>
      <c r="BJ142" s="25" t="s">
        <v>77</v>
      </c>
      <c r="BK142" s="218">
        <f>ROUND(I142*H142,2)</f>
        <v>0</v>
      </c>
      <c r="BL142" s="25" t="s">
        <v>147</v>
      </c>
      <c r="BM142" s="25" t="s">
        <v>501</v>
      </c>
    </row>
    <row r="143" spans="2:65" s="1" customFormat="1" ht="13.5">
      <c r="B143" s="42"/>
      <c r="C143" s="64"/>
      <c r="D143" s="235" t="s">
        <v>369</v>
      </c>
      <c r="E143" s="64"/>
      <c r="F143" s="285" t="s">
        <v>442</v>
      </c>
      <c r="G143" s="64"/>
      <c r="H143" s="64"/>
      <c r="I143" s="175"/>
      <c r="J143" s="64"/>
      <c r="K143" s="64"/>
      <c r="L143" s="62"/>
      <c r="M143" s="221"/>
      <c r="N143" s="43"/>
      <c r="O143" s="43"/>
      <c r="P143" s="43"/>
      <c r="Q143" s="43"/>
      <c r="R143" s="43"/>
      <c r="S143" s="43"/>
      <c r="T143" s="79"/>
      <c r="AT143" s="25" t="s">
        <v>369</v>
      </c>
      <c r="AU143" s="25" t="s">
        <v>79</v>
      </c>
    </row>
    <row r="144" spans="2:65" s="1" customFormat="1" ht="22.5" customHeight="1">
      <c r="B144" s="42"/>
      <c r="C144" s="207" t="s">
        <v>444</v>
      </c>
      <c r="D144" s="207" t="s">
        <v>363</v>
      </c>
      <c r="E144" s="208" t="s">
        <v>445</v>
      </c>
      <c r="F144" s="209" t="s">
        <v>446</v>
      </c>
      <c r="G144" s="210" t="s">
        <v>447</v>
      </c>
      <c r="H144" s="211">
        <v>58.527000000000001</v>
      </c>
      <c r="I144" s="212"/>
      <c r="J144" s="213">
        <f>ROUND(I144*H144,2)</f>
        <v>0</v>
      </c>
      <c r="K144" s="209" t="s">
        <v>367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147</v>
      </c>
      <c r="AT144" s="25" t="s">
        <v>363</v>
      </c>
      <c r="AU144" s="25" t="s">
        <v>79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512</v>
      </c>
    </row>
    <row r="145" spans="2:65" s="1" customFormat="1" ht="13.5">
      <c r="B145" s="42"/>
      <c r="C145" s="64"/>
      <c r="D145" s="219" t="s">
        <v>369</v>
      </c>
      <c r="E145" s="64"/>
      <c r="F145" s="220" t="s">
        <v>446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79</v>
      </c>
    </row>
    <row r="146" spans="2:65" s="13" customFormat="1" ht="13.5">
      <c r="B146" s="233"/>
      <c r="C146" s="234"/>
      <c r="D146" s="219" t="s">
        <v>371</v>
      </c>
      <c r="E146" s="245" t="s">
        <v>21</v>
      </c>
      <c r="F146" s="246" t="s">
        <v>3290</v>
      </c>
      <c r="G146" s="234"/>
      <c r="H146" s="247">
        <v>58.527000000000001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79</v>
      </c>
      <c r="AV146" s="13" t="s">
        <v>79</v>
      </c>
      <c r="AW146" s="13" t="s">
        <v>33</v>
      </c>
      <c r="AX146" s="13" t="s">
        <v>70</v>
      </c>
      <c r="AY146" s="244" t="s">
        <v>361</v>
      </c>
    </row>
    <row r="147" spans="2:65" s="14" customFormat="1" ht="13.5">
      <c r="B147" s="248"/>
      <c r="C147" s="249"/>
      <c r="D147" s="235" t="s">
        <v>371</v>
      </c>
      <c r="E147" s="250" t="s">
        <v>21</v>
      </c>
      <c r="F147" s="251" t="s">
        <v>2712</v>
      </c>
      <c r="G147" s="249"/>
      <c r="H147" s="252">
        <v>58.527000000000001</v>
      </c>
      <c r="I147" s="253"/>
      <c r="J147" s="249"/>
      <c r="K147" s="249"/>
      <c r="L147" s="254"/>
      <c r="M147" s="255"/>
      <c r="N147" s="256"/>
      <c r="O147" s="256"/>
      <c r="P147" s="256"/>
      <c r="Q147" s="256"/>
      <c r="R147" s="256"/>
      <c r="S147" s="256"/>
      <c r="T147" s="257"/>
      <c r="AT147" s="258" t="s">
        <v>371</v>
      </c>
      <c r="AU147" s="258" t="s">
        <v>79</v>
      </c>
      <c r="AV147" s="14" t="s">
        <v>147</v>
      </c>
      <c r="AW147" s="14" t="s">
        <v>33</v>
      </c>
      <c r="AX147" s="14" t="s">
        <v>77</v>
      </c>
      <c r="AY147" s="258" t="s">
        <v>361</v>
      </c>
    </row>
    <row r="148" spans="2:65" s="1" customFormat="1" ht="22.5" customHeight="1">
      <c r="B148" s="42"/>
      <c r="C148" s="207" t="s">
        <v>451</v>
      </c>
      <c r="D148" s="207" t="s">
        <v>363</v>
      </c>
      <c r="E148" s="208" t="s">
        <v>452</v>
      </c>
      <c r="F148" s="209" t="s">
        <v>453</v>
      </c>
      <c r="G148" s="210" t="s">
        <v>366</v>
      </c>
      <c r="H148" s="211">
        <v>25.934999999999999</v>
      </c>
      <c r="I148" s="212"/>
      <c r="J148" s="213">
        <f>ROUND(I148*H148,2)</f>
        <v>0</v>
      </c>
      <c r="K148" s="209" t="s">
        <v>367</v>
      </c>
      <c r="L148" s="62"/>
      <c r="M148" s="214" t="s">
        <v>21</v>
      </c>
      <c r="N148" s="215" t="s">
        <v>41</v>
      </c>
      <c r="O148" s="43"/>
      <c r="P148" s="216">
        <f>O148*H148</f>
        <v>0</v>
      </c>
      <c r="Q148" s="216">
        <v>0</v>
      </c>
      <c r="R148" s="216">
        <f>Q148*H148</f>
        <v>0</v>
      </c>
      <c r="S148" s="216">
        <v>0</v>
      </c>
      <c r="T148" s="217">
        <f>S148*H148</f>
        <v>0</v>
      </c>
      <c r="AR148" s="25" t="s">
        <v>147</v>
      </c>
      <c r="AT148" s="25" t="s">
        <v>363</v>
      </c>
      <c r="AU148" s="25" t="s">
        <v>79</v>
      </c>
      <c r="AY148" s="25" t="s">
        <v>361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25" t="s">
        <v>77</v>
      </c>
      <c r="BK148" s="218">
        <f>ROUND(I148*H148,2)</f>
        <v>0</v>
      </c>
      <c r="BL148" s="25" t="s">
        <v>147</v>
      </c>
      <c r="BM148" s="25" t="s">
        <v>526</v>
      </c>
    </row>
    <row r="149" spans="2:65" s="1" customFormat="1" ht="13.5">
      <c r="B149" s="42"/>
      <c r="C149" s="64"/>
      <c r="D149" s="219" t="s">
        <v>369</v>
      </c>
      <c r="E149" s="64"/>
      <c r="F149" s="220" t="s">
        <v>453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369</v>
      </c>
      <c r="AU149" s="25" t="s">
        <v>79</v>
      </c>
    </row>
    <row r="150" spans="2:65" s="13" customFormat="1" ht="13.5">
      <c r="B150" s="233"/>
      <c r="C150" s="234"/>
      <c r="D150" s="219" t="s">
        <v>371</v>
      </c>
      <c r="E150" s="245" t="s">
        <v>21</v>
      </c>
      <c r="F150" s="246" t="s">
        <v>3291</v>
      </c>
      <c r="G150" s="234"/>
      <c r="H150" s="247">
        <v>58.45</v>
      </c>
      <c r="I150" s="239"/>
      <c r="J150" s="234"/>
      <c r="K150" s="234"/>
      <c r="L150" s="240"/>
      <c r="M150" s="241"/>
      <c r="N150" s="242"/>
      <c r="O150" s="242"/>
      <c r="P150" s="242"/>
      <c r="Q150" s="242"/>
      <c r="R150" s="242"/>
      <c r="S150" s="242"/>
      <c r="T150" s="243"/>
      <c r="AT150" s="244" t="s">
        <v>371</v>
      </c>
      <c r="AU150" s="244" t="s">
        <v>79</v>
      </c>
      <c r="AV150" s="13" t="s">
        <v>79</v>
      </c>
      <c r="AW150" s="13" t="s">
        <v>33</v>
      </c>
      <c r="AX150" s="13" t="s">
        <v>70</v>
      </c>
      <c r="AY150" s="244" t="s">
        <v>361</v>
      </c>
    </row>
    <row r="151" spans="2:65" s="13" customFormat="1" ht="13.5">
      <c r="B151" s="233"/>
      <c r="C151" s="234"/>
      <c r="D151" s="219" t="s">
        <v>371</v>
      </c>
      <c r="E151" s="245" t="s">
        <v>21</v>
      </c>
      <c r="F151" s="246" t="s">
        <v>3292</v>
      </c>
      <c r="G151" s="234"/>
      <c r="H151" s="247">
        <v>-32.515000000000001</v>
      </c>
      <c r="I151" s="239"/>
      <c r="J151" s="234"/>
      <c r="K151" s="234"/>
      <c r="L151" s="240"/>
      <c r="M151" s="241"/>
      <c r="N151" s="242"/>
      <c r="O151" s="242"/>
      <c r="P151" s="242"/>
      <c r="Q151" s="242"/>
      <c r="R151" s="242"/>
      <c r="S151" s="242"/>
      <c r="T151" s="243"/>
      <c r="AT151" s="244" t="s">
        <v>371</v>
      </c>
      <c r="AU151" s="244" t="s">
        <v>79</v>
      </c>
      <c r="AV151" s="13" t="s">
        <v>79</v>
      </c>
      <c r="AW151" s="13" t="s">
        <v>33</v>
      </c>
      <c r="AX151" s="13" t="s">
        <v>70</v>
      </c>
      <c r="AY151" s="244" t="s">
        <v>361</v>
      </c>
    </row>
    <row r="152" spans="2:65" s="14" customFormat="1" ht="13.5">
      <c r="B152" s="248"/>
      <c r="C152" s="249"/>
      <c r="D152" s="235" t="s">
        <v>371</v>
      </c>
      <c r="E152" s="250" t="s">
        <v>21</v>
      </c>
      <c r="F152" s="251" t="s">
        <v>2712</v>
      </c>
      <c r="G152" s="249"/>
      <c r="H152" s="252">
        <v>25.934999999999999</v>
      </c>
      <c r="I152" s="253"/>
      <c r="J152" s="249"/>
      <c r="K152" s="249"/>
      <c r="L152" s="254"/>
      <c r="M152" s="255"/>
      <c r="N152" s="256"/>
      <c r="O152" s="256"/>
      <c r="P152" s="256"/>
      <c r="Q152" s="256"/>
      <c r="R152" s="256"/>
      <c r="S152" s="256"/>
      <c r="T152" s="257"/>
      <c r="AT152" s="258" t="s">
        <v>371</v>
      </c>
      <c r="AU152" s="258" t="s">
        <v>79</v>
      </c>
      <c r="AV152" s="14" t="s">
        <v>147</v>
      </c>
      <c r="AW152" s="14" t="s">
        <v>33</v>
      </c>
      <c r="AX152" s="14" t="s">
        <v>77</v>
      </c>
      <c r="AY152" s="258" t="s">
        <v>361</v>
      </c>
    </row>
    <row r="153" spans="2:65" s="1" customFormat="1" ht="31.5" customHeight="1">
      <c r="B153" s="42"/>
      <c r="C153" s="207" t="s">
        <v>10</v>
      </c>
      <c r="D153" s="207" t="s">
        <v>363</v>
      </c>
      <c r="E153" s="208" t="s">
        <v>2729</v>
      </c>
      <c r="F153" s="209" t="s">
        <v>2730</v>
      </c>
      <c r="G153" s="210" t="s">
        <v>366</v>
      </c>
      <c r="H153" s="211">
        <v>9.24</v>
      </c>
      <c r="I153" s="212"/>
      <c r="J153" s="213">
        <f>ROUND(I153*H153,2)</f>
        <v>0</v>
      </c>
      <c r="K153" s="209" t="s">
        <v>21</v>
      </c>
      <c r="L153" s="62"/>
      <c r="M153" s="214" t="s">
        <v>21</v>
      </c>
      <c r="N153" s="215" t="s">
        <v>41</v>
      </c>
      <c r="O153" s="43"/>
      <c r="P153" s="216">
        <f>O153*H153</f>
        <v>0</v>
      </c>
      <c r="Q153" s="216">
        <v>0</v>
      </c>
      <c r="R153" s="216">
        <f>Q153*H153</f>
        <v>0</v>
      </c>
      <c r="S153" s="216">
        <v>0</v>
      </c>
      <c r="T153" s="217">
        <f>S153*H153</f>
        <v>0</v>
      </c>
      <c r="AR153" s="25" t="s">
        <v>147</v>
      </c>
      <c r="AT153" s="25" t="s">
        <v>363</v>
      </c>
      <c r="AU153" s="25" t="s">
        <v>79</v>
      </c>
      <c r="AY153" s="25" t="s">
        <v>361</v>
      </c>
      <c r="BE153" s="218">
        <f>IF(N153="základní",J153,0)</f>
        <v>0</v>
      </c>
      <c r="BF153" s="218">
        <f>IF(N153="snížená",J153,0)</f>
        <v>0</v>
      </c>
      <c r="BG153" s="218">
        <f>IF(N153="zákl. přenesená",J153,0)</f>
        <v>0</v>
      </c>
      <c r="BH153" s="218">
        <f>IF(N153="sníž. přenesená",J153,0)</f>
        <v>0</v>
      </c>
      <c r="BI153" s="218">
        <f>IF(N153="nulová",J153,0)</f>
        <v>0</v>
      </c>
      <c r="BJ153" s="25" t="s">
        <v>77</v>
      </c>
      <c r="BK153" s="218">
        <f>ROUND(I153*H153,2)</f>
        <v>0</v>
      </c>
      <c r="BL153" s="25" t="s">
        <v>147</v>
      </c>
      <c r="BM153" s="25" t="s">
        <v>545</v>
      </c>
    </row>
    <row r="154" spans="2:65" s="1" customFormat="1" ht="13.5">
      <c r="B154" s="42"/>
      <c r="C154" s="64"/>
      <c r="D154" s="219" t="s">
        <v>369</v>
      </c>
      <c r="E154" s="64"/>
      <c r="F154" s="220" t="s">
        <v>2730</v>
      </c>
      <c r="G154" s="64"/>
      <c r="H154" s="64"/>
      <c r="I154" s="175"/>
      <c r="J154" s="64"/>
      <c r="K154" s="64"/>
      <c r="L154" s="62"/>
      <c r="M154" s="221"/>
      <c r="N154" s="43"/>
      <c r="O154" s="43"/>
      <c r="P154" s="43"/>
      <c r="Q154" s="43"/>
      <c r="R154" s="43"/>
      <c r="S154" s="43"/>
      <c r="T154" s="79"/>
      <c r="AT154" s="25" t="s">
        <v>369</v>
      </c>
      <c r="AU154" s="25" t="s">
        <v>79</v>
      </c>
    </row>
    <row r="155" spans="2:65" s="13" customFormat="1" ht="13.5">
      <c r="B155" s="233"/>
      <c r="C155" s="234"/>
      <c r="D155" s="219" t="s">
        <v>371</v>
      </c>
      <c r="E155" s="245" t="s">
        <v>21</v>
      </c>
      <c r="F155" s="246" t="s">
        <v>3293</v>
      </c>
      <c r="G155" s="234"/>
      <c r="H155" s="247">
        <v>9.24</v>
      </c>
      <c r="I155" s="239"/>
      <c r="J155" s="234"/>
      <c r="K155" s="234"/>
      <c r="L155" s="240"/>
      <c r="M155" s="241"/>
      <c r="N155" s="242"/>
      <c r="O155" s="242"/>
      <c r="P155" s="242"/>
      <c r="Q155" s="242"/>
      <c r="R155" s="242"/>
      <c r="S155" s="242"/>
      <c r="T155" s="243"/>
      <c r="AT155" s="244" t="s">
        <v>371</v>
      </c>
      <c r="AU155" s="244" t="s">
        <v>79</v>
      </c>
      <c r="AV155" s="13" t="s">
        <v>79</v>
      </c>
      <c r="AW155" s="13" t="s">
        <v>33</v>
      </c>
      <c r="AX155" s="13" t="s">
        <v>70</v>
      </c>
      <c r="AY155" s="244" t="s">
        <v>361</v>
      </c>
    </row>
    <row r="156" spans="2:65" s="14" customFormat="1" ht="13.5">
      <c r="B156" s="248"/>
      <c r="C156" s="249"/>
      <c r="D156" s="235" t="s">
        <v>371</v>
      </c>
      <c r="E156" s="250" t="s">
        <v>21</v>
      </c>
      <c r="F156" s="251" t="s">
        <v>2712</v>
      </c>
      <c r="G156" s="249"/>
      <c r="H156" s="252">
        <v>9.24</v>
      </c>
      <c r="I156" s="253"/>
      <c r="J156" s="249"/>
      <c r="K156" s="249"/>
      <c r="L156" s="254"/>
      <c r="M156" s="255"/>
      <c r="N156" s="256"/>
      <c r="O156" s="256"/>
      <c r="P156" s="256"/>
      <c r="Q156" s="256"/>
      <c r="R156" s="256"/>
      <c r="S156" s="256"/>
      <c r="T156" s="257"/>
      <c r="AT156" s="258" t="s">
        <v>371</v>
      </c>
      <c r="AU156" s="258" t="s">
        <v>79</v>
      </c>
      <c r="AV156" s="14" t="s">
        <v>147</v>
      </c>
      <c r="AW156" s="14" t="s">
        <v>33</v>
      </c>
      <c r="AX156" s="14" t="s">
        <v>77</v>
      </c>
      <c r="AY156" s="258" t="s">
        <v>361</v>
      </c>
    </row>
    <row r="157" spans="2:65" s="1" customFormat="1" ht="22.5" customHeight="1">
      <c r="B157" s="42"/>
      <c r="C157" s="273" t="s">
        <v>464</v>
      </c>
      <c r="D157" s="273" t="s">
        <v>952</v>
      </c>
      <c r="E157" s="274" t="s">
        <v>2732</v>
      </c>
      <c r="F157" s="275" t="s">
        <v>2733</v>
      </c>
      <c r="G157" s="276" t="s">
        <v>447</v>
      </c>
      <c r="H157" s="277">
        <v>17.463999999999999</v>
      </c>
      <c r="I157" s="278"/>
      <c r="J157" s="279">
        <f>ROUND(I157*H157,2)</f>
        <v>0</v>
      </c>
      <c r="K157" s="275" t="s">
        <v>21</v>
      </c>
      <c r="L157" s="280"/>
      <c r="M157" s="281" t="s">
        <v>21</v>
      </c>
      <c r="N157" s="282" t="s">
        <v>41</v>
      </c>
      <c r="O157" s="43"/>
      <c r="P157" s="216">
        <f>O157*H157</f>
        <v>0</v>
      </c>
      <c r="Q157" s="216">
        <v>0</v>
      </c>
      <c r="R157" s="216">
        <f>Q157*H157</f>
        <v>0</v>
      </c>
      <c r="S157" s="216">
        <v>0</v>
      </c>
      <c r="T157" s="217">
        <f>S157*H157</f>
        <v>0</v>
      </c>
      <c r="AR157" s="25" t="s">
        <v>417</v>
      </c>
      <c r="AT157" s="25" t="s">
        <v>952</v>
      </c>
      <c r="AU157" s="25" t="s">
        <v>79</v>
      </c>
      <c r="AY157" s="25" t="s">
        <v>361</v>
      </c>
      <c r="BE157" s="218">
        <f>IF(N157="základní",J157,0)</f>
        <v>0</v>
      </c>
      <c r="BF157" s="218">
        <f>IF(N157="snížená",J157,0)</f>
        <v>0</v>
      </c>
      <c r="BG157" s="218">
        <f>IF(N157="zákl. přenesená",J157,0)</f>
        <v>0</v>
      </c>
      <c r="BH157" s="218">
        <f>IF(N157="sníž. přenesená",J157,0)</f>
        <v>0</v>
      </c>
      <c r="BI157" s="218">
        <f>IF(N157="nulová",J157,0)</f>
        <v>0</v>
      </c>
      <c r="BJ157" s="25" t="s">
        <v>77</v>
      </c>
      <c r="BK157" s="218">
        <f>ROUND(I157*H157,2)</f>
        <v>0</v>
      </c>
      <c r="BL157" s="25" t="s">
        <v>147</v>
      </c>
      <c r="BM157" s="25" t="s">
        <v>563</v>
      </c>
    </row>
    <row r="158" spans="2:65" s="1" customFormat="1" ht="13.5">
      <c r="B158" s="42"/>
      <c r="C158" s="64"/>
      <c r="D158" s="219" t="s">
        <v>369</v>
      </c>
      <c r="E158" s="64"/>
      <c r="F158" s="220" t="s">
        <v>2733</v>
      </c>
      <c r="G158" s="64"/>
      <c r="H158" s="64"/>
      <c r="I158" s="175"/>
      <c r="J158" s="64"/>
      <c r="K158" s="64"/>
      <c r="L158" s="62"/>
      <c r="M158" s="221"/>
      <c r="N158" s="43"/>
      <c r="O158" s="43"/>
      <c r="P158" s="43"/>
      <c r="Q158" s="43"/>
      <c r="R158" s="43"/>
      <c r="S158" s="43"/>
      <c r="T158" s="79"/>
      <c r="AT158" s="25" t="s">
        <v>369</v>
      </c>
      <c r="AU158" s="25" t="s">
        <v>79</v>
      </c>
    </row>
    <row r="159" spans="2:65" s="13" customFormat="1" ht="13.5">
      <c r="B159" s="233"/>
      <c r="C159" s="234"/>
      <c r="D159" s="219" t="s">
        <v>371</v>
      </c>
      <c r="E159" s="245" t="s">
        <v>21</v>
      </c>
      <c r="F159" s="246" t="s">
        <v>3294</v>
      </c>
      <c r="G159" s="234"/>
      <c r="H159" s="247">
        <v>17.463999999999999</v>
      </c>
      <c r="I159" s="239"/>
      <c r="J159" s="234"/>
      <c r="K159" s="234"/>
      <c r="L159" s="240"/>
      <c r="M159" s="241"/>
      <c r="N159" s="242"/>
      <c r="O159" s="242"/>
      <c r="P159" s="242"/>
      <c r="Q159" s="242"/>
      <c r="R159" s="242"/>
      <c r="S159" s="242"/>
      <c r="T159" s="243"/>
      <c r="AT159" s="244" t="s">
        <v>371</v>
      </c>
      <c r="AU159" s="244" t="s">
        <v>79</v>
      </c>
      <c r="AV159" s="13" t="s">
        <v>79</v>
      </c>
      <c r="AW159" s="13" t="s">
        <v>33</v>
      </c>
      <c r="AX159" s="13" t="s">
        <v>70</v>
      </c>
      <c r="AY159" s="244" t="s">
        <v>361</v>
      </c>
    </row>
    <row r="160" spans="2:65" s="14" customFormat="1" ht="13.5">
      <c r="B160" s="248"/>
      <c r="C160" s="249"/>
      <c r="D160" s="235" t="s">
        <v>371</v>
      </c>
      <c r="E160" s="250" t="s">
        <v>21</v>
      </c>
      <c r="F160" s="251" t="s">
        <v>392</v>
      </c>
      <c r="G160" s="249"/>
      <c r="H160" s="252">
        <v>17.463999999999999</v>
      </c>
      <c r="I160" s="253"/>
      <c r="J160" s="249"/>
      <c r="K160" s="249"/>
      <c r="L160" s="254"/>
      <c r="M160" s="255"/>
      <c r="N160" s="256"/>
      <c r="O160" s="256"/>
      <c r="P160" s="256"/>
      <c r="Q160" s="256"/>
      <c r="R160" s="256"/>
      <c r="S160" s="256"/>
      <c r="T160" s="257"/>
      <c r="AT160" s="258" t="s">
        <v>371</v>
      </c>
      <c r="AU160" s="258" t="s">
        <v>79</v>
      </c>
      <c r="AV160" s="14" t="s">
        <v>147</v>
      </c>
      <c r="AW160" s="14" t="s">
        <v>33</v>
      </c>
      <c r="AX160" s="14" t="s">
        <v>77</v>
      </c>
      <c r="AY160" s="258" t="s">
        <v>361</v>
      </c>
    </row>
    <row r="161" spans="2:65" s="1" customFormat="1" ht="22.5" customHeight="1">
      <c r="B161" s="42"/>
      <c r="C161" s="273" t="s">
        <v>470</v>
      </c>
      <c r="D161" s="273" t="s">
        <v>952</v>
      </c>
      <c r="E161" s="274" t="s">
        <v>3295</v>
      </c>
      <c r="F161" s="275" t="s">
        <v>3296</v>
      </c>
      <c r="G161" s="276" t="s">
        <v>685</v>
      </c>
      <c r="H161" s="277">
        <v>42</v>
      </c>
      <c r="I161" s="278"/>
      <c r="J161" s="279">
        <f>ROUND(I161*H161,2)</f>
        <v>0</v>
      </c>
      <c r="K161" s="275" t="s">
        <v>21</v>
      </c>
      <c r="L161" s="280"/>
      <c r="M161" s="281" t="s">
        <v>21</v>
      </c>
      <c r="N161" s="282" t="s">
        <v>41</v>
      </c>
      <c r="O161" s="43"/>
      <c r="P161" s="216">
        <f>O161*H161</f>
        <v>0</v>
      </c>
      <c r="Q161" s="216">
        <v>0</v>
      </c>
      <c r="R161" s="216">
        <f>Q161*H161</f>
        <v>0</v>
      </c>
      <c r="S161" s="216">
        <v>0</v>
      </c>
      <c r="T161" s="217">
        <f>S161*H161</f>
        <v>0</v>
      </c>
      <c r="AR161" s="25" t="s">
        <v>417</v>
      </c>
      <c r="AT161" s="25" t="s">
        <v>952</v>
      </c>
      <c r="AU161" s="25" t="s">
        <v>79</v>
      </c>
      <c r="AY161" s="25" t="s">
        <v>361</v>
      </c>
      <c r="BE161" s="218">
        <f>IF(N161="základní",J161,0)</f>
        <v>0</v>
      </c>
      <c r="BF161" s="218">
        <f>IF(N161="snížená",J161,0)</f>
        <v>0</v>
      </c>
      <c r="BG161" s="218">
        <f>IF(N161="zákl. přenesená",J161,0)</f>
        <v>0</v>
      </c>
      <c r="BH161" s="218">
        <f>IF(N161="sníž. přenesená",J161,0)</f>
        <v>0</v>
      </c>
      <c r="BI161" s="218">
        <f>IF(N161="nulová",J161,0)</f>
        <v>0</v>
      </c>
      <c r="BJ161" s="25" t="s">
        <v>77</v>
      </c>
      <c r="BK161" s="218">
        <f>ROUND(I161*H161,2)</f>
        <v>0</v>
      </c>
      <c r="BL161" s="25" t="s">
        <v>147</v>
      </c>
      <c r="BM161" s="25" t="s">
        <v>580</v>
      </c>
    </row>
    <row r="162" spans="2:65" s="1" customFormat="1" ht="13.5">
      <c r="B162" s="42"/>
      <c r="C162" s="64"/>
      <c r="D162" s="235" t="s">
        <v>369</v>
      </c>
      <c r="E162" s="64"/>
      <c r="F162" s="285" t="s">
        <v>3296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369</v>
      </c>
      <c r="AU162" s="25" t="s">
        <v>79</v>
      </c>
    </row>
    <row r="163" spans="2:65" s="1" customFormat="1" ht="22.5" customHeight="1">
      <c r="B163" s="42"/>
      <c r="C163" s="273" t="s">
        <v>477</v>
      </c>
      <c r="D163" s="273" t="s">
        <v>952</v>
      </c>
      <c r="E163" s="274" t="s">
        <v>3297</v>
      </c>
      <c r="F163" s="275" t="s">
        <v>3298</v>
      </c>
      <c r="G163" s="276" t="s">
        <v>685</v>
      </c>
      <c r="H163" s="277">
        <v>36.049999999999997</v>
      </c>
      <c r="I163" s="278"/>
      <c r="J163" s="279">
        <f>ROUND(I163*H163,2)</f>
        <v>0</v>
      </c>
      <c r="K163" s="275" t="s">
        <v>21</v>
      </c>
      <c r="L163" s="280"/>
      <c r="M163" s="281" t="s">
        <v>21</v>
      </c>
      <c r="N163" s="282" t="s">
        <v>41</v>
      </c>
      <c r="O163" s="43"/>
      <c r="P163" s="216">
        <f>O163*H163</f>
        <v>0</v>
      </c>
      <c r="Q163" s="216">
        <v>0</v>
      </c>
      <c r="R163" s="216">
        <f>Q163*H163</f>
        <v>0</v>
      </c>
      <c r="S163" s="216">
        <v>0</v>
      </c>
      <c r="T163" s="217">
        <f>S163*H163</f>
        <v>0</v>
      </c>
      <c r="AR163" s="25" t="s">
        <v>417</v>
      </c>
      <c r="AT163" s="25" t="s">
        <v>952</v>
      </c>
      <c r="AU163" s="25" t="s">
        <v>79</v>
      </c>
      <c r="AY163" s="25" t="s">
        <v>361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25" t="s">
        <v>77</v>
      </c>
      <c r="BK163" s="218">
        <f>ROUND(I163*H163,2)</f>
        <v>0</v>
      </c>
      <c r="BL163" s="25" t="s">
        <v>147</v>
      </c>
      <c r="BM163" s="25" t="s">
        <v>595</v>
      </c>
    </row>
    <row r="164" spans="2:65" s="1" customFormat="1" ht="13.5">
      <c r="B164" s="42"/>
      <c r="C164" s="64"/>
      <c r="D164" s="219" t="s">
        <v>369</v>
      </c>
      <c r="E164" s="64"/>
      <c r="F164" s="220" t="s">
        <v>3298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369</v>
      </c>
      <c r="AU164" s="25" t="s">
        <v>79</v>
      </c>
    </row>
    <row r="165" spans="2:65" s="13" customFormat="1" ht="13.5">
      <c r="B165" s="233"/>
      <c r="C165" s="234"/>
      <c r="D165" s="219" t="s">
        <v>371</v>
      </c>
      <c r="E165" s="245" t="s">
        <v>21</v>
      </c>
      <c r="F165" s="246" t="s">
        <v>3299</v>
      </c>
      <c r="G165" s="234"/>
      <c r="H165" s="247">
        <v>36.049999999999997</v>
      </c>
      <c r="I165" s="239"/>
      <c r="J165" s="234"/>
      <c r="K165" s="234"/>
      <c r="L165" s="240"/>
      <c r="M165" s="241"/>
      <c r="N165" s="242"/>
      <c r="O165" s="242"/>
      <c r="P165" s="242"/>
      <c r="Q165" s="242"/>
      <c r="R165" s="242"/>
      <c r="S165" s="242"/>
      <c r="T165" s="243"/>
      <c r="AT165" s="244" t="s">
        <v>371</v>
      </c>
      <c r="AU165" s="244" t="s">
        <v>79</v>
      </c>
      <c r="AV165" s="13" t="s">
        <v>79</v>
      </c>
      <c r="AW165" s="13" t="s">
        <v>33</v>
      </c>
      <c r="AX165" s="13" t="s">
        <v>70</v>
      </c>
      <c r="AY165" s="244" t="s">
        <v>361</v>
      </c>
    </row>
    <row r="166" spans="2:65" s="14" customFormat="1" ht="13.5">
      <c r="B166" s="248"/>
      <c r="C166" s="249"/>
      <c r="D166" s="235" t="s">
        <v>371</v>
      </c>
      <c r="E166" s="250" t="s">
        <v>21</v>
      </c>
      <c r="F166" s="251" t="s">
        <v>2712</v>
      </c>
      <c r="G166" s="249"/>
      <c r="H166" s="252">
        <v>36.049999999999997</v>
      </c>
      <c r="I166" s="253"/>
      <c r="J166" s="249"/>
      <c r="K166" s="249"/>
      <c r="L166" s="254"/>
      <c r="M166" s="255"/>
      <c r="N166" s="256"/>
      <c r="O166" s="256"/>
      <c r="P166" s="256"/>
      <c r="Q166" s="256"/>
      <c r="R166" s="256"/>
      <c r="S166" s="256"/>
      <c r="T166" s="257"/>
      <c r="AT166" s="258" t="s">
        <v>371</v>
      </c>
      <c r="AU166" s="258" t="s">
        <v>79</v>
      </c>
      <c r="AV166" s="14" t="s">
        <v>147</v>
      </c>
      <c r="AW166" s="14" t="s">
        <v>33</v>
      </c>
      <c r="AX166" s="14" t="s">
        <v>77</v>
      </c>
      <c r="AY166" s="258" t="s">
        <v>361</v>
      </c>
    </row>
    <row r="167" spans="2:65" s="1" customFormat="1" ht="31.5" customHeight="1">
      <c r="B167" s="42"/>
      <c r="C167" s="207" t="s">
        <v>485</v>
      </c>
      <c r="D167" s="207" t="s">
        <v>363</v>
      </c>
      <c r="E167" s="208" t="s">
        <v>3300</v>
      </c>
      <c r="F167" s="209" t="s">
        <v>3301</v>
      </c>
      <c r="G167" s="210" t="s">
        <v>366</v>
      </c>
      <c r="H167" s="211">
        <v>17.015000000000001</v>
      </c>
      <c r="I167" s="212"/>
      <c r="J167" s="213">
        <f>ROUND(I167*H167,2)</f>
        <v>0</v>
      </c>
      <c r="K167" s="209" t="s">
        <v>367</v>
      </c>
      <c r="L167" s="62"/>
      <c r="M167" s="214" t="s">
        <v>21</v>
      </c>
      <c r="N167" s="215" t="s">
        <v>41</v>
      </c>
      <c r="O167" s="43"/>
      <c r="P167" s="216">
        <f>O167*H167</f>
        <v>0</v>
      </c>
      <c r="Q167" s="216">
        <v>0</v>
      </c>
      <c r="R167" s="216">
        <f>Q167*H167</f>
        <v>0</v>
      </c>
      <c r="S167" s="216">
        <v>0</v>
      </c>
      <c r="T167" s="217">
        <f>S167*H167</f>
        <v>0</v>
      </c>
      <c r="AR167" s="25" t="s">
        <v>147</v>
      </c>
      <c r="AT167" s="25" t="s">
        <v>363</v>
      </c>
      <c r="AU167" s="25" t="s">
        <v>79</v>
      </c>
      <c r="AY167" s="25" t="s">
        <v>361</v>
      </c>
      <c r="BE167" s="218">
        <f>IF(N167="základní",J167,0)</f>
        <v>0</v>
      </c>
      <c r="BF167" s="218">
        <f>IF(N167="snížená",J167,0)</f>
        <v>0</v>
      </c>
      <c r="BG167" s="218">
        <f>IF(N167="zákl. přenesená",J167,0)</f>
        <v>0</v>
      </c>
      <c r="BH167" s="218">
        <f>IF(N167="sníž. přenesená",J167,0)</f>
        <v>0</v>
      </c>
      <c r="BI167" s="218">
        <f>IF(N167="nulová",J167,0)</f>
        <v>0</v>
      </c>
      <c r="BJ167" s="25" t="s">
        <v>77</v>
      </c>
      <c r="BK167" s="218">
        <f>ROUND(I167*H167,2)</f>
        <v>0</v>
      </c>
      <c r="BL167" s="25" t="s">
        <v>147</v>
      </c>
      <c r="BM167" s="25" t="s">
        <v>611</v>
      </c>
    </row>
    <row r="168" spans="2:65" s="1" customFormat="1" ht="13.5">
      <c r="B168" s="42"/>
      <c r="C168" s="64"/>
      <c r="D168" s="219" t="s">
        <v>369</v>
      </c>
      <c r="E168" s="64"/>
      <c r="F168" s="220" t="s">
        <v>3301</v>
      </c>
      <c r="G168" s="64"/>
      <c r="H168" s="64"/>
      <c r="I168" s="175"/>
      <c r="J168" s="64"/>
      <c r="K168" s="64"/>
      <c r="L168" s="62"/>
      <c r="M168" s="221"/>
      <c r="N168" s="43"/>
      <c r="O168" s="43"/>
      <c r="P168" s="43"/>
      <c r="Q168" s="43"/>
      <c r="R168" s="43"/>
      <c r="S168" s="43"/>
      <c r="T168" s="79"/>
      <c r="AT168" s="25" t="s">
        <v>369</v>
      </c>
      <c r="AU168" s="25" t="s">
        <v>79</v>
      </c>
    </row>
    <row r="169" spans="2:65" s="13" customFormat="1" ht="13.5">
      <c r="B169" s="233"/>
      <c r="C169" s="234"/>
      <c r="D169" s="219" t="s">
        <v>371</v>
      </c>
      <c r="E169" s="245" t="s">
        <v>21</v>
      </c>
      <c r="F169" s="246" t="s">
        <v>3302</v>
      </c>
      <c r="G169" s="234"/>
      <c r="H169" s="247">
        <v>17.015000000000001</v>
      </c>
      <c r="I169" s="239"/>
      <c r="J169" s="234"/>
      <c r="K169" s="234"/>
      <c r="L169" s="240"/>
      <c r="M169" s="241"/>
      <c r="N169" s="242"/>
      <c r="O169" s="242"/>
      <c r="P169" s="242"/>
      <c r="Q169" s="242"/>
      <c r="R169" s="242"/>
      <c r="S169" s="242"/>
      <c r="T169" s="243"/>
      <c r="AT169" s="244" t="s">
        <v>371</v>
      </c>
      <c r="AU169" s="244" t="s">
        <v>79</v>
      </c>
      <c r="AV169" s="13" t="s">
        <v>79</v>
      </c>
      <c r="AW169" s="13" t="s">
        <v>33</v>
      </c>
      <c r="AX169" s="13" t="s">
        <v>70</v>
      </c>
      <c r="AY169" s="244" t="s">
        <v>361</v>
      </c>
    </row>
    <row r="170" spans="2:65" s="14" customFormat="1" ht="13.5">
      <c r="B170" s="248"/>
      <c r="C170" s="249"/>
      <c r="D170" s="235" t="s">
        <v>371</v>
      </c>
      <c r="E170" s="250" t="s">
        <v>21</v>
      </c>
      <c r="F170" s="251" t="s">
        <v>2712</v>
      </c>
      <c r="G170" s="249"/>
      <c r="H170" s="252">
        <v>17.015000000000001</v>
      </c>
      <c r="I170" s="253"/>
      <c r="J170" s="249"/>
      <c r="K170" s="249"/>
      <c r="L170" s="254"/>
      <c r="M170" s="255"/>
      <c r="N170" s="256"/>
      <c r="O170" s="256"/>
      <c r="P170" s="256"/>
      <c r="Q170" s="256"/>
      <c r="R170" s="256"/>
      <c r="S170" s="256"/>
      <c r="T170" s="257"/>
      <c r="AT170" s="258" t="s">
        <v>371</v>
      </c>
      <c r="AU170" s="258" t="s">
        <v>79</v>
      </c>
      <c r="AV170" s="14" t="s">
        <v>147</v>
      </c>
      <c r="AW170" s="14" t="s">
        <v>33</v>
      </c>
      <c r="AX170" s="14" t="s">
        <v>77</v>
      </c>
      <c r="AY170" s="258" t="s">
        <v>361</v>
      </c>
    </row>
    <row r="171" spans="2:65" s="1" customFormat="1" ht="22.5" customHeight="1">
      <c r="B171" s="42"/>
      <c r="C171" s="273" t="s">
        <v>491</v>
      </c>
      <c r="D171" s="273" t="s">
        <v>952</v>
      </c>
      <c r="E171" s="274" t="s">
        <v>3303</v>
      </c>
      <c r="F171" s="275" t="s">
        <v>3304</v>
      </c>
      <c r="G171" s="276" t="s">
        <v>447</v>
      </c>
      <c r="H171" s="277">
        <v>28.925999999999998</v>
      </c>
      <c r="I171" s="278"/>
      <c r="J171" s="279">
        <f>ROUND(I171*H171,2)</f>
        <v>0</v>
      </c>
      <c r="K171" s="275" t="s">
        <v>21</v>
      </c>
      <c r="L171" s="280"/>
      <c r="M171" s="281" t="s">
        <v>21</v>
      </c>
      <c r="N171" s="282" t="s">
        <v>41</v>
      </c>
      <c r="O171" s="43"/>
      <c r="P171" s="216">
        <f>O171*H171</f>
        <v>0</v>
      </c>
      <c r="Q171" s="216">
        <v>0</v>
      </c>
      <c r="R171" s="216">
        <f>Q171*H171</f>
        <v>0</v>
      </c>
      <c r="S171" s="216">
        <v>0</v>
      </c>
      <c r="T171" s="217">
        <f>S171*H171</f>
        <v>0</v>
      </c>
      <c r="AR171" s="25" t="s">
        <v>417</v>
      </c>
      <c r="AT171" s="25" t="s">
        <v>952</v>
      </c>
      <c r="AU171" s="25" t="s">
        <v>79</v>
      </c>
      <c r="AY171" s="25" t="s">
        <v>361</v>
      </c>
      <c r="BE171" s="218">
        <f>IF(N171="základní",J171,0)</f>
        <v>0</v>
      </c>
      <c r="BF171" s="218">
        <f>IF(N171="snížená",J171,0)</f>
        <v>0</v>
      </c>
      <c r="BG171" s="218">
        <f>IF(N171="zákl. přenesená",J171,0)</f>
        <v>0</v>
      </c>
      <c r="BH171" s="218">
        <f>IF(N171="sníž. přenesená",J171,0)</f>
        <v>0</v>
      </c>
      <c r="BI171" s="218">
        <f>IF(N171="nulová",J171,0)</f>
        <v>0</v>
      </c>
      <c r="BJ171" s="25" t="s">
        <v>77</v>
      </c>
      <c r="BK171" s="218">
        <f>ROUND(I171*H171,2)</f>
        <v>0</v>
      </c>
      <c r="BL171" s="25" t="s">
        <v>147</v>
      </c>
      <c r="BM171" s="25" t="s">
        <v>626</v>
      </c>
    </row>
    <row r="172" spans="2:65" s="1" customFormat="1" ht="13.5">
      <c r="B172" s="42"/>
      <c r="C172" s="64"/>
      <c r="D172" s="219" t="s">
        <v>369</v>
      </c>
      <c r="E172" s="64"/>
      <c r="F172" s="220" t="s">
        <v>3304</v>
      </c>
      <c r="G172" s="64"/>
      <c r="H172" s="64"/>
      <c r="I172" s="175"/>
      <c r="J172" s="64"/>
      <c r="K172" s="64"/>
      <c r="L172" s="62"/>
      <c r="M172" s="221"/>
      <c r="N172" s="43"/>
      <c r="O172" s="43"/>
      <c r="P172" s="43"/>
      <c r="Q172" s="43"/>
      <c r="R172" s="43"/>
      <c r="S172" s="43"/>
      <c r="T172" s="79"/>
      <c r="AT172" s="25" t="s">
        <v>369</v>
      </c>
      <c r="AU172" s="25" t="s">
        <v>79</v>
      </c>
    </row>
    <row r="173" spans="2:65" s="13" customFormat="1" ht="13.5">
      <c r="B173" s="233"/>
      <c r="C173" s="234"/>
      <c r="D173" s="219" t="s">
        <v>371</v>
      </c>
      <c r="E173" s="245" t="s">
        <v>21</v>
      </c>
      <c r="F173" s="246" t="s">
        <v>3305</v>
      </c>
      <c r="G173" s="234"/>
      <c r="H173" s="247">
        <v>28.925999999999998</v>
      </c>
      <c r="I173" s="239"/>
      <c r="J173" s="234"/>
      <c r="K173" s="234"/>
      <c r="L173" s="240"/>
      <c r="M173" s="241"/>
      <c r="N173" s="242"/>
      <c r="O173" s="242"/>
      <c r="P173" s="242"/>
      <c r="Q173" s="242"/>
      <c r="R173" s="242"/>
      <c r="S173" s="242"/>
      <c r="T173" s="243"/>
      <c r="AT173" s="244" t="s">
        <v>371</v>
      </c>
      <c r="AU173" s="244" t="s">
        <v>79</v>
      </c>
      <c r="AV173" s="13" t="s">
        <v>79</v>
      </c>
      <c r="AW173" s="13" t="s">
        <v>33</v>
      </c>
      <c r="AX173" s="13" t="s">
        <v>70</v>
      </c>
      <c r="AY173" s="244" t="s">
        <v>361</v>
      </c>
    </row>
    <row r="174" spans="2:65" s="14" customFormat="1" ht="13.5">
      <c r="B174" s="248"/>
      <c r="C174" s="249"/>
      <c r="D174" s="219" t="s">
        <v>371</v>
      </c>
      <c r="E174" s="259" t="s">
        <v>21</v>
      </c>
      <c r="F174" s="260" t="s">
        <v>392</v>
      </c>
      <c r="G174" s="249"/>
      <c r="H174" s="261">
        <v>28.925999999999998</v>
      </c>
      <c r="I174" s="253"/>
      <c r="J174" s="249"/>
      <c r="K174" s="249"/>
      <c r="L174" s="254"/>
      <c r="M174" s="255"/>
      <c r="N174" s="256"/>
      <c r="O174" s="256"/>
      <c r="P174" s="256"/>
      <c r="Q174" s="256"/>
      <c r="R174" s="256"/>
      <c r="S174" s="256"/>
      <c r="T174" s="257"/>
      <c r="AT174" s="258" t="s">
        <v>371</v>
      </c>
      <c r="AU174" s="258" t="s">
        <v>79</v>
      </c>
      <c r="AV174" s="14" t="s">
        <v>147</v>
      </c>
      <c r="AW174" s="14" t="s">
        <v>33</v>
      </c>
      <c r="AX174" s="14" t="s">
        <v>77</v>
      </c>
      <c r="AY174" s="258" t="s">
        <v>361</v>
      </c>
    </row>
    <row r="175" spans="2:65" s="11" customFormat="1" ht="29.85" customHeight="1">
      <c r="B175" s="190"/>
      <c r="C175" s="191"/>
      <c r="D175" s="204" t="s">
        <v>69</v>
      </c>
      <c r="E175" s="205" t="s">
        <v>147</v>
      </c>
      <c r="F175" s="205" t="s">
        <v>719</v>
      </c>
      <c r="G175" s="191"/>
      <c r="H175" s="191"/>
      <c r="I175" s="194"/>
      <c r="J175" s="206">
        <f>BK175</f>
        <v>0</v>
      </c>
      <c r="K175" s="191"/>
      <c r="L175" s="196"/>
      <c r="M175" s="197"/>
      <c r="N175" s="198"/>
      <c r="O175" s="198"/>
      <c r="P175" s="199">
        <f>SUM(P176:P193)</f>
        <v>0</v>
      </c>
      <c r="Q175" s="198"/>
      <c r="R175" s="199">
        <f>SUM(R176:R193)</f>
        <v>6.9530160599999995</v>
      </c>
      <c r="S175" s="198"/>
      <c r="T175" s="200">
        <f>SUM(T176:T193)</f>
        <v>0</v>
      </c>
      <c r="AR175" s="201" t="s">
        <v>77</v>
      </c>
      <c r="AT175" s="202" t="s">
        <v>69</v>
      </c>
      <c r="AU175" s="202" t="s">
        <v>77</v>
      </c>
      <c r="AY175" s="201" t="s">
        <v>361</v>
      </c>
      <c r="BK175" s="203">
        <f>SUM(BK176:BK193)</f>
        <v>0</v>
      </c>
    </row>
    <row r="176" spans="2:65" s="1" customFormat="1" ht="22.5" customHeight="1">
      <c r="B176" s="42"/>
      <c r="C176" s="207" t="s">
        <v>9</v>
      </c>
      <c r="D176" s="207" t="s">
        <v>363</v>
      </c>
      <c r="E176" s="208" t="s">
        <v>3306</v>
      </c>
      <c r="F176" s="209" t="s">
        <v>3307</v>
      </c>
      <c r="G176" s="210" t="s">
        <v>366</v>
      </c>
      <c r="H176" s="211">
        <v>0.32400000000000001</v>
      </c>
      <c r="I176" s="212"/>
      <c r="J176" s="213">
        <f>ROUND(I176*H176,2)</f>
        <v>0</v>
      </c>
      <c r="K176" s="209" t="s">
        <v>367</v>
      </c>
      <c r="L176" s="62"/>
      <c r="M176" s="214" t="s">
        <v>21</v>
      </c>
      <c r="N176" s="215" t="s">
        <v>41</v>
      </c>
      <c r="O176" s="43"/>
      <c r="P176" s="216">
        <f>O176*H176</f>
        <v>0</v>
      </c>
      <c r="Q176" s="216">
        <v>1.7034</v>
      </c>
      <c r="R176" s="216">
        <f>Q176*H176</f>
        <v>0.55190159999999999</v>
      </c>
      <c r="S176" s="216">
        <v>0</v>
      </c>
      <c r="T176" s="217">
        <f>S176*H176</f>
        <v>0</v>
      </c>
      <c r="AR176" s="25" t="s">
        <v>147</v>
      </c>
      <c r="AT176" s="25" t="s">
        <v>363</v>
      </c>
      <c r="AU176" s="25" t="s">
        <v>79</v>
      </c>
      <c r="AY176" s="25" t="s">
        <v>361</v>
      </c>
      <c r="BE176" s="218">
        <f>IF(N176="základní",J176,0)</f>
        <v>0</v>
      </c>
      <c r="BF176" s="218">
        <f>IF(N176="snížená",J176,0)</f>
        <v>0</v>
      </c>
      <c r="BG176" s="218">
        <f>IF(N176="zákl. přenesená",J176,0)</f>
        <v>0</v>
      </c>
      <c r="BH176" s="218">
        <f>IF(N176="sníž. přenesená",J176,0)</f>
        <v>0</v>
      </c>
      <c r="BI176" s="218">
        <f>IF(N176="nulová",J176,0)</f>
        <v>0</v>
      </c>
      <c r="BJ176" s="25" t="s">
        <v>77</v>
      </c>
      <c r="BK176" s="218">
        <f>ROUND(I176*H176,2)</f>
        <v>0</v>
      </c>
      <c r="BL176" s="25" t="s">
        <v>147</v>
      </c>
      <c r="BM176" s="25" t="s">
        <v>638</v>
      </c>
    </row>
    <row r="177" spans="2:65" s="1" customFormat="1" ht="13.5">
      <c r="B177" s="42"/>
      <c r="C177" s="64"/>
      <c r="D177" s="235" t="s">
        <v>369</v>
      </c>
      <c r="E177" s="64"/>
      <c r="F177" s="285" t="s">
        <v>3307</v>
      </c>
      <c r="G177" s="64"/>
      <c r="H177" s="64"/>
      <c r="I177" s="175"/>
      <c r="J177" s="64"/>
      <c r="K177" s="64"/>
      <c r="L177" s="62"/>
      <c r="M177" s="221"/>
      <c r="N177" s="43"/>
      <c r="O177" s="43"/>
      <c r="P177" s="43"/>
      <c r="Q177" s="43"/>
      <c r="R177" s="43"/>
      <c r="S177" s="43"/>
      <c r="T177" s="79"/>
      <c r="AT177" s="25" t="s">
        <v>369</v>
      </c>
      <c r="AU177" s="25" t="s">
        <v>79</v>
      </c>
    </row>
    <row r="178" spans="2:65" s="1" customFormat="1" ht="22.5" customHeight="1">
      <c r="B178" s="42"/>
      <c r="C178" s="207" t="s">
        <v>501</v>
      </c>
      <c r="D178" s="207" t="s">
        <v>363</v>
      </c>
      <c r="E178" s="208" t="s">
        <v>2735</v>
      </c>
      <c r="F178" s="209" t="s">
        <v>2736</v>
      </c>
      <c r="G178" s="210" t="s">
        <v>366</v>
      </c>
      <c r="H178" s="211">
        <v>2.8</v>
      </c>
      <c r="I178" s="212"/>
      <c r="J178" s="213">
        <f>ROUND(I178*H178,2)</f>
        <v>0</v>
      </c>
      <c r="K178" s="209" t="s">
        <v>367</v>
      </c>
      <c r="L178" s="62"/>
      <c r="M178" s="214" t="s">
        <v>21</v>
      </c>
      <c r="N178" s="215" t="s">
        <v>41</v>
      </c>
      <c r="O178" s="43"/>
      <c r="P178" s="216">
        <f>O178*H178</f>
        <v>0</v>
      </c>
      <c r="Q178" s="216">
        <v>1.8907700000000001</v>
      </c>
      <c r="R178" s="216">
        <f>Q178*H178</f>
        <v>5.2941560000000001</v>
      </c>
      <c r="S178" s="216">
        <v>0</v>
      </c>
      <c r="T178" s="217">
        <f>S178*H178</f>
        <v>0</v>
      </c>
      <c r="AR178" s="25" t="s">
        <v>147</v>
      </c>
      <c r="AT178" s="25" t="s">
        <v>363</v>
      </c>
      <c r="AU178" s="25" t="s">
        <v>79</v>
      </c>
      <c r="AY178" s="25" t="s">
        <v>361</v>
      </c>
      <c r="BE178" s="218">
        <f>IF(N178="základní",J178,0)</f>
        <v>0</v>
      </c>
      <c r="BF178" s="218">
        <f>IF(N178="snížená",J178,0)</f>
        <v>0</v>
      </c>
      <c r="BG178" s="218">
        <f>IF(N178="zákl. přenesená",J178,0)</f>
        <v>0</v>
      </c>
      <c r="BH178" s="218">
        <f>IF(N178="sníž. přenesená",J178,0)</f>
        <v>0</v>
      </c>
      <c r="BI178" s="218">
        <f>IF(N178="nulová",J178,0)</f>
        <v>0</v>
      </c>
      <c r="BJ178" s="25" t="s">
        <v>77</v>
      </c>
      <c r="BK178" s="218">
        <f>ROUND(I178*H178,2)</f>
        <v>0</v>
      </c>
      <c r="BL178" s="25" t="s">
        <v>147</v>
      </c>
      <c r="BM178" s="25" t="s">
        <v>650</v>
      </c>
    </row>
    <row r="179" spans="2:65" s="1" customFormat="1" ht="13.5">
      <c r="B179" s="42"/>
      <c r="C179" s="64"/>
      <c r="D179" s="219" t="s">
        <v>369</v>
      </c>
      <c r="E179" s="64"/>
      <c r="F179" s="220" t="s">
        <v>2736</v>
      </c>
      <c r="G179" s="64"/>
      <c r="H179" s="64"/>
      <c r="I179" s="175"/>
      <c r="J179" s="64"/>
      <c r="K179" s="64"/>
      <c r="L179" s="62"/>
      <c r="M179" s="221"/>
      <c r="N179" s="43"/>
      <c r="O179" s="43"/>
      <c r="P179" s="43"/>
      <c r="Q179" s="43"/>
      <c r="R179" s="43"/>
      <c r="S179" s="43"/>
      <c r="T179" s="79"/>
      <c r="AT179" s="25" t="s">
        <v>369</v>
      </c>
      <c r="AU179" s="25" t="s">
        <v>79</v>
      </c>
    </row>
    <row r="180" spans="2:65" s="13" customFormat="1" ht="13.5">
      <c r="B180" s="233"/>
      <c r="C180" s="234"/>
      <c r="D180" s="219" t="s">
        <v>371</v>
      </c>
      <c r="E180" s="245" t="s">
        <v>21</v>
      </c>
      <c r="F180" s="246" t="s">
        <v>3308</v>
      </c>
      <c r="G180" s="234"/>
      <c r="H180" s="247">
        <v>2.8</v>
      </c>
      <c r="I180" s="239"/>
      <c r="J180" s="234"/>
      <c r="K180" s="234"/>
      <c r="L180" s="240"/>
      <c r="M180" s="241"/>
      <c r="N180" s="242"/>
      <c r="O180" s="242"/>
      <c r="P180" s="242"/>
      <c r="Q180" s="242"/>
      <c r="R180" s="242"/>
      <c r="S180" s="242"/>
      <c r="T180" s="243"/>
      <c r="AT180" s="244" t="s">
        <v>371</v>
      </c>
      <c r="AU180" s="244" t="s">
        <v>79</v>
      </c>
      <c r="AV180" s="13" t="s">
        <v>79</v>
      </c>
      <c r="AW180" s="13" t="s">
        <v>33</v>
      </c>
      <c r="AX180" s="13" t="s">
        <v>70</v>
      </c>
      <c r="AY180" s="244" t="s">
        <v>361</v>
      </c>
    </row>
    <row r="181" spans="2:65" s="14" customFormat="1" ht="13.5">
      <c r="B181" s="248"/>
      <c r="C181" s="249"/>
      <c r="D181" s="235" t="s">
        <v>371</v>
      </c>
      <c r="E181" s="250" t="s">
        <v>21</v>
      </c>
      <c r="F181" s="251" t="s">
        <v>2712</v>
      </c>
      <c r="G181" s="249"/>
      <c r="H181" s="252">
        <v>2.8</v>
      </c>
      <c r="I181" s="253"/>
      <c r="J181" s="249"/>
      <c r="K181" s="249"/>
      <c r="L181" s="254"/>
      <c r="M181" s="255"/>
      <c r="N181" s="256"/>
      <c r="O181" s="256"/>
      <c r="P181" s="256"/>
      <c r="Q181" s="256"/>
      <c r="R181" s="256"/>
      <c r="S181" s="256"/>
      <c r="T181" s="257"/>
      <c r="AT181" s="258" t="s">
        <v>371</v>
      </c>
      <c r="AU181" s="258" t="s">
        <v>79</v>
      </c>
      <c r="AV181" s="14" t="s">
        <v>147</v>
      </c>
      <c r="AW181" s="14" t="s">
        <v>33</v>
      </c>
      <c r="AX181" s="14" t="s">
        <v>77</v>
      </c>
      <c r="AY181" s="258" t="s">
        <v>361</v>
      </c>
    </row>
    <row r="182" spans="2:65" s="1" customFormat="1" ht="22.5" customHeight="1">
      <c r="B182" s="42"/>
      <c r="C182" s="207" t="s">
        <v>507</v>
      </c>
      <c r="D182" s="207" t="s">
        <v>363</v>
      </c>
      <c r="E182" s="208" t="s">
        <v>3309</v>
      </c>
      <c r="F182" s="209" t="s">
        <v>3310</v>
      </c>
      <c r="G182" s="210" t="s">
        <v>366</v>
      </c>
      <c r="H182" s="211">
        <v>0.48599999999999999</v>
      </c>
      <c r="I182" s="212"/>
      <c r="J182" s="213">
        <f>ROUND(I182*H182,2)</f>
        <v>0</v>
      </c>
      <c r="K182" s="209" t="s">
        <v>367</v>
      </c>
      <c r="L182" s="62"/>
      <c r="M182" s="214" t="s">
        <v>21</v>
      </c>
      <c r="N182" s="215" t="s">
        <v>41</v>
      </c>
      <c r="O182" s="43"/>
      <c r="P182" s="216">
        <f>O182*H182</f>
        <v>0</v>
      </c>
      <c r="Q182" s="216">
        <v>2.234</v>
      </c>
      <c r="R182" s="216">
        <f>Q182*H182</f>
        <v>1.0857239999999999</v>
      </c>
      <c r="S182" s="216">
        <v>0</v>
      </c>
      <c r="T182" s="217">
        <f>S182*H182</f>
        <v>0</v>
      </c>
      <c r="AR182" s="25" t="s">
        <v>147</v>
      </c>
      <c r="AT182" s="25" t="s">
        <v>363</v>
      </c>
      <c r="AU182" s="25" t="s">
        <v>79</v>
      </c>
      <c r="AY182" s="25" t="s">
        <v>361</v>
      </c>
      <c r="BE182" s="218">
        <f>IF(N182="základní",J182,0)</f>
        <v>0</v>
      </c>
      <c r="BF182" s="218">
        <f>IF(N182="snížená",J182,0)</f>
        <v>0</v>
      </c>
      <c r="BG182" s="218">
        <f>IF(N182="zákl. přenesená",J182,0)</f>
        <v>0</v>
      </c>
      <c r="BH182" s="218">
        <f>IF(N182="sníž. přenesená",J182,0)</f>
        <v>0</v>
      </c>
      <c r="BI182" s="218">
        <f>IF(N182="nulová",J182,0)</f>
        <v>0</v>
      </c>
      <c r="BJ182" s="25" t="s">
        <v>77</v>
      </c>
      <c r="BK182" s="218">
        <f>ROUND(I182*H182,2)</f>
        <v>0</v>
      </c>
      <c r="BL182" s="25" t="s">
        <v>147</v>
      </c>
      <c r="BM182" s="25" t="s">
        <v>662</v>
      </c>
    </row>
    <row r="183" spans="2:65" s="1" customFormat="1" ht="13.5">
      <c r="B183" s="42"/>
      <c r="C183" s="64"/>
      <c r="D183" s="219" t="s">
        <v>369</v>
      </c>
      <c r="E183" s="64"/>
      <c r="F183" s="220" t="s">
        <v>3310</v>
      </c>
      <c r="G183" s="64"/>
      <c r="H183" s="64"/>
      <c r="I183" s="175"/>
      <c r="J183" s="64"/>
      <c r="K183" s="64"/>
      <c r="L183" s="62"/>
      <c r="M183" s="221"/>
      <c r="N183" s="43"/>
      <c r="O183" s="43"/>
      <c r="P183" s="43"/>
      <c r="Q183" s="43"/>
      <c r="R183" s="43"/>
      <c r="S183" s="43"/>
      <c r="T183" s="79"/>
      <c r="AT183" s="25" t="s">
        <v>369</v>
      </c>
      <c r="AU183" s="25" t="s">
        <v>79</v>
      </c>
    </row>
    <row r="184" spans="2:65" s="13" customFormat="1" ht="13.5">
      <c r="B184" s="233"/>
      <c r="C184" s="234"/>
      <c r="D184" s="219" t="s">
        <v>371</v>
      </c>
      <c r="E184" s="245" t="s">
        <v>21</v>
      </c>
      <c r="F184" s="246" t="s">
        <v>3311</v>
      </c>
      <c r="G184" s="234"/>
      <c r="H184" s="247">
        <v>0.48599999999999999</v>
      </c>
      <c r="I184" s="239"/>
      <c r="J184" s="234"/>
      <c r="K184" s="234"/>
      <c r="L184" s="240"/>
      <c r="M184" s="241"/>
      <c r="N184" s="242"/>
      <c r="O184" s="242"/>
      <c r="P184" s="242"/>
      <c r="Q184" s="242"/>
      <c r="R184" s="242"/>
      <c r="S184" s="242"/>
      <c r="T184" s="243"/>
      <c r="AT184" s="244" t="s">
        <v>371</v>
      </c>
      <c r="AU184" s="244" t="s">
        <v>79</v>
      </c>
      <c r="AV184" s="13" t="s">
        <v>79</v>
      </c>
      <c r="AW184" s="13" t="s">
        <v>33</v>
      </c>
      <c r="AX184" s="13" t="s">
        <v>70</v>
      </c>
      <c r="AY184" s="244" t="s">
        <v>361</v>
      </c>
    </row>
    <row r="185" spans="2:65" s="14" customFormat="1" ht="13.5">
      <c r="B185" s="248"/>
      <c r="C185" s="249"/>
      <c r="D185" s="235" t="s">
        <v>371</v>
      </c>
      <c r="E185" s="250" t="s">
        <v>21</v>
      </c>
      <c r="F185" s="251" t="s">
        <v>2712</v>
      </c>
      <c r="G185" s="249"/>
      <c r="H185" s="252">
        <v>0.48599999999999999</v>
      </c>
      <c r="I185" s="253"/>
      <c r="J185" s="249"/>
      <c r="K185" s="249"/>
      <c r="L185" s="254"/>
      <c r="M185" s="255"/>
      <c r="N185" s="256"/>
      <c r="O185" s="256"/>
      <c r="P185" s="256"/>
      <c r="Q185" s="256"/>
      <c r="R185" s="256"/>
      <c r="S185" s="256"/>
      <c r="T185" s="257"/>
      <c r="AT185" s="258" t="s">
        <v>371</v>
      </c>
      <c r="AU185" s="258" t="s">
        <v>79</v>
      </c>
      <c r="AV185" s="14" t="s">
        <v>147</v>
      </c>
      <c r="AW185" s="14" t="s">
        <v>33</v>
      </c>
      <c r="AX185" s="14" t="s">
        <v>77</v>
      </c>
      <c r="AY185" s="258" t="s">
        <v>361</v>
      </c>
    </row>
    <row r="186" spans="2:65" s="1" customFormat="1" ht="22.5" customHeight="1">
      <c r="B186" s="42"/>
      <c r="C186" s="207" t="s">
        <v>512</v>
      </c>
      <c r="D186" s="207" t="s">
        <v>363</v>
      </c>
      <c r="E186" s="208" t="s">
        <v>3312</v>
      </c>
      <c r="F186" s="209" t="s">
        <v>3313</v>
      </c>
      <c r="G186" s="210" t="s">
        <v>459</v>
      </c>
      <c r="H186" s="211">
        <v>1.08</v>
      </c>
      <c r="I186" s="212"/>
      <c r="J186" s="213">
        <f>ROUND(I186*H186,2)</f>
        <v>0</v>
      </c>
      <c r="K186" s="209" t="s">
        <v>367</v>
      </c>
      <c r="L186" s="62"/>
      <c r="M186" s="214" t="s">
        <v>21</v>
      </c>
      <c r="N186" s="215" t="s">
        <v>41</v>
      </c>
      <c r="O186" s="43"/>
      <c r="P186" s="216">
        <f>O186*H186</f>
        <v>0</v>
      </c>
      <c r="Q186" s="216">
        <v>6.3200000000000001E-3</v>
      </c>
      <c r="R186" s="216">
        <f>Q186*H186</f>
        <v>6.8256000000000002E-3</v>
      </c>
      <c r="S186" s="216">
        <v>0</v>
      </c>
      <c r="T186" s="217">
        <f>S186*H186</f>
        <v>0</v>
      </c>
      <c r="AR186" s="25" t="s">
        <v>147</v>
      </c>
      <c r="AT186" s="25" t="s">
        <v>363</v>
      </c>
      <c r="AU186" s="25" t="s">
        <v>79</v>
      </c>
      <c r="AY186" s="25" t="s">
        <v>361</v>
      </c>
      <c r="BE186" s="218">
        <f>IF(N186="základní",J186,0)</f>
        <v>0</v>
      </c>
      <c r="BF186" s="218">
        <f>IF(N186="snížená",J186,0)</f>
        <v>0</v>
      </c>
      <c r="BG186" s="218">
        <f>IF(N186="zákl. přenesená",J186,0)</f>
        <v>0</v>
      </c>
      <c r="BH186" s="218">
        <f>IF(N186="sníž. přenesená",J186,0)</f>
        <v>0</v>
      </c>
      <c r="BI186" s="218">
        <f>IF(N186="nulová",J186,0)</f>
        <v>0</v>
      </c>
      <c r="BJ186" s="25" t="s">
        <v>77</v>
      </c>
      <c r="BK186" s="218">
        <f>ROUND(I186*H186,2)</f>
        <v>0</v>
      </c>
      <c r="BL186" s="25" t="s">
        <v>147</v>
      </c>
      <c r="BM186" s="25" t="s">
        <v>675</v>
      </c>
    </row>
    <row r="187" spans="2:65" s="1" customFormat="1" ht="13.5">
      <c r="B187" s="42"/>
      <c r="C187" s="64"/>
      <c r="D187" s="219" t="s">
        <v>369</v>
      </c>
      <c r="E187" s="64"/>
      <c r="F187" s="220" t="s">
        <v>3313</v>
      </c>
      <c r="G187" s="64"/>
      <c r="H187" s="64"/>
      <c r="I187" s="175"/>
      <c r="J187" s="64"/>
      <c r="K187" s="64"/>
      <c r="L187" s="62"/>
      <c r="M187" s="221"/>
      <c r="N187" s="43"/>
      <c r="O187" s="43"/>
      <c r="P187" s="43"/>
      <c r="Q187" s="43"/>
      <c r="R187" s="43"/>
      <c r="S187" s="43"/>
      <c r="T187" s="79"/>
      <c r="AT187" s="25" t="s">
        <v>369</v>
      </c>
      <c r="AU187" s="25" t="s">
        <v>79</v>
      </c>
    </row>
    <row r="188" spans="2:65" s="13" customFormat="1" ht="13.5">
      <c r="B188" s="233"/>
      <c r="C188" s="234"/>
      <c r="D188" s="219" t="s">
        <v>371</v>
      </c>
      <c r="E188" s="245" t="s">
        <v>21</v>
      </c>
      <c r="F188" s="246" t="s">
        <v>3314</v>
      </c>
      <c r="G188" s="234"/>
      <c r="H188" s="247">
        <v>1.08</v>
      </c>
      <c r="I188" s="239"/>
      <c r="J188" s="234"/>
      <c r="K188" s="234"/>
      <c r="L188" s="240"/>
      <c r="M188" s="241"/>
      <c r="N188" s="242"/>
      <c r="O188" s="242"/>
      <c r="P188" s="242"/>
      <c r="Q188" s="242"/>
      <c r="R188" s="242"/>
      <c r="S188" s="242"/>
      <c r="T188" s="243"/>
      <c r="AT188" s="244" t="s">
        <v>371</v>
      </c>
      <c r="AU188" s="244" t="s">
        <v>79</v>
      </c>
      <c r="AV188" s="13" t="s">
        <v>79</v>
      </c>
      <c r="AW188" s="13" t="s">
        <v>33</v>
      </c>
      <c r="AX188" s="13" t="s">
        <v>70</v>
      </c>
      <c r="AY188" s="244" t="s">
        <v>361</v>
      </c>
    </row>
    <row r="189" spans="2:65" s="14" customFormat="1" ht="13.5">
      <c r="B189" s="248"/>
      <c r="C189" s="249"/>
      <c r="D189" s="235" t="s">
        <v>371</v>
      </c>
      <c r="E189" s="250" t="s">
        <v>21</v>
      </c>
      <c r="F189" s="251" t="s">
        <v>2712</v>
      </c>
      <c r="G189" s="249"/>
      <c r="H189" s="252">
        <v>1.08</v>
      </c>
      <c r="I189" s="253"/>
      <c r="J189" s="249"/>
      <c r="K189" s="249"/>
      <c r="L189" s="254"/>
      <c r="M189" s="255"/>
      <c r="N189" s="256"/>
      <c r="O189" s="256"/>
      <c r="P189" s="256"/>
      <c r="Q189" s="256"/>
      <c r="R189" s="256"/>
      <c r="S189" s="256"/>
      <c r="T189" s="257"/>
      <c r="AT189" s="258" t="s">
        <v>371</v>
      </c>
      <c r="AU189" s="258" t="s">
        <v>79</v>
      </c>
      <c r="AV189" s="14" t="s">
        <v>147</v>
      </c>
      <c r="AW189" s="14" t="s">
        <v>33</v>
      </c>
      <c r="AX189" s="14" t="s">
        <v>77</v>
      </c>
      <c r="AY189" s="258" t="s">
        <v>361</v>
      </c>
    </row>
    <row r="190" spans="2:65" s="1" customFormat="1" ht="31.5" customHeight="1">
      <c r="B190" s="42"/>
      <c r="C190" s="207" t="s">
        <v>521</v>
      </c>
      <c r="D190" s="207" t="s">
        <v>363</v>
      </c>
      <c r="E190" s="208" t="s">
        <v>3315</v>
      </c>
      <c r="F190" s="209" t="s">
        <v>3316</v>
      </c>
      <c r="G190" s="210" t="s">
        <v>447</v>
      </c>
      <c r="H190" s="211">
        <v>1.7000000000000001E-2</v>
      </c>
      <c r="I190" s="212"/>
      <c r="J190" s="213">
        <f>ROUND(I190*H190,2)</f>
        <v>0</v>
      </c>
      <c r="K190" s="209" t="s">
        <v>367</v>
      </c>
      <c r="L190" s="62"/>
      <c r="M190" s="214" t="s">
        <v>21</v>
      </c>
      <c r="N190" s="215" t="s">
        <v>41</v>
      </c>
      <c r="O190" s="43"/>
      <c r="P190" s="216">
        <f>O190*H190</f>
        <v>0</v>
      </c>
      <c r="Q190" s="216">
        <v>0.84758</v>
      </c>
      <c r="R190" s="216">
        <f>Q190*H190</f>
        <v>1.4408860000000001E-2</v>
      </c>
      <c r="S190" s="216">
        <v>0</v>
      </c>
      <c r="T190" s="217">
        <f>S190*H190</f>
        <v>0</v>
      </c>
      <c r="AR190" s="25" t="s">
        <v>147</v>
      </c>
      <c r="AT190" s="25" t="s">
        <v>363</v>
      </c>
      <c r="AU190" s="25" t="s">
        <v>79</v>
      </c>
      <c r="AY190" s="25" t="s">
        <v>361</v>
      </c>
      <c r="BE190" s="218">
        <f>IF(N190="základní",J190,0)</f>
        <v>0</v>
      </c>
      <c r="BF190" s="218">
        <f>IF(N190="snížená",J190,0)</f>
        <v>0</v>
      </c>
      <c r="BG190" s="218">
        <f>IF(N190="zákl. přenesená",J190,0)</f>
        <v>0</v>
      </c>
      <c r="BH190" s="218">
        <f>IF(N190="sníž. přenesená",J190,0)</f>
        <v>0</v>
      </c>
      <c r="BI190" s="218">
        <f>IF(N190="nulová",J190,0)</f>
        <v>0</v>
      </c>
      <c r="BJ190" s="25" t="s">
        <v>77</v>
      </c>
      <c r="BK190" s="218">
        <f>ROUND(I190*H190,2)</f>
        <v>0</v>
      </c>
      <c r="BL190" s="25" t="s">
        <v>147</v>
      </c>
      <c r="BM190" s="25" t="s">
        <v>690</v>
      </c>
    </row>
    <row r="191" spans="2:65" s="1" customFormat="1" ht="13.5">
      <c r="B191" s="42"/>
      <c r="C191" s="64"/>
      <c r="D191" s="219" t="s">
        <v>369</v>
      </c>
      <c r="E191" s="64"/>
      <c r="F191" s="220" t="s">
        <v>3316</v>
      </c>
      <c r="G191" s="64"/>
      <c r="H191" s="64"/>
      <c r="I191" s="175"/>
      <c r="J191" s="64"/>
      <c r="K191" s="64"/>
      <c r="L191" s="62"/>
      <c r="M191" s="221"/>
      <c r="N191" s="43"/>
      <c r="O191" s="43"/>
      <c r="P191" s="43"/>
      <c r="Q191" s="43"/>
      <c r="R191" s="43"/>
      <c r="S191" s="43"/>
      <c r="T191" s="79"/>
      <c r="AT191" s="25" t="s">
        <v>369</v>
      </c>
      <c r="AU191" s="25" t="s">
        <v>79</v>
      </c>
    </row>
    <row r="192" spans="2:65" s="13" customFormat="1" ht="13.5">
      <c r="B192" s="233"/>
      <c r="C192" s="234"/>
      <c r="D192" s="219" t="s">
        <v>371</v>
      </c>
      <c r="E192" s="245" t="s">
        <v>21</v>
      </c>
      <c r="F192" s="246" t="s">
        <v>3317</v>
      </c>
      <c r="G192" s="234"/>
      <c r="H192" s="247">
        <v>1.7000000000000001E-2</v>
      </c>
      <c r="I192" s="239"/>
      <c r="J192" s="234"/>
      <c r="K192" s="234"/>
      <c r="L192" s="240"/>
      <c r="M192" s="241"/>
      <c r="N192" s="242"/>
      <c r="O192" s="242"/>
      <c r="P192" s="242"/>
      <c r="Q192" s="242"/>
      <c r="R192" s="242"/>
      <c r="S192" s="242"/>
      <c r="T192" s="243"/>
      <c r="AT192" s="244" t="s">
        <v>371</v>
      </c>
      <c r="AU192" s="244" t="s">
        <v>79</v>
      </c>
      <c r="AV192" s="13" t="s">
        <v>79</v>
      </c>
      <c r="AW192" s="13" t="s">
        <v>33</v>
      </c>
      <c r="AX192" s="13" t="s">
        <v>70</v>
      </c>
      <c r="AY192" s="244" t="s">
        <v>361</v>
      </c>
    </row>
    <row r="193" spans="2:65" s="14" customFormat="1" ht="13.5">
      <c r="B193" s="248"/>
      <c r="C193" s="249"/>
      <c r="D193" s="219" t="s">
        <v>371</v>
      </c>
      <c r="E193" s="259" t="s">
        <v>21</v>
      </c>
      <c r="F193" s="260" t="s">
        <v>2712</v>
      </c>
      <c r="G193" s="249"/>
      <c r="H193" s="261">
        <v>1.7000000000000001E-2</v>
      </c>
      <c r="I193" s="253"/>
      <c r="J193" s="249"/>
      <c r="K193" s="249"/>
      <c r="L193" s="254"/>
      <c r="M193" s="255"/>
      <c r="N193" s="256"/>
      <c r="O193" s="256"/>
      <c r="P193" s="256"/>
      <c r="Q193" s="256"/>
      <c r="R193" s="256"/>
      <c r="S193" s="256"/>
      <c r="T193" s="257"/>
      <c r="AT193" s="258" t="s">
        <v>371</v>
      </c>
      <c r="AU193" s="258" t="s">
        <v>79</v>
      </c>
      <c r="AV193" s="14" t="s">
        <v>147</v>
      </c>
      <c r="AW193" s="14" t="s">
        <v>33</v>
      </c>
      <c r="AX193" s="14" t="s">
        <v>77</v>
      </c>
      <c r="AY193" s="258" t="s">
        <v>361</v>
      </c>
    </row>
    <row r="194" spans="2:65" s="11" customFormat="1" ht="29.85" customHeight="1">
      <c r="B194" s="190"/>
      <c r="C194" s="191"/>
      <c r="D194" s="204" t="s">
        <v>69</v>
      </c>
      <c r="E194" s="205" t="s">
        <v>417</v>
      </c>
      <c r="F194" s="205" t="s">
        <v>3318</v>
      </c>
      <c r="G194" s="191"/>
      <c r="H194" s="191"/>
      <c r="I194" s="194"/>
      <c r="J194" s="206">
        <f>BK194</f>
        <v>0</v>
      </c>
      <c r="K194" s="191"/>
      <c r="L194" s="196"/>
      <c r="M194" s="197"/>
      <c r="N194" s="198"/>
      <c r="O194" s="198"/>
      <c r="P194" s="199">
        <f>SUM(P195:P230)</f>
        <v>0</v>
      </c>
      <c r="Q194" s="198"/>
      <c r="R194" s="199">
        <f>SUM(R195:R230)</f>
        <v>1.9128399999999999</v>
      </c>
      <c r="S194" s="198"/>
      <c r="T194" s="200">
        <f>SUM(T195:T230)</f>
        <v>0</v>
      </c>
      <c r="AR194" s="201" t="s">
        <v>77</v>
      </c>
      <c r="AT194" s="202" t="s">
        <v>69</v>
      </c>
      <c r="AU194" s="202" t="s">
        <v>77</v>
      </c>
      <c r="AY194" s="201" t="s">
        <v>361</v>
      </c>
      <c r="BK194" s="203">
        <f>SUM(BK195:BK230)</f>
        <v>0</v>
      </c>
    </row>
    <row r="195" spans="2:65" s="1" customFormat="1" ht="31.5" customHeight="1">
      <c r="B195" s="42"/>
      <c r="C195" s="207" t="s">
        <v>526</v>
      </c>
      <c r="D195" s="207" t="s">
        <v>363</v>
      </c>
      <c r="E195" s="208" t="s">
        <v>3319</v>
      </c>
      <c r="F195" s="209" t="s">
        <v>3320</v>
      </c>
      <c r="G195" s="210" t="s">
        <v>685</v>
      </c>
      <c r="H195" s="211">
        <v>35</v>
      </c>
      <c r="I195" s="212"/>
      <c r="J195" s="213">
        <f>ROUND(I195*H195,2)</f>
        <v>0</v>
      </c>
      <c r="K195" s="209" t="s">
        <v>21</v>
      </c>
      <c r="L195" s="62"/>
      <c r="M195" s="214" t="s">
        <v>21</v>
      </c>
      <c r="N195" s="215" t="s">
        <v>41</v>
      </c>
      <c r="O195" s="43"/>
      <c r="P195" s="216">
        <f>O195*H195</f>
        <v>0</v>
      </c>
      <c r="Q195" s="216">
        <v>0</v>
      </c>
      <c r="R195" s="216">
        <f>Q195*H195</f>
        <v>0</v>
      </c>
      <c r="S195" s="216">
        <v>0</v>
      </c>
      <c r="T195" s="217">
        <f>S195*H195</f>
        <v>0</v>
      </c>
      <c r="AR195" s="25" t="s">
        <v>147</v>
      </c>
      <c r="AT195" s="25" t="s">
        <v>363</v>
      </c>
      <c r="AU195" s="25" t="s">
        <v>79</v>
      </c>
      <c r="AY195" s="25" t="s">
        <v>361</v>
      </c>
      <c r="BE195" s="218">
        <f>IF(N195="základní",J195,0)</f>
        <v>0</v>
      </c>
      <c r="BF195" s="218">
        <f>IF(N195="snížená",J195,0)</f>
        <v>0</v>
      </c>
      <c r="BG195" s="218">
        <f>IF(N195="zákl. přenesená",J195,0)</f>
        <v>0</v>
      </c>
      <c r="BH195" s="218">
        <f>IF(N195="sníž. přenesená",J195,0)</f>
        <v>0</v>
      </c>
      <c r="BI195" s="218">
        <f>IF(N195="nulová",J195,0)</f>
        <v>0</v>
      </c>
      <c r="BJ195" s="25" t="s">
        <v>77</v>
      </c>
      <c r="BK195" s="218">
        <f>ROUND(I195*H195,2)</f>
        <v>0</v>
      </c>
      <c r="BL195" s="25" t="s">
        <v>147</v>
      </c>
      <c r="BM195" s="25" t="s">
        <v>703</v>
      </c>
    </row>
    <row r="196" spans="2:65" s="1" customFormat="1" ht="27">
      <c r="B196" s="42"/>
      <c r="C196" s="64"/>
      <c r="D196" s="219" t="s">
        <v>369</v>
      </c>
      <c r="E196" s="64"/>
      <c r="F196" s="220" t="s">
        <v>3320</v>
      </c>
      <c r="G196" s="64"/>
      <c r="H196" s="64"/>
      <c r="I196" s="175"/>
      <c r="J196" s="64"/>
      <c r="K196" s="64"/>
      <c r="L196" s="62"/>
      <c r="M196" s="221"/>
      <c r="N196" s="43"/>
      <c r="O196" s="43"/>
      <c r="P196" s="43"/>
      <c r="Q196" s="43"/>
      <c r="R196" s="43"/>
      <c r="S196" s="43"/>
      <c r="T196" s="79"/>
      <c r="AT196" s="25" t="s">
        <v>369</v>
      </c>
      <c r="AU196" s="25" t="s">
        <v>79</v>
      </c>
    </row>
    <row r="197" spans="2:65" s="13" customFormat="1" ht="13.5">
      <c r="B197" s="233"/>
      <c r="C197" s="234"/>
      <c r="D197" s="219" t="s">
        <v>371</v>
      </c>
      <c r="E197" s="245" t="s">
        <v>21</v>
      </c>
      <c r="F197" s="246" t="s">
        <v>3321</v>
      </c>
      <c r="G197" s="234"/>
      <c r="H197" s="247">
        <v>35</v>
      </c>
      <c r="I197" s="239"/>
      <c r="J197" s="234"/>
      <c r="K197" s="234"/>
      <c r="L197" s="240"/>
      <c r="M197" s="241"/>
      <c r="N197" s="242"/>
      <c r="O197" s="242"/>
      <c r="P197" s="242"/>
      <c r="Q197" s="242"/>
      <c r="R197" s="242"/>
      <c r="S197" s="242"/>
      <c r="T197" s="243"/>
      <c r="AT197" s="244" t="s">
        <v>371</v>
      </c>
      <c r="AU197" s="244" t="s">
        <v>79</v>
      </c>
      <c r="AV197" s="13" t="s">
        <v>79</v>
      </c>
      <c r="AW197" s="13" t="s">
        <v>33</v>
      </c>
      <c r="AX197" s="13" t="s">
        <v>70</v>
      </c>
      <c r="AY197" s="244" t="s">
        <v>361</v>
      </c>
    </row>
    <row r="198" spans="2:65" s="14" customFormat="1" ht="13.5">
      <c r="B198" s="248"/>
      <c r="C198" s="249"/>
      <c r="D198" s="235" t="s">
        <v>371</v>
      </c>
      <c r="E198" s="250" t="s">
        <v>21</v>
      </c>
      <c r="F198" s="251" t="s">
        <v>2712</v>
      </c>
      <c r="G198" s="249"/>
      <c r="H198" s="252">
        <v>35</v>
      </c>
      <c r="I198" s="253"/>
      <c r="J198" s="249"/>
      <c r="K198" s="249"/>
      <c r="L198" s="254"/>
      <c r="M198" s="255"/>
      <c r="N198" s="256"/>
      <c r="O198" s="256"/>
      <c r="P198" s="256"/>
      <c r="Q198" s="256"/>
      <c r="R198" s="256"/>
      <c r="S198" s="256"/>
      <c r="T198" s="257"/>
      <c r="AT198" s="258" t="s">
        <v>371</v>
      </c>
      <c r="AU198" s="258" t="s">
        <v>79</v>
      </c>
      <c r="AV198" s="14" t="s">
        <v>147</v>
      </c>
      <c r="AW198" s="14" t="s">
        <v>33</v>
      </c>
      <c r="AX198" s="14" t="s">
        <v>77</v>
      </c>
      <c r="AY198" s="258" t="s">
        <v>361</v>
      </c>
    </row>
    <row r="199" spans="2:65" s="1" customFormat="1" ht="22.5" customHeight="1">
      <c r="B199" s="42"/>
      <c r="C199" s="273" t="s">
        <v>533</v>
      </c>
      <c r="D199" s="273" t="s">
        <v>952</v>
      </c>
      <c r="E199" s="274" t="s">
        <v>3322</v>
      </c>
      <c r="F199" s="275" t="s">
        <v>3323</v>
      </c>
      <c r="G199" s="276" t="s">
        <v>685</v>
      </c>
      <c r="H199" s="277">
        <v>35.524999999999999</v>
      </c>
      <c r="I199" s="278"/>
      <c r="J199" s="279">
        <f>ROUND(I199*H199,2)</f>
        <v>0</v>
      </c>
      <c r="K199" s="275" t="s">
        <v>21</v>
      </c>
      <c r="L199" s="280"/>
      <c r="M199" s="281" t="s">
        <v>21</v>
      </c>
      <c r="N199" s="282" t="s">
        <v>41</v>
      </c>
      <c r="O199" s="43"/>
      <c r="P199" s="216">
        <f>O199*H199</f>
        <v>0</v>
      </c>
      <c r="Q199" s="216">
        <v>0</v>
      </c>
      <c r="R199" s="216">
        <f>Q199*H199</f>
        <v>0</v>
      </c>
      <c r="S199" s="216">
        <v>0</v>
      </c>
      <c r="T199" s="217">
        <f>S199*H199</f>
        <v>0</v>
      </c>
      <c r="AR199" s="25" t="s">
        <v>417</v>
      </c>
      <c r="AT199" s="25" t="s">
        <v>952</v>
      </c>
      <c r="AU199" s="25" t="s">
        <v>79</v>
      </c>
      <c r="AY199" s="25" t="s">
        <v>361</v>
      </c>
      <c r="BE199" s="218">
        <f>IF(N199="základní",J199,0)</f>
        <v>0</v>
      </c>
      <c r="BF199" s="218">
        <f>IF(N199="snížená",J199,0)</f>
        <v>0</v>
      </c>
      <c r="BG199" s="218">
        <f>IF(N199="zákl. přenesená",J199,0)</f>
        <v>0</v>
      </c>
      <c r="BH199" s="218">
        <f>IF(N199="sníž. přenesená",J199,0)</f>
        <v>0</v>
      </c>
      <c r="BI199" s="218">
        <f>IF(N199="nulová",J199,0)</f>
        <v>0</v>
      </c>
      <c r="BJ199" s="25" t="s">
        <v>77</v>
      </c>
      <c r="BK199" s="218">
        <f>ROUND(I199*H199,2)</f>
        <v>0</v>
      </c>
      <c r="BL199" s="25" t="s">
        <v>147</v>
      </c>
      <c r="BM199" s="25" t="s">
        <v>720</v>
      </c>
    </row>
    <row r="200" spans="2:65" s="1" customFormat="1" ht="13.5">
      <c r="B200" s="42"/>
      <c r="C200" s="64"/>
      <c r="D200" s="219" t="s">
        <v>369</v>
      </c>
      <c r="E200" s="64"/>
      <c r="F200" s="220" t="s">
        <v>3323</v>
      </c>
      <c r="G200" s="64"/>
      <c r="H200" s="64"/>
      <c r="I200" s="175"/>
      <c r="J200" s="64"/>
      <c r="K200" s="64"/>
      <c r="L200" s="62"/>
      <c r="M200" s="221"/>
      <c r="N200" s="43"/>
      <c r="O200" s="43"/>
      <c r="P200" s="43"/>
      <c r="Q200" s="43"/>
      <c r="R200" s="43"/>
      <c r="S200" s="43"/>
      <c r="T200" s="79"/>
      <c r="AT200" s="25" t="s">
        <v>369</v>
      </c>
      <c r="AU200" s="25" t="s">
        <v>79</v>
      </c>
    </row>
    <row r="201" spans="2:65" s="13" customFormat="1" ht="13.5">
      <c r="B201" s="233"/>
      <c r="C201" s="234"/>
      <c r="D201" s="219" t="s">
        <v>371</v>
      </c>
      <c r="E201" s="245" t="s">
        <v>21</v>
      </c>
      <c r="F201" s="246" t="s">
        <v>3324</v>
      </c>
      <c r="G201" s="234"/>
      <c r="H201" s="247">
        <v>35.524999999999999</v>
      </c>
      <c r="I201" s="239"/>
      <c r="J201" s="234"/>
      <c r="K201" s="234"/>
      <c r="L201" s="240"/>
      <c r="M201" s="241"/>
      <c r="N201" s="242"/>
      <c r="O201" s="242"/>
      <c r="P201" s="242"/>
      <c r="Q201" s="242"/>
      <c r="R201" s="242"/>
      <c r="S201" s="242"/>
      <c r="T201" s="243"/>
      <c r="AT201" s="244" t="s">
        <v>371</v>
      </c>
      <c r="AU201" s="244" t="s">
        <v>79</v>
      </c>
      <c r="AV201" s="13" t="s">
        <v>79</v>
      </c>
      <c r="AW201" s="13" t="s">
        <v>33</v>
      </c>
      <c r="AX201" s="13" t="s">
        <v>70</v>
      </c>
      <c r="AY201" s="244" t="s">
        <v>361</v>
      </c>
    </row>
    <row r="202" spans="2:65" s="14" customFormat="1" ht="13.5">
      <c r="B202" s="248"/>
      <c r="C202" s="249"/>
      <c r="D202" s="235" t="s">
        <v>371</v>
      </c>
      <c r="E202" s="250" t="s">
        <v>21</v>
      </c>
      <c r="F202" s="251" t="s">
        <v>392</v>
      </c>
      <c r="G202" s="249"/>
      <c r="H202" s="252">
        <v>35.524999999999999</v>
      </c>
      <c r="I202" s="253"/>
      <c r="J202" s="249"/>
      <c r="K202" s="249"/>
      <c r="L202" s="254"/>
      <c r="M202" s="255"/>
      <c r="N202" s="256"/>
      <c r="O202" s="256"/>
      <c r="P202" s="256"/>
      <c r="Q202" s="256"/>
      <c r="R202" s="256"/>
      <c r="S202" s="256"/>
      <c r="T202" s="257"/>
      <c r="AT202" s="258" t="s">
        <v>371</v>
      </c>
      <c r="AU202" s="258" t="s">
        <v>79</v>
      </c>
      <c r="AV202" s="14" t="s">
        <v>147</v>
      </c>
      <c r="AW202" s="14" t="s">
        <v>33</v>
      </c>
      <c r="AX202" s="14" t="s">
        <v>77</v>
      </c>
      <c r="AY202" s="258" t="s">
        <v>361</v>
      </c>
    </row>
    <row r="203" spans="2:65" s="1" customFormat="1" ht="22.5" customHeight="1">
      <c r="B203" s="42"/>
      <c r="C203" s="207" t="s">
        <v>545</v>
      </c>
      <c r="D203" s="207" t="s">
        <v>363</v>
      </c>
      <c r="E203" s="208" t="s">
        <v>3325</v>
      </c>
      <c r="F203" s="209" t="s">
        <v>3326</v>
      </c>
      <c r="G203" s="210" t="s">
        <v>685</v>
      </c>
      <c r="H203" s="211">
        <v>6</v>
      </c>
      <c r="I203" s="212"/>
      <c r="J203" s="213">
        <f>ROUND(I203*H203,2)</f>
        <v>0</v>
      </c>
      <c r="K203" s="209" t="s">
        <v>21</v>
      </c>
      <c r="L203" s="62"/>
      <c r="M203" s="214" t="s">
        <v>21</v>
      </c>
      <c r="N203" s="215" t="s">
        <v>41</v>
      </c>
      <c r="O203" s="43"/>
      <c r="P203" s="216">
        <f>O203*H203</f>
        <v>0</v>
      </c>
      <c r="Q203" s="216">
        <v>0</v>
      </c>
      <c r="R203" s="216">
        <f>Q203*H203</f>
        <v>0</v>
      </c>
      <c r="S203" s="216">
        <v>0</v>
      </c>
      <c r="T203" s="217">
        <f>S203*H203</f>
        <v>0</v>
      </c>
      <c r="AR203" s="25" t="s">
        <v>147</v>
      </c>
      <c r="AT203" s="25" t="s">
        <v>363</v>
      </c>
      <c r="AU203" s="25" t="s">
        <v>79</v>
      </c>
      <c r="AY203" s="25" t="s">
        <v>361</v>
      </c>
      <c r="BE203" s="218">
        <f>IF(N203="základní",J203,0)</f>
        <v>0</v>
      </c>
      <c r="BF203" s="218">
        <f>IF(N203="snížená",J203,0)</f>
        <v>0</v>
      </c>
      <c r="BG203" s="218">
        <f>IF(N203="zákl. přenesená",J203,0)</f>
        <v>0</v>
      </c>
      <c r="BH203" s="218">
        <f>IF(N203="sníž. přenesená",J203,0)</f>
        <v>0</v>
      </c>
      <c r="BI203" s="218">
        <f>IF(N203="nulová",J203,0)</f>
        <v>0</v>
      </c>
      <c r="BJ203" s="25" t="s">
        <v>77</v>
      </c>
      <c r="BK203" s="218">
        <f>ROUND(I203*H203,2)</f>
        <v>0</v>
      </c>
      <c r="BL203" s="25" t="s">
        <v>147</v>
      </c>
      <c r="BM203" s="25" t="s">
        <v>743</v>
      </c>
    </row>
    <row r="204" spans="2:65" s="1" customFormat="1" ht="13.5">
      <c r="B204" s="42"/>
      <c r="C204" s="64"/>
      <c r="D204" s="235" t="s">
        <v>369</v>
      </c>
      <c r="E204" s="64"/>
      <c r="F204" s="285" t="s">
        <v>3326</v>
      </c>
      <c r="G204" s="64"/>
      <c r="H204" s="64"/>
      <c r="I204" s="175"/>
      <c r="J204" s="64"/>
      <c r="K204" s="64"/>
      <c r="L204" s="62"/>
      <c r="M204" s="221"/>
      <c r="N204" s="43"/>
      <c r="O204" s="43"/>
      <c r="P204" s="43"/>
      <c r="Q204" s="43"/>
      <c r="R204" s="43"/>
      <c r="S204" s="43"/>
      <c r="T204" s="79"/>
      <c r="AT204" s="25" t="s">
        <v>369</v>
      </c>
      <c r="AU204" s="25" t="s">
        <v>79</v>
      </c>
    </row>
    <row r="205" spans="2:65" s="1" customFormat="1" ht="22.5" customHeight="1">
      <c r="B205" s="42"/>
      <c r="C205" s="207" t="s">
        <v>558</v>
      </c>
      <c r="D205" s="207" t="s">
        <v>363</v>
      </c>
      <c r="E205" s="208" t="s">
        <v>3327</v>
      </c>
      <c r="F205" s="209" t="s">
        <v>3328</v>
      </c>
      <c r="G205" s="210" t="s">
        <v>614</v>
      </c>
      <c r="H205" s="211">
        <v>1</v>
      </c>
      <c r="I205" s="212"/>
      <c r="J205" s="213">
        <f>ROUND(I205*H205,2)</f>
        <v>0</v>
      </c>
      <c r="K205" s="209" t="s">
        <v>367</v>
      </c>
      <c r="L205" s="62"/>
      <c r="M205" s="214" t="s">
        <v>21</v>
      </c>
      <c r="N205" s="215" t="s">
        <v>41</v>
      </c>
      <c r="O205" s="43"/>
      <c r="P205" s="216">
        <f>O205*H205</f>
        <v>0</v>
      </c>
      <c r="Q205" s="216">
        <v>3.8000000000000002E-4</v>
      </c>
      <c r="R205" s="216">
        <f>Q205*H205</f>
        <v>3.8000000000000002E-4</v>
      </c>
      <c r="S205" s="216">
        <v>0</v>
      </c>
      <c r="T205" s="217">
        <f>S205*H205</f>
        <v>0</v>
      </c>
      <c r="AR205" s="25" t="s">
        <v>147</v>
      </c>
      <c r="AT205" s="25" t="s">
        <v>363</v>
      </c>
      <c r="AU205" s="25" t="s">
        <v>79</v>
      </c>
      <c r="AY205" s="25" t="s">
        <v>361</v>
      </c>
      <c r="BE205" s="218">
        <f>IF(N205="základní",J205,0)</f>
        <v>0</v>
      </c>
      <c r="BF205" s="218">
        <f>IF(N205="snížená",J205,0)</f>
        <v>0</v>
      </c>
      <c r="BG205" s="218">
        <f>IF(N205="zákl. přenesená",J205,0)</f>
        <v>0</v>
      </c>
      <c r="BH205" s="218">
        <f>IF(N205="sníž. přenesená",J205,0)</f>
        <v>0</v>
      </c>
      <c r="BI205" s="218">
        <f>IF(N205="nulová",J205,0)</f>
        <v>0</v>
      </c>
      <c r="BJ205" s="25" t="s">
        <v>77</v>
      </c>
      <c r="BK205" s="218">
        <f>ROUND(I205*H205,2)</f>
        <v>0</v>
      </c>
      <c r="BL205" s="25" t="s">
        <v>147</v>
      </c>
      <c r="BM205" s="25" t="s">
        <v>754</v>
      </c>
    </row>
    <row r="206" spans="2:65" s="1" customFormat="1" ht="13.5">
      <c r="B206" s="42"/>
      <c r="C206" s="64"/>
      <c r="D206" s="235" t="s">
        <v>369</v>
      </c>
      <c r="E206" s="64"/>
      <c r="F206" s="285" t="s">
        <v>3328</v>
      </c>
      <c r="G206" s="64"/>
      <c r="H206" s="64"/>
      <c r="I206" s="175"/>
      <c r="J206" s="64"/>
      <c r="K206" s="64"/>
      <c r="L206" s="62"/>
      <c r="M206" s="221"/>
      <c r="N206" s="43"/>
      <c r="O206" s="43"/>
      <c r="P206" s="43"/>
      <c r="Q206" s="43"/>
      <c r="R206" s="43"/>
      <c r="S206" s="43"/>
      <c r="T206" s="79"/>
      <c r="AT206" s="25" t="s">
        <v>369</v>
      </c>
      <c r="AU206" s="25" t="s">
        <v>79</v>
      </c>
    </row>
    <row r="207" spans="2:65" s="1" customFormat="1" ht="22.5" customHeight="1">
      <c r="B207" s="42"/>
      <c r="C207" s="207" t="s">
        <v>563</v>
      </c>
      <c r="D207" s="207" t="s">
        <v>363</v>
      </c>
      <c r="E207" s="208" t="s">
        <v>3329</v>
      </c>
      <c r="F207" s="209" t="s">
        <v>3330</v>
      </c>
      <c r="G207" s="210" t="s">
        <v>614</v>
      </c>
      <c r="H207" s="211">
        <v>1</v>
      </c>
      <c r="I207" s="212"/>
      <c r="J207" s="213">
        <f>ROUND(I207*H207,2)</f>
        <v>0</v>
      </c>
      <c r="K207" s="209" t="s">
        <v>367</v>
      </c>
      <c r="L207" s="62"/>
      <c r="M207" s="214" t="s">
        <v>21</v>
      </c>
      <c r="N207" s="215" t="s">
        <v>41</v>
      </c>
      <c r="O207" s="43"/>
      <c r="P207" s="216">
        <f>O207*H207</f>
        <v>0</v>
      </c>
      <c r="Q207" s="216">
        <v>2.0000000000000002E-5</v>
      </c>
      <c r="R207" s="216">
        <f>Q207*H207</f>
        <v>2.0000000000000002E-5</v>
      </c>
      <c r="S207" s="216">
        <v>0</v>
      </c>
      <c r="T207" s="217">
        <f>S207*H207</f>
        <v>0</v>
      </c>
      <c r="AR207" s="25" t="s">
        <v>147</v>
      </c>
      <c r="AT207" s="25" t="s">
        <v>363</v>
      </c>
      <c r="AU207" s="25" t="s">
        <v>79</v>
      </c>
      <c r="AY207" s="25" t="s">
        <v>361</v>
      </c>
      <c r="BE207" s="218">
        <f>IF(N207="základní",J207,0)</f>
        <v>0</v>
      </c>
      <c r="BF207" s="218">
        <f>IF(N207="snížená",J207,0)</f>
        <v>0</v>
      </c>
      <c r="BG207" s="218">
        <f>IF(N207="zákl. přenesená",J207,0)</f>
        <v>0</v>
      </c>
      <c r="BH207" s="218">
        <f>IF(N207="sníž. přenesená",J207,0)</f>
        <v>0</v>
      </c>
      <c r="BI207" s="218">
        <f>IF(N207="nulová",J207,0)</f>
        <v>0</v>
      </c>
      <c r="BJ207" s="25" t="s">
        <v>77</v>
      </c>
      <c r="BK207" s="218">
        <f>ROUND(I207*H207,2)</f>
        <v>0</v>
      </c>
      <c r="BL207" s="25" t="s">
        <v>147</v>
      </c>
      <c r="BM207" s="25" t="s">
        <v>765</v>
      </c>
    </row>
    <row r="208" spans="2:65" s="1" customFormat="1" ht="13.5">
      <c r="B208" s="42"/>
      <c r="C208" s="64"/>
      <c r="D208" s="235" t="s">
        <v>369</v>
      </c>
      <c r="E208" s="64"/>
      <c r="F208" s="285" t="s">
        <v>3330</v>
      </c>
      <c r="G208" s="64"/>
      <c r="H208" s="64"/>
      <c r="I208" s="175"/>
      <c r="J208" s="64"/>
      <c r="K208" s="64"/>
      <c r="L208" s="62"/>
      <c r="M208" s="221"/>
      <c r="N208" s="43"/>
      <c r="O208" s="43"/>
      <c r="P208" s="43"/>
      <c r="Q208" s="43"/>
      <c r="R208" s="43"/>
      <c r="S208" s="43"/>
      <c r="T208" s="79"/>
      <c r="AT208" s="25" t="s">
        <v>369</v>
      </c>
      <c r="AU208" s="25" t="s">
        <v>79</v>
      </c>
    </row>
    <row r="209" spans="2:65" s="1" customFormat="1" ht="22.5" customHeight="1">
      <c r="B209" s="42"/>
      <c r="C209" s="273" t="s">
        <v>573</v>
      </c>
      <c r="D209" s="273" t="s">
        <v>952</v>
      </c>
      <c r="E209" s="274" t="s">
        <v>3331</v>
      </c>
      <c r="F209" s="275" t="s">
        <v>3332</v>
      </c>
      <c r="G209" s="276" t="s">
        <v>614</v>
      </c>
      <c r="H209" s="277">
        <v>1</v>
      </c>
      <c r="I209" s="278"/>
      <c r="J209" s="279">
        <f>ROUND(I209*H209,2)</f>
        <v>0</v>
      </c>
      <c r="K209" s="275" t="s">
        <v>21</v>
      </c>
      <c r="L209" s="280"/>
      <c r="M209" s="281" t="s">
        <v>21</v>
      </c>
      <c r="N209" s="282" t="s">
        <v>41</v>
      </c>
      <c r="O209" s="43"/>
      <c r="P209" s="216">
        <f>O209*H209</f>
        <v>0</v>
      </c>
      <c r="Q209" s="216">
        <v>0</v>
      </c>
      <c r="R209" s="216">
        <f>Q209*H209</f>
        <v>0</v>
      </c>
      <c r="S209" s="216">
        <v>0</v>
      </c>
      <c r="T209" s="217">
        <f>S209*H209</f>
        <v>0</v>
      </c>
      <c r="AR209" s="25" t="s">
        <v>417</v>
      </c>
      <c r="AT209" s="25" t="s">
        <v>952</v>
      </c>
      <c r="AU209" s="25" t="s">
        <v>79</v>
      </c>
      <c r="AY209" s="25" t="s">
        <v>361</v>
      </c>
      <c r="BE209" s="218">
        <f>IF(N209="základní",J209,0)</f>
        <v>0</v>
      </c>
      <c r="BF209" s="218">
        <f>IF(N209="snížená",J209,0)</f>
        <v>0</v>
      </c>
      <c r="BG209" s="218">
        <f>IF(N209="zákl. přenesená",J209,0)</f>
        <v>0</v>
      </c>
      <c r="BH209" s="218">
        <f>IF(N209="sníž. přenesená",J209,0)</f>
        <v>0</v>
      </c>
      <c r="BI209" s="218">
        <f>IF(N209="nulová",J209,0)</f>
        <v>0</v>
      </c>
      <c r="BJ209" s="25" t="s">
        <v>77</v>
      </c>
      <c r="BK209" s="218">
        <f>ROUND(I209*H209,2)</f>
        <v>0</v>
      </c>
      <c r="BL209" s="25" t="s">
        <v>147</v>
      </c>
      <c r="BM209" s="25" t="s">
        <v>785</v>
      </c>
    </row>
    <row r="210" spans="2:65" s="1" customFormat="1" ht="13.5">
      <c r="B210" s="42"/>
      <c r="C210" s="64"/>
      <c r="D210" s="235" t="s">
        <v>369</v>
      </c>
      <c r="E210" s="64"/>
      <c r="F210" s="285" t="s">
        <v>3332</v>
      </c>
      <c r="G210" s="64"/>
      <c r="H210" s="64"/>
      <c r="I210" s="175"/>
      <c r="J210" s="64"/>
      <c r="K210" s="64"/>
      <c r="L210" s="62"/>
      <c r="M210" s="221"/>
      <c r="N210" s="43"/>
      <c r="O210" s="43"/>
      <c r="P210" s="43"/>
      <c r="Q210" s="43"/>
      <c r="R210" s="43"/>
      <c r="S210" s="43"/>
      <c r="T210" s="79"/>
      <c r="AT210" s="25" t="s">
        <v>369</v>
      </c>
      <c r="AU210" s="25" t="s">
        <v>79</v>
      </c>
    </row>
    <row r="211" spans="2:65" s="1" customFormat="1" ht="22.5" customHeight="1">
      <c r="B211" s="42"/>
      <c r="C211" s="207" t="s">
        <v>580</v>
      </c>
      <c r="D211" s="207" t="s">
        <v>363</v>
      </c>
      <c r="E211" s="208" t="s">
        <v>3333</v>
      </c>
      <c r="F211" s="209" t="s">
        <v>3334</v>
      </c>
      <c r="G211" s="210" t="s">
        <v>685</v>
      </c>
      <c r="H211" s="211">
        <v>35</v>
      </c>
      <c r="I211" s="212"/>
      <c r="J211" s="213">
        <f>ROUND(I211*H211,2)</f>
        <v>0</v>
      </c>
      <c r="K211" s="209" t="s">
        <v>21</v>
      </c>
      <c r="L211" s="62"/>
      <c r="M211" s="214" t="s">
        <v>21</v>
      </c>
      <c r="N211" s="215" t="s">
        <v>41</v>
      </c>
      <c r="O211" s="43"/>
      <c r="P211" s="216">
        <f>O211*H211</f>
        <v>0</v>
      </c>
      <c r="Q211" s="216">
        <v>0</v>
      </c>
      <c r="R211" s="216">
        <f>Q211*H211</f>
        <v>0</v>
      </c>
      <c r="S211" s="216">
        <v>0</v>
      </c>
      <c r="T211" s="217">
        <f>S211*H211</f>
        <v>0</v>
      </c>
      <c r="AR211" s="25" t="s">
        <v>147</v>
      </c>
      <c r="AT211" s="25" t="s">
        <v>363</v>
      </c>
      <c r="AU211" s="25" t="s">
        <v>79</v>
      </c>
      <c r="AY211" s="25" t="s">
        <v>361</v>
      </c>
      <c r="BE211" s="218">
        <f>IF(N211="základní",J211,0)</f>
        <v>0</v>
      </c>
      <c r="BF211" s="218">
        <f>IF(N211="snížená",J211,0)</f>
        <v>0</v>
      </c>
      <c r="BG211" s="218">
        <f>IF(N211="zákl. přenesená",J211,0)</f>
        <v>0</v>
      </c>
      <c r="BH211" s="218">
        <f>IF(N211="sníž. přenesená",J211,0)</f>
        <v>0</v>
      </c>
      <c r="BI211" s="218">
        <f>IF(N211="nulová",J211,0)</f>
        <v>0</v>
      </c>
      <c r="BJ211" s="25" t="s">
        <v>77</v>
      </c>
      <c r="BK211" s="218">
        <f>ROUND(I211*H211,2)</f>
        <v>0</v>
      </c>
      <c r="BL211" s="25" t="s">
        <v>147</v>
      </c>
      <c r="BM211" s="25" t="s">
        <v>804</v>
      </c>
    </row>
    <row r="212" spans="2:65" s="1" customFormat="1" ht="13.5">
      <c r="B212" s="42"/>
      <c r="C212" s="64"/>
      <c r="D212" s="235" t="s">
        <v>369</v>
      </c>
      <c r="E212" s="64"/>
      <c r="F212" s="285" t="s">
        <v>3334</v>
      </c>
      <c r="G212" s="64"/>
      <c r="H212" s="64"/>
      <c r="I212" s="175"/>
      <c r="J212" s="64"/>
      <c r="K212" s="64"/>
      <c r="L212" s="62"/>
      <c r="M212" s="221"/>
      <c r="N212" s="43"/>
      <c r="O212" s="43"/>
      <c r="P212" s="43"/>
      <c r="Q212" s="43"/>
      <c r="R212" s="43"/>
      <c r="S212" s="43"/>
      <c r="T212" s="79"/>
      <c r="AT212" s="25" t="s">
        <v>369</v>
      </c>
      <c r="AU212" s="25" t="s">
        <v>79</v>
      </c>
    </row>
    <row r="213" spans="2:65" s="1" customFormat="1" ht="22.5" customHeight="1">
      <c r="B213" s="42"/>
      <c r="C213" s="207" t="s">
        <v>588</v>
      </c>
      <c r="D213" s="207" t="s">
        <v>363</v>
      </c>
      <c r="E213" s="208" t="s">
        <v>3335</v>
      </c>
      <c r="F213" s="209" t="s">
        <v>3336</v>
      </c>
      <c r="G213" s="210" t="s">
        <v>685</v>
      </c>
      <c r="H213" s="211">
        <v>35</v>
      </c>
      <c r="I213" s="212"/>
      <c r="J213" s="213">
        <f>ROUND(I213*H213,2)</f>
        <v>0</v>
      </c>
      <c r="K213" s="209" t="s">
        <v>21</v>
      </c>
      <c r="L213" s="62"/>
      <c r="M213" s="214" t="s">
        <v>21</v>
      </c>
      <c r="N213" s="215" t="s">
        <v>41</v>
      </c>
      <c r="O213" s="43"/>
      <c r="P213" s="216">
        <f>O213*H213</f>
        <v>0</v>
      </c>
      <c r="Q213" s="216">
        <v>0</v>
      </c>
      <c r="R213" s="216">
        <f>Q213*H213</f>
        <v>0</v>
      </c>
      <c r="S213" s="216">
        <v>0</v>
      </c>
      <c r="T213" s="217">
        <f>S213*H213</f>
        <v>0</v>
      </c>
      <c r="AR213" s="25" t="s">
        <v>147</v>
      </c>
      <c r="AT213" s="25" t="s">
        <v>363</v>
      </c>
      <c r="AU213" s="25" t="s">
        <v>79</v>
      </c>
      <c r="AY213" s="25" t="s">
        <v>361</v>
      </c>
      <c r="BE213" s="218">
        <f>IF(N213="základní",J213,0)</f>
        <v>0</v>
      </c>
      <c r="BF213" s="218">
        <f>IF(N213="snížená",J213,0)</f>
        <v>0</v>
      </c>
      <c r="BG213" s="218">
        <f>IF(N213="zákl. přenesená",J213,0)</f>
        <v>0</v>
      </c>
      <c r="BH213" s="218">
        <f>IF(N213="sníž. přenesená",J213,0)</f>
        <v>0</v>
      </c>
      <c r="BI213" s="218">
        <f>IF(N213="nulová",J213,0)</f>
        <v>0</v>
      </c>
      <c r="BJ213" s="25" t="s">
        <v>77</v>
      </c>
      <c r="BK213" s="218">
        <f>ROUND(I213*H213,2)</f>
        <v>0</v>
      </c>
      <c r="BL213" s="25" t="s">
        <v>147</v>
      </c>
      <c r="BM213" s="25" t="s">
        <v>820</v>
      </c>
    </row>
    <row r="214" spans="2:65" s="1" customFormat="1" ht="13.5">
      <c r="B214" s="42"/>
      <c r="C214" s="64"/>
      <c r="D214" s="219" t="s">
        <v>369</v>
      </c>
      <c r="E214" s="64"/>
      <c r="F214" s="220" t="s">
        <v>3336</v>
      </c>
      <c r="G214" s="64"/>
      <c r="H214" s="64"/>
      <c r="I214" s="175"/>
      <c r="J214" s="64"/>
      <c r="K214" s="64"/>
      <c r="L214" s="62"/>
      <c r="M214" s="221"/>
      <c r="N214" s="43"/>
      <c r="O214" s="43"/>
      <c r="P214" s="43"/>
      <c r="Q214" s="43"/>
      <c r="R214" s="43"/>
      <c r="S214" s="43"/>
      <c r="T214" s="79"/>
      <c r="AT214" s="25" t="s">
        <v>369</v>
      </c>
      <c r="AU214" s="25" t="s">
        <v>79</v>
      </c>
    </row>
    <row r="215" spans="2:65" s="13" customFormat="1" ht="13.5">
      <c r="B215" s="233"/>
      <c r="C215" s="234"/>
      <c r="D215" s="219" t="s">
        <v>371</v>
      </c>
      <c r="E215" s="245" t="s">
        <v>21</v>
      </c>
      <c r="F215" s="246" t="s">
        <v>3337</v>
      </c>
      <c r="G215" s="234"/>
      <c r="H215" s="247">
        <v>35</v>
      </c>
      <c r="I215" s="239"/>
      <c r="J215" s="234"/>
      <c r="K215" s="234"/>
      <c r="L215" s="240"/>
      <c r="M215" s="241"/>
      <c r="N215" s="242"/>
      <c r="O215" s="242"/>
      <c r="P215" s="242"/>
      <c r="Q215" s="242"/>
      <c r="R215" s="242"/>
      <c r="S215" s="242"/>
      <c r="T215" s="243"/>
      <c r="AT215" s="244" t="s">
        <v>371</v>
      </c>
      <c r="AU215" s="244" t="s">
        <v>79</v>
      </c>
      <c r="AV215" s="13" t="s">
        <v>79</v>
      </c>
      <c r="AW215" s="13" t="s">
        <v>33</v>
      </c>
      <c r="AX215" s="13" t="s">
        <v>70</v>
      </c>
      <c r="AY215" s="244" t="s">
        <v>361</v>
      </c>
    </row>
    <row r="216" spans="2:65" s="14" customFormat="1" ht="13.5">
      <c r="B216" s="248"/>
      <c r="C216" s="249"/>
      <c r="D216" s="235" t="s">
        <v>371</v>
      </c>
      <c r="E216" s="250" t="s">
        <v>21</v>
      </c>
      <c r="F216" s="251" t="s">
        <v>2712</v>
      </c>
      <c r="G216" s="249"/>
      <c r="H216" s="252">
        <v>35</v>
      </c>
      <c r="I216" s="253"/>
      <c r="J216" s="249"/>
      <c r="K216" s="249"/>
      <c r="L216" s="254"/>
      <c r="M216" s="255"/>
      <c r="N216" s="256"/>
      <c r="O216" s="256"/>
      <c r="P216" s="256"/>
      <c r="Q216" s="256"/>
      <c r="R216" s="256"/>
      <c r="S216" s="256"/>
      <c r="T216" s="257"/>
      <c r="AT216" s="258" t="s">
        <v>371</v>
      </c>
      <c r="AU216" s="258" t="s">
        <v>79</v>
      </c>
      <c r="AV216" s="14" t="s">
        <v>147</v>
      </c>
      <c r="AW216" s="14" t="s">
        <v>33</v>
      </c>
      <c r="AX216" s="14" t="s">
        <v>77</v>
      </c>
      <c r="AY216" s="258" t="s">
        <v>361</v>
      </c>
    </row>
    <row r="217" spans="2:65" s="1" customFormat="1" ht="22.5" customHeight="1">
      <c r="B217" s="42"/>
      <c r="C217" s="207" t="s">
        <v>595</v>
      </c>
      <c r="D217" s="207" t="s">
        <v>363</v>
      </c>
      <c r="E217" s="208" t="s">
        <v>3338</v>
      </c>
      <c r="F217" s="209" t="s">
        <v>3339</v>
      </c>
      <c r="G217" s="210" t="s">
        <v>685</v>
      </c>
      <c r="H217" s="211">
        <v>35</v>
      </c>
      <c r="I217" s="212"/>
      <c r="J217" s="213">
        <f>ROUND(I217*H217,2)</f>
        <v>0</v>
      </c>
      <c r="K217" s="209" t="s">
        <v>367</v>
      </c>
      <c r="L217" s="62"/>
      <c r="M217" s="214" t="s">
        <v>21</v>
      </c>
      <c r="N217" s="215" t="s">
        <v>41</v>
      </c>
      <c r="O217" s="43"/>
      <c r="P217" s="216">
        <f>O217*H217</f>
        <v>0</v>
      </c>
      <c r="Q217" s="216">
        <v>0</v>
      </c>
      <c r="R217" s="216">
        <f>Q217*H217</f>
        <v>0</v>
      </c>
      <c r="S217" s="216">
        <v>0</v>
      </c>
      <c r="T217" s="217">
        <f>S217*H217</f>
        <v>0</v>
      </c>
      <c r="AR217" s="25" t="s">
        <v>147</v>
      </c>
      <c r="AT217" s="25" t="s">
        <v>363</v>
      </c>
      <c r="AU217" s="25" t="s">
        <v>79</v>
      </c>
      <c r="AY217" s="25" t="s">
        <v>361</v>
      </c>
      <c r="BE217" s="218">
        <f>IF(N217="základní",J217,0)</f>
        <v>0</v>
      </c>
      <c r="BF217" s="218">
        <f>IF(N217="snížená",J217,0)</f>
        <v>0</v>
      </c>
      <c r="BG217" s="218">
        <f>IF(N217="zákl. přenesená",J217,0)</f>
        <v>0</v>
      </c>
      <c r="BH217" s="218">
        <f>IF(N217="sníž. přenesená",J217,0)</f>
        <v>0</v>
      </c>
      <c r="BI217" s="218">
        <f>IF(N217="nulová",J217,0)</f>
        <v>0</v>
      </c>
      <c r="BJ217" s="25" t="s">
        <v>77</v>
      </c>
      <c r="BK217" s="218">
        <f>ROUND(I217*H217,2)</f>
        <v>0</v>
      </c>
      <c r="BL217" s="25" t="s">
        <v>147</v>
      </c>
      <c r="BM217" s="25" t="s">
        <v>830</v>
      </c>
    </row>
    <row r="218" spans="2:65" s="1" customFormat="1" ht="13.5">
      <c r="B218" s="42"/>
      <c r="C218" s="64"/>
      <c r="D218" s="219" t="s">
        <v>369</v>
      </c>
      <c r="E218" s="64"/>
      <c r="F218" s="220" t="s">
        <v>3339</v>
      </c>
      <c r="G218" s="64"/>
      <c r="H218" s="64"/>
      <c r="I218" s="175"/>
      <c r="J218" s="64"/>
      <c r="K218" s="64"/>
      <c r="L218" s="62"/>
      <c r="M218" s="221"/>
      <c r="N218" s="43"/>
      <c r="O218" s="43"/>
      <c r="P218" s="43"/>
      <c r="Q218" s="43"/>
      <c r="R218" s="43"/>
      <c r="S218" s="43"/>
      <c r="T218" s="79"/>
      <c r="AT218" s="25" t="s">
        <v>369</v>
      </c>
      <c r="AU218" s="25" t="s">
        <v>79</v>
      </c>
    </row>
    <row r="219" spans="2:65" s="13" customFormat="1" ht="13.5">
      <c r="B219" s="233"/>
      <c r="C219" s="234"/>
      <c r="D219" s="219" t="s">
        <v>371</v>
      </c>
      <c r="E219" s="245" t="s">
        <v>21</v>
      </c>
      <c r="F219" s="246" t="s">
        <v>3337</v>
      </c>
      <c r="G219" s="234"/>
      <c r="H219" s="247">
        <v>35</v>
      </c>
      <c r="I219" s="239"/>
      <c r="J219" s="234"/>
      <c r="K219" s="234"/>
      <c r="L219" s="240"/>
      <c r="M219" s="241"/>
      <c r="N219" s="242"/>
      <c r="O219" s="242"/>
      <c r="P219" s="242"/>
      <c r="Q219" s="242"/>
      <c r="R219" s="242"/>
      <c r="S219" s="242"/>
      <c r="T219" s="243"/>
      <c r="AT219" s="244" t="s">
        <v>371</v>
      </c>
      <c r="AU219" s="244" t="s">
        <v>79</v>
      </c>
      <c r="AV219" s="13" t="s">
        <v>79</v>
      </c>
      <c r="AW219" s="13" t="s">
        <v>33</v>
      </c>
      <c r="AX219" s="13" t="s">
        <v>70</v>
      </c>
      <c r="AY219" s="244" t="s">
        <v>361</v>
      </c>
    </row>
    <row r="220" spans="2:65" s="14" customFormat="1" ht="13.5">
      <c r="B220" s="248"/>
      <c r="C220" s="249"/>
      <c r="D220" s="235" t="s">
        <v>371</v>
      </c>
      <c r="E220" s="250" t="s">
        <v>21</v>
      </c>
      <c r="F220" s="251" t="s">
        <v>2712</v>
      </c>
      <c r="G220" s="249"/>
      <c r="H220" s="252">
        <v>35</v>
      </c>
      <c r="I220" s="253"/>
      <c r="J220" s="249"/>
      <c r="K220" s="249"/>
      <c r="L220" s="254"/>
      <c r="M220" s="255"/>
      <c r="N220" s="256"/>
      <c r="O220" s="256"/>
      <c r="P220" s="256"/>
      <c r="Q220" s="256"/>
      <c r="R220" s="256"/>
      <c r="S220" s="256"/>
      <c r="T220" s="257"/>
      <c r="AT220" s="258" t="s">
        <v>371</v>
      </c>
      <c r="AU220" s="258" t="s">
        <v>79</v>
      </c>
      <c r="AV220" s="14" t="s">
        <v>147</v>
      </c>
      <c r="AW220" s="14" t="s">
        <v>33</v>
      </c>
      <c r="AX220" s="14" t="s">
        <v>77</v>
      </c>
      <c r="AY220" s="258" t="s">
        <v>361</v>
      </c>
    </row>
    <row r="221" spans="2:65" s="1" customFormat="1" ht="31.5" customHeight="1">
      <c r="B221" s="42"/>
      <c r="C221" s="207" t="s">
        <v>601</v>
      </c>
      <c r="D221" s="207" t="s">
        <v>363</v>
      </c>
      <c r="E221" s="208" t="s">
        <v>3340</v>
      </c>
      <c r="F221" s="209" t="s">
        <v>3341</v>
      </c>
      <c r="G221" s="210" t="s">
        <v>614</v>
      </c>
      <c r="H221" s="211">
        <v>1</v>
      </c>
      <c r="I221" s="212"/>
      <c r="J221" s="213">
        <f>ROUND(I221*H221,2)</f>
        <v>0</v>
      </c>
      <c r="K221" s="209" t="s">
        <v>367</v>
      </c>
      <c r="L221" s="62"/>
      <c r="M221" s="214" t="s">
        <v>21</v>
      </c>
      <c r="N221" s="215" t="s">
        <v>41</v>
      </c>
      <c r="O221" s="43"/>
      <c r="P221" s="216">
        <f>O221*H221</f>
        <v>0</v>
      </c>
      <c r="Q221" s="216">
        <v>1.9077599999999999</v>
      </c>
      <c r="R221" s="216">
        <f>Q221*H221</f>
        <v>1.9077599999999999</v>
      </c>
      <c r="S221" s="216">
        <v>0</v>
      </c>
      <c r="T221" s="217">
        <f>S221*H221</f>
        <v>0</v>
      </c>
      <c r="AR221" s="25" t="s">
        <v>147</v>
      </c>
      <c r="AT221" s="25" t="s">
        <v>363</v>
      </c>
      <c r="AU221" s="25" t="s">
        <v>79</v>
      </c>
      <c r="AY221" s="25" t="s">
        <v>361</v>
      </c>
      <c r="BE221" s="218">
        <f>IF(N221="základní",J221,0)</f>
        <v>0</v>
      </c>
      <c r="BF221" s="218">
        <f>IF(N221="snížená",J221,0)</f>
        <v>0</v>
      </c>
      <c r="BG221" s="218">
        <f>IF(N221="zákl. přenesená",J221,0)</f>
        <v>0</v>
      </c>
      <c r="BH221" s="218">
        <f>IF(N221="sníž. přenesená",J221,0)</f>
        <v>0</v>
      </c>
      <c r="BI221" s="218">
        <f>IF(N221="nulová",J221,0)</f>
        <v>0</v>
      </c>
      <c r="BJ221" s="25" t="s">
        <v>77</v>
      </c>
      <c r="BK221" s="218">
        <f>ROUND(I221*H221,2)</f>
        <v>0</v>
      </c>
      <c r="BL221" s="25" t="s">
        <v>147</v>
      </c>
      <c r="BM221" s="25" t="s">
        <v>841</v>
      </c>
    </row>
    <row r="222" spans="2:65" s="1" customFormat="1" ht="27">
      <c r="B222" s="42"/>
      <c r="C222" s="64"/>
      <c r="D222" s="235" t="s">
        <v>369</v>
      </c>
      <c r="E222" s="64"/>
      <c r="F222" s="285" t="s">
        <v>3341</v>
      </c>
      <c r="G222" s="64"/>
      <c r="H222" s="64"/>
      <c r="I222" s="175"/>
      <c r="J222" s="64"/>
      <c r="K222" s="64"/>
      <c r="L222" s="62"/>
      <c r="M222" s="221"/>
      <c r="N222" s="43"/>
      <c r="O222" s="43"/>
      <c r="P222" s="43"/>
      <c r="Q222" s="43"/>
      <c r="R222" s="43"/>
      <c r="S222" s="43"/>
      <c r="T222" s="79"/>
      <c r="AT222" s="25" t="s">
        <v>369</v>
      </c>
      <c r="AU222" s="25" t="s">
        <v>79</v>
      </c>
    </row>
    <row r="223" spans="2:65" s="1" customFormat="1" ht="22.5" customHeight="1">
      <c r="B223" s="42"/>
      <c r="C223" s="273" t="s">
        <v>611</v>
      </c>
      <c r="D223" s="273" t="s">
        <v>952</v>
      </c>
      <c r="E223" s="274" t="s">
        <v>3342</v>
      </c>
      <c r="F223" s="275" t="s">
        <v>3343</v>
      </c>
      <c r="G223" s="276" t="s">
        <v>614</v>
      </c>
      <c r="H223" s="277">
        <v>1</v>
      </c>
      <c r="I223" s="278"/>
      <c r="J223" s="279">
        <f>ROUND(I223*H223,2)</f>
        <v>0</v>
      </c>
      <c r="K223" s="275" t="s">
        <v>21</v>
      </c>
      <c r="L223" s="280"/>
      <c r="M223" s="281" t="s">
        <v>21</v>
      </c>
      <c r="N223" s="282" t="s">
        <v>41</v>
      </c>
      <c r="O223" s="43"/>
      <c r="P223" s="216">
        <f>O223*H223</f>
        <v>0</v>
      </c>
      <c r="Q223" s="216">
        <v>0</v>
      </c>
      <c r="R223" s="216">
        <f>Q223*H223</f>
        <v>0</v>
      </c>
      <c r="S223" s="216">
        <v>0</v>
      </c>
      <c r="T223" s="217">
        <f>S223*H223</f>
        <v>0</v>
      </c>
      <c r="AR223" s="25" t="s">
        <v>417</v>
      </c>
      <c r="AT223" s="25" t="s">
        <v>952</v>
      </c>
      <c r="AU223" s="25" t="s">
        <v>79</v>
      </c>
      <c r="AY223" s="25" t="s">
        <v>361</v>
      </c>
      <c r="BE223" s="218">
        <f>IF(N223="základní",J223,0)</f>
        <v>0</v>
      </c>
      <c r="BF223" s="218">
        <f>IF(N223="snížená",J223,0)</f>
        <v>0</v>
      </c>
      <c r="BG223" s="218">
        <f>IF(N223="zákl. přenesená",J223,0)</f>
        <v>0</v>
      </c>
      <c r="BH223" s="218">
        <f>IF(N223="sníž. přenesená",J223,0)</f>
        <v>0</v>
      </c>
      <c r="BI223" s="218">
        <f>IF(N223="nulová",J223,0)</f>
        <v>0</v>
      </c>
      <c r="BJ223" s="25" t="s">
        <v>77</v>
      </c>
      <c r="BK223" s="218">
        <f>ROUND(I223*H223,2)</f>
        <v>0</v>
      </c>
      <c r="BL223" s="25" t="s">
        <v>147</v>
      </c>
      <c r="BM223" s="25" t="s">
        <v>888</v>
      </c>
    </row>
    <row r="224" spans="2:65" s="1" customFormat="1" ht="13.5">
      <c r="B224" s="42"/>
      <c r="C224" s="64"/>
      <c r="D224" s="235" t="s">
        <v>369</v>
      </c>
      <c r="E224" s="64"/>
      <c r="F224" s="285" t="s">
        <v>3343</v>
      </c>
      <c r="G224" s="64"/>
      <c r="H224" s="64"/>
      <c r="I224" s="175"/>
      <c r="J224" s="64"/>
      <c r="K224" s="64"/>
      <c r="L224" s="62"/>
      <c r="M224" s="221"/>
      <c r="N224" s="43"/>
      <c r="O224" s="43"/>
      <c r="P224" s="43"/>
      <c r="Q224" s="43"/>
      <c r="R224" s="43"/>
      <c r="S224" s="43"/>
      <c r="T224" s="79"/>
      <c r="AT224" s="25" t="s">
        <v>369</v>
      </c>
      <c r="AU224" s="25" t="s">
        <v>79</v>
      </c>
    </row>
    <row r="225" spans="2:65" s="1" customFormat="1" ht="22.5" customHeight="1">
      <c r="B225" s="42"/>
      <c r="C225" s="207" t="s">
        <v>619</v>
      </c>
      <c r="D225" s="207" t="s">
        <v>363</v>
      </c>
      <c r="E225" s="208" t="s">
        <v>3344</v>
      </c>
      <c r="F225" s="209" t="s">
        <v>3345</v>
      </c>
      <c r="G225" s="210" t="s">
        <v>614</v>
      </c>
      <c r="H225" s="211">
        <v>1</v>
      </c>
      <c r="I225" s="212"/>
      <c r="J225" s="213">
        <f>ROUND(I225*H225,2)</f>
        <v>0</v>
      </c>
      <c r="K225" s="209" t="s">
        <v>367</v>
      </c>
      <c r="L225" s="62"/>
      <c r="M225" s="214" t="s">
        <v>21</v>
      </c>
      <c r="N225" s="215" t="s">
        <v>41</v>
      </c>
      <c r="O225" s="43"/>
      <c r="P225" s="216">
        <f>O225*H225</f>
        <v>0</v>
      </c>
      <c r="Q225" s="216">
        <v>4.6800000000000001E-3</v>
      </c>
      <c r="R225" s="216">
        <f>Q225*H225</f>
        <v>4.6800000000000001E-3</v>
      </c>
      <c r="S225" s="216">
        <v>0</v>
      </c>
      <c r="T225" s="217">
        <f>S225*H225</f>
        <v>0</v>
      </c>
      <c r="AR225" s="25" t="s">
        <v>147</v>
      </c>
      <c r="AT225" s="25" t="s">
        <v>363</v>
      </c>
      <c r="AU225" s="25" t="s">
        <v>79</v>
      </c>
      <c r="AY225" s="25" t="s">
        <v>361</v>
      </c>
      <c r="BE225" s="218">
        <f>IF(N225="základní",J225,0)</f>
        <v>0</v>
      </c>
      <c r="BF225" s="218">
        <f>IF(N225="snížená",J225,0)</f>
        <v>0</v>
      </c>
      <c r="BG225" s="218">
        <f>IF(N225="zákl. přenesená",J225,0)</f>
        <v>0</v>
      </c>
      <c r="BH225" s="218">
        <f>IF(N225="sníž. přenesená",J225,0)</f>
        <v>0</v>
      </c>
      <c r="BI225" s="218">
        <f>IF(N225="nulová",J225,0)</f>
        <v>0</v>
      </c>
      <c r="BJ225" s="25" t="s">
        <v>77</v>
      </c>
      <c r="BK225" s="218">
        <f>ROUND(I225*H225,2)</f>
        <v>0</v>
      </c>
      <c r="BL225" s="25" t="s">
        <v>147</v>
      </c>
      <c r="BM225" s="25" t="s">
        <v>900</v>
      </c>
    </row>
    <row r="226" spans="2:65" s="1" customFormat="1" ht="13.5">
      <c r="B226" s="42"/>
      <c r="C226" s="64"/>
      <c r="D226" s="235" t="s">
        <v>369</v>
      </c>
      <c r="E226" s="64"/>
      <c r="F226" s="285" t="s">
        <v>3345</v>
      </c>
      <c r="G226" s="64"/>
      <c r="H226" s="64"/>
      <c r="I226" s="175"/>
      <c r="J226" s="64"/>
      <c r="K226" s="64"/>
      <c r="L226" s="62"/>
      <c r="M226" s="221"/>
      <c r="N226" s="43"/>
      <c r="O226" s="43"/>
      <c r="P226" s="43"/>
      <c r="Q226" s="43"/>
      <c r="R226" s="43"/>
      <c r="S226" s="43"/>
      <c r="T226" s="79"/>
      <c r="AT226" s="25" t="s">
        <v>369</v>
      </c>
      <c r="AU226" s="25" t="s">
        <v>79</v>
      </c>
    </row>
    <row r="227" spans="2:65" s="1" customFormat="1" ht="22.5" customHeight="1">
      <c r="B227" s="42"/>
      <c r="C227" s="273" t="s">
        <v>626</v>
      </c>
      <c r="D227" s="273" t="s">
        <v>952</v>
      </c>
      <c r="E227" s="274" t="s">
        <v>3346</v>
      </c>
      <c r="F227" s="275" t="s">
        <v>3347</v>
      </c>
      <c r="G227" s="276" t="s">
        <v>614</v>
      </c>
      <c r="H227" s="277">
        <v>1</v>
      </c>
      <c r="I227" s="278"/>
      <c r="J227" s="279">
        <f>ROUND(I227*H227,2)</f>
        <v>0</v>
      </c>
      <c r="K227" s="275" t="s">
        <v>21</v>
      </c>
      <c r="L227" s="280"/>
      <c r="M227" s="281" t="s">
        <v>21</v>
      </c>
      <c r="N227" s="282" t="s">
        <v>41</v>
      </c>
      <c r="O227" s="43"/>
      <c r="P227" s="216">
        <f>O227*H227</f>
        <v>0</v>
      </c>
      <c r="Q227" s="216">
        <v>0</v>
      </c>
      <c r="R227" s="216">
        <f>Q227*H227</f>
        <v>0</v>
      </c>
      <c r="S227" s="216">
        <v>0</v>
      </c>
      <c r="T227" s="217">
        <f>S227*H227</f>
        <v>0</v>
      </c>
      <c r="AR227" s="25" t="s">
        <v>417</v>
      </c>
      <c r="AT227" s="25" t="s">
        <v>952</v>
      </c>
      <c r="AU227" s="25" t="s">
        <v>79</v>
      </c>
      <c r="AY227" s="25" t="s">
        <v>361</v>
      </c>
      <c r="BE227" s="218">
        <f>IF(N227="základní",J227,0)</f>
        <v>0</v>
      </c>
      <c r="BF227" s="218">
        <f>IF(N227="snížená",J227,0)</f>
        <v>0</v>
      </c>
      <c r="BG227" s="218">
        <f>IF(N227="zákl. přenesená",J227,0)</f>
        <v>0</v>
      </c>
      <c r="BH227" s="218">
        <f>IF(N227="sníž. přenesená",J227,0)</f>
        <v>0</v>
      </c>
      <c r="BI227" s="218">
        <f>IF(N227="nulová",J227,0)</f>
        <v>0</v>
      </c>
      <c r="BJ227" s="25" t="s">
        <v>77</v>
      </c>
      <c r="BK227" s="218">
        <f>ROUND(I227*H227,2)</f>
        <v>0</v>
      </c>
      <c r="BL227" s="25" t="s">
        <v>147</v>
      </c>
      <c r="BM227" s="25" t="s">
        <v>912</v>
      </c>
    </row>
    <row r="228" spans="2:65" s="1" customFormat="1" ht="13.5">
      <c r="B228" s="42"/>
      <c r="C228" s="64"/>
      <c r="D228" s="235" t="s">
        <v>369</v>
      </c>
      <c r="E228" s="64"/>
      <c r="F228" s="285" t="s">
        <v>3347</v>
      </c>
      <c r="G228" s="64"/>
      <c r="H228" s="64"/>
      <c r="I228" s="175"/>
      <c r="J228" s="64"/>
      <c r="K228" s="64"/>
      <c r="L228" s="62"/>
      <c r="M228" s="221"/>
      <c r="N228" s="43"/>
      <c r="O228" s="43"/>
      <c r="P228" s="43"/>
      <c r="Q228" s="43"/>
      <c r="R228" s="43"/>
      <c r="S228" s="43"/>
      <c r="T228" s="79"/>
      <c r="AT228" s="25" t="s">
        <v>369</v>
      </c>
      <c r="AU228" s="25" t="s">
        <v>79</v>
      </c>
    </row>
    <row r="229" spans="2:65" s="1" customFormat="1" ht="22.5" customHeight="1">
      <c r="B229" s="42"/>
      <c r="C229" s="207" t="s">
        <v>632</v>
      </c>
      <c r="D229" s="207" t="s">
        <v>363</v>
      </c>
      <c r="E229" s="208" t="s">
        <v>3348</v>
      </c>
      <c r="F229" s="209" t="s">
        <v>3349</v>
      </c>
      <c r="G229" s="210" t="s">
        <v>1913</v>
      </c>
      <c r="H229" s="211">
        <v>1</v>
      </c>
      <c r="I229" s="212"/>
      <c r="J229" s="213">
        <f>ROUND(I229*H229,2)</f>
        <v>0</v>
      </c>
      <c r="K229" s="209" t="s">
        <v>21</v>
      </c>
      <c r="L229" s="62"/>
      <c r="M229" s="214" t="s">
        <v>21</v>
      </c>
      <c r="N229" s="215" t="s">
        <v>41</v>
      </c>
      <c r="O229" s="43"/>
      <c r="P229" s="216">
        <f>O229*H229</f>
        <v>0</v>
      </c>
      <c r="Q229" s="216">
        <v>0</v>
      </c>
      <c r="R229" s="216">
        <f>Q229*H229</f>
        <v>0</v>
      </c>
      <c r="S229" s="216">
        <v>0</v>
      </c>
      <c r="T229" s="217">
        <f>S229*H229</f>
        <v>0</v>
      </c>
      <c r="AR229" s="25" t="s">
        <v>147</v>
      </c>
      <c r="AT229" s="25" t="s">
        <v>363</v>
      </c>
      <c r="AU229" s="25" t="s">
        <v>79</v>
      </c>
      <c r="AY229" s="25" t="s">
        <v>361</v>
      </c>
      <c r="BE229" s="218">
        <f>IF(N229="základní",J229,0)</f>
        <v>0</v>
      </c>
      <c r="BF229" s="218">
        <f>IF(N229="snížená",J229,0)</f>
        <v>0</v>
      </c>
      <c r="BG229" s="218">
        <f>IF(N229="zákl. přenesená",J229,0)</f>
        <v>0</v>
      </c>
      <c r="BH229" s="218">
        <f>IF(N229="sníž. přenesená",J229,0)</f>
        <v>0</v>
      </c>
      <c r="BI229" s="218">
        <f>IF(N229="nulová",J229,0)</f>
        <v>0</v>
      </c>
      <c r="BJ229" s="25" t="s">
        <v>77</v>
      </c>
      <c r="BK229" s="218">
        <f>ROUND(I229*H229,2)</f>
        <v>0</v>
      </c>
      <c r="BL229" s="25" t="s">
        <v>147</v>
      </c>
      <c r="BM229" s="25" t="s">
        <v>3350</v>
      </c>
    </row>
    <row r="230" spans="2:65" s="1" customFormat="1" ht="13.5">
      <c r="B230" s="42"/>
      <c r="C230" s="64"/>
      <c r="D230" s="219" t="s">
        <v>369</v>
      </c>
      <c r="E230" s="64"/>
      <c r="F230" s="220" t="s">
        <v>3349</v>
      </c>
      <c r="G230" s="64"/>
      <c r="H230" s="64"/>
      <c r="I230" s="175"/>
      <c r="J230" s="64"/>
      <c r="K230" s="64"/>
      <c r="L230" s="62"/>
      <c r="M230" s="221"/>
      <c r="N230" s="43"/>
      <c r="O230" s="43"/>
      <c r="P230" s="43"/>
      <c r="Q230" s="43"/>
      <c r="R230" s="43"/>
      <c r="S230" s="43"/>
      <c r="T230" s="79"/>
      <c r="AT230" s="25" t="s">
        <v>369</v>
      </c>
      <c r="AU230" s="25" t="s">
        <v>79</v>
      </c>
    </row>
    <row r="231" spans="2:65" s="11" customFormat="1" ht="29.85" customHeight="1">
      <c r="B231" s="190"/>
      <c r="C231" s="191"/>
      <c r="D231" s="204" t="s">
        <v>69</v>
      </c>
      <c r="E231" s="205" t="s">
        <v>1114</v>
      </c>
      <c r="F231" s="205" t="s">
        <v>1154</v>
      </c>
      <c r="G231" s="191"/>
      <c r="H231" s="191"/>
      <c r="I231" s="194"/>
      <c r="J231" s="206">
        <f>BK231</f>
        <v>0</v>
      </c>
      <c r="K231" s="191"/>
      <c r="L231" s="196"/>
      <c r="M231" s="197"/>
      <c r="N231" s="198"/>
      <c r="O231" s="198"/>
      <c r="P231" s="199">
        <f>SUM(P232:P233)</f>
        <v>0</v>
      </c>
      <c r="Q231" s="198"/>
      <c r="R231" s="199">
        <f>SUM(R232:R233)</f>
        <v>0</v>
      </c>
      <c r="S231" s="198"/>
      <c r="T231" s="200">
        <f>SUM(T232:T233)</f>
        <v>0</v>
      </c>
      <c r="AR231" s="201" t="s">
        <v>77</v>
      </c>
      <c r="AT231" s="202" t="s">
        <v>69</v>
      </c>
      <c r="AU231" s="202" t="s">
        <v>77</v>
      </c>
      <c r="AY231" s="201" t="s">
        <v>361</v>
      </c>
      <c r="BK231" s="203">
        <f>SUM(BK232:BK233)</f>
        <v>0</v>
      </c>
    </row>
    <row r="232" spans="2:65" s="1" customFormat="1" ht="22.5" customHeight="1">
      <c r="B232" s="42"/>
      <c r="C232" s="207" t="s">
        <v>638</v>
      </c>
      <c r="D232" s="207" t="s">
        <v>363</v>
      </c>
      <c r="E232" s="208" t="s">
        <v>3351</v>
      </c>
      <c r="F232" s="209" t="s">
        <v>3352</v>
      </c>
      <c r="G232" s="210" t="s">
        <v>447</v>
      </c>
      <c r="H232" s="211">
        <v>2.1110000000000002</v>
      </c>
      <c r="I232" s="212"/>
      <c r="J232" s="213">
        <f>ROUND(I232*H232,2)</f>
        <v>0</v>
      </c>
      <c r="K232" s="209" t="s">
        <v>367</v>
      </c>
      <c r="L232" s="62"/>
      <c r="M232" s="214" t="s">
        <v>21</v>
      </c>
      <c r="N232" s="215" t="s">
        <v>41</v>
      </c>
      <c r="O232" s="43"/>
      <c r="P232" s="216">
        <f>O232*H232</f>
        <v>0</v>
      </c>
      <c r="Q232" s="216">
        <v>0</v>
      </c>
      <c r="R232" s="216">
        <f>Q232*H232</f>
        <v>0</v>
      </c>
      <c r="S232" s="216">
        <v>0</v>
      </c>
      <c r="T232" s="217">
        <f>S232*H232</f>
        <v>0</v>
      </c>
      <c r="AR232" s="25" t="s">
        <v>147</v>
      </c>
      <c r="AT232" s="25" t="s">
        <v>363</v>
      </c>
      <c r="AU232" s="25" t="s">
        <v>79</v>
      </c>
      <c r="AY232" s="25" t="s">
        <v>361</v>
      </c>
      <c r="BE232" s="218">
        <f>IF(N232="základní",J232,0)</f>
        <v>0</v>
      </c>
      <c r="BF232" s="218">
        <f>IF(N232="snížená",J232,0)</f>
        <v>0</v>
      </c>
      <c r="BG232" s="218">
        <f>IF(N232="zákl. přenesená",J232,0)</f>
        <v>0</v>
      </c>
      <c r="BH232" s="218">
        <f>IF(N232="sníž. přenesená",J232,0)</f>
        <v>0</v>
      </c>
      <c r="BI232" s="218">
        <f>IF(N232="nulová",J232,0)</f>
        <v>0</v>
      </c>
      <c r="BJ232" s="25" t="s">
        <v>77</v>
      </c>
      <c r="BK232" s="218">
        <f>ROUND(I232*H232,2)</f>
        <v>0</v>
      </c>
      <c r="BL232" s="25" t="s">
        <v>147</v>
      </c>
      <c r="BM232" s="25" t="s">
        <v>922</v>
      </c>
    </row>
    <row r="233" spans="2:65" s="1" customFormat="1" ht="13.5">
      <c r="B233" s="42"/>
      <c r="C233" s="64"/>
      <c r="D233" s="219" t="s">
        <v>369</v>
      </c>
      <c r="E233" s="64"/>
      <c r="F233" s="220" t="s">
        <v>3352</v>
      </c>
      <c r="G233" s="64"/>
      <c r="H233" s="64"/>
      <c r="I233" s="175"/>
      <c r="J233" s="64"/>
      <c r="K233" s="64"/>
      <c r="L233" s="62"/>
      <c r="M233" s="221"/>
      <c r="N233" s="43"/>
      <c r="O233" s="43"/>
      <c r="P233" s="43"/>
      <c r="Q233" s="43"/>
      <c r="R233" s="43"/>
      <c r="S233" s="43"/>
      <c r="T233" s="79"/>
      <c r="AT233" s="25" t="s">
        <v>369</v>
      </c>
      <c r="AU233" s="25" t="s">
        <v>79</v>
      </c>
    </row>
    <row r="234" spans="2:65" s="11" customFormat="1" ht="37.35" customHeight="1">
      <c r="B234" s="190"/>
      <c r="C234" s="191"/>
      <c r="D234" s="192" t="s">
        <v>69</v>
      </c>
      <c r="E234" s="193" t="s">
        <v>1160</v>
      </c>
      <c r="F234" s="193" t="s">
        <v>1161</v>
      </c>
      <c r="G234" s="191"/>
      <c r="H234" s="191"/>
      <c r="I234" s="194"/>
      <c r="J234" s="195">
        <f>BK234</f>
        <v>0</v>
      </c>
      <c r="K234" s="191"/>
      <c r="L234" s="196"/>
      <c r="M234" s="197"/>
      <c r="N234" s="198"/>
      <c r="O234" s="198"/>
      <c r="P234" s="199">
        <f>P235</f>
        <v>0</v>
      </c>
      <c r="Q234" s="198"/>
      <c r="R234" s="199">
        <f>R235</f>
        <v>2E-3</v>
      </c>
      <c r="S234" s="198"/>
      <c r="T234" s="200">
        <f>T235</f>
        <v>0</v>
      </c>
      <c r="AR234" s="201" t="s">
        <v>79</v>
      </c>
      <c r="AT234" s="202" t="s">
        <v>69</v>
      </c>
      <c r="AU234" s="202" t="s">
        <v>70</v>
      </c>
      <c r="AY234" s="201" t="s">
        <v>361</v>
      </c>
      <c r="BK234" s="203">
        <f>BK235</f>
        <v>0</v>
      </c>
    </row>
    <row r="235" spans="2:65" s="11" customFormat="1" ht="19.899999999999999" customHeight="1">
      <c r="B235" s="190"/>
      <c r="C235" s="191"/>
      <c r="D235" s="204" t="s">
        <v>69</v>
      </c>
      <c r="E235" s="205" t="s">
        <v>2821</v>
      </c>
      <c r="F235" s="205" t="s">
        <v>2822</v>
      </c>
      <c r="G235" s="191"/>
      <c r="H235" s="191"/>
      <c r="I235" s="194"/>
      <c r="J235" s="206">
        <f>BK235</f>
        <v>0</v>
      </c>
      <c r="K235" s="191"/>
      <c r="L235" s="196"/>
      <c r="M235" s="197"/>
      <c r="N235" s="198"/>
      <c r="O235" s="198"/>
      <c r="P235" s="199">
        <f>SUM(P236:P237)</f>
        <v>0</v>
      </c>
      <c r="Q235" s="198"/>
      <c r="R235" s="199">
        <f>SUM(R236:R237)</f>
        <v>2E-3</v>
      </c>
      <c r="S235" s="198"/>
      <c r="T235" s="200">
        <f>SUM(T236:T237)</f>
        <v>0</v>
      </c>
      <c r="AR235" s="201" t="s">
        <v>79</v>
      </c>
      <c r="AT235" s="202" t="s">
        <v>69</v>
      </c>
      <c r="AU235" s="202" t="s">
        <v>77</v>
      </c>
      <c r="AY235" s="201" t="s">
        <v>361</v>
      </c>
      <c r="BK235" s="203">
        <f>SUM(BK236:BK237)</f>
        <v>0</v>
      </c>
    </row>
    <row r="236" spans="2:65" s="1" customFormat="1" ht="22.5" customHeight="1">
      <c r="B236" s="42"/>
      <c r="C236" s="207" t="s">
        <v>644</v>
      </c>
      <c r="D236" s="207" t="s">
        <v>363</v>
      </c>
      <c r="E236" s="208" t="s">
        <v>3353</v>
      </c>
      <c r="F236" s="209" t="s">
        <v>3354</v>
      </c>
      <c r="G236" s="210" t="s">
        <v>2840</v>
      </c>
      <c r="H236" s="211">
        <v>1</v>
      </c>
      <c r="I236" s="212"/>
      <c r="J236" s="213">
        <f>ROUND(I236*H236,2)</f>
        <v>0</v>
      </c>
      <c r="K236" s="209" t="s">
        <v>367</v>
      </c>
      <c r="L236" s="62"/>
      <c r="M236" s="214" t="s">
        <v>21</v>
      </c>
      <c r="N236" s="215" t="s">
        <v>41</v>
      </c>
      <c r="O236" s="43"/>
      <c r="P236" s="216">
        <f>O236*H236</f>
        <v>0</v>
      </c>
      <c r="Q236" s="216">
        <v>2E-3</v>
      </c>
      <c r="R236" s="216">
        <f>Q236*H236</f>
        <v>2E-3</v>
      </c>
      <c r="S236" s="216">
        <v>0</v>
      </c>
      <c r="T236" s="217">
        <f>S236*H236</f>
        <v>0</v>
      </c>
      <c r="AR236" s="25" t="s">
        <v>464</v>
      </c>
      <c r="AT236" s="25" t="s">
        <v>363</v>
      </c>
      <c r="AU236" s="25" t="s">
        <v>79</v>
      </c>
      <c r="AY236" s="25" t="s">
        <v>361</v>
      </c>
      <c r="BE236" s="218">
        <f>IF(N236="základní",J236,0)</f>
        <v>0</v>
      </c>
      <c r="BF236" s="218">
        <f>IF(N236="snížená",J236,0)</f>
        <v>0</v>
      </c>
      <c r="BG236" s="218">
        <f>IF(N236="zákl. přenesená",J236,0)</f>
        <v>0</v>
      </c>
      <c r="BH236" s="218">
        <f>IF(N236="sníž. přenesená",J236,0)</f>
        <v>0</v>
      </c>
      <c r="BI236" s="218">
        <f>IF(N236="nulová",J236,0)</f>
        <v>0</v>
      </c>
      <c r="BJ236" s="25" t="s">
        <v>77</v>
      </c>
      <c r="BK236" s="218">
        <f>ROUND(I236*H236,2)</f>
        <v>0</v>
      </c>
      <c r="BL236" s="25" t="s">
        <v>464</v>
      </c>
      <c r="BM236" s="25" t="s">
        <v>951</v>
      </c>
    </row>
    <row r="237" spans="2:65" s="1" customFormat="1" ht="13.5">
      <c r="B237" s="42"/>
      <c r="C237" s="64"/>
      <c r="D237" s="219" t="s">
        <v>369</v>
      </c>
      <c r="E237" s="64"/>
      <c r="F237" s="220" t="s">
        <v>3354</v>
      </c>
      <c r="G237" s="64"/>
      <c r="H237" s="64"/>
      <c r="I237" s="175"/>
      <c r="J237" s="64"/>
      <c r="K237" s="64"/>
      <c r="L237" s="62"/>
      <c r="M237" s="290"/>
      <c r="N237" s="291"/>
      <c r="O237" s="291"/>
      <c r="P237" s="291"/>
      <c r="Q237" s="291"/>
      <c r="R237" s="291"/>
      <c r="S237" s="291"/>
      <c r="T237" s="292"/>
      <c r="AT237" s="25" t="s">
        <v>369</v>
      </c>
      <c r="AU237" s="25" t="s">
        <v>79</v>
      </c>
    </row>
    <row r="238" spans="2:65" s="1" customFormat="1" ht="6.95" customHeight="1">
      <c r="B238" s="57"/>
      <c r="C238" s="58"/>
      <c r="D238" s="58"/>
      <c r="E238" s="58"/>
      <c r="F238" s="58"/>
      <c r="G238" s="58"/>
      <c r="H238" s="58"/>
      <c r="I238" s="151"/>
      <c r="J238" s="58"/>
      <c r="K238" s="58"/>
      <c r="L238" s="62"/>
    </row>
  </sheetData>
  <sheetProtection algorithmName="SHA-512" hashValue="iiqY19mWuzziWPZvflsjRsLpPUxubuJf9pOd9IUkylja9H1hfQlrMju46oWwRmw1EJVBnK0GVIBzn9Wx1X4caQ==" saltValue="Ds+JMzaOKL38hsCFB7uJQg==" spinCount="100000" sheet="1" objects="1" scenarios="1" formatCells="0" formatColumns="0" formatRows="0" sort="0" autoFilter="0"/>
  <autoFilter ref="C94:K237" xr:uid="{00000000-0009-0000-0000-000007000000}"/>
  <mergeCells count="15">
    <mergeCell ref="E85:H85"/>
    <mergeCell ref="E83:H83"/>
    <mergeCell ref="E87:H87"/>
    <mergeCell ref="G1:H1"/>
    <mergeCell ref="L2:V2"/>
    <mergeCell ref="E49:H49"/>
    <mergeCell ref="E53:H53"/>
    <mergeCell ref="E51:H51"/>
    <mergeCell ref="E55:H55"/>
    <mergeCell ref="E81:H81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700-000000000000}"/>
    <hyperlink ref="G1:H1" location="C62" display="2) Rekapitulace" xr:uid="{00000000-0004-0000-0700-000001000000}"/>
    <hyperlink ref="J1" location="C94" display="3) Soupis prací" xr:uid="{00000000-0004-0000-0700-000002000000}"/>
    <hyperlink ref="L1:V1" location="'Rekapitulace stavby'!C2" display="Rekapitulace stavby" xr:uid="{00000000-0004-0000-07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BR244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115</v>
      </c>
      <c r="AZ2" s="126" t="s">
        <v>272</v>
      </c>
      <c r="BA2" s="126" t="s">
        <v>21</v>
      </c>
      <c r="BB2" s="126" t="s">
        <v>21</v>
      </c>
      <c r="BC2" s="126" t="s">
        <v>3355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3260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3356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ROUND(J95,2)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ROUND(SUM(BE95:BE243), 2)</f>
        <v>0</v>
      </c>
      <c r="G34" s="43"/>
      <c r="H34" s="43"/>
      <c r="I34" s="143">
        <v>0.21</v>
      </c>
      <c r="J34" s="142">
        <f>ROUND(ROUND((SUM(BE95:BE243)),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ROUND(SUM(BF95:BF243), 2)</f>
        <v>0</v>
      </c>
      <c r="G35" s="43"/>
      <c r="H35" s="43"/>
      <c r="I35" s="143">
        <v>0.15</v>
      </c>
      <c r="J35" s="142">
        <f>ROUND(ROUND((SUM(BF95:BF243)),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ROUND(SUM(BG95:BG243),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ROUND(SUM(BH95:BH243),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ROUND(SUM(BI95:BI243),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3260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TI02 - Splašková kanalizace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J95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J96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J97</f>
        <v>0</v>
      </c>
      <c r="K66" s="174"/>
    </row>
    <row r="67" spans="2:12" s="9" customFormat="1" ht="19.899999999999999" customHeight="1">
      <c r="B67" s="168"/>
      <c r="C67" s="169"/>
      <c r="D67" s="170" t="s">
        <v>324</v>
      </c>
      <c r="E67" s="171"/>
      <c r="F67" s="171"/>
      <c r="G67" s="171"/>
      <c r="H67" s="171"/>
      <c r="I67" s="172"/>
      <c r="J67" s="173">
        <f>J165</f>
        <v>0</v>
      </c>
      <c r="K67" s="174"/>
    </row>
    <row r="68" spans="2:12" s="9" customFormat="1" ht="19.899999999999999" customHeight="1">
      <c r="B68" s="168"/>
      <c r="C68" s="169"/>
      <c r="D68" s="170" t="s">
        <v>3357</v>
      </c>
      <c r="E68" s="171"/>
      <c r="F68" s="171"/>
      <c r="G68" s="171"/>
      <c r="H68" s="171"/>
      <c r="I68" s="172"/>
      <c r="J68" s="173">
        <f>J168</f>
        <v>0</v>
      </c>
      <c r="K68" s="174"/>
    </row>
    <row r="69" spans="2:12" s="9" customFormat="1" ht="19.899999999999999" customHeight="1">
      <c r="B69" s="168"/>
      <c r="C69" s="169"/>
      <c r="D69" s="170" t="s">
        <v>3262</v>
      </c>
      <c r="E69" s="171"/>
      <c r="F69" s="171"/>
      <c r="G69" s="171"/>
      <c r="H69" s="171"/>
      <c r="I69" s="172"/>
      <c r="J69" s="173">
        <f>J189</f>
        <v>0</v>
      </c>
      <c r="K69" s="174"/>
    </row>
    <row r="70" spans="2:12" s="9" customFormat="1" ht="19.899999999999999" customHeight="1">
      <c r="B70" s="168"/>
      <c r="C70" s="169"/>
      <c r="D70" s="170" t="s">
        <v>2703</v>
      </c>
      <c r="E70" s="171"/>
      <c r="F70" s="171"/>
      <c r="G70" s="171"/>
      <c r="H70" s="171"/>
      <c r="I70" s="172"/>
      <c r="J70" s="173">
        <f>J223</f>
        <v>0</v>
      </c>
      <c r="K70" s="174"/>
    </row>
    <row r="71" spans="2:12" s="9" customFormat="1" ht="19.899999999999999" customHeight="1">
      <c r="B71" s="168"/>
      <c r="C71" s="169"/>
      <c r="D71" s="170" t="s">
        <v>3263</v>
      </c>
      <c r="E71" s="171"/>
      <c r="F71" s="171"/>
      <c r="G71" s="171"/>
      <c r="H71" s="171"/>
      <c r="I71" s="172"/>
      <c r="J71" s="173">
        <f>J234</f>
        <v>0</v>
      </c>
      <c r="K71" s="174"/>
    </row>
    <row r="72" spans="2:12" s="1" customFormat="1" ht="21.75" customHeight="1">
      <c r="B72" s="42"/>
      <c r="C72" s="43"/>
      <c r="D72" s="43"/>
      <c r="E72" s="43"/>
      <c r="F72" s="43"/>
      <c r="G72" s="43"/>
      <c r="H72" s="43"/>
      <c r="I72" s="129"/>
      <c r="J72" s="43"/>
      <c r="K72" s="46"/>
    </row>
    <row r="73" spans="2:12" s="1" customFormat="1" ht="6.95" customHeight="1">
      <c r="B73" s="57"/>
      <c r="C73" s="58"/>
      <c r="D73" s="58"/>
      <c r="E73" s="58"/>
      <c r="F73" s="58"/>
      <c r="G73" s="58"/>
      <c r="H73" s="58"/>
      <c r="I73" s="151"/>
      <c r="J73" s="58"/>
      <c r="K73" s="59"/>
    </row>
    <row r="77" spans="2:12" s="1" customFormat="1" ht="6.95" customHeight="1">
      <c r="B77" s="60"/>
      <c r="C77" s="61"/>
      <c r="D77" s="61"/>
      <c r="E77" s="61"/>
      <c r="F77" s="61"/>
      <c r="G77" s="61"/>
      <c r="H77" s="61"/>
      <c r="I77" s="154"/>
      <c r="J77" s="61"/>
      <c r="K77" s="61"/>
      <c r="L77" s="62"/>
    </row>
    <row r="78" spans="2:12" s="1" customFormat="1" ht="36.950000000000003" customHeight="1">
      <c r="B78" s="42"/>
      <c r="C78" s="63" t="s">
        <v>345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4.45" customHeight="1">
      <c r="B80" s="42"/>
      <c r="C80" s="66" t="s">
        <v>18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22.5" customHeight="1">
      <c r="B81" s="42"/>
      <c r="C81" s="64"/>
      <c r="D81" s="64"/>
      <c r="E81" s="423" t="str">
        <f>E7</f>
        <v>Transformace ÚSP pro mládež Kvasiny – výstavba v lokalitě Kostelec nad Orlicí 2</v>
      </c>
      <c r="F81" s="424"/>
      <c r="G81" s="424"/>
      <c r="H81" s="424"/>
      <c r="I81" s="175"/>
      <c r="J81" s="64"/>
      <c r="K81" s="64"/>
      <c r="L81" s="62"/>
    </row>
    <row r="82" spans="2:63">
      <c r="B82" s="29"/>
      <c r="C82" s="66" t="s">
        <v>237</v>
      </c>
      <c r="D82" s="176"/>
      <c r="E82" s="176"/>
      <c r="F82" s="176"/>
      <c r="G82" s="176"/>
      <c r="H82" s="176"/>
      <c r="J82" s="176"/>
      <c r="K82" s="176"/>
      <c r="L82" s="177"/>
    </row>
    <row r="83" spans="2:63" ht="22.5" customHeight="1">
      <c r="B83" s="29"/>
      <c r="C83" s="176"/>
      <c r="D83" s="176"/>
      <c r="E83" s="423" t="s">
        <v>240</v>
      </c>
      <c r="F83" s="427"/>
      <c r="G83" s="427"/>
      <c r="H83" s="427"/>
      <c r="J83" s="176"/>
      <c r="K83" s="176"/>
      <c r="L83" s="177"/>
    </row>
    <row r="84" spans="2:63">
      <c r="B84" s="29"/>
      <c r="C84" s="66" t="s">
        <v>243</v>
      </c>
      <c r="D84" s="176"/>
      <c r="E84" s="176"/>
      <c r="F84" s="176"/>
      <c r="G84" s="176"/>
      <c r="H84" s="176"/>
      <c r="J84" s="176"/>
      <c r="K84" s="176"/>
      <c r="L84" s="177"/>
    </row>
    <row r="85" spans="2:63" s="1" customFormat="1" ht="22.5" customHeight="1">
      <c r="B85" s="42"/>
      <c r="C85" s="64"/>
      <c r="D85" s="64"/>
      <c r="E85" s="425" t="s">
        <v>3260</v>
      </c>
      <c r="F85" s="426"/>
      <c r="G85" s="426"/>
      <c r="H85" s="426"/>
      <c r="I85" s="175"/>
      <c r="J85" s="64"/>
      <c r="K85" s="64"/>
      <c r="L85" s="62"/>
    </row>
    <row r="86" spans="2:63" s="1" customFormat="1" ht="14.45" customHeight="1">
      <c r="B86" s="42"/>
      <c r="C86" s="66" t="s">
        <v>248</v>
      </c>
      <c r="D86" s="64"/>
      <c r="E86" s="64"/>
      <c r="F86" s="64"/>
      <c r="G86" s="64"/>
      <c r="H86" s="64"/>
      <c r="I86" s="175"/>
      <c r="J86" s="64"/>
      <c r="K86" s="64"/>
      <c r="L86" s="62"/>
    </row>
    <row r="87" spans="2:63" s="1" customFormat="1" ht="23.25" customHeight="1">
      <c r="B87" s="42"/>
      <c r="C87" s="64"/>
      <c r="D87" s="64"/>
      <c r="E87" s="394" t="str">
        <f>E13</f>
        <v>TI02 - Splašková kanalizace</v>
      </c>
      <c r="F87" s="426"/>
      <c r="G87" s="426"/>
      <c r="H87" s="426"/>
      <c r="I87" s="175"/>
      <c r="J87" s="64"/>
      <c r="K87" s="64"/>
      <c r="L87" s="62"/>
    </row>
    <row r="88" spans="2:63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3" s="1" customFormat="1" ht="18" customHeight="1">
      <c r="B89" s="42"/>
      <c r="C89" s="66" t="s">
        <v>23</v>
      </c>
      <c r="D89" s="64"/>
      <c r="E89" s="64"/>
      <c r="F89" s="178" t="str">
        <f>F16</f>
        <v xml:space="preserve"> </v>
      </c>
      <c r="G89" s="64"/>
      <c r="H89" s="64"/>
      <c r="I89" s="179" t="s">
        <v>25</v>
      </c>
      <c r="J89" s="74" t="str">
        <f>IF(J16="","",J16)</f>
        <v>11. 5. 2017</v>
      </c>
      <c r="K89" s="64"/>
      <c r="L89" s="62"/>
    </row>
    <row r="90" spans="2:63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63" s="1" customFormat="1">
      <c r="B91" s="42"/>
      <c r="C91" s="66" t="s">
        <v>27</v>
      </c>
      <c r="D91" s="64"/>
      <c r="E91" s="64"/>
      <c r="F91" s="178" t="str">
        <f>E19</f>
        <v xml:space="preserve"> </v>
      </c>
      <c r="G91" s="64"/>
      <c r="H91" s="64"/>
      <c r="I91" s="179" t="s">
        <v>32</v>
      </c>
      <c r="J91" s="178" t="str">
        <f>E25</f>
        <v xml:space="preserve"> </v>
      </c>
      <c r="K91" s="64"/>
      <c r="L91" s="62"/>
    </row>
    <row r="92" spans="2:63" s="1" customFormat="1" ht="14.45" customHeight="1">
      <c r="B92" s="42"/>
      <c r="C92" s="66" t="s">
        <v>30</v>
      </c>
      <c r="D92" s="64"/>
      <c r="E92" s="64"/>
      <c r="F92" s="178" t="str">
        <f>IF(E22="","",E22)</f>
        <v/>
      </c>
      <c r="G92" s="64"/>
      <c r="H92" s="64"/>
      <c r="I92" s="175"/>
      <c r="J92" s="64"/>
      <c r="K92" s="64"/>
      <c r="L92" s="62"/>
    </row>
    <row r="93" spans="2:63" s="1" customFormat="1" ht="10.3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63" s="10" customFormat="1" ht="29.25" customHeight="1">
      <c r="B94" s="180"/>
      <c r="C94" s="181" t="s">
        <v>346</v>
      </c>
      <c r="D94" s="182" t="s">
        <v>55</v>
      </c>
      <c r="E94" s="182" t="s">
        <v>51</v>
      </c>
      <c r="F94" s="182" t="s">
        <v>347</v>
      </c>
      <c r="G94" s="182" t="s">
        <v>348</v>
      </c>
      <c r="H94" s="182" t="s">
        <v>349</v>
      </c>
      <c r="I94" s="183" t="s">
        <v>350</v>
      </c>
      <c r="J94" s="182" t="s">
        <v>317</v>
      </c>
      <c r="K94" s="184" t="s">
        <v>351</v>
      </c>
      <c r="L94" s="185"/>
      <c r="M94" s="82" t="s">
        <v>352</v>
      </c>
      <c r="N94" s="83" t="s">
        <v>40</v>
      </c>
      <c r="O94" s="83" t="s">
        <v>353</v>
      </c>
      <c r="P94" s="83" t="s">
        <v>354</v>
      </c>
      <c r="Q94" s="83" t="s">
        <v>355</v>
      </c>
      <c r="R94" s="83" t="s">
        <v>356</v>
      </c>
      <c r="S94" s="83" t="s">
        <v>357</v>
      </c>
      <c r="T94" s="84" t="s">
        <v>358</v>
      </c>
    </row>
    <row r="95" spans="2:63" s="1" customFormat="1" ht="29.25" customHeight="1">
      <c r="B95" s="42"/>
      <c r="C95" s="88" t="s">
        <v>318</v>
      </c>
      <c r="D95" s="64"/>
      <c r="E95" s="64"/>
      <c r="F95" s="64"/>
      <c r="G95" s="64"/>
      <c r="H95" s="64"/>
      <c r="I95" s="175"/>
      <c r="J95" s="186">
        <f>BK95</f>
        <v>0</v>
      </c>
      <c r="K95" s="64"/>
      <c r="L95" s="62"/>
      <c r="M95" s="85"/>
      <c r="N95" s="86"/>
      <c r="O95" s="86"/>
      <c r="P95" s="187">
        <f>P96</f>
        <v>0</v>
      </c>
      <c r="Q95" s="86"/>
      <c r="R95" s="187">
        <f>R96</f>
        <v>0.98891969999999996</v>
      </c>
      <c r="S95" s="86"/>
      <c r="T95" s="188">
        <f>T96</f>
        <v>5.31</v>
      </c>
      <c r="AT95" s="25" t="s">
        <v>69</v>
      </c>
      <c r="AU95" s="25" t="s">
        <v>319</v>
      </c>
      <c r="BK95" s="189">
        <f>BK96</f>
        <v>0</v>
      </c>
    </row>
    <row r="96" spans="2:63" s="11" customFormat="1" ht="37.35" customHeight="1">
      <c r="B96" s="190"/>
      <c r="C96" s="191"/>
      <c r="D96" s="192" t="s">
        <v>69</v>
      </c>
      <c r="E96" s="193" t="s">
        <v>359</v>
      </c>
      <c r="F96" s="193" t="s">
        <v>360</v>
      </c>
      <c r="G96" s="191"/>
      <c r="H96" s="191"/>
      <c r="I96" s="194"/>
      <c r="J96" s="195">
        <f>BK96</f>
        <v>0</v>
      </c>
      <c r="K96" s="191"/>
      <c r="L96" s="196"/>
      <c r="M96" s="197"/>
      <c r="N96" s="198"/>
      <c r="O96" s="198"/>
      <c r="P96" s="199">
        <f>P97+P165+P168+P189+P223+P234</f>
        <v>0</v>
      </c>
      <c r="Q96" s="198"/>
      <c r="R96" s="199">
        <f>R97+R165+R168+R189+R223+R234</f>
        <v>0.98891969999999996</v>
      </c>
      <c r="S96" s="198"/>
      <c r="T96" s="200">
        <f>T97+T165+T168+T189+T223+T234</f>
        <v>5.31</v>
      </c>
      <c r="AR96" s="201" t="s">
        <v>77</v>
      </c>
      <c r="AT96" s="202" t="s">
        <v>69</v>
      </c>
      <c r="AU96" s="202" t="s">
        <v>70</v>
      </c>
      <c r="AY96" s="201" t="s">
        <v>361</v>
      </c>
      <c r="BK96" s="203">
        <f>BK97+BK165+BK168+BK189+BK223+BK234</f>
        <v>0</v>
      </c>
    </row>
    <row r="97" spans="2:65" s="11" customFormat="1" ht="19.899999999999999" customHeight="1">
      <c r="B97" s="190"/>
      <c r="C97" s="191"/>
      <c r="D97" s="204" t="s">
        <v>69</v>
      </c>
      <c r="E97" s="205" t="s">
        <v>77</v>
      </c>
      <c r="F97" s="205" t="s">
        <v>362</v>
      </c>
      <c r="G97" s="191"/>
      <c r="H97" s="191"/>
      <c r="I97" s="194"/>
      <c r="J97" s="206">
        <f>BK97</f>
        <v>0</v>
      </c>
      <c r="K97" s="191"/>
      <c r="L97" s="196"/>
      <c r="M97" s="197"/>
      <c r="N97" s="198"/>
      <c r="O97" s="198"/>
      <c r="P97" s="199">
        <f>SUM(P98:P164)</f>
        <v>0</v>
      </c>
      <c r="Q97" s="198"/>
      <c r="R97" s="199">
        <f>SUM(R98:R164)</f>
        <v>0.27038000000000001</v>
      </c>
      <c r="S97" s="198"/>
      <c r="T97" s="200">
        <f>SUM(T98:T164)</f>
        <v>5.31</v>
      </c>
      <c r="AR97" s="201" t="s">
        <v>77</v>
      </c>
      <c r="AT97" s="202" t="s">
        <v>69</v>
      </c>
      <c r="AU97" s="202" t="s">
        <v>77</v>
      </c>
      <c r="AY97" s="201" t="s">
        <v>361</v>
      </c>
      <c r="BK97" s="203">
        <f>SUM(BK98:BK164)</f>
        <v>0</v>
      </c>
    </row>
    <row r="98" spans="2:65" s="1" customFormat="1" ht="22.5" customHeight="1">
      <c r="B98" s="42"/>
      <c r="C98" s="207" t="s">
        <v>77</v>
      </c>
      <c r="D98" s="207" t="s">
        <v>363</v>
      </c>
      <c r="E98" s="208" t="s">
        <v>3358</v>
      </c>
      <c r="F98" s="209" t="s">
        <v>3359</v>
      </c>
      <c r="G98" s="210" t="s">
        <v>459</v>
      </c>
      <c r="H98" s="211">
        <v>2</v>
      </c>
      <c r="I98" s="212"/>
      <c r="J98" s="213">
        <f>ROUND(I98*H98,2)</f>
        <v>0</v>
      </c>
      <c r="K98" s="209" t="s">
        <v>367</v>
      </c>
      <c r="L98" s="62"/>
      <c r="M98" s="214" t="s">
        <v>21</v>
      </c>
      <c r="N98" s="215" t="s">
        <v>41</v>
      </c>
      <c r="O98" s="43"/>
      <c r="P98" s="216">
        <f>O98*H98</f>
        <v>0</v>
      </c>
      <c r="Q98" s="216">
        <v>0</v>
      </c>
      <c r="R98" s="216">
        <f>Q98*H98</f>
        <v>0</v>
      </c>
      <c r="S98" s="216">
        <v>0.26</v>
      </c>
      <c r="T98" s="217">
        <f>S98*H98</f>
        <v>0.52</v>
      </c>
      <c r="AR98" s="25" t="s">
        <v>147</v>
      </c>
      <c r="AT98" s="25" t="s">
        <v>363</v>
      </c>
      <c r="AU98" s="25" t="s">
        <v>79</v>
      </c>
      <c r="AY98" s="25" t="s">
        <v>361</v>
      </c>
      <c r="BE98" s="218">
        <f>IF(N98="základní",J98,0)</f>
        <v>0</v>
      </c>
      <c r="BF98" s="218">
        <f>IF(N98="snížená",J98,0)</f>
        <v>0</v>
      </c>
      <c r="BG98" s="218">
        <f>IF(N98="zákl. přenesená",J98,0)</f>
        <v>0</v>
      </c>
      <c r="BH98" s="218">
        <f>IF(N98="sníž. přenesená",J98,0)</f>
        <v>0</v>
      </c>
      <c r="BI98" s="218">
        <f>IF(N98="nulová",J98,0)</f>
        <v>0</v>
      </c>
      <c r="BJ98" s="25" t="s">
        <v>77</v>
      </c>
      <c r="BK98" s="218">
        <f>ROUND(I98*H98,2)</f>
        <v>0</v>
      </c>
      <c r="BL98" s="25" t="s">
        <v>147</v>
      </c>
      <c r="BM98" s="25" t="s">
        <v>79</v>
      </c>
    </row>
    <row r="99" spans="2:65" s="1" customFormat="1" ht="13.5">
      <c r="B99" s="42"/>
      <c r="C99" s="64"/>
      <c r="D99" s="219" t="s">
        <v>369</v>
      </c>
      <c r="E99" s="64"/>
      <c r="F99" s="220" t="s">
        <v>3359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369</v>
      </c>
      <c r="AU99" s="25" t="s">
        <v>79</v>
      </c>
    </row>
    <row r="100" spans="2:65" s="13" customFormat="1" ht="13.5">
      <c r="B100" s="233"/>
      <c r="C100" s="234"/>
      <c r="D100" s="219" t="s">
        <v>371</v>
      </c>
      <c r="E100" s="245" t="s">
        <v>21</v>
      </c>
      <c r="F100" s="246" t="s">
        <v>3360</v>
      </c>
      <c r="G100" s="234"/>
      <c r="H100" s="247">
        <v>2</v>
      </c>
      <c r="I100" s="239"/>
      <c r="J100" s="234"/>
      <c r="K100" s="234"/>
      <c r="L100" s="240"/>
      <c r="M100" s="241"/>
      <c r="N100" s="242"/>
      <c r="O100" s="242"/>
      <c r="P100" s="242"/>
      <c r="Q100" s="242"/>
      <c r="R100" s="242"/>
      <c r="S100" s="242"/>
      <c r="T100" s="243"/>
      <c r="AT100" s="244" t="s">
        <v>371</v>
      </c>
      <c r="AU100" s="244" t="s">
        <v>79</v>
      </c>
      <c r="AV100" s="13" t="s">
        <v>79</v>
      </c>
      <c r="AW100" s="13" t="s">
        <v>33</v>
      </c>
      <c r="AX100" s="13" t="s">
        <v>70</v>
      </c>
      <c r="AY100" s="244" t="s">
        <v>361</v>
      </c>
    </row>
    <row r="101" spans="2:65" s="14" customFormat="1" ht="13.5">
      <c r="B101" s="248"/>
      <c r="C101" s="249"/>
      <c r="D101" s="235" t="s">
        <v>371</v>
      </c>
      <c r="E101" s="250" t="s">
        <v>21</v>
      </c>
      <c r="F101" s="251" t="s">
        <v>2712</v>
      </c>
      <c r="G101" s="249"/>
      <c r="H101" s="252">
        <v>2</v>
      </c>
      <c r="I101" s="253"/>
      <c r="J101" s="249"/>
      <c r="K101" s="249"/>
      <c r="L101" s="254"/>
      <c r="M101" s="255"/>
      <c r="N101" s="256"/>
      <c r="O101" s="256"/>
      <c r="P101" s="256"/>
      <c r="Q101" s="256"/>
      <c r="R101" s="256"/>
      <c r="S101" s="256"/>
      <c r="T101" s="257"/>
      <c r="AT101" s="258" t="s">
        <v>371</v>
      </c>
      <c r="AU101" s="258" t="s">
        <v>79</v>
      </c>
      <c r="AV101" s="14" t="s">
        <v>147</v>
      </c>
      <c r="AW101" s="14" t="s">
        <v>33</v>
      </c>
      <c r="AX101" s="14" t="s">
        <v>77</v>
      </c>
      <c r="AY101" s="258" t="s">
        <v>361</v>
      </c>
    </row>
    <row r="102" spans="2:65" s="1" customFormat="1" ht="22.5" customHeight="1">
      <c r="B102" s="42"/>
      <c r="C102" s="207" t="s">
        <v>79</v>
      </c>
      <c r="D102" s="207" t="s">
        <v>363</v>
      </c>
      <c r="E102" s="208" t="s">
        <v>3361</v>
      </c>
      <c r="F102" s="209" t="s">
        <v>3362</v>
      </c>
      <c r="G102" s="210" t="s">
        <v>459</v>
      </c>
      <c r="H102" s="211">
        <v>4</v>
      </c>
      <c r="I102" s="212"/>
      <c r="J102" s="213">
        <f>ROUND(I102*H102,2)</f>
        <v>0</v>
      </c>
      <c r="K102" s="209" t="s">
        <v>367</v>
      </c>
      <c r="L102" s="62"/>
      <c r="M102" s="214" t="s">
        <v>21</v>
      </c>
      <c r="N102" s="215" t="s">
        <v>41</v>
      </c>
      <c r="O102" s="43"/>
      <c r="P102" s="216">
        <f>O102*H102</f>
        <v>0</v>
      </c>
      <c r="Q102" s="216">
        <v>5.0000000000000002E-5</v>
      </c>
      <c r="R102" s="216">
        <f>Q102*H102</f>
        <v>2.0000000000000001E-4</v>
      </c>
      <c r="S102" s="216">
        <v>0.128</v>
      </c>
      <c r="T102" s="217">
        <f>S102*H102</f>
        <v>0.51200000000000001</v>
      </c>
      <c r="AR102" s="25" t="s">
        <v>147</v>
      </c>
      <c r="AT102" s="25" t="s">
        <v>363</v>
      </c>
      <c r="AU102" s="25" t="s">
        <v>79</v>
      </c>
      <c r="AY102" s="25" t="s">
        <v>361</v>
      </c>
      <c r="BE102" s="218">
        <f>IF(N102="základní",J102,0)</f>
        <v>0</v>
      </c>
      <c r="BF102" s="218">
        <f>IF(N102="snížená",J102,0)</f>
        <v>0</v>
      </c>
      <c r="BG102" s="218">
        <f>IF(N102="zákl. přenesená",J102,0)</f>
        <v>0</v>
      </c>
      <c r="BH102" s="218">
        <f>IF(N102="sníž. přenesená",J102,0)</f>
        <v>0</v>
      </c>
      <c r="BI102" s="218">
        <f>IF(N102="nulová",J102,0)</f>
        <v>0</v>
      </c>
      <c r="BJ102" s="25" t="s">
        <v>77</v>
      </c>
      <c r="BK102" s="218">
        <f>ROUND(I102*H102,2)</f>
        <v>0</v>
      </c>
      <c r="BL102" s="25" t="s">
        <v>147</v>
      </c>
      <c r="BM102" s="25" t="s">
        <v>147</v>
      </c>
    </row>
    <row r="103" spans="2:65" s="1" customFormat="1" ht="13.5">
      <c r="B103" s="42"/>
      <c r="C103" s="64"/>
      <c r="D103" s="219" t="s">
        <v>369</v>
      </c>
      <c r="E103" s="64"/>
      <c r="F103" s="220" t="s">
        <v>3362</v>
      </c>
      <c r="G103" s="64"/>
      <c r="H103" s="64"/>
      <c r="I103" s="175"/>
      <c r="J103" s="64"/>
      <c r="K103" s="64"/>
      <c r="L103" s="62"/>
      <c r="M103" s="221"/>
      <c r="N103" s="43"/>
      <c r="O103" s="43"/>
      <c r="P103" s="43"/>
      <c r="Q103" s="43"/>
      <c r="R103" s="43"/>
      <c r="S103" s="43"/>
      <c r="T103" s="79"/>
      <c r="AT103" s="25" t="s">
        <v>369</v>
      </c>
      <c r="AU103" s="25" t="s">
        <v>79</v>
      </c>
    </row>
    <row r="104" spans="2:65" s="13" customFormat="1" ht="13.5">
      <c r="B104" s="233"/>
      <c r="C104" s="234"/>
      <c r="D104" s="219" t="s">
        <v>371</v>
      </c>
      <c r="E104" s="245" t="s">
        <v>21</v>
      </c>
      <c r="F104" s="246" t="s">
        <v>3363</v>
      </c>
      <c r="G104" s="234"/>
      <c r="H104" s="247">
        <v>4</v>
      </c>
      <c r="I104" s="239"/>
      <c r="J104" s="234"/>
      <c r="K104" s="234"/>
      <c r="L104" s="240"/>
      <c r="M104" s="241"/>
      <c r="N104" s="242"/>
      <c r="O104" s="242"/>
      <c r="P104" s="242"/>
      <c r="Q104" s="242"/>
      <c r="R104" s="242"/>
      <c r="S104" s="242"/>
      <c r="T104" s="243"/>
      <c r="AT104" s="244" t="s">
        <v>371</v>
      </c>
      <c r="AU104" s="244" t="s">
        <v>79</v>
      </c>
      <c r="AV104" s="13" t="s">
        <v>79</v>
      </c>
      <c r="AW104" s="13" t="s">
        <v>33</v>
      </c>
      <c r="AX104" s="13" t="s">
        <v>70</v>
      </c>
      <c r="AY104" s="244" t="s">
        <v>361</v>
      </c>
    </row>
    <row r="105" spans="2:65" s="14" customFormat="1" ht="13.5">
      <c r="B105" s="248"/>
      <c r="C105" s="249"/>
      <c r="D105" s="235" t="s">
        <v>371</v>
      </c>
      <c r="E105" s="250" t="s">
        <v>21</v>
      </c>
      <c r="F105" s="251" t="s">
        <v>2712</v>
      </c>
      <c r="G105" s="249"/>
      <c r="H105" s="252">
        <v>4</v>
      </c>
      <c r="I105" s="253"/>
      <c r="J105" s="249"/>
      <c r="K105" s="249"/>
      <c r="L105" s="254"/>
      <c r="M105" s="255"/>
      <c r="N105" s="256"/>
      <c r="O105" s="256"/>
      <c r="P105" s="256"/>
      <c r="Q105" s="256"/>
      <c r="R105" s="256"/>
      <c r="S105" s="256"/>
      <c r="T105" s="257"/>
      <c r="AT105" s="258" t="s">
        <v>371</v>
      </c>
      <c r="AU105" s="258" t="s">
        <v>79</v>
      </c>
      <c r="AV105" s="14" t="s">
        <v>147</v>
      </c>
      <c r="AW105" s="14" t="s">
        <v>33</v>
      </c>
      <c r="AX105" s="14" t="s">
        <v>77</v>
      </c>
      <c r="AY105" s="258" t="s">
        <v>361</v>
      </c>
    </row>
    <row r="106" spans="2:65" s="1" customFormat="1" ht="22.5" customHeight="1">
      <c r="B106" s="42"/>
      <c r="C106" s="207" t="s">
        <v>87</v>
      </c>
      <c r="D106" s="207" t="s">
        <v>363</v>
      </c>
      <c r="E106" s="208" t="s">
        <v>3364</v>
      </c>
      <c r="F106" s="209" t="s">
        <v>3365</v>
      </c>
      <c r="G106" s="210" t="s">
        <v>459</v>
      </c>
      <c r="H106" s="211">
        <v>6</v>
      </c>
      <c r="I106" s="212"/>
      <c r="J106" s="213">
        <f>ROUND(I106*H106,2)</f>
        <v>0</v>
      </c>
      <c r="K106" s="209" t="s">
        <v>367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0.28999999999999998</v>
      </c>
      <c r="T106" s="217">
        <f>S106*H106</f>
        <v>1.7399999999999998</v>
      </c>
      <c r="AR106" s="25" t="s">
        <v>147</v>
      </c>
      <c r="AT106" s="25" t="s">
        <v>363</v>
      </c>
      <c r="AU106" s="25" t="s">
        <v>79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398</v>
      </c>
    </row>
    <row r="107" spans="2:65" s="1" customFormat="1" ht="13.5">
      <c r="B107" s="42"/>
      <c r="C107" s="64"/>
      <c r="D107" s="219" t="s">
        <v>369</v>
      </c>
      <c r="E107" s="64"/>
      <c r="F107" s="220" t="s">
        <v>3365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79</v>
      </c>
    </row>
    <row r="108" spans="2:65" s="13" customFormat="1" ht="13.5">
      <c r="B108" s="233"/>
      <c r="C108" s="234"/>
      <c r="D108" s="219" t="s">
        <v>371</v>
      </c>
      <c r="E108" s="245" t="s">
        <v>21</v>
      </c>
      <c r="F108" s="246" t="s">
        <v>3366</v>
      </c>
      <c r="G108" s="234"/>
      <c r="H108" s="247">
        <v>6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79</v>
      </c>
      <c r="AV108" s="13" t="s">
        <v>79</v>
      </c>
      <c r="AW108" s="13" t="s">
        <v>33</v>
      </c>
      <c r="AX108" s="13" t="s">
        <v>70</v>
      </c>
      <c r="AY108" s="244" t="s">
        <v>361</v>
      </c>
    </row>
    <row r="109" spans="2:65" s="14" customFormat="1" ht="13.5">
      <c r="B109" s="248"/>
      <c r="C109" s="249"/>
      <c r="D109" s="235" t="s">
        <v>371</v>
      </c>
      <c r="E109" s="250" t="s">
        <v>21</v>
      </c>
      <c r="F109" s="251" t="s">
        <v>2712</v>
      </c>
      <c r="G109" s="249"/>
      <c r="H109" s="252">
        <v>6</v>
      </c>
      <c r="I109" s="253"/>
      <c r="J109" s="249"/>
      <c r="K109" s="249"/>
      <c r="L109" s="254"/>
      <c r="M109" s="255"/>
      <c r="N109" s="256"/>
      <c r="O109" s="256"/>
      <c r="P109" s="256"/>
      <c r="Q109" s="256"/>
      <c r="R109" s="256"/>
      <c r="S109" s="256"/>
      <c r="T109" s="257"/>
      <c r="AT109" s="258" t="s">
        <v>371</v>
      </c>
      <c r="AU109" s="258" t="s">
        <v>79</v>
      </c>
      <c r="AV109" s="14" t="s">
        <v>147</v>
      </c>
      <c r="AW109" s="14" t="s">
        <v>33</v>
      </c>
      <c r="AX109" s="14" t="s">
        <v>77</v>
      </c>
      <c r="AY109" s="258" t="s">
        <v>361</v>
      </c>
    </row>
    <row r="110" spans="2:65" s="1" customFormat="1" ht="22.5" customHeight="1">
      <c r="B110" s="42"/>
      <c r="C110" s="207" t="s">
        <v>147</v>
      </c>
      <c r="D110" s="207" t="s">
        <v>363</v>
      </c>
      <c r="E110" s="208" t="s">
        <v>3367</v>
      </c>
      <c r="F110" s="209" t="s">
        <v>3368</v>
      </c>
      <c r="G110" s="210" t="s">
        <v>459</v>
      </c>
      <c r="H110" s="211">
        <v>6</v>
      </c>
      <c r="I110" s="212"/>
      <c r="J110" s="213">
        <f>ROUND(I110*H110,2)</f>
        <v>0</v>
      </c>
      <c r="K110" s="209" t="s">
        <v>367</v>
      </c>
      <c r="L110" s="62"/>
      <c r="M110" s="214" t="s">
        <v>21</v>
      </c>
      <c r="N110" s="215" t="s">
        <v>41</v>
      </c>
      <c r="O110" s="43"/>
      <c r="P110" s="216">
        <f>O110*H110</f>
        <v>0</v>
      </c>
      <c r="Q110" s="216">
        <v>0</v>
      </c>
      <c r="R110" s="216">
        <f>Q110*H110</f>
        <v>0</v>
      </c>
      <c r="S110" s="216">
        <v>0.32500000000000001</v>
      </c>
      <c r="T110" s="217">
        <f>S110*H110</f>
        <v>1.9500000000000002</v>
      </c>
      <c r="AR110" s="25" t="s">
        <v>147</v>
      </c>
      <c r="AT110" s="25" t="s">
        <v>363</v>
      </c>
      <c r="AU110" s="25" t="s">
        <v>79</v>
      </c>
      <c r="AY110" s="25" t="s">
        <v>361</v>
      </c>
      <c r="BE110" s="218">
        <f>IF(N110="základní",J110,0)</f>
        <v>0</v>
      </c>
      <c r="BF110" s="218">
        <f>IF(N110="snížená",J110,0)</f>
        <v>0</v>
      </c>
      <c r="BG110" s="218">
        <f>IF(N110="zákl. přenesená",J110,0)</f>
        <v>0</v>
      </c>
      <c r="BH110" s="218">
        <f>IF(N110="sníž. přenesená",J110,0)</f>
        <v>0</v>
      </c>
      <c r="BI110" s="218">
        <f>IF(N110="nulová",J110,0)</f>
        <v>0</v>
      </c>
      <c r="BJ110" s="25" t="s">
        <v>77</v>
      </c>
      <c r="BK110" s="218">
        <f>ROUND(I110*H110,2)</f>
        <v>0</v>
      </c>
      <c r="BL110" s="25" t="s">
        <v>147</v>
      </c>
      <c r="BM110" s="25" t="s">
        <v>417</v>
      </c>
    </row>
    <row r="111" spans="2:65" s="1" customFormat="1" ht="13.5">
      <c r="B111" s="42"/>
      <c r="C111" s="64"/>
      <c r="D111" s="235" t="s">
        <v>369</v>
      </c>
      <c r="E111" s="64"/>
      <c r="F111" s="285" t="s">
        <v>3368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369</v>
      </c>
      <c r="AU111" s="25" t="s">
        <v>79</v>
      </c>
    </row>
    <row r="112" spans="2:65" s="1" customFormat="1" ht="22.5" customHeight="1">
      <c r="B112" s="42"/>
      <c r="C112" s="207" t="s">
        <v>287</v>
      </c>
      <c r="D112" s="207" t="s">
        <v>363</v>
      </c>
      <c r="E112" s="208" t="s">
        <v>3369</v>
      </c>
      <c r="F112" s="209" t="s">
        <v>3370</v>
      </c>
      <c r="G112" s="210" t="s">
        <v>459</v>
      </c>
      <c r="H112" s="211">
        <v>6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9.8000000000000004E-2</v>
      </c>
      <c r="T112" s="217">
        <f>S112*H112</f>
        <v>0.58800000000000008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430</v>
      </c>
    </row>
    <row r="113" spans="2:65" s="1" customFormat="1" ht="13.5">
      <c r="B113" s="42"/>
      <c r="C113" s="64"/>
      <c r="D113" s="235" t="s">
        <v>369</v>
      </c>
      <c r="E113" s="64"/>
      <c r="F113" s="285" t="s">
        <v>3370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" customFormat="1" ht="22.5" customHeight="1">
      <c r="B114" s="42"/>
      <c r="C114" s="207" t="s">
        <v>398</v>
      </c>
      <c r="D114" s="207" t="s">
        <v>363</v>
      </c>
      <c r="E114" s="208" t="s">
        <v>3371</v>
      </c>
      <c r="F114" s="209" t="s">
        <v>3372</v>
      </c>
      <c r="G114" s="210" t="s">
        <v>685</v>
      </c>
      <c r="H114" s="211">
        <v>5</v>
      </c>
      <c r="I114" s="212"/>
      <c r="J114" s="213">
        <f>ROUND(I114*H114,2)</f>
        <v>0</v>
      </c>
      <c r="K114" s="209" t="s">
        <v>367</v>
      </c>
      <c r="L114" s="62"/>
      <c r="M114" s="214" t="s">
        <v>21</v>
      </c>
      <c r="N114" s="215" t="s">
        <v>41</v>
      </c>
      <c r="O114" s="43"/>
      <c r="P114" s="216">
        <f>O114*H114</f>
        <v>0</v>
      </c>
      <c r="Q114" s="216">
        <v>3.6900000000000002E-2</v>
      </c>
      <c r="R114" s="216">
        <f>Q114*H114</f>
        <v>0.1845</v>
      </c>
      <c r="S114" s="216">
        <v>0</v>
      </c>
      <c r="T114" s="217">
        <f>S114*H114</f>
        <v>0</v>
      </c>
      <c r="AR114" s="25" t="s">
        <v>147</v>
      </c>
      <c r="AT114" s="25" t="s">
        <v>363</v>
      </c>
      <c r="AU114" s="25" t="s">
        <v>79</v>
      </c>
      <c r="AY114" s="25" t="s">
        <v>361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25" t="s">
        <v>77</v>
      </c>
      <c r="BK114" s="218">
        <f>ROUND(I114*H114,2)</f>
        <v>0</v>
      </c>
      <c r="BL114" s="25" t="s">
        <v>147</v>
      </c>
      <c r="BM114" s="25" t="s">
        <v>440</v>
      </c>
    </row>
    <row r="115" spans="2:65" s="1" customFormat="1" ht="13.5">
      <c r="B115" s="42"/>
      <c r="C115" s="64"/>
      <c r="D115" s="219" t="s">
        <v>369</v>
      </c>
      <c r="E115" s="64"/>
      <c r="F115" s="220" t="s">
        <v>3372</v>
      </c>
      <c r="G115" s="64"/>
      <c r="H115" s="64"/>
      <c r="I115" s="175"/>
      <c r="J115" s="64"/>
      <c r="K115" s="64"/>
      <c r="L115" s="62"/>
      <c r="M115" s="221"/>
      <c r="N115" s="43"/>
      <c r="O115" s="43"/>
      <c r="P115" s="43"/>
      <c r="Q115" s="43"/>
      <c r="R115" s="43"/>
      <c r="S115" s="43"/>
      <c r="T115" s="79"/>
      <c r="AT115" s="25" t="s">
        <v>369</v>
      </c>
      <c r="AU115" s="25" t="s">
        <v>79</v>
      </c>
    </row>
    <row r="116" spans="2:65" s="13" customFormat="1" ht="13.5">
      <c r="B116" s="233"/>
      <c r="C116" s="234"/>
      <c r="D116" s="219" t="s">
        <v>371</v>
      </c>
      <c r="E116" s="245" t="s">
        <v>21</v>
      </c>
      <c r="F116" s="246" t="s">
        <v>3373</v>
      </c>
      <c r="G116" s="234"/>
      <c r="H116" s="247">
        <v>5</v>
      </c>
      <c r="I116" s="239"/>
      <c r="J116" s="234"/>
      <c r="K116" s="234"/>
      <c r="L116" s="240"/>
      <c r="M116" s="241"/>
      <c r="N116" s="242"/>
      <c r="O116" s="242"/>
      <c r="P116" s="242"/>
      <c r="Q116" s="242"/>
      <c r="R116" s="242"/>
      <c r="S116" s="242"/>
      <c r="T116" s="243"/>
      <c r="AT116" s="244" t="s">
        <v>371</v>
      </c>
      <c r="AU116" s="244" t="s">
        <v>79</v>
      </c>
      <c r="AV116" s="13" t="s">
        <v>79</v>
      </c>
      <c r="AW116" s="13" t="s">
        <v>33</v>
      </c>
      <c r="AX116" s="13" t="s">
        <v>70</v>
      </c>
      <c r="AY116" s="244" t="s">
        <v>361</v>
      </c>
    </row>
    <row r="117" spans="2:65" s="14" customFormat="1" ht="13.5">
      <c r="B117" s="248"/>
      <c r="C117" s="249"/>
      <c r="D117" s="235" t="s">
        <v>371</v>
      </c>
      <c r="E117" s="250" t="s">
        <v>21</v>
      </c>
      <c r="F117" s="251" t="s">
        <v>392</v>
      </c>
      <c r="G117" s="249"/>
      <c r="H117" s="252">
        <v>5</v>
      </c>
      <c r="I117" s="253"/>
      <c r="J117" s="249"/>
      <c r="K117" s="249"/>
      <c r="L117" s="254"/>
      <c r="M117" s="255"/>
      <c r="N117" s="256"/>
      <c r="O117" s="256"/>
      <c r="P117" s="256"/>
      <c r="Q117" s="256"/>
      <c r="R117" s="256"/>
      <c r="S117" s="256"/>
      <c r="T117" s="257"/>
      <c r="AT117" s="258" t="s">
        <v>371</v>
      </c>
      <c r="AU117" s="258" t="s">
        <v>79</v>
      </c>
      <c r="AV117" s="14" t="s">
        <v>147</v>
      </c>
      <c r="AW117" s="14" t="s">
        <v>33</v>
      </c>
      <c r="AX117" s="14" t="s">
        <v>77</v>
      </c>
      <c r="AY117" s="258" t="s">
        <v>361</v>
      </c>
    </row>
    <row r="118" spans="2:65" s="1" customFormat="1" ht="22.5" customHeight="1">
      <c r="B118" s="42"/>
      <c r="C118" s="207" t="s">
        <v>411</v>
      </c>
      <c r="D118" s="207" t="s">
        <v>363</v>
      </c>
      <c r="E118" s="208" t="s">
        <v>3374</v>
      </c>
      <c r="F118" s="209" t="s">
        <v>3375</v>
      </c>
      <c r="G118" s="210" t="s">
        <v>366</v>
      </c>
      <c r="H118" s="211">
        <v>51</v>
      </c>
      <c r="I118" s="212"/>
      <c r="J118" s="213">
        <f>ROUND(I118*H118,2)</f>
        <v>0</v>
      </c>
      <c r="K118" s="209" t="s">
        <v>367</v>
      </c>
      <c r="L118" s="62"/>
      <c r="M118" s="214" t="s">
        <v>21</v>
      </c>
      <c r="N118" s="215" t="s">
        <v>41</v>
      </c>
      <c r="O118" s="43"/>
      <c r="P118" s="216">
        <f>O118*H118</f>
        <v>0</v>
      </c>
      <c r="Q118" s="216">
        <v>0</v>
      </c>
      <c r="R118" s="216">
        <f>Q118*H118</f>
        <v>0</v>
      </c>
      <c r="S118" s="216">
        <v>0</v>
      </c>
      <c r="T118" s="217">
        <f>S118*H118</f>
        <v>0</v>
      </c>
      <c r="AR118" s="25" t="s">
        <v>147</v>
      </c>
      <c r="AT118" s="25" t="s">
        <v>363</v>
      </c>
      <c r="AU118" s="25" t="s">
        <v>79</v>
      </c>
      <c r="AY118" s="25" t="s">
        <v>361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25" t="s">
        <v>77</v>
      </c>
      <c r="BK118" s="218">
        <f>ROUND(I118*H118,2)</f>
        <v>0</v>
      </c>
      <c r="BL118" s="25" t="s">
        <v>147</v>
      </c>
      <c r="BM118" s="25" t="s">
        <v>451</v>
      </c>
    </row>
    <row r="119" spans="2:65" s="1" customFormat="1" ht="13.5">
      <c r="B119" s="42"/>
      <c r="C119" s="64"/>
      <c r="D119" s="235" t="s">
        <v>369</v>
      </c>
      <c r="E119" s="64"/>
      <c r="F119" s="285" t="s">
        <v>3375</v>
      </c>
      <c r="G119" s="64"/>
      <c r="H119" s="64"/>
      <c r="I119" s="175"/>
      <c r="J119" s="64"/>
      <c r="K119" s="64"/>
      <c r="L119" s="62"/>
      <c r="M119" s="221"/>
      <c r="N119" s="43"/>
      <c r="O119" s="43"/>
      <c r="P119" s="43"/>
      <c r="Q119" s="43"/>
      <c r="R119" s="43"/>
      <c r="S119" s="43"/>
      <c r="T119" s="79"/>
      <c r="AT119" s="25" t="s">
        <v>369</v>
      </c>
      <c r="AU119" s="25" t="s">
        <v>79</v>
      </c>
    </row>
    <row r="120" spans="2:65" s="1" customFormat="1" ht="31.5" customHeight="1">
      <c r="B120" s="42"/>
      <c r="C120" s="207" t="s">
        <v>417</v>
      </c>
      <c r="D120" s="207" t="s">
        <v>363</v>
      </c>
      <c r="E120" s="208" t="s">
        <v>2713</v>
      </c>
      <c r="F120" s="209" t="s">
        <v>2714</v>
      </c>
      <c r="G120" s="210" t="s">
        <v>366</v>
      </c>
      <c r="H120" s="211">
        <v>25.5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464</v>
      </c>
    </row>
    <row r="121" spans="2:65" s="1" customFormat="1" ht="13.5">
      <c r="B121" s="42"/>
      <c r="C121" s="64"/>
      <c r="D121" s="219" t="s">
        <v>369</v>
      </c>
      <c r="E121" s="64"/>
      <c r="F121" s="220" t="s">
        <v>2714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3" customFormat="1" ht="13.5">
      <c r="B122" s="233"/>
      <c r="C122" s="234"/>
      <c r="D122" s="219" t="s">
        <v>371</v>
      </c>
      <c r="E122" s="245" t="s">
        <v>21</v>
      </c>
      <c r="F122" s="246" t="s">
        <v>3376</v>
      </c>
      <c r="G122" s="234"/>
      <c r="H122" s="247">
        <v>25.5</v>
      </c>
      <c r="I122" s="239"/>
      <c r="J122" s="234"/>
      <c r="K122" s="234"/>
      <c r="L122" s="240"/>
      <c r="M122" s="241"/>
      <c r="N122" s="242"/>
      <c r="O122" s="242"/>
      <c r="P122" s="242"/>
      <c r="Q122" s="242"/>
      <c r="R122" s="242"/>
      <c r="S122" s="242"/>
      <c r="T122" s="243"/>
      <c r="AT122" s="244" t="s">
        <v>371</v>
      </c>
      <c r="AU122" s="244" t="s">
        <v>79</v>
      </c>
      <c r="AV122" s="13" t="s">
        <v>79</v>
      </c>
      <c r="AW122" s="13" t="s">
        <v>33</v>
      </c>
      <c r="AX122" s="13" t="s">
        <v>70</v>
      </c>
      <c r="AY122" s="244" t="s">
        <v>361</v>
      </c>
    </row>
    <row r="123" spans="2:65" s="14" customFormat="1" ht="13.5">
      <c r="B123" s="248"/>
      <c r="C123" s="249"/>
      <c r="D123" s="235" t="s">
        <v>371</v>
      </c>
      <c r="E123" s="250" t="s">
        <v>21</v>
      </c>
      <c r="F123" s="251" t="s">
        <v>2712</v>
      </c>
      <c r="G123" s="249"/>
      <c r="H123" s="252">
        <v>25.5</v>
      </c>
      <c r="I123" s="253"/>
      <c r="J123" s="249"/>
      <c r="K123" s="249"/>
      <c r="L123" s="254"/>
      <c r="M123" s="255"/>
      <c r="N123" s="256"/>
      <c r="O123" s="256"/>
      <c r="P123" s="256"/>
      <c r="Q123" s="256"/>
      <c r="R123" s="256"/>
      <c r="S123" s="256"/>
      <c r="T123" s="257"/>
      <c r="AT123" s="258" t="s">
        <v>371</v>
      </c>
      <c r="AU123" s="258" t="s">
        <v>79</v>
      </c>
      <c r="AV123" s="14" t="s">
        <v>147</v>
      </c>
      <c r="AW123" s="14" t="s">
        <v>33</v>
      </c>
      <c r="AX123" s="14" t="s">
        <v>77</v>
      </c>
      <c r="AY123" s="258" t="s">
        <v>361</v>
      </c>
    </row>
    <row r="124" spans="2:65" s="1" customFormat="1" ht="22.5" customHeight="1">
      <c r="B124" s="42"/>
      <c r="C124" s="207" t="s">
        <v>424</v>
      </c>
      <c r="D124" s="207" t="s">
        <v>363</v>
      </c>
      <c r="E124" s="208" t="s">
        <v>3377</v>
      </c>
      <c r="F124" s="209" t="s">
        <v>3378</v>
      </c>
      <c r="G124" s="210" t="s">
        <v>366</v>
      </c>
      <c r="H124" s="211">
        <v>7.5</v>
      </c>
      <c r="I124" s="212"/>
      <c r="J124" s="213">
        <f>ROUND(I124*H124,2)</f>
        <v>0</v>
      </c>
      <c r="K124" s="209" t="s">
        <v>367</v>
      </c>
      <c r="L124" s="62"/>
      <c r="M124" s="214" t="s">
        <v>21</v>
      </c>
      <c r="N124" s="215" t="s">
        <v>41</v>
      </c>
      <c r="O124" s="43"/>
      <c r="P124" s="216">
        <f>O124*H124</f>
        <v>0</v>
      </c>
      <c r="Q124" s="216">
        <v>0</v>
      </c>
      <c r="R124" s="216">
        <f>Q124*H124</f>
        <v>0</v>
      </c>
      <c r="S124" s="216">
        <v>0</v>
      </c>
      <c r="T124" s="217">
        <f>S124*H124</f>
        <v>0</v>
      </c>
      <c r="AR124" s="25" t="s">
        <v>147</v>
      </c>
      <c r="AT124" s="25" t="s">
        <v>363</v>
      </c>
      <c r="AU124" s="25" t="s">
        <v>79</v>
      </c>
      <c r="AY124" s="25" t="s">
        <v>361</v>
      </c>
      <c r="BE124" s="218">
        <f>IF(N124="základní",J124,0)</f>
        <v>0</v>
      </c>
      <c r="BF124" s="218">
        <f>IF(N124="snížená",J124,0)</f>
        <v>0</v>
      </c>
      <c r="BG124" s="218">
        <f>IF(N124="zákl. přenesená",J124,0)</f>
        <v>0</v>
      </c>
      <c r="BH124" s="218">
        <f>IF(N124="sníž. přenesená",J124,0)</f>
        <v>0</v>
      </c>
      <c r="BI124" s="218">
        <f>IF(N124="nulová",J124,0)</f>
        <v>0</v>
      </c>
      <c r="BJ124" s="25" t="s">
        <v>77</v>
      </c>
      <c r="BK124" s="218">
        <f>ROUND(I124*H124,2)</f>
        <v>0</v>
      </c>
      <c r="BL124" s="25" t="s">
        <v>147</v>
      </c>
      <c r="BM124" s="25" t="s">
        <v>477</v>
      </c>
    </row>
    <row r="125" spans="2:65" s="1" customFormat="1" ht="13.5">
      <c r="B125" s="42"/>
      <c r="C125" s="64"/>
      <c r="D125" s="219" t="s">
        <v>369</v>
      </c>
      <c r="E125" s="64"/>
      <c r="F125" s="220" t="s">
        <v>3378</v>
      </c>
      <c r="G125" s="64"/>
      <c r="H125" s="64"/>
      <c r="I125" s="175"/>
      <c r="J125" s="64"/>
      <c r="K125" s="64"/>
      <c r="L125" s="62"/>
      <c r="M125" s="221"/>
      <c r="N125" s="43"/>
      <c r="O125" s="43"/>
      <c r="P125" s="43"/>
      <c r="Q125" s="43"/>
      <c r="R125" s="43"/>
      <c r="S125" s="43"/>
      <c r="T125" s="79"/>
      <c r="AT125" s="25" t="s">
        <v>369</v>
      </c>
      <c r="AU125" s="25" t="s">
        <v>79</v>
      </c>
    </row>
    <row r="126" spans="2:65" s="13" customFormat="1" ht="13.5">
      <c r="B126" s="233"/>
      <c r="C126" s="234"/>
      <c r="D126" s="219" t="s">
        <v>371</v>
      </c>
      <c r="E126" s="245" t="s">
        <v>21</v>
      </c>
      <c r="F126" s="246" t="s">
        <v>3379</v>
      </c>
      <c r="G126" s="234"/>
      <c r="H126" s="247">
        <v>7.5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371</v>
      </c>
      <c r="AU126" s="244" t="s">
        <v>79</v>
      </c>
      <c r="AV126" s="13" t="s">
        <v>79</v>
      </c>
      <c r="AW126" s="13" t="s">
        <v>33</v>
      </c>
      <c r="AX126" s="13" t="s">
        <v>70</v>
      </c>
      <c r="AY126" s="244" t="s">
        <v>361</v>
      </c>
    </row>
    <row r="127" spans="2:65" s="14" customFormat="1" ht="13.5">
      <c r="B127" s="248"/>
      <c r="C127" s="249"/>
      <c r="D127" s="235" t="s">
        <v>371</v>
      </c>
      <c r="E127" s="250" t="s">
        <v>21</v>
      </c>
      <c r="F127" s="251" t="s">
        <v>2712</v>
      </c>
      <c r="G127" s="249"/>
      <c r="H127" s="252">
        <v>7.5</v>
      </c>
      <c r="I127" s="253"/>
      <c r="J127" s="249"/>
      <c r="K127" s="249"/>
      <c r="L127" s="254"/>
      <c r="M127" s="255"/>
      <c r="N127" s="256"/>
      <c r="O127" s="256"/>
      <c r="P127" s="256"/>
      <c r="Q127" s="256"/>
      <c r="R127" s="256"/>
      <c r="S127" s="256"/>
      <c r="T127" s="257"/>
      <c r="AT127" s="258" t="s">
        <v>371</v>
      </c>
      <c r="AU127" s="258" t="s">
        <v>79</v>
      </c>
      <c r="AV127" s="14" t="s">
        <v>147</v>
      </c>
      <c r="AW127" s="14" t="s">
        <v>33</v>
      </c>
      <c r="AX127" s="14" t="s">
        <v>77</v>
      </c>
      <c r="AY127" s="258" t="s">
        <v>361</v>
      </c>
    </row>
    <row r="128" spans="2:65" s="1" customFormat="1" ht="22.5" customHeight="1">
      <c r="B128" s="42"/>
      <c r="C128" s="207" t="s">
        <v>430</v>
      </c>
      <c r="D128" s="207" t="s">
        <v>363</v>
      </c>
      <c r="E128" s="208" t="s">
        <v>3272</v>
      </c>
      <c r="F128" s="209" t="s">
        <v>3273</v>
      </c>
      <c r="G128" s="210" t="s">
        <v>459</v>
      </c>
      <c r="H128" s="211">
        <v>102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8.4000000000000003E-4</v>
      </c>
      <c r="R128" s="216">
        <f>Q128*H128</f>
        <v>8.5680000000000006E-2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491</v>
      </c>
    </row>
    <row r="129" spans="2:65" s="1" customFormat="1" ht="13.5">
      <c r="B129" s="42"/>
      <c r="C129" s="64"/>
      <c r="D129" s="219" t="s">
        <v>369</v>
      </c>
      <c r="E129" s="64"/>
      <c r="F129" s="220" t="s">
        <v>3273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3" customFormat="1" ht="13.5">
      <c r="B130" s="233"/>
      <c r="C130" s="234"/>
      <c r="D130" s="219" t="s">
        <v>371</v>
      </c>
      <c r="E130" s="245" t="s">
        <v>21</v>
      </c>
      <c r="F130" s="246" t="s">
        <v>3380</v>
      </c>
      <c r="G130" s="234"/>
      <c r="H130" s="247">
        <v>102</v>
      </c>
      <c r="I130" s="239"/>
      <c r="J130" s="234"/>
      <c r="K130" s="234"/>
      <c r="L130" s="240"/>
      <c r="M130" s="241"/>
      <c r="N130" s="242"/>
      <c r="O130" s="242"/>
      <c r="P130" s="242"/>
      <c r="Q130" s="242"/>
      <c r="R130" s="242"/>
      <c r="S130" s="242"/>
      <c r="T130" s="243"/>
      <c r="AT130" s="244" t="s">
        <v>371</v>
      </c>
      <c r="AU130" s="244" t="s">
        <v>79</v>
      </c>
      <c r="AV130" s="13" t="s">
        <v>79</v>
      </c>
      <c r="AW130" s="13" t="s">
        <v>33</v>
      </c>
      <c r="AX130" s="13" t="s">
        <v>70</v>
      </c>
      <c r="AY130" s="244" t="s">
        <v>361</v>
      </c>
    </row>
    <row r="131" spans="2:65" s="14" customFormat="1" ht="13.5">
      <c r="B131" s="248"/>
      <c r="C131" s="249"/>
      <c r="D131" s="235" t="s">
        <v>371</v>
      </c>
      <c r="E131" s="250" t="s">
        <v>21</v>
      </c>
      <c r="F131" s="251" t="s">
        <v>2712</v>
      </c>
      <c r="G131" s="249"/>
      <c r="H131" s="252">
        <v>102</v>
      </c>
      <c r="I131" s="253"/>
      <c r="J131" s="249"/>
      <c r="K131" s="249"/>
      <c r="L131" s="254"/>
      <c r="M131" s="255"/>
      <c r="N131" s="256"/>
      <c r="O131" s="256"/>
      <c r="P131" s="256"/>
      <c r="Q131" s="256"/>
      <c r="R131" s="256"/>
      <c r="S131" s="256"/>
      <c r="T131" s="257"/>
      <c r="AT131" s="258" t="s">
        <v>371</v>
      </c>
      <c r="AU131" s="258" t="s">
        <v>79</v>
      </c>
      <c r="AV131" s="14" t="s">
        <v>147</v>
      </c>
      <c r="AW131" s="14" t="s">
        <v>33</v>
      </c>
      <c r="AX131" s="14" t="s">
        <v>77</v>
      </c>
      <c r="AY131" s="258" t="s">
        <v>361</v>
      </c>
    </row>
    <row r="132" spans="2:65" s="1" customFormat="1" ht="22.5" customHeight="1">
      <c r="B132" s="42"/>
      <c r="C132" s="207" t="s">
        <v>285</v>
      </c>
      <c r="D132" s="207" t="s">
        <v>363</v>
      </c>
      <c r="E132" s="208" t="s">
        <v>3276</v>
      </c>
      <c r="F132" s="209" t="s">
        <v>3277</v>
      </c>
      <c r="G132" s="210" t="s">
        <v>459</v>
      </c>
      <c r="H132" s="211">
        <v>102</v>
      </c>
      <c r="I132" s="212"/>
      <c r="J132" s="213">
        <f>ROUND(I132*H132,2)</f>
        <v>0</v>
      </c>
      <c r="K132" s="209" t="s">
        <v>367</v>
      </c>
      <c r="L132" s="62"/>
      <c r="M132" s="214" t="s">
        <v>21</v>
      </c>
      <c r="N132" s="215" t="s">
        <v>41</v>
      </c>
      <c r="O132" s="43"/>
      <c r="P132" s="216">
        <f>O132*H132</f>
        <v>0</v>
      </c>
      <c r="Q132" s="216">
        <v>0</v>
      </c>
      <c r="R132" s="216">
        <f>Q132*H132</f>
        <v>0</v>
      </c>
      <c r="S132" s="216">
        <v>0</v>
      </c>
      <c r="T132" s="217">
        <f>S132*H132</f>
        <v>0</v>
      </c>
      <c r="AR132" s="25" t="s">
        <v>147</v>
      </c>
      <c r="AT132" s="25" t="s">
        <v>363</v>
      </c>
      <c r="AU132" s="25" t="s">
        <v>79</v>
      </c>
      <c r="AY132" s="25" t="s">
        <v>361</v>
      </c>
      <c r="BE132" s="218">
        <f>IF(N132="základní",J132,0)</f>
        <v>0</v>
      </c>
      <c r="BF132" s="218">
        <f>IF(N132="snížená",J132,0)</f>
        <v>0</v>
      </c>
      <c r="BG132" s="218">
        <f>IF(N132="zákl. přenesená",J132,0)</f>
        <v>0</v>
      </c>
      <c r="BH132" s="218">
        <f>IF(N132="sníž. přenesená",J132,0)</f>
        <v>0</v>
      </c>
      <c r="BI132" s="218">
        <f>IF(N132="nulová",J132,0)</f>
        <v>0</v>
      </c>
      <c r="BJ132" s="25" t="s">
        <v>77</v>
      </c>
      <c r="BK132" s="218">
        <f>ROUND(I132*H132,2)</f>
        <v>0</v>
      </c>
      <c r="BL132" s="25" t="s">
        <v>147</v>
      </c>
      <c r="BM132" s="25" t="s">
        <v>501</v>
      </c>
    </row>
    <row r="133" spans="2:65" s="1" customFormat="1" ht="13.5">
      <c r="B133" s="42"/>
      <c r="C133" s="64"/>
      <c r="D133" s="235" t="s">
        <v>369</v>
      </c>
      <c r="E133" s="64"/>
      <c r="F133" s="285" t="s">
        <v>3277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369</v>
      </c>
      <c r="AU133" s="25" t="s">
        <v>79</v>
      </c>
    </row>
    <row r="134" spans="2:65" s="1" customFormat="1" ht="22.5" customHeight="1">
      <c r="B134" s="42"/>
      <c r="C134" s="207" t="s">
        <v>440</v>
      </c>
      <c r="D134" s="207" t="s">
        <v>363</v>
      </c>
      <c r="E134" s="208" t="s">
        <v>2716</v>
      </c>
      <c r="F134" s="209" t="s">
        <v>2717</v>
      </c>
      <c r="G134" s="210" t="s">
        <v>366</v>
      </c>
      <c r="H134" s="211">
        <v>51</v>
      </c>
      <c r="I134" s="212"/>
      <c r="J134" s="213">
        <f>ROUND(I134*H134,2)</f>
        <v>0</v>
      </c>
      <c r="K134" s="209" t="s">
        <v>367</v>
      </c>
      <c r="L134" s="62"/>
      <c r="M134" s="214" t="s">
        <v>21</v>
      </c>
      <c r="N134" s="215" t="s">
        <v>41</v>
      </c>
      <c r="O134" s="43"/>
      <c r="P134" s="216">
        <f>O134*H134</f>
        <v>0</v>
      </c>
      <c r="Q134" s="216">
        <v>0</v>
      </c>
      <c r="R134" s="216">
        <f>Q134*H134</f>
        <v>0</v>
      </c>
      <c r="S134" s="216">
        <v>0</v>
      </c>
      <c r="T134" s="217">
        <f>S134*H134</f>
        <v>0</v>
      </c>
      <c r="AR134" s="25" t="s">
        <v>147</v>
      </c>
      <c r="AT134" s="25" t="s">
        <v>363</v>
      </c>
      <c r="AU134" s="25" t="s">
        <v>79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512</v>
      </c>
    </row>
    <row r="135" spans="2:65" s="1" customFormat="1" ht="13.5">
      <c r="B135" s="42"/>
      <c r="C135" s="64"/>
      <c r="D135" s="219" t="s">
        <v>369</v>
      </c>
      <c r="E135" s="64"/>
      <c r="F135" s="220" t="s">
        <v>2717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79</v>
      </c>
    </row>
    <row r="136" spans="2:65" s="13" customFormat="1" ht="13.5">
      <c r="B136" s="233"/>
      <c r="C136" s="234"/>
      <c r="D136" s="219" t="s">
        <v>371</v>
      </c>
      <c r="E136" s="245" t="s">
        <v>21</v>
      </c>
      <c r="F136" s="246" t="s">
        <v>3381</v>
      </c>
      <c r="G136" s="234"/>
      <c r="H136" s="247">
        <v>51</v>
      </c>
      <c r="I136" s="239"/>
      <c r="J136" s="234"/>
      <c r="K136" s="234"/>
      <c r="L136" s="240"/>
      <c r="M136" s="241"/>
      <c r="N136" s="242"/>
      <c r="O136" s="242"/>
      <c r="P136" s="242"/>
      <c r="Q136" s="242"/>
      <c r="R136" s="242"/>
      <c r="S136" s="242"/>
      <c r="T136" s="243"/>
      <c r="AT136" s="244" t="s">
        <v>371</v>
      </c>
      <c r="AU136" s="244" t="s">
        <v>79</v>
      </c>
      <c r="AV136" s="13" t="s">
        <v>79</v>
      </c>
      <c r="AW136" s="13" t="s">
        <v>33</v>
      </c>
      <c r="AX136" s="13" t="s">
        <v>70</v>
      </c>
      <c r="AY136" s="244" t="s">
        <v>361</v>
      </c>
    </row>
    <row r="137" spans="2:65" s="14" customFormat="1" ht="13.5">
      <c r="B137" s="248"/>
      <c r="C137" s="249"/>
      <c r="D137" s="235" t="s">
        <v>371</v>
      </c>
      <c r="E137" s="250" t="s">
        <v>21</v>
      </c>
      <c r="F137" s="251" t="s">
        <v>2712</v>
      </c>
      <c r="G137" s="249"/>
      <c r="H137" s="252">
        <v>51</v>
      </c>
      <c r="I137" s="253"/>
      <c r="J137" s="249"/>
      <c r="K137" s="249"/>
      <c r="L137" s="254"/>
      <c r="M137" s="255"/>
      <c r="N137" s="256"/>
      <c r="O137" s="256"/>
      <c r="P137" s="256"/>
      <c r="Q137" s="256"/>
      <c r="R137" s="256"/>
      <c r="S137" s="256"/>
      <c r="T137" s="257"/>
      <c r="AT137" s="258" t="s">
        <v>371</v>
      </c>
      <c r="AU137" s="258" t="s">
        <v>79</v>
      </c>
      <c r="AV137" s="14" t="s">
        <v>147</v>
      </c>
      <c r="AW137" s="14" t="s">
        <v>33</v>
      </c>
      <c r="AX137" s="14" t="s">
        <v>77</v>
      </c>
      <c r="AY137" s="258" t="s">
        <v>361</v>
      </c>
    </row>
    <row r="138" spans="2:65" s="1" customFormat="1" ht="22.5" customHeight="1">
      <c r="B138" s="42"/>
      <c r="C138" s="207" t="s">
        <v>444</v>
      </c>
      <c r="D138" s="207" t="s">
        <v>363</v>
      </c>
      <c r="E138" s="208" t="s">
        <v>425</v>
      </c>
      <c r="F138" s="209" t="s">
        <v>426</v>
      </c>
      <c r="G138" s="210" t="s">
        <v>366</v>
      </c>
      <c r="H138" s="211">
        <v>24.48</v>
      </c>
      <c r="I138" s="212"/>
      <c r="J138" s="213">
        <f>ROUND(I138*H138,2)</f>
        <v>0</v>
      </c>
      <c r="K138" s="209" t="s">
        <v>367</v>
      </c>
      <c r="L138" s="62"/>
      <c r="M138" s="214" t="s">
        <v>21</v>
      </c>
      <c r="N138" s="215" t="s">
        <v>41</v>
      </c>
      <c r="O138" s="43"/>
      <c r="P138" s="216">
        <f>O138*H138</f>
        <v>0</v>
      </c>
      <c r="Q138" s="216">
        <v>0</v>
      </c>
      <c r="R138" s="216">
        <f>Q138*H138</f>
        <v>0</v>
      </c>
      <c r="S138" s="216">
        <v>0</v>
      </c>
      <c r="T138" s="217">
        <f>S138*H138</f>
        <v>0</v>
      </c>
      <c r="AR138" s="25" t="s">
        <v>147</v>
      </c>
      <c r="AT138" s="25" t="s">
        <v>363</v>
      </c>
      <c r="AU138" s="25" t="s">
        <v>79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147</v>
      </c>
      <c r="BM138" s="25" t="s">
        <v>526</v>
      </c>
    </row>
    <row r="139" spans="2:65" s="1" customFormat="1" ht="13.5">
      <c r="B139" s="42"/>
      <c r="C139" s="64"/>
      <c r="D139" s="219" t="s">
        <v>369</v>
      </c>
      <c r="E139" s="64"/>
      <c r="F139" s="220" t="s">
        <v>426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79</v>
      </c>
    </row>
    <row r="140" spans="2:65" s="13" customFormat="1" ht="13.5">
      <c r="B140" s="233"/>
      <c r="C140" s="234"/>
      <c r="D140" s="219" t="s">
        <v>371</v>
      </c>
      <c r="E140" s="245" t="s">
        <v>21</v>
      </c>
      <c r="F140" s="246" t="s">
        <v>3382</v>
      </c>
      <c r="G140" s="234"/>
      <c r="H140" s="247">
        <v>4.08</v>
      </c>
      <c r="I140" s="239"/>
      <c r="J140" s="234"/>
      <c r="K140" s="234"/>
      <c r="L140" s="240"/>
      <c r="M140" s="241"/>
      <c r="N140" s="242"/>
      <c r="O140" s="242"/>
      <c r="P140" s="242"/>
      <c r="Q140" s="242"/>
      <c r="R140" s="242"/>
      <c r="S140" s="242"/>
      <c r="T140" s="243"/>
      <c r="AT140" s="244" t="s">
        <v>371</v>
      </c>
      <c r="AU140" s="244" t="s">
        <v>79</v>
      </c>
      <c r="AV140" s="13" t="s">
        <v>79</v>
      </c>
      <c r="AW140" s="13" t="s">
        <v>33</v>
      </c>
      <c r="AX140" s="13" t="s">
        <v>70</v>
      </c>
      <c r="AY140" s="244" t="s">
        <v>361</v>
      </c>
    </row>
    <row r="141" spans="2:65" s="13" customFormat="1" ht="13.5">
      <c r="B141" s="233"/>
      <c r="C141" s="234"/>
      <c r="D141" s="219" t="s">
        <v>371</v>
      </c>
      <c r="E141" s="245" t="s">
        <v>21</v>
      </c>
      <c r="F141" s="246" t="s">
        <v>3383</v>
      </c>
      <c r="G141" s="234"/>
      <c r="H141" s="247">
        <v>19.38</v>
      </c>
      <c r="I141" s="239"/>
      <c r="J141" s="234"/>
      <c r="K141" s="234"/>
      <c r="L141" s="240"/>
      <c r="M141" s="241"/>
      <c r="N141" s="242"/>
      <c r="O141" s="242"/>
      <c r="P141" s="242"/>
      <c r="Q141" s="242"/>
      <c r="R141" s="242"/>
      <c r="S141" s="242"/>
      <c r="T141" s="243"/>
      <c r="AT141" s="244" t="s">
        <v>371</v>
      </c>
      <c r="AU141" s="244" t="s">
        <v>79</v>
      </c>
      <c r="AV141" s="13" t="s">
        <v>79</v>
      </c>
      <c r="AW141" s="13" t="s">
        <v>33</v>
      </c>
      <c r="AX141" s="13" t="s">
        <v>70</v>
      </c>
      <c r="AY141" s="244" t="s">
        <v>361</v>
      </c>
    </row>
    <row r="142" spans="2:65" s="13" customFormat="1" ht="13.5">
      <c r="B142" s="233"/>
      <c r="C142" s="234"/>
      <c r="D142" s="219" t="s">
        <v>371</v>
      </c>
      <c r="E142" s="245" t="s">
        <v>21</v>
      </c>
      <c r="F142" s="246" t="s">
        <v>3384</v>
      </c>
      <c r="G142" s="234"/>
      <c r="H142" s="247">
        <v>1.02</v>
      </c>
      <c r="I142" s="239"/>
      <c r="J142" s="234"/>
      <c r="K142" s="234"/>
      <c r="L142" s="240"/>
      <c r="M142" s="241"/>
      <c r="N142" s="242"/>
      <c r="O142" s="242"/>
      <c r="P142" s="242"/>
      <c r="Q142" s="242"/>
      <c r="R142" s="242"/>
      <c r="S142" s="242"/>
      <c r="T142" s="243"/>
      <c r="AT142" s="244" t="s">
        <v>371</v>
      </c>
      <c r="AU142" s="244" t="s">
        <v>79</v>
      </c>
      <c r="AV142" s="13" t="s">
        <v>79</v>
      </c>
      <c r="AW142" s="13" t="s">
        <v>33</v>
      </c>
      <c r="AX142" s="13" t="s">
        <v>70</v>
      </c>
      <c r="AY142" s="244" t="s">
        <v>361</v>
      </c>
    </row>
    <row r="143" spans="2:65" s="14" customFormat="1" ht="13.5">
      <c r="B143" s="248"/>
      <c r="C143" s="249"/>
      <c r="D143" s="235" t="s">
        <v>371</v>
      </c>
      <c r="E143" s="250" t="s">
        <v>272</v>
      </c>
      <c r="F143" s="251" t="s">
        <v>2712</v>
      </c>
      <c r="G143" s="249"/>
      <c r="H143" s="252">
        <v>24.48</v>
      </c>
      <c r="I143" s="253"/>
      <c r="J143" s="249"/>
      <c r="K143" s="249"/>
      <c r="L143" s="254"/>
      <c r="M143" s="255"/>
      <c r="N143" s="256"/>
      <c r="O143" s="256"/>
      <c r="P143" s="256"/>
      <c r="Q143" s="256"/>
      <c r="R143" s="256"/>
      <c r="S143" s="256"/>
      <c r="T143" s="257"/>
      <c r="AT143" s="258" t="s">
        <v>371</v>
      </c>
      <c r="AU143" s="258" t="s">
        <v>79</v>
      </c>
      <c r="AV143" s="14" t="s">
        <v>147</v>
      </c>
      <c r="AW143" s="14" t="s">
        <v>33</v>
      </c>
      <c r="AX143" s="14" t="s">
        <v>77</v>
      </c>
      <c r="AY143" s="258" t="s">
        <v>361</v>
      </c>
    </row>
    <row r="144" spans="2:65" s="1" customFormat="1" ht="31.5" customHeight="1">
      <c r="B144" s="42"/>
      <c r="C144" s="207" t="s">
        <v>451</v>
      </c>
      <c r="D144" s="207" t="s">
        <v>363</v>
      </c>
      <c r="E144" s="208" t="s">
        <v>431</v>
      </c>
      <c r="F144" s="209" t="s">
        <v>432</v>
      </c>
      <c r="G144" s="210" t="s">
        <v>366</v>
      </c>
      <c r="H144" s="211">
        <v>220.32</v>
      </c>
      <c r="I144" s="212"/>
      <c r="J144" s="213">
        <f>ROUND(I144*H144,2)</f>
        <v>0</v>
      </c>
      <c r="K144" s="209" t="s">
        <v>367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147</v>
      </c>
      <c r="AT144" s="25" t="s">
        <v>363</v>
      </c>
      <c r="AU144" s="25" t="s">
        <v>79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3385</v>
      </c>
    </row>
    <row r="145" spans="2:65" s="1" customFormat="1" ht="40.5">
      <c r="B145" s="42"/>
      <c r="C145" s="64"/>
      <c r="D145" s="219" t="s">
        <v>369</v>
      </c>
      <c r="E145" s="64"/>
      <c r="F145" s="220" t="s">
        <v>434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79</v>
      </c>
    </row>
    <row r="146" spans="2:65" s="13" customFormat="1" ht="13.5">
      <c r="B146" s="233"/>
      <c r="C146" s="234"/>
      <c r="D146" s="219" t="s">
        <v>371</v>
      </c>
      <c r="E146" s="245" t="s">
        <v>21</v>
      </c>
      <c r="F146" s="246" t="s">
        <v>272</v>
      </c>
      <c r="G146" s="234"/>
      <c r="H146" s="247">
        <v>24.48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79</v>
      </c>
      <c r="AV146" s="13" t="s">
        <v>79</v>
      </c>
      <c r="AW146" s="13" t="s">
        <v>33</v>
      </c>
      <c r="AX146" s="13" t="s">
        <v>77</v>
      </c>
      <c r="AY146" s="244" t="s">
        <v>361</v>
      </c>
    </row>
    <row r="147" spans="2:65" s="13" customFormat="1" ht="13.5">
      <c r="B147" s="233"/>
      <c r="C147" s="234"/>
      <c r="D147" s="235" t="s">
        <v>371</v>
      </c>
      <c r="E147" s="234"/>
      <c r="F147" s="237" t="s">
        <v>3386</v>
      </c>
      <c r="G147" s="234"/>
      <c r="H147" s="238">
        <v>220.32</v>
      </c>
      <c r="I147" s="239"/>
      <c r="J147" s="234"/>
      <c r="K147" s="234"/>
      <c r="L147" s="240"/>
      <c r="M147" s="241"/>
      <c r="N147" s="242"/>
      <c r="O147" s="242"/>
      <c r="P147" s="242"/>
      <c r="Q147" s="242"/>
      <c r="R147" s="242"/>
      <c r="S147" s="242"/>
      <c r="T147" s="243"/>
      <c r="AT147" s="244" t="s">
        <v>371</v>
      </c>
      <c r="AU147" s="244" t="s">
        <v>79</v>
      </c>
      <c r="AV147" s="13" t="s">
        <v>79</v>
      </c>
      <c r="AW147" s="13" t="s">
        <v>6</v>
      </c>
      <c r="AX147" s="13" t="s">
        <v>77</v>
      </c>
      <c r="AY147" s="244" t="s">
        <v>361</v>
      </c>
    </row>
    <row r="148" spans="2:65" s="1" customFormat="1" ht="22.5" customHeight="1">
      <c r="B148" s="42"/>
      <c r="C148" s="207" t="s">
        <v>10</v>
      </c>
      <c r="D148" s="207" t="s">
        <v>363</v>
      </c>
      <c r="E148" s="208" t="s">
        <v>441</v>
      </c>
      <c r="F148" s="209" t="s">
        <v>442</v>
      </c>
      <c r="G148" s="210" t="s">
        <v>366</v>
      </c>
      <c r="H148" s="211">
        <v>24.48</v>
      </c>
      <c r="I148" s="212"/>
      <c r="J148" s="213">
        <f>ROUND(I148*H148,2)</f>
        <v>0</v>
      </c>
      <c r="K148" s="209" t="s">
        <v>367</v>
      </c>
      <c r="L148" s="62"/>
      <c r="M148" s="214" t="s">
        <v>21</v>
      </c>
      <c r="N148" s="215" t="s">
        <v>41</v>
      </c>
      <c r="O148" s="43"/>
      <c r="P148" s="216">
        <f>O148*H148</f>
        <v>0</v>
      </c>
      <c r="Q148" s="216">
        <v>0</v>
      </c>
      <c r="R148" s="216">
        <f>Q148*H148</f>
        <v>0</v>
      </c>
      <c r="S148" s="216">
        <v>0</v>
      </c>
      <c r="T148" s="217">
        <f>S148*H148</f>
        <v>0</v>
      </c>
      <c r="AR148" s="25" t="s">
        <v>147</v>
      </c>
      <c r="AT148" s="25" t="s">
        <v>363</v>
      </c>
      <c r="AU148" s="25" t="s">
        <v>79</v>
      </c>
      <c r="AY148" s="25" t="s">
        <v>361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25" t="s">
        <v>77</v>
      </c>
      <c r="BK148" s="218">
        <f>ROUND(I148*H148,2)</f>
        <v>0</v>
      </c>
      <c r="BL148" s="25" t="s">
        <v>147</v>
      </c>
      <c r="BM148" s="25" t="s">
        <v>545</v>
      </c>
    </row>
    <row r="149" spans="2:65" s="1" customFormat="1" ht="13.5">
      <c r="B149" s="42"/>
      <c r="C149" s="64"/>
      <c r="D149" s="235" t="s">
        <v>369</v>
      </c>
      <c r="E149" s="64"/>
      <c r="F149" s="285" t="s">
        <v>442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369</v>
      </c>
      <c r="AU149" s="25" t="s">
        <v>79</v>
      </c>
    </row>
    <row r="150" spans="2:65" s="1" customFormat="1" ht="22.5" customHeight="1">
      <c r="B150" s="42"/>
      <c r="C150" s="207" t="s">
        <v>464</v>
      </c>
      <c r="D150" s="207" t="s">
        <v>363</v>
      </c>
      <c r="E150" s="208" t="s">
        <v>445</v>
      </c>
      <c r="F150" s="209" t="s">
        <v>446</v>
      </c>
      <c r="G150" s="210" t="s">
        <v>447</v>
      </c>
      <c r="H150" s="211">
        <v>44.064</v>
      </c>
      <c r="I150" s="212"/>
      <c r="J150" s="213">
        <f>ROUND(I150*H150,2)</f>
        <v>0</v>
      </c>
      <c r="K150" s="209" t="s">
        <v>367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0</v>
      </c>
      <c r="R150" s="216">
        <f>Q150*H150</f>
        <v>0</v>
      </c>
      <c r="S150" s="216">
        <v>0</v>
      </c>
      <c r="T150" s="217">
        <f>S150*H150</f>
        <v>0</v>
      </c>
      <c r="AR150" s="25" t="s">
        <v>147</v>
      </c>
      <c r="AT150" s="25" t="s">
        <v>363</v>
      </c>
      <c r="AU150" s="25" t="s">
        <v>79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147</v>
      </c>
      <c r="BM150" s="25" t="s">
        <v>563</v>
      </c>
    </row>
    <row r="151" spans="2:65" s="1" customFormat="1" ht="13.5">
      <c r="B151" s="42"/>
      <c r="C151" s="64"/>
      <c r="D151" s="235" t="s">
        <v>369</v>
      </c>
      <c r="E151" s="64"/>
      <c r="F151" s="285" t="s">
        <v>446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79</v>
      </c>
    </row>
    <row r="152" spans="2:65" s="1" customFormat="1" ht="22.5" customHeight="1">
      <c r="B152" s="42"/>
      <c r="C152" s="207" t="s">
        <v>470</v>
      </c>
      <c r="D152" s="207" t="s">
        <v>363</v>
      </c>
      <c r="E152" s="208" t="s">
        <v>452</v>
      </c>
      <c r="F152" s="209" t="s">
        <v>453</v>
      </c>
      <c r="G152" s="210" t="s">
        <v>366</v>
      </c>
      <c r="H152" s="211">
        <v>26.52</v>
      </c>
      <c r="I152" s="212"/>
      <c r="J152" s="213">
        <f>ROUND(I152*H152,2)</f>
        <v>0</v>
      </c>
      <c r="K152" s="209" t="s">
        <v>367</v>
      </c>
      <c r="L152" s="62"/>
      <c r="M152" s="214" t="s">
        <v>21</v>
      </c>
      <c r="N152" s="215" t="s">
        <v>41</v>
      </c>
      <c r="O152" s="43"/>
      <c r="P152" s="216">
        <f>O152*H152</f>
        <v>0</v>
      </c>
      <c r="Q152" s="216">
        <v>0</v>
      </c>
      <c r="R152" s="216">
        <f>Q152*H152</f>
        <v>0</v>
      </c>
      <c r="S152" s="216">
        <v>0</v>
      </c>
      <c r="T152" s="217">
        <f>S152*H152</f>
        <v>0</v>
      </c>
      <c r="AR152" s="25" t="s">
        <v>147</v>
      </c>
      <c r="AT152" s="25" t="s">
        <v>363</v>
      </c>
      <c r="AU152" s="25" t="s">
        <v>79</v>
      </c>
      <c r="AY152" s="25" t="s">
        <v>361</v>
      </c>
      <c r="BE152" s="218">
        <f>IF(N152="základní",J152,0)</f>
        <v>0</v>
      </c>
      <c r="BF152" s="218">
        <f>IF(N152="snížená",J152,0)</f>
        <v>0</v>
      </c>
      <c r="BG152" s="218">
        <f>IF(N152="zákl. přenesená",J152,0)</f>
        <v>0</v>
      </c>
      <c r="BH152" s="218">
        <f>IF(N152="sníž. přenesená",J152,0)</f>
        <v>0</v>
      </c>
      <c r="BI152" s="218">
        <f>IF(N152="nulová",J152,0)</f>
        <v>0</v>
      </c>
      <c r="BJ152" s="25" t="s">
        <v>77</v>
      </c>
      <c r="BK152" s="218">
        <f>ROUND(I152*H152,2)</f>
        <v>0</v>
      </c>
      <c r="BL152" s="25" t="s">
        <v>147</v>
      </c>
      <c r="BM152" s="25" t="s">
        <v>580</v>
      </c>
    </row>
    <row r="153" spans="2:65" s="1" customFormat="1" ht="13.5">
      <c r="B153" s="42"/>
      <c r="C153" s="64"/>
      <c r="D153" s="219" t="s">
        <v>369</v>
      </c>
      <c r="E153" s="64"/>
      <c r="F153" s="220" t="s">
        <v>453</v>
      </c>
      <c r="G153" s="64"/>
      <c r="H153" s="64"/>
      <c r="I153" s="175"/>
      <c r="J153" s="64"/>
      <c r="K153" s="64"/>
      <c r="L153" s="62"/>
      <c r="M153" s="221"/>
      <c r="N153" s="43"/>
      <c r="O153" s="43"/>
      <c r="P153" s="43"/>
      <c r="Q153" s="43"/>
      <c r="R153" s="43"/>
      <c r="S153" s="43"/>
      <c r="T153" s="79"/>
      <c r="AT153" s="25" t="s">
        <v>369</v>
      </c>
      <c r="AU153" s="25" t="s">
        <v>79</v>
      </c>
    </row>
    <row r="154" spans="2:65" s="13" customFormat="1" ht="13.5">
      <c r="B154" s="233"/>
      <c r="C154" s="234"/>
      <c r="D154" s="219" t="s">
        <v>371</v>
      </c>
      <c r="E154" s="245" t="s">
        <v>21</v>
      </c>
      <c r="F154" s="246" t="s">
        <v>3387</v>
      </c>
      <c r="G154" s="234"/>
      <c r="H154" s="247">
        <v>51</v>
      </c>
      <c r="I154" s="239"/>
      <c r="J154" s="234"/>
      <c r="K154" s="234"/>
      <c r="L154" s="240"/>
      <c r="M154" s="241"/>
      <c r="N154" s="242"/>
      <c r="O154" s="242"/>
      <c r="P154" s="242"/>
      <c r="Q154" s="242"/>
      <c r="R154" s="242"/>
      <c r="S154" s="242"/>
      <c r="T154" s="243"/>
      <c r="AT154" s="244" t="s">
        <v>371</v>
      </c>
      <c r="AU154" s="244" t="s">
        <v>79</v>
      </c>
      <c r="AV154" s="13" t="s">
        <v>79</v>
      </c>
      <c r="AW154" s="13" t="s">
        <v>33</v>
      </c>
      <c r="AX154" s="13" t="s">
        <v>70</v>
      </c>
      <c r="AY154" s="244" t="s">
        <v>361</v>
      </c>
    </row>
    <row r="155" spans="2:65" s="13" customFormat="1" ht="13.5">
      <c r="B155" s="233"/>
      <c r="C155" s="234"/>
      <c r="D155" s="219" t="s">
        <v>371</v>
      </c>
      <c r="E155" s="245" t="s">
        <v>21</v>
      </c>
      <c r="F155" s="246" t="s">
        <v>3388</v>
      </c>
      <c r="G155" s="234"/>
      <c r="H155" s="247">
        <v>-24.48</v>
      </c>
      <c r="I155" s="239"/>
      <c r="J155" s="234"/>
      <c r="K155" s="234"/>
      <c r="L155" s="240"/>
      <c r="M155" s="241"/>
      <c r="N155" s="242"/>
      <c r="O155" s="242"/>
      <c r="P155" s="242"/>
      <c r="Q155" s="242"/>
      <c r="R155" s="242"/>
      <c r="S155" s="242"/>
      <c r="T155" s="243"/>
      <c r="AT155" s="244" t="s">
        <v>371</v>
      </c>
      <c r="AU155" s="244" t="s">
        <v>79</v>
      </c>
      <c r="AV155" s="13" t="s">
        <v>79</v>
      </c>
      <c r="AW155" s="13" t="s">
        <v>33</v>
      </c>
      <c r="AX155" s="13" t="s">
        <v>70</v>
      </c>
      <c r="AY155" s="244" t="s">
        <v>361</v>
      </c>
    </row>
    <row r="156" spans="2:65" s="14" customFormat="1" ht="13.5">
      <c r="B156" s="248"/>
      <c r="C156" s="249"/>
      <c r="D156" s="235" t="s">
        <v>371</v>
      </c>
      <c r="E156" s="250" t="s">
        <v>21</v>
      </c>
      <c r="F156" s="251" t="s">
        <v>2712</v>
      </c>
      <c r="G156" s="249"/>
      <c r="H156" s="252">
        <v>26.52</v>
      </c>
      <c r="I156" s="253"/>
      <c r="J156" s="249"/>
      <c r="K156" s="249"/>
      <c r="L156" s="254"/>
      <c r="M156" s="255"/>
      <c r="N156" s="256"/>
      <c r="O156" s="256"/>
      <c r="P156" s="256"/>
      <c r="Q156" s="256"/>
      <c r="R156" s="256"/>
      <c r="S156" s="256"/>
      <c r="T156" s="257"/>
      <c r="AT156" s="258" t="s">
        <v>371</v>
      </c>
      <c r="AU156" s="258" t="s">
        <v>79</v>
      </c>
      <c r="AV156" s="14" t="s">
        <v>147</v>
      </c>
      <c r="AW156" s="14" t="s">
        <v>33</v>
      </c>
      <c r="AX156" s="14" t="s">
        <v>77</v>
      </c>
      <c r="AY156" s="258" t="s">
        <v>361</v>
      </c>
    </row>
    <row r="157" spans="2:65" s="1" customFormat="1" ht="31.5" customHeight="1">
      <c r="B157" s="42"/>
      <c r="C157" s="207" t="s">
        <v>477</v>
      </c>
      <c r="D157" s="207" t="s">
        <v>363</v>
      </c>
      <c r="E157" s="208" t="s">
        <v>2729</v>
      </c>
      <c r="F157" s="209" t="s">
        <v>2730</v>
      </c>
      <c r="G157" s="210" t="s">
        <v>366</v>
      </c>
      <c r="H157" s="211">
        <v>19.38</v>
      </c>
      <c r="I157" s="212"/>
      <c r="J157" s="213">
        <f>ROUND(I157*H157,2)</f>
        <v>0</v>
      </c>
      <c r="K157" s="209" t="s">
        <v>21</v>
      </c>
      <c r="L157" s="62"/>
      <c r="M157" s="214" t="s">
        <v>21</v>
      </c>
      <c r="N157" s="215" t="s">
        <v>41</v>
      </c>
      <c r="O157" s="43"/>
      <c r="P157" s="216">
        <f>O157*H157</f>
        <v>0</v>
      </c>
      <c r="Q157" s="216">
        <v>0</v>
      </c>
      <c r="R157" s="216">
        <f>Q157*H157</f>
        <v>0</v>
      </c>
      <c r="S157" s="216">
        <v>0</v>
      </c>
      <c r="T157" s="217">
        <f>S157*H157</f>
        <v>0</v>
      </c>
      <c r="AR157" s="25" t="s">
        <v>147</v>
      </c>
      <c r="AT157" s="25" t="s">
        <v>363</v>
      </c>
      <c r="AU157" s="25" t="s">
        <v>79</v>
      </c>
      <c r="AY157" s="25" t="s">
        <v>361</v>
      </c>
      <c r="BE157" s="218">
        <f>IF(N157="základní",J157,0)</f>
        <v>0</v>
      </c>
      <c r="BF157" s="218">
        <f>IF(N157="snížená",J157,0)</f>
        <v>0</v>
      </c>
      <c r="BG157" s="218">
        <f>IF(N157="zákl. přenesená",J157,0)</f>
        <v>0</v>
      </c>
      <c r="BH157" s="218">
        <f>IF(N157="sníž. přenesená",J157,0)</f>
        <v>0</v>
      </c>
      <c r="BI157" s="218">
        <f>IF(N157="nulová",J157,0)</f>
        <v>0</v>
      </c>
      <c r="BJ157" s="25" t="s">
        <v>77</v>
      </c>
      <c r="BK157" s="218">
        <f>ROUND(I157*H157,2)</f>
        <v>0</v>
      </c>
      <c r="BL157" s="25" t="s">
        <v>147</v>
      </c>
      <c r="BM157" s="25" t="s">
        <v>595</v>
      </c>
    </row>
    <row r="158" spans="2:65" s="1" customFormat="1" ht="13.5">
      <c r="B158" s="42"/>
      <c r="C158" s="64"/>
      <c r="D158" s="219" t="s">
        <v>369</v>
      </c>
      <c r="E158" s="64"/>
      <c r="F158" s="220" t="s">
        <v>2730</v>
      </c>
      <c r="G158" s="64"/>
      <c r="H158" s="64"/>
      <c r="I158" s="175"/>
      <c r="J158" s="64"/>
      <c r="K158" s="64"/>
      <c r="L158" s="62"/>
      <c r="M158" s="221"/>
      <c r="N158" s="43"/>
      <c r="O158" s="43"/>
      <c r="P158" s="43"/>
      <c r="Q158" s="43"/>
      <c r="R158" s="43"/>
      <c r="S158" s="43"/>
      <c r="T158" s="79"/>
      <c r="AT158" s="25" t="s">
        <v>369</v>
      </c>
      <c r="AU158" s="25" t="s">
        <v>79</v>
      </c>
    </row>
    <row r="159" spans="2:65" s="13" customFormat="1" ht="13.5">
      <c r="B159" s="233"/>
      <c r="C159" s="234"/>
      <c r="D159" s="219" t="s">
        <v>371</v>
      </c>
      <c r="E159" s="245" t="s">
        <v>21</v>
      </c>
      <c r="F159" s="246" t="s">
        <v>3389</v>
      </c>
      <c r="G159" s="234"/>
      <c r="H159" s="247">
        <v>19.38</v>
      </c>
      <c r="I159" s="239"/>
      <c r="J159" s="234"/>
      <c r="K159" s="234"/>
      <c r="L159" s="240"/>
      <c r="M159" s="241"/>
      <c r="N159" s="242"/>
      <c r="O159" s="242"/>
      <c r="P159" s="242"/>
      <c r="Q159" s="242"/>
      <c r="R159" s="242"/>
      <c r="S159" s="242"/>
      <c r="T159" s="243"/>
      <c r="AT159" s="244" t="s">
        <v>371</v>
      </c>
      <c r="AU159" s="244" t="s">
        <v>79</v>
      </c>
      <c r="AV159" s="13" t="s">
        <v>79</v>
      </c>
      <c r="AW159" s="13" t="s">
        <v>33</v>
      </c>
      <c r="AX159" s="13" t="s">
        <v>70</v>
      </c>
      <c r="AY159" s="244" t="s">
        <v>361</v>
      </c>
    </row>
    <row r="160" spans="2:65" s="14" customFormat="1" ht="13.5">
      <c r="B160" s="248"/>
      <c r="C160" s="249"/>
      <c r="D160" s="235" t="s">
        <v>371</v>
      </c>
      <c r="E160" s="250" t="s">
        <v>21</v>
      </c>
      <c r="F160" s="251" t="s">
        <v>2712</v>
      </c>
      <c r="G160" s="249"/>
      <c r="H160" s="252">
        <v>19.38</v>
      </c>
      <c r="I160" s="253"/>
      <c r="J160" s="249"/>
      <c r="K160" s="249"/>
      <c r="L160" s="254"/>
      <c r="M160" s="255"/>
      <c r="N160" s="256"/>
      <c r="O160" s="256"/>
      <c r="P160" s="256"/>
      <c r="Q160" s="256"/>
      <c r="R160" s="256"/>
      <c r="S160" s="256"/>
      <c r="T160" s="257"/>
      <c r="AT160" s="258" t="s">
        <v>371</v>
      </c>
      <c r="AU160" s="258" t="s">
        <v>79</v>
      </c>
      <c r="AV160" s="14" t="s">
        <v>147</v>
      </c>
      <c r="AW160" s="14" t="s">
        <v>33</v>
      </c>
      <c r="AX160" s="14" t="s">
        <v>77</v>
      </c>
      <c r="AY160" s="258" t="s">
        <v>361</v>
      </c>
    </row>
    <row r="161" spans="2:65" s="1" customFormat="1" ht="22.5" customHeight="1">
      <c r="B161" s="42"/>
      <c r="C161" s="273" t="s">
        <v>485</v>
      </c>
      <c r="D161" s="273" t="s">
        <v>952</v>
      </c>
      <c r="E161" s="274" t="s">
        <v>2732</v>
      </c>
      <c r="F161" s="275" t="s">
        <v>2733</v>
      </c>
      <c r="G161" s="276" t="s">
        <v>447</v>
      </c>
      <c r="H161" s="277">
        <v>36.628</v>
      </c>
      <c r="I161" s="278"/>
      <c r="J161" s="279">
        <f>ROUND(I161*H161,2)</f>
        <v>0</v>
      </c>
      <c r="K161" s="275" t="s">
        <v>367</v>
      </c>
      <c r="L161" s="280"/>
      <c r="M161" s="281" t="s">
        <v>21</v>
      </c>
      <c r="N161" s="282" t="s">
        <v>41</v>
      </c>
      <c r="O161" s="43"/>
      <c r="P161" s="216">
        <f>O161*H161</f>
        <v>0</v>
      </c>
      <c r="Q161" s="216">
        <v>0</v>
      </c>
      <c r="R161" s="216">
        <f>Q161*H161</f>
        <v>0</v>
      </c>
      <c r="S161" s="216">
        <v>0</v>
      </c>
      <c r="T161" s="217">
        <f>S161*H161</f>
        <v>0</v>
      </c>
      <c r="AR161" s="25" t="s">
        <v>417</v>
      </c>
      <c r="AT161" s="25" t="s">
        <v>952</v>
      </c>
      <c r="AU161" s="25" t="s">
        <v>79</v>
      </c>
      <c r="AY161" s="25" t="s">
        <v>361</v>
      </c>
      <c r="BE161" s="218">
        <f>IF(N161="základní",J161,0)</f>
        <v>0</v>
      </c>
      <c r="BF161" s="218">
        <f>IF(N161="snížená",J161,0)</f>
        <v>0</v>
      </c>
      <c r="BG161" s="218">
        <f>IF(N161="zákl. přenesená",J161,0)</f>
        <v>0</v>
      </c>
      <c r="BH161" s="218">
        <f>IF(N161="sníž. přenesená",J161,0)</f>
        <v>0</v>
      </c>
      <c r="BI161" s="218">
        <f>IF(N161="nulová",J161,0)</f>
        <v>0</v>
      </c>
      <c r="BJ161" s="25" t="s">
        <v>77</v>
      </c>
      <c r="BK161" s="218">
        <f>ROUND(I161*H161,2)</f>
        <v>0</v>
      </c>
      <c r="BL161" s="25" t="s">
        <v>147</v>
      </c>
      <c r="BM161" s="25" t="s">
        <v>611</v>
      </c>
    </row>
    <row r="162" spans="2:65" s="1" customFormat="1" ht="13.5">
      <c r="B162" s="42"/>
      <c r="C162" s="64"/>
      <c r="D162" s="219" t="s">
        <v>369</v>
      </c>
      <c r="E162" s="64"/>
      <c r="F162" s="220" t="s">
        <v>2733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369</v>
      </c>
      <c r="AU162" s="25" t="s">
        <v>79</v>
      </c>
    </row>
    <row r="163" spans="2:65" s="13" customFormat="1" ht="13.5">
      <c r="B163" s="233"/>
      <c r="C163" s="234"/>
      <c r="D163" s="219" t="s">
        <v>371</v>
      </c>
      <c r="E163" s="245" t="s">
        <v>21</v>
      </c>
      <c r="F163" s="246" t="s">
        <v>3390</v>
      </c>
      <c r="G163" s="234"/>
      <c r="H163" s="247">
        <v>36.628</v>
      </c>
      <c r="I163" s="239"/>
      <c r="J163" s="234"/>
      <c r="K163" s="234"/>
      <c r="L163" s="240"/>
      <c r="M163" s="241"/>
      <c r="N163" s="242"/>
      <c r="O163" s="242"/>
      <c r="P163" s="242"/>
      <c r="Q163" s="242"/>
      <c r="R163" s="242"/>
      <c r="S163" s="242"/>
      <c r="T163" s="243"/>
      <c r="AT163" s="244" t="s">
        <v>371</v>
      </c>
      <c r="AU163" s="244" t="s">
        <v>79</v>
      </c>
      <c r="AV163" s="13" t="s">
        <v>79</v>
      </c>
      <c r="AW163" s="13" t="s">
        <v>33</v>
      </c>
      <c r="AX163" s="13" t="s">
        <v>70</v>
      </c>
      <c r="AY163" s="244" t="s">
        <v>361</v>
      </c>
    </row>
    <row r="164" spans="2:65" s="14" customFormat="1" ht="13.5">
      <c r="B164" s="248"/>
      <c r="C164" s="249"/>
      <c r="D164" s="219" t="s">
        <v>371</v>
      </c>
      <c r="E164" s="259" t="s">
        <v>21</v>
      </c>
      <c r="F164" s="260" t="s">
        <v>392</v>
      </c>
      <c r="G164" s="249"/>
      <c r="H164" s="261">
        <v>36.628</v>
      </c>
      <c r="I164" s="253"/>
      <c r="J164" s="249"/>
      <c r="K164" s="249"/>
      <c r="L164" s="254"/>
      <c r="M164" s="255"/>
      <c r="N164" s="256"/>
      <c r="O164" s="256"/>
      <c r="P164" s="256"/>
      <c r="Q164" s="256"/>
      <c r="R164" s="256"/>
      <c r="S164" s="256"/>
      <c r="T164" s="257"/>
      <c r="AT164" s="258" t="s">
        <v>371</v>
      </c>
      <c r="AU164" s="258" t="s">
        <v>79</v>
      </c>
      <c r="AV164" s="14" t="s">
        <v>147</v>
      </c>
      <c r="AW164" s="14" t="s">
        <v>33</v>
      </c>
      <c r="AX164" s="14" t="s">
        <v>77</v>
      </c>
      <c r="AY164" s="258" t="s">
        <v>361</v>
      </c>
    </row>
    <row r="165" spans="2:65" s="11" customFormat="1" ht="29.85" customHeight="1">
      <c r="B165" s="190"/>
      <c r="C165" s="191"/>
      <c r="D165" s="204" t="s">
        <v>69</v>
      </c>
      <c r="E165" s="205" t="s">
        <v>147</v>
      </c>
      <c r="F165" s="205" t="s">
        <v>719</v>
      </c>
      <c r="G165" s="191"/>
      <c r="H165" s="191"/>
      <c r="I165" s="194"/>
      <c r="J165" s="206">
        <f>BK165</f>
        <v>0</v>
      </c>
      <c r="K165" s="191"/>
      <c r="L165" s="196"/>
      <c r="M165" s="197"/>
      <c r="N165" s="198"/>
      <c r="O165" s="198"/>
      <c r="P165" s="199">
        <f>SUM(P166:P167)</f>
        <v>0</v>
      </c>
      <c r="Q165" s="198"/>
      <c r="R165" s="199">
        <f>SUM(R166:R167)</f>
        <v>0</v>
      </c>
      <c r="S165" s="198"/>
      <c r="T165" s="200">
        <f>SUM(T166:T167)</f>
        <v>0</v>
      </c>
      <c r="AR165" s="201" t="s">
        <v>77</v>
      </c>
      <c r="AT165" s="202" t="s">
        <v>69</v>
      </c>
      <c r="AU165" s="202" t="s">
        <v>77</v>
      </c>
      <c r="AY165" s="201" t="s">
        <v>361</v>
      </c>
      <c r="BK165" s="203">
        <f>SUM(BK166:BK167)</f>
        <v>0</v>
      </c>
    </row>
    <row r="166" spans="2:65" s="1" customFormat="1" ht="22.5" customHeight="1">
      <c r="B166" s="42"/>
      <c r="C166" s="207" t="s">
        <v>491</v>
      </c>
      <c r="D166" s="207" t="s">
        <v>363</v>
      </c>
      <c r="E166" s="208" t="s">
        <v>2735</v>
      </c>
      <c r="F166" s="209" t="s">
        <v>2736</v>
      </c>
      <c r="G166" s="210" t="s">
        <v>366</v>
      </c>
      <c r="H166" s="211">
        <v>4.08</v>
      </c>
      <c r="I166" s="212"/>
      <c r="J166" s="213">
        <f>ROUND(I166*H166,2)</f>
        <v>0</v>
      </c>
      <c r="K166" s="209" t="s">
        <v>367</v>
      </c>
      <c r="L166" s="62"/>
      <c r="M166" s="214" t="s">
        <v>21</v>
      </c>
      <c r="N166" s="215" t="s">
        <v>41</v>
      </c>
      <c r="O166" s="43"/>
      <c r="P166" s="216">
        <f>O166*H166</f>
        <v>0</v>
      </c>
      <c r="Q166" s="216">
        <v>0</v>
      </c>
      <c r="R166" s="216">
        <f>Q166*H166</f>
        <v>0</v>
      </c>
      <c r="S166" s="216">
        <v>0</v>
      </c>
      <c r="T166" s="217">
        <f>S166*H166</f>
        <v>0</v>
      </c>
      <c r="AR166" s="25" t="s">
        <v>147</v>
      </c>
      <c r="AT166" s="25" t="s">
        <v>363</v>
      </c>
      <c r="AU166" s="25" t="s">
        <v>79</v>
      </c>
      <c r="AY166" s="25" t="s">
        <v>361</v>
      </c>
      <c r="BE166" s="218">
        <f>IF(N166="základní",J166,0)</f>
        <v>0</v>
      </c>
      <c r="BF166" s="218">
        <f>IF(N166="snížená",J166,0)</f>
        <v>0</v>
      </c>
      <c r="BG166" s="218">
        <f>IF(N166="zákl. přenesená",J166,0)</f>
        <v>0</v>
      </c>
      <c r="BH166" s="218">
        <f>IF(N166="sníž. přenesená",J166,0)</f>
        <v>0</v>
      </c>
      <c r="BI166" s="218">
        <f>IF(N166="nulová",J166,0)</f>
        <v>0</v>
      </c>
      <c r="BJ166" s="25" t="s">
        <v>77</v>
      </c>
      <c r="BK166" s="218">
        <f>ROUND(I166*H166,2)</f>
        <v>0</v>
      </c>
      <c r="BL166" s="25" t="s">
        <v>147</v>
      </c>
      <c r="BM166" s="25" t="s">
        <v>626</v>
      </c>
    </row>
    <row r="167" spans="2:65" s="1" customFormat="1" ht="13.5">
      <c r="B167" s="42"/>
      <c r="C167" s="64"/>
      <c r="D167" s="219" t="s">
        <v>369</v>
      </c>
      <c r="E167" s="64"/>
      <c r="F167" s="220" t="s">
        <v>2736</v>
      </c>
      <c r="G167" s="64"/>
      <c r="H167" s="64"/>
      <c r="I167" s="175"/>
      <c r="J167" s="64"/>
      <c r="K167" s="64"/>
      <c r="L167" s="62"/>
      <c r="M167" s="221"/>
      <c r="N167" s="43"/>
      <c r="O167" s="43"/>
      <c r="P167" s="43"/>
      <c r="Q167" s="43"/>
      <c r="R167" s="43"/>
      <c r="S167" s="43"/>
      <c r="T167" s="79"/>
      <c r="AT167" s="25" t="s">
        <v>369</v>
      </c>
      <c r="AU167" s="25" t="s">
        <v>79</v>
      </c>
    </row>
    <row r="168" spans="2:65" s="11" customFormat="1" ht="29.85" customHeight="1">
      <c r="B168" s="190"/>
      <c r="C168" s="191"/>
      <c r="D168" s="204" t="s">
        <v>69</v>
      </c>
      <c r="E168" s="205" t="s">
        <v>287</v>
      </c>
      <c r="F168" s="205" t="s">
        <v>3391</v>
      </c>
      <c r="G168" s="191"/>
      <c r="H168" s="191"/>
      <c r="I168" s="194"/>
      <c r="J168" s="206">
        <f>BK168</f>
        <v>0</v>
      </c>
      <c r="K168" s="191"/>
      <c r="L168" s="196"/>
      <c r="M168" s="197"/>
      <c r="N168" s="198"/>
      <c r="O168" s="198"/>
      <c r="P168" s="199">
        <f>SUM(P169:P188)</f>
        <v>0</v>
      </c>
      <c r="Q168" s="198"/>
      <c r="R168" s="199">
        <f>SUM(R169:R188)</f>
        <v>0.44850000000000001</v>
      </c>
      <c r="S168" s="198"/>
      <c r="T168" s="200">
        <f>SUM(T169:T188)</f>
        <v>0</v>
      </c>
      <c r="AR168" s="201" t="s">
        <v>77</v>
      </c>
      <c r="AT168" s="202" t="s">
        <v>69</v>
      </c>
      <c r="AU168" s="202" t="s">
        <v>77</v>
      </c>
      <c r="AY168" s="201" t="s">
        <v>361</v>
      </c>
      <c r="BK168" s="203">
        <f>SUM(BK169:BK188)</f>
        <v>0</v>
      </c>
    </row>
    <row r="169" spans="2:65" s="1" customFormat="1" ht="22.5" customHeight="1">
      <c r="B169" s="42"/>
      <c r="C169" s="207" t="s">
        <v>9</v>
      </c>
      <c r="D169" s="207" t="s">
        <v>363</v>
      </c>
      <c r="E169" s="208" t="s">
        <v>3392</v>
      </c>
      <c r="F169" s="209" t="s">
        <v>3393</v>
      </c>
      <c r="G169" s="210" t="s">
        <v>459</v>
      </c>
      <c r="H169" s="211">
        <v>6</v>
      </c>
      <c r="I169" s="212"/>
      <c r="J169" s="213">
        <f>ROUND(I169*H169,2)</f>
        <v>0</v>
      </c>
      <c r="K169" s="209" t="s">
        <v>367</v>
      </c>
      <c r="L169" s="62"/>
      <c r="M169" s="214" t="s">
        <v>21</v>
      </c>
      <c r="N169" s="215" t="s">
        <v>41</v>
      </c>
      <c r="O169" s="43"/>
      <c r="P169" s="216">
        <f>O169*H169</f>
        <v>0</v>
      </c>
      <c r="Q169" s="216">
        <v>0</v>
      </c>
      <c r="R169" s="216">
        <f>Q169*H169</f>
        <v>0</v>
      </c>
      <c r="S169" s="216">
        <v>0</v>
      </c>
      <c r="T169" s="217">
        <f>S169*H169</f>
        <v>0</v>
      </c>
      <c r="AR169" s="25" t="s">
        <v>147</v>
      </c>
      <c r="AT169" s="25" t="s">
        <v>363</v>
      </c>
      <c r="AU169" s="25" t="s">
        <v>79</v>
      </c>
      <c r="AY169" s="25" t="s">
        <v>361</v>
      </c>
      <c r="BE169" s="218">
        <f>IF(N169="základní",J169,0)</f>
        <v>0</v>
      </c>
      <c r="BF169" s="218">
        <f>IF(N169="snížená",J169,0)</f>
        <v>0</v>
      </c>
      <c r="BG169" s="218">
        <f>IF(N169="zákl. přenesená",J169,0)</f>
        <v>0</v>
      </c>
      <c r="BH169" s="218">
        <f>IF(N169="sníž. přenesená",J169,0)</f>
        <v>0</v>
      </c>
      <c r="BI169" s="218">
        <f>IF(N169="nulová",J169,0)</f>
        <v>0</v>
      </c>
      <c r="BJ169" s="25" t="s">
        <v>77</v>
      </c>
      <c r="BK169" s="218">
        <f>ROUND(I169*H169,2)</f>
        <v>0</v>
      </c>
      <c r="BL169" s="25" t="s">
        <v>147</v>
      </c>
      <c r="BM169" s="25" t="s">
        <v>638</v>
      </c>
    </row>
    <row r="170" spans="2:65" s="1" customFormat="1" ht="13.5">
      <c r="B170" s="42"/>
      <c r="C170" s="64"/>
      <c r="D170" s="219" t="s">
        <v>369</v>
      </c>
      <c r="E170" s="64"/>
      <c r="F170" s="220" t="s">
        <v>3393</v>
      </c>
      <c r="G170" s="64"/>
      <c r="H170" s="64"/>
      <c r="I170" s="175"/>
      <c r="J170" s="64"/>
      <c r="K170" s="64"/>
      <c r="L170" s="62"/>
      <c r="M170" s="221"/>
      <c r="N170" s="43"/>
      <c r="O170" s="43"/>
      <c r="P170" s="43"/>
      <c r="Q170" s="43"/>
      <c r="R170" s="43"/>
      <c r="S170" s="43"/>
      <c r="T170" s="79"/>
      <c r="AT170" s="25" t="s">
        <v>369</v>
      </c>
      <c r="AU170" s="25" t="s">
        <v>79</v>
      </c>
    </row>
    <row r="171" spans="2:65" s="13" customFormat="1" ht="13.5">
      <c r="B171" s="233"/>
      <c r="C171" s="234"/>
      <c r="D171" s="219" t="s">
        <v>371</v>
      </c>
      <c r="E171" s="245" t="s">
        <v>21</v>
      </c>
      <c r="F171" s="246" t="s">
        <v>3394</v>
      </c>
      <c r="G171" s="234"/>
      <c r="H171" s="247">
        <v>6</v>
      </c>
      <c r="I171" s="239"/>
      <c r="J171" s="234"/>
      <c r="K171" s="234"/>
      <c r="L171" s="240"/>
      <c r="M171" s="241"/>
      <c r="N171" s="242"/>
      <c r="O171" s="242"/>
      <c r="P171" s="242"/>
      <c r="Q171" s="242"/>
      <c r="R171" s="242"/>
      <c r="S171" s="242"/>
      <c r="T171" s="243"/>
      <c r="AT171" s="244" t="s">
        <v>371</v>
      </c>
      <c r="AU171" s="244" t="s">
        <v>79</v>
      </c>
      <c r="AV171" s="13" t="s">
        <v>79</v>
      </c>
      <c r="AW171" s="13" t="s">
        <v>33</v>
      </c>
      <c r="AX171" s="13" t="s">
        <v>70</v>
      </c>
      <c r="AY171" s="244" t="s">
        <v>361</v>
      </c>
    </row>
    <row r="172" spans="2:65" s="14" customFormat="1" ht="13.5">
      <c r="B172" s="248"/>
      <c r="C172" s="249"/>
      <c r="D172" s="235" t="s">
        <v>371</v>
      </c>
      <c r="E172" s="250" t="s">
        <v>21</v>
      </c>
      <c r="F172" s="251" t="s">
        <v>2712</v>
      </c>
      <c r="G172" s="249"/>
      <c r="H172" s="252">
        <v>6</v>
      </c>
      <c r="I172" s="253"/>
      <c r="J172" s="249"/>
      <c r="K172" s="249"/>
      <c r="L172" s="254"/>
      <c r="M172" s="255"/>
      <c r="N172" s="256"/>
      <c r="O172" s="256"/>
      <c r="P172" s="256"/>
      <c r="Q172" s="256"/>
      <c r="R172" s="256"/>
      <c r="S172" s="256"/>
      <c r="T172" s="257"/>
      <c r="AT172" s="258" t="s">
        <v>371</v>
      </c>
      <c r="AU172" s="258" t="s">
        <v>79</v>
      </c>
      <c r="AV172" s="14" t="s">
        <v>147</v>
      </c>
      <c r="AW172" s="14" t="s">
        <v>33</v>
      </c>
      <c r="AX172" s="14" t="s">
        <v>77</v>
      </c>
      <c r="AY172" s="258" t="s">
        <v>361</v>
      </c>
    </row>
    <row r="173" spans="2:65" s="1" customFormat="1" ht="22.5" customHeight="1">
      <c r="B173" s="42"/>
      <c r="C173" s="207" t="s">
        <v>501</v>
      </c>
      <c r="D173" s="207" t="s">
        <v>363</v>
      </c>
      <c r="E173" s="208" t="s">
        <v>3395</v>
      </c>
      <c r="F173" s="209" t="s">
        <v>3396</v>
      </c>
      <c r="G173" s="210" t="s">
        <v>459</v>
      </c>
      <c r="H173" s="211">
        <v>6</v>
      </c>
      <c r="I173" s="212"/>
      <c r="J173" s="213">
        <f>ROUND(I173*H173,2)</f>
        <v>0</v>
      </c>
      <c r="K173" s="209" t="s">
        <v>367</v>
      </c>
      <c r="L173" s="62"/>
      <c r="M173" s="214" t="s">
        <v>21</v>
      </c>
      <c r="N173" s="215" t="s">
        <v>41</v>
      </c>
      <c r="O173" s="43"/>
      <c r="P173" s="216">
        <f>O173*H173</f>
        <v>0</v>
      </c>
      <c r="Q173" s="216">
        <v>0</v>
      </c>
      <c r="R173" s="216">
        <f>Q173*H173</f>
        <v>0</v>
      </c>
      <c r="S173" s="216">
        <v>0</v>
      </c>
      <c r="T173" s="217">
        <f>S173*H173</f>
        <v>0</v>
      </c>
      <c r="AR173" s="25" t="s">
        <v>147</v>
      </c>
      <c r="AT173" s="25" t="s">
        <v>363</v>
      </c>
      <c r="AU173" s="25" t="s">
        <v>79</v>
      </c>
      <c r="AY173" s="25" t="s">
        <v>361</v>
      </c>
      <c r="BE173" s="218">
        <f>IF(N173="základní",J173,0)</f>
        <v>0</v>
      </c>
      <c r="BF173" s="218">
        <f>IF(N173="snížená",J173,0)</f>
        <v>0</v>
      </c>
      <c r="BG173" s="218">
        <f>IF(N173="zákl. přenesená",J173,0)</f>
        <v>0</v>
      </c>
      <c r="BH173" s="218">
        <f>IF(N173="sníž. přenesená",J173,0)</f>
        <v>0</v>
      </c>
      <c r="BI173" s="218">
        <f>IF(N173="nulová",J173,0)</f>
        <v>0</v>
      </c>
      <c r="BJ173" s="25" t="s">
        <v>77</v>
      </c>
      <c r="BK173" s="218">
        <f>ROUND(I173*H173,2)</f>
        <v>0</v>
      </c>
      <c r="BL173" s="25" t="s">
        <v>147</v>
      </c>
      <c r="BM173" s="25" t="s">
        <v>650</v>
      </c>
    </row>
    <row r="174" spans="2:65" s="1" customFormat="1" ht="13.5">
      <c r="B174" s="42"/>
      <c r="C174" s="64"/>
      <c r="D174" s="235" t="s">
        <v>369</v>
      </c>
      <c r="E174" s="64"/>
      <c r="F174" s="285" t="s">
        <v>3396</v>
      </c>
      <c r="G174" s="64"/>
      <c r="H174" s="64"/>
      <c r="I174" s="175"/>
      <c r="J174" s="64"/>
      <c r="K174" s="64"/>
      <c r="L174" s="62"/>
      <c r="M174" s="221"/>
      <c r="N174" s="43"/>
      <c r="O174" s="43"/>
      <c r="P174" s="43"/>
      <c r="Q174" s="43"/>
      <c r="R174" s="43"/>
      <c r="S174" s="43"/>
      <c r="T174" s="79"/>
      <c r="AT174" s="25" t="s">
        <v>369</v>
      </c>
      <c r="AU174" s="25" t="s">
        <v>79</v>
      </c>
    </row>
    <row r="175" spans="2:65" s="1" customFormat="1" ht="22.5" customHeight="1">
      <c r="B175" s="42"/>
      <c r="C175" s="207" t="s">
        <v>507</v>
      </c>
      <c r="D175" s="207" t="s">
        <v>363</v>
      </c>
      <c r="E175" s="208" t="s">
        <v>3397</v>
      </c>
      <c r="F175" s="209" t="s">
        <v>3398</v>
      </c>
      <c r="G175" s="210" t="s">
        <v>459</v>
      </c>
      <c r="H175" s="211">
        <v>6</v>
      </c>
      <c r="I175" s="212"/>
      <c r="J175" s="213">
        <f>ROUND(I175*H175,2)</f>
        <v>0</v>
      </c>
      <c r="K175" s="209" t="s">
        <v>367</v>
      </c>
      <c r="L175" s="62"/>
      <c r="M175" s="214" t="s">
        <v>21</v>
      </c>
      <c r="N175" s="215" t="s">
        <v>41</v>
      </c>
      <c r="O175" s="43"/>
      <c r="P175" s="216">
        <f>O175*H175</f>
        <v>0</v>
      </c>
      <c r="Q175" s="216">
        <v>0</v>
      </c>
      <c r="R175" s="216">
        <f>Q175*H175</f>
        <v>0</v>
      </c>
      <c r="S175" s="216">
        <v>0</v>
      </c>
      <c r="T175" s="217">
        <f>S175*H175</f>
        <v>0</v>
      </c>
      <c r="AR175" s="25" t="s">
        <v>147</v>
      </c>
      <c r="AT175" s="25" t="s">
        <v>363</v>
      </c>
      <c r="AU175" s="25" t="s">
        <v>79</v>
      </c>
      <c r="AY175" s="25" t="s">
        <v>361</v>
      </c>
      <c r="BE175" s="218">
        <f>IF(N175="základní",J175,0)</f>
        <v>0</v>
      </c>
      <c r="BF175" s="218">
        <f>IF(N175="snížená",J175,0)</f>
        <v>0</v>
      </c>
      <c r="BG175" s="218">
        <f>IF(N175="zákl. přenesená",J175,0)</f>
        <v>0</v>
      </c>
      <c r="BH175" s="218">
        <f>IF(N175="sníž. přenesená",J175,0)</f>
        <v>0</v>
      </c>
      <c r="BI175" s="218">
        <f>IF(N175="nulová",J175,0)</f>
        <v>0</v>
      </c>
      <c r="BJ175" s="25" t="s">
        <v>77</v>
      </c>
      <c r="BK175" s="218">
        <f>ROUND(I175*H175,2)</f>
        <v>0</v>
      </c>
      <c r="BL175" s="25" t="s">
        <v>147</v>
      </c>
      <c r="BM175" s="25" t="s">
        <v>662</v>
      </c>
    </row>
    <row r="176" spans="2:65" s="1" customFormat="1" ht="13.5">
      <c r="B176" s="42"/>
      <c r="C176" s="64"/>
      <c r="D176" s="235" t="s">
        <v>369</v>
      </c>
      <c r="E176" s="64"/>
      <c r="F176" s="285" t="s">
        <v>3398</v>
      </c>
      <c r="G176" s="64"/>
      <c r="H176" s="64"/>
      <c r="I176" s="175"/>
      <c r="J176" s="64"/>
      <c r="K176" s="64"/>
      <c r="L176" s="62"/>
      <c r="M176" s="221"/>
      <c r="N176" s="43"/>
      <c r="O176" s="43"/>
      <c r="P176" s="43"/>
      <c r="Q176" s="43"/>
      <c r="R176" s="43"/>
      <c r="S176" s="43"/>
      <c r="T176" s="79"/>
      <c r="AT176" s="25" t="s">
        <v>369</v>
      </c>
      <c r="AU176" s="25" t="s">
        <v>79</v>
      </c>
    </row>
    <row r="177" spans="2:65" s="1" customFormat="1" ht="22.5" customHeight="1">
      <c r="B177" s="42"/>
      <c r="C177" s="207" t="s">
        <v>512</v>
      </c>
      <c r="D177" s="207" t="s">
        <v>363</v>
      </c>
      <c r="E177" s="208" t="s">
        <v>3399</v>
      </c>
      <c r="F177" s="209" t="s">
        <v>3400</v>
      </c>
      <c r="G177" s="210" t="s">
        <v>459</v>
      </c>
      <c r="H177" s="211">
        <v>4</v>
      </c>
      <c r="I177" s="212"/>
      <c r="J177" s="213">
        <f>ROUND(I177*H177,2)</f>
        <v>0</v>
      </c>
      <c r="K177" s="209" t="s">
        <v>367</v>
      </c>
      <c r="L177" s="62"/>
      <c r="M177" s="214" t="s">
        <v>21</v>
      </c>
      <c r="N177" s="215" t="s">
        <v>41</v>
      </c>
      <c r="O177" s="43"/>
      <c r="P177" s="216">
        <f>O177*H177</f>
        <v>0</v>
      </c>
      <c r="Q177" s="216">
        <v>0</v>
      </c>
      <c r="R177" s="216">
        <f>Q177*H177</f>
        <v>0</v>
      </c>
      <c r="S177" s="216">
        <v>0</v>
      </c>
      <c r="T177" s="217">
        <f>S177*H177</f>
        <v>0</v>
      </c>
      <c r="AR177" s="25" t="s">
        <v>147</v>
      </c>
      <c r="AT177" s="25" t="s">
        <v>363</v>
      </c>
      <c r="AU177" s="25" t="s">
        <v>79</v>
      </c>
      <c r="AY177" s="25" t="s">
        <v>361</v>
      </c>
      <c r="BE177" s="218">
        <f>IF(N177="základní",J177,0)</f>
        <v>0</v>
      </c>
      <c r="BF177" s="218">
        <f>IF(N177="snížená",J177,0)</f>
        <v>0</v>
      </c>
      <c r="BG177" s="218">
        <f>IF(N177="zákl. přenesená",J177,0)</f>
        <v>0</v>
      </c>
      <c r="BH177" s="218">
        <f>IF(N177="sníž. přenesená",J177,0)</f>
        <v>0</v>
      </c>
      <c r="BI177" s="218">
        <f>IF(N177="nulová",J177,0)</f>
        <v>0</v>
      </c>
      <c r="BJ177" s="25" t="s">
        <v>77</v>
      </c>
      <c r="BK177" s="218">
        <f>ROUND(I177*H177,2)</f>
        <v>0</v>
      </c>
      <c r="BL177" s="25" t="s">
        <v>147</v>
      </c>
      <c r="BM177" s="25" t="s">
        <v>675</v>
      </c>
    </row>
    <row r="178" spans="2:65" s="1" customFormat="1" ht="13.5">
      <c r="B178" s="42"/>
      <c r="C178" s="64"/>
      <c r="D178" s="235" t="s">
        <v>369</v>
      </c>
      <c r="E178" s="64"/>
      <c r="F178" s="285" t="s">
        <v>3400</v>
      </c>
      <c r="G178" s="64"/>
      <c r="H178" s="64"/>
      <c r="I178" s="175"/>
      <c r="J178" s="64"/>
      <c r="K178" s="64"/>
      <c r="L178" s="62"/>
      <c r="M178" s="221"/>
      <c r="N178" s="43"/>
      <c r="O178" s="43"/>
      <c r="P178" s="43"/>
      <c r="Q178" s="43"/>
      <c r="R178" s="43"/>
      <c r="S178" s="43"/>
      <c r="T178" s="79"/>
      <c r="AT178" s="25" t="s">
        <v>369</v>
      </c>
      <c r="AU178" s="25" t="s">
        <v>79</v>
      </c>
    </row>
    <row r="179" spans="2:65" s="1" customFormat="1" ht="31.5" customHeight="1">
      <c r="B179" s="42"/>
      <c r="C179" s="207" t="s">
        <v>521</v>
      </c>
      <c r="D179" s="207" t="s">
        <v>363</v>
      </c>
      <c r="E179" s="208" t="s">
        <v>3401</v>
      </c>
      <c r="F179" s="209" t="s">
        <v>3402</v>
      </c>
      <c r="G179" s="210" t="s">
        <v>459</v>
      </c>
      <c r="H179" s="211">
        <v>4</v>
      </c>
      <c r="I179" s="212"/>
      <c r="J179" s="213">
        <f>ROUND(I179*H179,2)</f>
        <v>0</v>
      </c>
      <c r="K179" s="209" t="s">
        <v>367</v>
      </c>
      <c r="L179" s="62"/>
      <c r="M179" s="214" t="s">
        <v>21</v>
      </c>
      <c r="N179" s="215" t="s">
        <v>41</v>
      </c>
      <c r="O179" s="43"/>
      <c r="P179" s="216">
        <f>O179*H179</f>
        <v>0</v>
      </c>
      <c r="Q179" s="216">
        <v>0</v>
      </c>
      <c r="R179" s="216">
        <f>Q179*H179</f>
        <v>0</v>
      </c>
      <c r="S179" s="216">
        <v>0</v>
      </c>
      <c r="T179" s="217">
        <f>S179*H179</f>
        <v>0</v>
      </c>
      <c r="AR179" s="25" t="s">
        <v>147</v>
      </c>
      <c r="AT179" s="25" t="s">
        <v>363</v>
      </c>
      <c r="AU179" s="25" t="s">
        <v>79</v>
      </c>
      <c r="AY179" s="25" t="s">
        <v>361</v>
      </c>
      <c r="BE179" s="218">
        <f>IF(N179="základní",J179,0)</f>
        <v>0</v>
      </c>
      <c r="BF179" s="218">
        <f>IF(N179="snížená",J179,0)</f>
        <v>0</v>
      </c>
      <c r="BG179" s="218">
        <f>IF(N179="zákl. přenesená",J179,0)</f>
        <v>0</v>
      </c>
      <c r="BH179" s="218">
        <f>IF(N179="sníž. přenesená",J179,0)</f>
        <v>0</v>
      </c>
      <c r="BI179" s="218">
        <f>IF(N179="nulová",J179,0)</f>
        <v>0</v>
      </c>
      <c r="BJ179" s="25" t="s">
        <v>77</v>
      </c>
      <c r="BK179" s="218">
        <f>ROUND(I179*H179,2)</f>
        <v>0</v>
      </c>
      <c r="BL179" s="25" t="s">
        <v>147</v>
      </c>
      <c r="BM179" s="25" t="s">
        <v>690</v>
      </c>
    </row>
    <row r="180" spans="2:65" s="1" customFormat="1" ht="13.5">
      <c r="B180" s="42"/>
      <c r="C180" s="64"/>
      <c r="D180" s="235" t="s">
        <v>369</v>
      </c>
      <c r="E180" s="64"/>
      <c r="F180" s="285" t="s">
        <v>3402</v>
      </c>
      <c r="G180" s="64"/>
      <c r="H180" s="64"/>
      <c r="I180" s="175"/>
      <c r="J180" s="64"/>
      <c r="K180" s="64"/>
      <c r="L180" s="62"/>
      <c r="M180" s="221"/>
      <c r="N180" s="43"/>
      <c r="O180" s="43"/>
      <c r="P180" s="43"/>
      <c r="Q180" s="43"/>
      <c r="R180" s="43"/>
      <c r="S180" s="43"/>
      <c r="T180" s="79"/>
      <c r="AT180" s="25" t="s">
        <v>369</v>
      </c>
      <c r="AU180" s="25" t="s">
        <v>79</v>
      </c>
    </row>
    <row r="181" spans="2:65" s="1" customFormat="1" ht="22.5" customHeight="1">
      <c r="B181" s="42"/>
      <c r="C181" s="207" t="s">
        <v>526</v>
      </c>
      <c r="D181" s="207" t="s">
        <v>363</v>
      </c>
      <c r="E181" s="208" t="s">
        <v>3403</v>
      </c>
      <c r="F181" s="209" t="s">
        <v>3404</v>
      </c>
      <c r="G181" s="210" t="s">
        <v>459</v>
      </c>
      <c r="H181" s="211">
        <v>4</v>
      </c>
      <c r="I181" s="212"/>
      <c r="J181" s="213">
        <f>ROUND(I181*H181,2)</f>
        <v>0</v>
      </c>
      <c r="K181" s="209" t="s">
        <v>367</v>
      </c>
      <c r="L181" s="62"/>
      <c r="M181" s="214" t="s">
        <v>21</v>
      </c>
      <c r="N181" s="215" t="s">
        <v>41</v>
      </c>
      <c r="O181" s="43"/>
      <c r="P181" s="216">
        <f>O181*H181</f>
        <v>0</v>
      </c>
      <c r="Q181" s="216">
        <v>0</v>
      </c>
      <c r="R181" s="216">
        <f>Q181*H181</f>
        <v>0</v>
      </c>
      <c r="S181" s="216">
        <v>0</v>
      </c>
      <c r="T181" s="217">
        <f>S181*H181</f>
        <v>0</v>
      </c>
      <c r="AR181" s="25" t="s">
        <v>147</v>
      </c>
      <c r="AT181" s="25" t="s">
        <v>363</v>
      </c>
      <c r="AU181" s="25" t="s">
        <v>79</v>
      </c>
      <c r="AY181" s="25" t="s">
        <v>361</v>
      </c>
      <c r="BE181" s="218">
        <f>IF(N181="základní",J181,0)</f>
        <v>0</v>
      </c>
      <c r="BF181" s="218">
        <f>IF(N181="snížená",J181,0)</f>
        <v>0</v>
      </c>
      <c r="BG181" s="218">
        <f>IF(N181="zákl. přenesená",J181,0)</f>
        <v>0</v>
      </c>
      <c r="BH181" s="218">
        <f>IF(N181="sníž. přenesená",J181,0)</f>
        <v>0</v>
      </c>
      <c r="BI181" s="218">
        <f>IF(N181="nulová",J181,0)</f>
        <v>0</v>
      </c>
      <c r="BJ181" s="25" t="s">
        <v>77</v>
      </c>
      <c r="BK181" s="218">
        <f>ROUND(I181*H181,2)</f>
        <v>0</v>
      </c>
      <c r="BL181" s="25" t="s">
        <v>147</v>
      </c>
      <c r="BM181" s="25" t="s">
        <v>703</v>
      </c>
    </row>
    <row r="182" spans="2:65" s="1" customFormat="1" ht="13.5">
      <c r="B182" s="42"/>
      <c r="C182" s="64"/>
      <c r="D182" s="235" t="s">
        <v>369</v>
      </c>
      <c r="E182" s="64"/>
      <c r="F182" s="285" t="s">
        <v>3404</v>
      </c>
      <c r="G182" s="64"/>
      <c r="H182" s="64"/>
      <c r="I182" s="175"/>
      <c r="J182" s="64"/>
      <c r="K182" s="64"/>
      <c r="L182" s="62"/>
      <c r="M182" s="221"/>
      <c r="N182" s="43"/>
      <c r="O182" s="43"/>
      <c r="P182" s="43"/>
      <c r="Q182" s="43"/>
      <c r="R182" s="43"/>
      <c r="S182" s="43"/>
      <c r="T182" s="79"/>
      <c r="AT182" s="25" t="s">
        <v>369</v>
      </c>
      <c r="AU182" s="25" t="s">
        <v>79</v>
      </c>
    </row>
    <row r="183" spans="2:65" s="1" customFormat="1" ht="22.5" customHeight="1">
      <c r="B183" s="42"/>
      <c r="C183" s="207" t="s">
        <v>533</v>
      </c>
      <c r="D183" s="207" t="s">
        <v>363</v>
      </c>
      <c r="E183" s="208" t="s">
        <v>3405</v>
      </c>
      <c r="F183" s="209" t="s">
        <v>3406</v>
      </c>
      <c r="G183" s="210" t="s">
        <v>459</v>
      </c>
      <c r="H183" s="211">
        <v>4</v>
      </c>
      <c r="I183" s="212"/>
      <c r="J183" s="213">
        <f>ROUND(I183*H183,2)</f>
        <v>0</v>
      </c>
      <c r="K183" s="209" t="s">
        <v>367</v>
      </c>
      <c r="L183" s="62"/>
      <c r="M183" s="214" t="s">
        <v>21</v>
      </c>
      <c r="N183" s="215" t="s">
        <v>41</v>
      </c>
      <c r="O183" s="43"/>
      <c r="P183" s="216">
        <f>O183*H183</f>
        <v>0</v>
      </c>
      <c r="Q183" s="216">
        <v>0</v>
      </c>
      <c r="R183" s="216">
        <f>Q183*H183</f>
        <v>0</v>
      </c>
      <c r="S183" s="216">
        <v>0</v>
      </c>
      <c r="T183" s="217">
        <f>S183*H183</f>
        <v>0</v>
      </c>
      <c r="AR183" s="25" t="s">
        <v>147</v>
      </c>
      <c r="AT183" s="25" t="s">
        <v>363</v>
      </c>
      <c r="AU183" s="25" t="s">
        <v>79</v>
      </c>
      <c r="AY183" s="25" t="s">
        <v>361</v>
      </c>
      <c r="BE183" s="218">
        <f>IF(N183="základní",J183,0)</f>
        <v>0</v>
      </c>
      <c r="BF183" s="218">
        <f>IF(N183="snížená",J183,0)</f>
        <v>0</v>
      </c>
      <c r="BG183" s="218">
        <f>IF(N183="zákl. přenesená",J183,0)</f>
        <v>0</v>
      </c>
      <c r="BH183" s="218">
        <f>IF(N183="sníž. přenesená",J183,0)</f>
        <v>0</v>
      </c>
      <c r="BI183" s="218">
        <f>IF(N183="nulová",J183,0)</f>
        <v>0</v>
      </c>
      <c r="BJ183" s="25" t="s">
        <v>77</v>
      </c>
      <c r="BK183" s="218">
        <f>ROUND(I183*H183,2)</f>
        <v>0</v>
      </c>
      <c r="BL183" s="25" t="s">
        <v>147</v>
      </c>
      <c r="BM183" s="25" t="s">
        <v>720</v>
      </c>
    </row>
    <row r="184" spans="2:65" s="1" customFormat="1" ht="13.5">
      <c r="B184" s="42"/>
      <c r="C184" s="64"/>
      <c r="D184" s="235" t="s">
        <v>369</v>
      </c>
      <c r="E184" s="64"/>
      <c r="F184" s="285" t="s">
        <v>3406</v>
      </c>
      <c r="G184" s="64"/>
      <c r="H184" s="64"/>
      <c r="I184" s="175"/>
      <c r="J184" s="64"/>
      <c r="K184" s="64"/>
      <c r="L184" s="62"/>
      <c r="M184" s="221"/>
      <c r="N184" s="43"/>
      <c r="O184" s="43"/>
      <c r="P184" s="43"/>
      <c r="Q184" s="43"/>
      <c r="R184" s="43"/>
      <c r="S184" s="43"/>
      <c r="T184" s="79"/>
      <c r="AT184" s="25" t="s">
        <v>369</v>
      </c>
      <c r="AU184" s="25" t="s">
        <v>79</v>
      </c>
    </row>
    <row r="185" spans="2:65" s="1" customFormat="1" ht="22.5" customHeight="1">
      <c r="B185" s="42"/>
      <c r="C185" s="207" t="s">
        <v>545</v>
      </c>
      <c r="D185" s="207" t="s">
        <v>363</v>
      </c>
      <c r="E185" s="208" t="s">
        <v>3407</v>
      </c>
      <c r="F185" s="209" t="s">
        <v>3408</v>
      </c>
      <c r="G185" s="210" t="s">
        <v>459</v>
      </c>
      <c r="H185" s="211">
        <v>2</v>
      </c>
      <c r="I185" s="212"/>
      <c r="J185" s="213">
        <f>ROUND(I185*H185,2)</f>
        <v>0</v>
      </c>
      <c r="K185" s="209" t="s">
        <v>367</v>
      </c>
      <c r="L185" s="62"/>
      <c r="M185" s="214" t="s">
        <v>21</v>
      </c>
      <c r="N185" s="215" t="s">
        <v>41</v>
      </c>
      <c r="O185" s="43"/>
      <c r="P185" s="216">
        <f>O185*H185</f>
        <v>0</v>
      </c>
      <c r="Q185" s="216">
        <v>8.4250000000000005E-2</v>
      </c>
      <c r="R185" s="216">
        <f>Q185*H185</f>
        <v>0.16850000000000001</v>
      </c>
      <c r="S185" s="216">
        <v>0</v>
      </c>
      <c r="T185" s="217">
        <f>S185*H185</f>
        <v>0</v>
      </c>
      <c r="AR185" s="25" t="s">
        <v>147</v>
      </c>
      <c r="AT185" s="25" t="s">
        <v>363</v>
      </c>
      <c r="AU185" s="25" t="s">
        <v>79</v>
      </c>
      <c r="AY185" s="25" t="s">
        <v>361</v>
      </c>
      <c r="BE185" s="218">
        <f>IF(N185="základní",J185,0)</f>
        <v>0</v>
      </c>
      <c r="BF185" s="218">
        <f>IF(N185="snížená",J185,0)</f>
        <v>0</v>
      </c>
      <c r="BG185" s="218">
        <f>IF(N185="zákl. přenesená",J185,0)</f>
        <v>0</v>
      </c>
      <c r="BH185" s="218">
        <f>IF(N185="sníž. přenesená",J185,0)</f>
        <v>0</v>
      </c>
      <c r="BI185" s="218">
        <f>IF(N185="nulová",J185,0)</f>
        <v>0</v>
      </c>
      <c r="BJ185" s="25" t="s">
        <v>77</v>
      </c>
      <c r="BK185" s="218">
        <f>ROUND(I185*H185,2)</f>
        <v>0</v>
      </c>
      <c r="BL185" s="25" t="s">
        <v>147</v>
      </c>
      <c r="BM185" s="25" t="s">
        <v>743</v>
      </c>
    </row>
    <row r="186" spans="2:65" s="1" customFormat="1" ht="13.5">
      <c r="B186" s="42"/>
      <c r="C186" s="64"/>
      <c r="D186" s="235" t="s">
        <v>369</v>
      </c>
      <c r="E186" s="64"/>
      <c r="F186" s="285" t="s">
        <v>3408</v>
      </c>
      <c r="G186" s="64"/>
      <c r="H186" s="64"/>
      <c r="I186" s="175"/>
      <c r="J186" s="64"/>
      <c r="K186" s="64"/>
      <c r="L186" s="62"/>
      <c r="M186" s="221"/>
      <c r="N186" s="43"/>
      <c r="O186" s="43"/>
      <c r="P186" s="43"/>
      <c r="Q186" s="43"/>
      <c r="R186" s="43"/>
      <c r="S186" s="43"/>
      <c r="T186" s="79"/>
      <c r="AT186" s="25" t="s">
        <v>369</v>
      </c>
      <c r="AU186" s="25" t="s">
        <v>79</v>
      </c>
    </row>
    <row r="187" spans="2:65" s="1" customFormat="1" ht="22.5" customHeight="1">
      <c r="B187" s="42"/>
      <c r="C187" s="273" t="s">
        <v>558</v>
      </c>
      <c r="D187" s="273" t="s">
        <v>952</v>
      </c>
      <c r="E187" s="274" t="s">
        <v>3409</v>
      </c>
      <c r="F187" s="275" t="s">
        <v>3410</v>
      </c>
      <c r="G187" s="276" t="s">
        <v>459</v>
      </c>
      <c r="H187" s="277">
        <v>2</v>
      </c>
      <c r="I187" s="278"/>
      <c r="J187" s="279">
        <f>ROUND(I187*H187,2)</f>
        <v>0</v>
      </c>
      <c r="K187" s="275" t="s">
        <v>367</v>
      </c>
      <c r="L187" s="280"/>
      <c r="M187" s="281" t="s">
        <v>21</v>
      </c>
      <c r="N187" s="282" t="s">
        <v>41</v>
      </c>
      <c r="O187" s="43"/>
      <c r="P187" s="216">
        <f>O187*H187</f>
        <v>0</v>
      </c>
      <c r="Q187" s="216">
        <v>0.14000000000000001</v>
      </c>
      <c r="R187" s="216">
        <f>Q187*H187</f>
        <v>0.28000000000000003</v>
      </c>
      <c r="S187" s="216">
        <v>0</v>
      </c>
      <c r="T187" s="217">
        <f>S187*H187</f>
        <v>0</v>
      </c>
      <c r="AR187" s="25" t="s">
        <v>417</v>
      </c>
      <c r="AT187" s="25" t="s">
        <v>952</v>
      </c>
      <c r="AU187" s="25" t="s">
        <v>79</v>
      </c>
      <c r="AY187" s="25" t="s">
        <v>361</v>
      </c>
      <c r="BE187" s="218">
        <f>IF(N187="základní",J187,0)</f>
        <v>0</v>
      </c>
      <c r="BF187" s="218">
        <f>IF(N187="snížená",J187,0)</f>
        <v>0</v>
      </c>
      <c r="BG187" s="218">
        <f>IF(N187="zákl. přenesená",J187,0)</f>
        <v>0</v>
      </c>
      <c r="BH187" s="218">
        <f>IF(N187="sníž. přenesená",J187,0)</f>
        <v>0</v>
      </c>
      <c r="BI187" s="218">
        <f>IF(N187="nulová",J187,0)</f>
        <v>0</v>
      </c>
      <c r="BJ187" s="25" t="s">
        <v>77</v>
      </c>
      <c r="BK187" s="218">
        <f>ROUND(I187*H187,2)</f>
        <v>0</v>
      </c>
      <c r="BL187" s="25" t="s">
        <v>147</v>
      </c>
      <c r="BM187" s="25" t="s">
        <v>3411</v>
      </c>
    </row>
    <row r="188" spans="2:65" s="1" customFormat="1" ht="13.5">
      <c r="B188" s="42"/>
      <c r="C188" s="64"/>
      <c r="D188" s="219" t="s">
        <v>369</v>
      </c>
      <c r="E188" s="64"/>
      <c r="F188" s="220" t="s">
        <v>3412</v>
      </c>
      <c r="G188" s="64"/>
      <c r="H188" s="64"/>
      <c r="I188" s="175"/>
      <c r="J188" s="64"/>
      <c r="K188" s="64"/>
      <c r="L188" s="62"/>
      <c r="M188" s="221"/>
      <c r="N188" s="43"/>
      <c r="O188" s="43"/>
      <c r="P188" s="43"/>
      <c r="Q188" s="43"/>
      <c r="R188" s="43"/>
      <c r="S188" s="43"/>
      <c r="T188" s="79"/>
      <c r="AT188" s="25" t="s">
        <v>369</v>
      </c>
      <c r="AU188" s="25" t="s">
        <v>79</v>
      </c>
    </row>
    <row r="189" spans="2:65" s="11" customFormat="1" ht="29.85" customHeight="1">
      <c r="B189" s="190"/>
      <c r="C189" s="191"/>
      <c r="D189" s="204" t="s">
        <v>69</v>
      </c>
      <c r="E189" s="205" t="s">
        <v>417</v>
      </c>
      <c r="F189" s="205" t="s">
        <v>3318</v>
      </c>
      <c r="G189" s="191"/>
      <c r="H189" s="191"/>
      <c r="I189" s="194"/>
      <c r="J189" s="206">
        <f>BK189</f>
        <v>0</v>
      </c>
      <c r="K189" s="191"/>
      <c r="L189" s="196"/>
      <c r="M189" s="197"/>
      <c r="N189" s="198"/>
      <c r="O189" s="198"/>
      <c r="P189" s="199">
        <f>SUM(P190:P222)</f>
        <v>0</v>
      </c>
      <c r="Q189" s="198"/>
      <c r="R189" s="199">
        <f>SUM(R190:R222)</f>
        <v>0.27003969999999999</v>
      </c>
      <c r="S189" s="198"/>
      <c r="T189" s="200">
        <f>SUM(T190:T222)</f>
        <v>0</v>
      </c>
      <c r="AR189" s="201" t="s">
        <v>77</v>
      </c>
      <c r="AT189" s="202" t="s">
        <v>69</v>
      </c>
      <c r="AU189" s="202" t="s">
        <v>77</v>
      </c>
      <c r="AY189" s="201" t="s">
        <v>361</v>
      </c>
      <c r="BK189" s="203">
        <f>SUM(BK190:BK222)</f>
        <v>0</v>
      </c>
    </row>
    <row r="190" spans="2:65" s="1" customFormat="1" ht="22.5" customHeight="1">
      <c r="B190" s="42"/>
      <c r="C190" s="207" t="s">
        <v>563</v>
      </c>
      <c r="D190" s="207" t="s">
        <v>363</v>
      </c>
      <c r="E190" s="208" t="s">
        <v>3413</v>
      </c>
      <c r="F190" s="209" t="s">
        <v>3414</v>
      </c>
      <c r="G190" s="210" t="s">
        <v>685</v>
      </c>
      <c r="H190" s="211">
        <v>34</v>
      </c>
      <c r="I190" s="212"/>
      <c r="J190" s="213">
        <f>ROUND(I190*H190,2)</f>
        <v>0</v>
      </c>
      <c r="K190" s="209" t="s">
        <v>367</v>
      </c>
      <c r="L190" s="62"/>
      <c r="M190" s="214" t="s">
        <v>21</v>
      </c>
      <c r="N190" s="215" t="s">
        <v>41</v>
      </c>
      <c r="O190" s="43"/>
      <c r="P190" s="216">
        <f>O190*H190</f>
        <v>0</v>
      </c>
      <c r="Q190" s="216">
        <v>1.0000000000000001E-5</v>
      </c>
      <c r="R190" s="216">
        <f>Q190*H190</f>
        <v>3.4000000000000002E-4</v>
      </c>
      <c r="S190" s="216">
        <v>0</v>
      </c>
      <c r="T190" s="217">
        <f>S190*H190</f>
        <v>0</v>
      </c>
      <c r="AR190" s="25" t="s">
        <v>147</v>
      </c>
      <c r="AT190" s="25" t="s">
        <v>363</v>
      </c>
      <c r="AU190" s="25" t="s">
        <v>79</v>
      </c>
      <c r="AY190" s="25" t="s">
        <v>361</v>
      </c>
      <c r="BE190" s="218">
        <f>IF(N190="základní",J190,0)</f>
        <v>0</v>
      </c>
      <c r="BF190" s="218">
        <f>IF(N190="snížená",J190,0)</f>
        <v>0</v>
      </c>
      <c r="BG190" s="218">
        <f>IF(N190="zákl. přenesená",J190,0)</f>
        <v>0</v>
      </c>
      <c r="BH190" s="218">
        <f>IF(N190="sníž. přenesená",J190,0)</f>
        <v>0</v>
      </c>
      <c r="BI190" s="218">
        <f>IF(N190="nulová",J190,0)</f>
        <v>0</v>
      </c>
      <c r="BJ190" s="25" t="s">
        <v>77</v>
      </c>
      <c r="BK190" s="218">
        <f>ROUND(I190*H190,2)</f>
        <v>0</v>
      </c>
      <c r="BL190" s="25" t="s">
        <v>147</v>
      </c>
      <c r="BM190" s="25" t="s">
        <v>754</v>
      </c>
    </row>
    <row r="191" spans="2:65" s="1" customFormat="1" ht="13.5">
      <c r="B191" s="42"/>
      <c r="C191" s="64"/>
      <c r="D191" s="219" t="s">
        <v>369</v>
      </c>
      <c r="E191" s="64"/>
      <c r="F191" s="220" t="s">
        <v>3414</v>
      </c>
      <c r="G191" s="64"/>
      <c r="H191" s="64"/>
      <c r="I191" s="175"/>
      <c r="J191" s="64"/>
      <c r="K191" s="64"/>
      <c r="L191" s="62"/>
      <c r="M191" s="221"/>
      <c r="N191" s="43"/>
      <c r="O191" s="43"/>
      <c r="P191" s="43"/>
      <c r="Q191" s="43"/>
      <c r="R191" s="43"/>
      <c r="S191" s="43"/>
      <c r="T191" s="79"/>
      <c r="AT191" s="25" t="s">
        <v>369</v>
      </c>
      <c r="AU191" s="25" t="s">
        <v>79</v>
      </c>
    </row>
    <row r="192" spans="2:65" s="13" customFormat="1" ht="13.5">
      <c r="B192" s="233"/>
      <c r="C192" s="234"/>
      <c r="D192" s="219" t="s">
        <v>371</v>
      </c>
      <c r="E192" s="245" t="s">
        <v>21</v>
      </c>
      <c r="F192" s="246" t="s">
        <v>3415</v>
      </c>
      <c r="G192" s="234"/>
      <c r="H192" s="247">
        <v>34</v>
      </c>
      <c r="I192" s="239"/>
      <c r="J192" s="234"/>
      <c r="K192" s="234"/>
      <c r="L192" s="240"/>
      <c r="M192" s="241"/>
      <c r="N192" s="242"/>
      <c r="O192" s="242"/>
      <c r="P192" s="242"/>
      <c r="Q192" s="242"/>
      <c r="R192" s="242"/>
      <c r="S192" s="242"/>
      <c r="T192" s="243"/>
      <c r="AT192" s="244" t="s">
        <v>371</v>
      </c>
      <c r="AU192" s="244" t="s">
        <v>79</v>
      </c>
      <c r="AV192" s="13" t="s">
        <v>79</v>
      </c>
      <c r="AW192" s="13" t="s">
        <v>33</v>
      </c>
      <c r="AX192" s="13" t="s">
        <v>70</v>
      </c>
      <c r="AY192" s="244" t="s">
        <v>361</v>
      </c>
    </row>
    <row r="193" spans="2:65" s="14" customFormat="1" ht="13.5">
      <c r="B193" s="248"/>
      <c r="C193" s="249"/>
      <c r="D193" s="235" t="s">
        <v>371</v>
      </c>
      <c r="E193" s="250" t="s">
        <v>21</v>
      </c>
      <c r="F193" s="251" t="s">
        <v>2712</v>
      </c>
      <c r="G193" s="249"/>
      <c r="H193" s="252">
        <v>34</v>
      </c>
      <c r="I193" s="253"/>
      <c r="J193" s="249"/>
      <c r="K193" s="249"/>
      <c r="L193" s="254"/>
      <c r="M193" s="255"/>
      <c r="N193" s="256"/>
      <c r="O193" s="256"/>
      <c r="P193" s="256"/>
      <c r="Q193" s="256"/>
      <c r="R193" s="256"/>
      <c r="S193" s="256"/>
      <c r="T193" s="257"/>
      <c r="AT193" s="258" t="s">
        <v>371</v>
      </c>
      <c r="AU193" s="258" t="s">
        <v>79</v>
      </c>
      <c r="AV193" s="14" t="s">
        <v>147</v>
      </c>
      <c r="AW193" s="14" t="s">
        <v>33</v>
      </c>
      <c r="AX193" s="14" t="s">
        <v>77</v>
      </c>
      <c r="AY193" s="258" t="s">
        <v>361</v>
      </c>
    </row>
    <row r="194" spans="2:65" s="1" customFormat="1" ht="22.5" customHeight="1">
      <c r="B194" s="42"/>
      <c r="C194" s="273" t="s">
        <v>573</v>
      </c>
      <c r="D194" s="273" t="s">
        <v>952</v>
      </c>
      <c r="E194" s="274" t="s">
        <v>3416</v>
      </c>
      <c r="F194" s="275" t="s">
        <v>3417</v>
      </c>
      <c r="G194" s="276" t="s">
        <v>614</v>
      </c>
      <c r="H194" s="277">
        <v>7.1050000000000004</v>
      </c>
      <c r="I194" s="278"/>
      <c r="J194" s="279">
        <f>ROUND(I194*H194,2)</f>
        <v>0</v>
      </c>
      <c r="K194" s="275" t="s">
        <v>367</v>
      </c>
      <c r="L194" s="280"/>
      <c r="M194" s="281" t="s">
        <v>21</v>
      </c>
      <c r="N194" s="282" t="s">
        <v>41</v>
      </c>
      <c r="O194" s="43"/>
      <c r="P194" s="216">
        <f>O194*H194</f>
        <v>0</v>
      </c>
      <c r="Q194" s="216">
        <v>2.1139999999999999E-2</v>
      </c>
      <c r="R194" s="216">
        <f>Q194*H194</f>
        <v>0.15019969999999999</v>
      </c>
      <c r="S194" s="216">
        <v>0</v>
      </c>
      <c r="T194" s="217">
        <f>S194*H194</f>
        <v>0</v>
      </c>
      <c r="AR194" s="25" t="s">
        <v>417</v>
      </c>
      <c r="AT194" s="25" t="s">
        <v>952</v>
      </c>
      <c r="AU194" s="25" t="s">
        <v>79</v>
      </c>
      <c r="AY194" s="25" t="s">
        <v>361</v>
      </c>
      <c r="BE194" s="218">
        <f>IF(N194="základní",J194,0)</f>
        <v>0</v>
      </c>
      <c r="BF194" s="218">
        <f>IF(N194="snížená",J194,0)</f>
        <v>0</v>
      </c>
      <c r="BG194" s="218">
        <f>IF(N194="zákl. přenesená",J194,0)</f>
        <v>0</v>
      </c>
      <c r="BH194" s="218">
        <f>IF(N194="sníž. přenesená",J194,0)</f>
        <v>0</v>
      </c>
      <c r="BI194" s="218">
        <f>IF(N194="nulová",J194,0)</f>
        <v>0</v>
      </c>
      <c r="BJ194" s="25" t="s">
        <v>77</v>
      </c>
      <c r="BK194" s="218">
        <f>ROUND(I194*H194,2)</f>
        <v>0</v>
      </c>
      <c r="BL194" s="25" t="s">
        <v>147</v>
      </c>
      <c r="BM194" s="25" t="s">
        <v>765</v>
      </c>
    </row>
    <row r="195" spans="2:65" s="1" customFormat="1" ht="13.5">
      <c r="B195" s="42"/>
      <c r="C195" s="64"/>
      <c r="D195" s="219" t="s">
        <v>369</v>
      </c>
      <c r="E195" s="64"/>
      <c r="F195" s="220" t="s">
        <v>3417</v>
      </c>
      <c r="G195" s="64"/>
      <c r="H195" s="64"/>
      <c r="I195" s="175"/>
      <c r="J195" s="64"/>
      <c r="K195" s="64"/>
      <c r="L195" s="62"/>
      <c r="M195" s="221"/>
      <c r="N195" s="43"/>
      <c r="O195" s="43"/>
      <c r="P195" s="43"/>
      <c r="Q195" s="43"/>
      <c r="R195" s="43"/>
      <c r="S195" s="43"/>
      <c r="T195" s="79"/>
      <c r="AT195" s="25" t="s">
        <v>369</v>
      </c>
      <c r="AU195" s="25" t="s">
        <v>79</v>
      </c>
    </row>
    <row r="196" spans="2:65" s="13" customFormat="1" ht="13.5">
      <c r="B196" s="233"/>
      <c r="C196" s="234"/>
      <c r="D196" s="219" t="s">
        <v>371</v>
      </c>
      <c r="E196" s="245" t="s">
        <v>21</v>
      </c>
      <c r="F196" s="246" t="s">
        <v>3418</v>
      </c>
      <c r="G196" s="234"/>
      <c r="H196" s="247">
        <v>7.1050000000000004</v>
      </c>
      <c r="I196" s="239"/>
      <c r="J196" s="234"/>
      <c r="K196" s="234"/>
      <c r="L196" s="240"/>
      <c r="M196" s="241"/>
      <c r="N196" s="242"/>
      <c r="O196" s="242"/>
      <c r="P196" s="242"/>
      <c r="Q196" s="242"/>
      <c r="R196" s="242"/>
      <c r="S196" s="242"/>
      <c r="T196" s="243"/>
      <c r="AT196" s="244" t="s">
        <v>371</v>
      </c>
      <c r="AU196" s="244" t="s">
        <v>79</v>
      </c>
      <c r="AV196" s="13" t="s">
        <v>79</v>
      </c>
      <c r="AW196" s="13" t="s">
        <v>33</v>
      </c>
      <c r="AX196" s="13" t="s">
        <v>70</v>
      </c>
      <c r="AY196" s="244" t="s">
        <v>361</v>
      </c>
    </row>
    <row r="197" spans="2:65" s="14" customFormat="1" ht="13.5">
      <c r="B197" s="248"/>
      <c r="C197" s="249"/>
      <c r="D197" s="235" t="s">
        <v>371</v>
      </c>
      <c r="E197" s="250" t="s">
        <v>21</v>
      </c>
      <c r="F197" s="251" t="s">
        <v>392</v>
      </c>
      <c r="G197" s="249"/>
      <c r="H197" s="252">
        <v>7.1050000000000004</v>
      </c>
      <c r="I197" s="253"/>
      <c r="J197" s="249"/>
      <c r="K197" s="249"/>
      <c r="L197" s="254"/>
      <c r="M197" s="255"/>
      <c r="N197" s="256"/>
      <c r="O197" s="256"/>
      <c r="P197" s="256"/>
      <c r="Q197" s="256"/>
      <c r="R197" s="256"/>
      <c r="S197" s="256"/>
      <c r="T197" s="257"/>
      <c r="AT197" s="258" t="s">
        <v>371</v>
      </c>
      <c r="AU197" s="258" t="s">
        <v>79</v>
      </c>
      <c r="AV197" s="14" t="s">
        <v>147</v>
      </c>
      <c r="AW197" s="14" t="s">
        <v>33</v>
      </c>
      <c r="AX197" s="14" t="s">
        <v>77</v>
      </c>
      <c r="AY197" s="258" t="s">
        <v>361</v>
      </c>
    </row>
    <row r="198" spans="2:65" s="1" customFormat="1" ht="22.5" customHeight="1">
      <c r="B198" s="42"/>
      <c r="C198" s="207" t="s">
        <v>580</v>
      </c>
      <c r="D198" s="207" t="s">
        <v>363</v>
      </c>
      <c r="E198" s="208" t="s">
        <v>3333</v>
      </c>
      <c r="F198" s="209" t="s">
        <v>3334</v>
      </c>
      <c r="G198" s="210" t="s">
        <v>685</v>
      </c>
      <c r="H198" s="211">
        <v>34</v>
      </c>
      <c r="I198" s="212"/>
      <c r="J198" s="213">
        <f>ROUND(I198*H198,2)</f>
        <v>0</v>
      </c>
      <c r="K198" s="209" t="s">
        <v>21</v>
      </c>
      <c r="L198" s="62"/>
      <c r="M198" s="214" t="s">
        <v>21</v>
      </c>
      <c r="N198" s="215" t="s">
        <v>41</v>
      </c>
      <c r="O198" s="43"/>
      <c r="P198" s="216">
        <f>O198*H198</f>
        <v>0</v>
      </c>
      <c r="Q198" s="216">
        <v>0</v>
      </c>
      <c r="R198" s="216">
        <f>Q198*H198</f>
        <v>0</v>
      </c>
      <c r="S198" s="216">
        <v>0</v>
      </c>
      <c r="T198" s="217">
        <f>S198*H198</f>
        <v>0</v>
      </c>
      <c r="AR198" s="25" t="s">
        <v>147</v>
      </c>
      <c r="AT198" s="25" t="s">
        <v>363</v>
      </c>
      <c r="AU198" s="25" t="s">
        <v>79</v>
      </c>
      <c r="AY198" s="25" t="s">
        <v>361</v>
      </c>
      <c r="BE198" s="218">
        <f>IF(N198="základní",J198,0)</f>
        <v>0</v>
      </c>
      <c r="BF198" s="218">
        <f>IF(N198="snížená",J198,0)</f>
        <v>0</v>
      </c>
      <c r="BG198" s="218">
        <f>IF(N198="zákl. přenesená",J198,0)</f>
        <v>0</v>
      </c>
      <c r="BH198" s="218">
        <f>IF(N198="sníž. přenesená",J198,0)</f>
        <v>0</v>
      </c>
      <c r="BI198" s="218">
        <f>IF(N198="nulová",J198,0)</f>
        <v>0</v>
      </c>
      <c r="BJ198" s="25" t="s">
        <v>77</v>
      </c>
      <c r="BK198" s="218">
        <f>ROUND(I198*H198,2)</f>
        <v>0</v>
      </c>
      <c r="BL198" s="25" t="s">
        <v>147</v>
      </c>
      <c r="BM198" s="25" t="s">
        <v>785</v>
      </c>
    </row>
    <row r="199" spans="2:65" s="1" customFormat="1" ht="13.5">
      <c r="B199" s="42"/>
      <c r="C199" s="64"/>
      <c r="D199" s="235" t="s">
        <v>369</v>
      </c>
      <c r="E199" s="64"/>
      <c r="F199" s="285" t="s">
        <v>3334</v>
      </c>
      <c r="G199" s="64"/>
      <c r="H199" s="64"/>
      <c r="I199" s="175"/>
      <c r="J199" s="64"/>
      <c r="K199" s="64"/>
      <c r="L199" s="62"/>
      <c r="M199" s="221"/>
      <c r="N199" s="43"/>
      <c r="O199" s="43"/>
      <c r="P199" s="43"/>
      <c r="Q199" s="43"/>
      <c r="R199" s="43"/>
      <c r="S199" s="43"/>
      <c r="T199" s="79"/>
      <c r="AT199" s="25" t="s">
        <v>369</v>
      </c>
      <c r="AU199" s="25" t="s">
        <v>79</v>
      </c>
    </row>
    <row r="200" spans="2:65" s="1" customFormat="1" ht="31.5" customHeight="1">
      <c r="B200" s="42"/>
      <c r="C200" s="207" t="s">
        <v>588</v>
      </c>
      <c r="D200" s="207" t="s">
        <v>363</v>
      </c>
      <c r="E200" s="208" t="s">
        <v>3419</v>
      </c>
      <c r="F200" s="209" t="s">
        <v>3420</v>
      </c>
      <c r="G200" s="210" t="s">
        <v>614</v>
      </c>
      <c r="H200" s="211">
        <v>1</v>
      </c>
      <c r="I200" s="212"/>
      <c r="J200" s="213">
        <f>ROUND(I200*H200,2)</f>
        <v>0</v>
      </c>
      <c r="K200" s="209" t="s">
        <v>21</v>
      </c>
      <c r="L200" s="62"/>
      <c r="M200" s="214" t="s">
        <v>21</v>
      </c>
      <c r="N200" s="215" t="s">
        <v>41</v>
      </c>
      <c r="O200" s="43"/>
      <c r="P200" s="216">
        <f>O200*H200</f>
        <v>0</v>
      </c>
      <c r="Q200" s="216">
        <v>0</v>
      </c>
      <c r="R200" s="216">
        <f>Q200*H200</f>
        <v>0</v>
      </c>
      <c r="S200" s="216">
        <v>0</v>
      </c>
      <c r="T200" s="217">
        <f>S200*H200</f>
        <v>0</v>
      </c>
      <c r="AR200" s="25" t="s">
        <v>147</v>
      </c>
      <c r="AT200" s="25" t="s">
        <v>363</v>
      </c>
      <c r="AU200" s="25" t="s">
        <v>79</v>
      </c>
      <c r="AY200" s="25" t="s">
        <v>361</v>
      </c>
      <c r="BE200" s="218">
        <f>IF(N200="základní",J200,0)</f>
        <v>0</v>
      </c>
      <c r="BF200" s="218">
        <f>IF(N200="snížená",J200,0)</f>
        <v>0</v>
      </c>
      <c r="BG200" s="218">
        <f>IF(N200="zákl. přenesená",J200,0)</f>
        <v>0</v>
      </c>
      <c r="BH200" s="218">
        <f>IF(N200="sníž. přenesená",J200,0)</f>
        <v>0</v>
      </c>
      <c r="BI200" s="218">
        <f>IF(N200="nulová",J200,0)</f>
        <v>0</v>
      </c>
      <c r="BJ200" s="25" t="s">
        <v>77</v>
      </c>
      <c r="BK200" s="218">
        <f>ROUND(I200*H200,2)</f>
        <v>0</v>
      </c>
      <c r="BL200" s="25" t="s">
        <v>147</v>
      </c>
      <c r="BM200" s="25" t="s">
        <v>804</v>
      </c>
    </row>
    <row r="201" spans="2:65" s="1" customFormat="1" ht="27">
      <c r="B201" s="42"/>
      <c r="C201" s="64"/>
      <c r="D201" s="219" t="s">
        <v>369</v>
      </c>
      <c r="E201" s="64"/>
      <c r="F201" s="220" t="s">
        <v>3420</v>
      </c>
      <c r="G201" s="64"/>
      <c r="H201" s="64"/>
      <c r="I201" s="175"/>
      <c r="J201" s="64"/>
      <c r="K201" s="64"/>
      <c r="L201" s="62"/>
      <c r="M201" s="221"/>
      <c r="N201" s="43"/>
      <c r="O201" s="43"/>
      <c r="P201" s="43"/>
      <c r="Q201" s="43"/>
      <c r="R201" s="43"/>
      <c r="S201" s="43"/>
      <c r="T201" s="79"/>
      <c r="AT201" s="25" t="s">
        <v>369</v>
      </c>
      <c r="AU201" s="25" t="s">
        <v>79</v>
      </c>
    </row>
    <row r="202" spans="2:65" s="1" customFormat="1" ht="27">
      <c r="B202" s="42"/>
      <c r="C202" s="64"/>
      <c r="D202" s="235" t="s">
        <v>974</v>
      </c>
      <c r="E202" s="64"/>
      <c r="F202" s="289" t="s">
        <v>3421</v>
      </c>
      <c r="G202" s="64"/>
      <c r="H202" s="64"/>
      <c r="I202" s="175"/>
      <c r="J202" s="64"/>
      <c r="K202" s="64"/>
      <c r="L202" s="62"/>
      <c r="M202" s="221"/>
      <c r="N202" s="43"/>
      <c r="O202" s="43"/>
      <c r="P202" s="43"/>
      <c r="Q202" s="43"/>
      <c r="R202" s="43"/>
      <c r="S202" s="43"/>
      <c r="T202" s="79"/>
      <c r="AT202" s="25" t="s">
        <v>974</v>
      </c>
      <c r="AU202" s="25" t="s">
        <v>79</v>
      </c>
    </row>
    <row r="203" spans="2:65" s="1" customFormat="1" ht="22.5" customHeight="1">
      <c r="B203" s="42"/>
      <c r="C203" s="207" t="s">
        <v>595</v>
      </c>
      <c r="D203" s="207" t="s">
        <v>363</v>
      </c>
      <c r="E203" s="208" t="s">
        <v>3422</v>
      </c>
      <c r="F203" s="209" t="s">
        <v>3423</v>
      </c>
      <c r="G203" s="210" t="s">
        <v>614</v>
      </c>
      <c r="H203" s="211">
        <v>2</v>
      </c>
      <c r="I203" s="212"/>
      <c r="J203" s="213">
        <f>ROUND(I203*H203,2)</f>
        <v>0</v>
      </c>
      <c r="K203" s="209" t="s">
        <v>21</v>
      </c>
      <c r="L203" s="62"/>
      <c r="M203" s="214" t="s">
        <v>21</v>
      </c>
      <c r="N203" s="215" t="s">
        <v>41</v>
      </c>
      <c r="O203" s="43"/>
      <c r="P203" s="216">
        <f>O203*H203</f>
        <v>0</v>
      </c>
      <c r="Q203" s="216">
        <v>0</v>
      </c>
      <c r="R203" s="216">
        <f>Q203*H203</f>
        <v>0</v>
      </c>
      <c r="S203" s="216">
        <v>0</v>
      </c>
      <c r="T203" s="217">
        <f>S203*H203</f>
        <v>0</v>
      </c>
      <c r="AR203" s="25" t="s">
        <v>147</v>
      </c>
      <c r="AT203" s="25" t="s">
        <v>363</v>
      </c>
      <c r="AU203" s="25" t="s">
        <v>79</v>
      </c>
      <c r="AY203" s="25" t="s">
        <v>361</v>
      </c>
      <c r="BE203" s="218">
        <f>IF(N203="základní",J203,0)</f>
        <v>0</v>
      </c>
      <c r="BF203" s="218">
        <f>IF(N203="snížená",J203,0)</f>
        <v>0</v>
      </c>
      <c r="BG203" s="218">
        <f>IF(N203="zákl. přenesená",J203,0)</f>
        <v>0</v>
      </c>
      <c r="BH203" s="218">
        <f>IF(N203="sníž. přenesená",J203,0)</f>
        <v>0</v>
      </c>
      <c r="BI203" s="218">
        <f>IF(N203="nulová",J203,0)</f>
        <v>0</v>
      </c>
      <c r="BJ203" s="25" t="s">
        <v>77</v>
      </c>
      <c r="BK203" s="218">
        <f>ROUND(I203*H203,2)</f>
        <v>0</v>
      </c>
      <c r="BL203" s="25" t="s">
        <v>147</v>
      </c>
      <c r="BM203" s="25" t="s">
        <v>820</v>
      </c>
    </row>
    <row r="204" spans="2:65" s="1" customFormat="1" ht="13.5">
      <c r="B204" s="42"/>
      <c r="C204" s="64"/>
      <c r="D204" s="219" t="s">
        <v>369</v>
      </c>
      <c r="E204" s="64"/>
      <c r="F204" s="220" t="s">
        <v>3423</v>
      </c>
      <c r="G204" s="64"/>
      <c r="H204" s="64"/>
      <c r="I204" s="175"/>
      <c r="J204" s="64"/>
      <c r="K204" s="64"/>
      <c r="L204" s="62"/>
      <c r="M204" s="221"/>
      <c r="N204" s="43"/>
      <c r="O204" s="43"/>
      <c r="P204" s="43"/>
      <c r="Q204" s="43"/>
      <c r="R204" s="43"/>
      <c r="S204" s="43"/>
      <c r="T204" s="79"/>
      <c r="AT204" s="25" t="s">
        <v>369</v>
      </c>
      <c r="AU204" s="25" t="s">
        <v>79</v>
      </c>
    </row>
    <row r="205" spans="2:65" s="13" customFormat="1" ht="13.5">
      <c r="B205" s="233"/>
      <c r="C205" s="234"/>
      <c r="D205" s="219" t="s">
        <v>371</v>
      </c>
      <c r="E205" s="245" t="s">
        <v>21</v>
      </c>
      <c r="F205" s="246" t="s">
        <v>3424</v>
      </c>
      <c r="G205" s="234"/>
      <c r="H205" s="247">
        <v>2</v>
      </c>
      <c r="I205" s="239"/>
      <c r="J205" s="234"/>
      <c r="K205" s="234"/>
      <c r="L205" s="240"/>
      <c r="M205" s="241"/>
      <c r="N205" s="242"/>
      <c r="O205" s="242"/>
      <c r="P205" s="242"/>
      <c r="Q205" s="242"/>
      <c r="R205" s="242"/>
      <c r="S205" s="242"/>
      <c r="T205" s="243"/>
      <c r="AT205" s="244" t="s">
        <v>371</v>
      </c>
      <c r="AU205" s="244" t="s">
        <v>79</v>
      </c>
      <c r="AV205" s="13" t="s">
        <v>79</v>
      </c>
      <c r="AW205" s="13" t="s">
        <v>33</v>
      </c>
      <c r="AX205" s="13" t="s">
        <v>70</v>
      </c>
      <c r="AY205" s="244" t="s">
        <v>361</v>
      </c>
    </row>
    <row r="206" spans="2:65" s="14" customFormat="1" ht="13.5">
      <c r="B206" s="248"/>
      <c r="C206" s="249"/>
      <c r="D206" s="235" t="s">
        <v>371</v>
      </c>
      <c r="E206" s="250" t="s">
        <v>21</v>
      </c>
      <c r="F206" s="251" t="s">
        <v>2712</v>
      </c>
      <c r="G206" s="249"/>
      <c r="H206" s="252">
        <v>2</v>
      </c>
      <c r="I206" s="253"/>
      <c r="J206" s="249"/>
      <c r="K206" s="249"/>
      <c r="L206" s="254"/>
      <c r="M206" s="255"/>
      <c r="N206" s="256"/>
      <c r="O206" s="256"/>
      <c r="P206" s="256"/>
      <c r="Q206" s="256"/>
      <c r="R206" s="256"/>
      <c r="S206" s="256"/>
      <c r="T206" s="257"/>
      <c r="AT206" s="258" t="s">
        <v>371</v>
      </c>
      <c r="AU206" s="258" t="s">
        <v>79</v>
      </c>
      <c r="AV206" s="14" t="s">
        <v>147</v>
      </c>
      <c r="AW206" s="14" t="s">
        <v>33</v>
      </c>
      <c r="AX206" s="14" t="s">
        <v>77</v>
      </c>
      <c r="AY206" s="258" t="s">
        <v>361</v>
      </c>
    </row>
    <row r="207" spans="2:65" s="1" customFormat="1" ht="31.5" customHeight="1">
      <c r="B207" s="42"/>
      <c r="C207" s="207" t="s">
        <v>601</v>
      </c>
      <c r="D207" s="207" t="s">
        <v>363</v>
      </c>
      <c r="E207" s="208" t="s">
        <v>3425</v>
      </c>
      <c r="F207" s="209" t="s">
        <v>3426</v>
      </c>
      <c r="G207" s="210" t="s">
        <v>614</v>
      </c>
      <c r="H207" s="211">
        <v>2</v>
      </c>
      <c r="I207" s="212"/>
      <c r="J207" s="213">
        <f>ROUND(I207*H207,2)</f>
        <v>0</v>
      </c>
      <c r="K207" s="209" t="s">
        <v>367</v>
      </c>
      <c r="L207" s="62"/>
      <c r="M207" s="214" t="s">
        <v>21</v>
      </c>
      <c r="N207" s="215" t="s">
        <v>41</v>
      </c>
      <c r="O207" s="43"/>
      <c r="P207" s="216">
        <f>O207*H207</f>
        <v>0</v>
      </c>
      <c r="Q207" s="216">
        <v>1.8180000000000002E-2</v>
      </c>
      <c r="R207" s="216">
        <f>Q207*H207</f>
        <v>3.6360000000000003E-2</v>
      </c>
      <c r="S207" s="216">
        <v>0</v>
      </c>
      <c r="T207" s="217">
        <f>S207*H207</f>
        <v>0</v>
      </c>
      <c r="AR207" s="25" t="s">
        <v>147</v>
      </c>
      <c r="AT207" s="25" t="s">
        <v>363</v>
      </c>
      <c r="AU207" s="25" t="s">
        <v>79</v>
      </c>
      <c r="AY207" s="25" t="s">
        <v>361</v>
      </c>
      <c r="BE207" s="218">
        <f>IF(N207="základní",J207,0)</f>
        <v>0</v>
      </c>
      <c r="BF207" s="218">
        <f>IF(N207="snížená",J207,0)</f>
        <v>0</v>
      </c>
      <c r="BG207" s="218">
        <f>IF(N207="zákl. přenesená",J207,0)</f>
        <v>0</v>
      </c>
      <c r="BH207" s="218">
        <f>IF(N207="sníž. přenesená",J207,0)</f>
        <v>0</v>
      </c>
      <c r="BI207" s="218">
        <f>IF(N207="nulová",J207,0)</f>
        <v>0</v>
      </c>
      <c r="BJ207" s="25" t="s">
        <v>77</v>
      </c>
      <c r="BK207" s="218">
        <f>ROUND(I207*H207,2)</f>
        <v>0</v>
      </c>
      <c r="BL207" s="25" t="s">
        <v>147</v>
      </c>
      <c r="BM207" s="25" t="s">
        <v>830</v>
      </c>
    </row>
    <row r="208" spans="2:65" s="1" customFormat="1" ht="13.5">
      <c r="B208" s="42"/>
      <c r="C208" s="64"/>
      <c r="D208" s="235" t="s">
        <v>369</v>
      </c>
      <c r="E208" s="64"/>
      <c r="F208" s="285" t="s">
        <v>3426</v>
      </c>
      <c r="G208" s="64"/>
      <c r="H208" s="64"/>
      <c r="I208" s="175"/>
      <c r="J208" s="64"/>
      <c r="K208" s="64"/>
      <c r="L208" s="62"/>
      <c r="M208" s="221"/>
      <c r="N208" s="43"/>
      <c r="O208" s="43"/>
      <c r="P208" s="43"/>
      <c r="Q208" s="43"/>
      <c r="R208" s="43"/>
      <c r="S208" s="43"/>
      <c r="T208" s="79"/>
      <c r="AT208" s="25" t="s">
        <v>369</v>
      </c>
      <c r="AU208" s="25" t="s">
        <v>79</v>
      </c>
    </row>
    <row r="209" spans="2:65" s="1" customFormat="1" ht="22.5" customHeight="1">
      <c r="B209" s="42"/>
      <c r="C209" s="207" t="s">
        <v>611</v>
      </c>
      <c r="D209" s="207" t="s">
        <v>363</v>
      </c>
      <c r="E209" s="208" t="s">
        <v>3427</v>
      </c>
      <c r="F209" s="209" t="s">
        <v>3428</v>
      </c>
      <c r="G209" s="210" t="s">
        <v>614</v>
      </c>
      <c r="H209" s="211">
        <v>2</v>
      </c>
      <c r="I209" s="212"/>
      <c r="J209" s="213">
        <f>ROUND(I209*H209,2)</f>
        <v>0</v>
      </c>
      <c r="K209" s="209" t="s">
        <v>367</v>
      </c>
      <c r="L209" s="62"/>
      <c r="M209" s="214" t="s">
        <v>21</v>
      </c>
      <c r="N209" s="215" t="s">
        <v>41</v>
      </c>
      <c r="O209" s="43"/>
      <c r="P209" s="216">
        <f>O209*H209</f>
        <v>0</v>
      </c>
      <c r="Q209" s="216">
        <v>6.2199999999999998E-3</v>
      </c>
      <c r="R209" s="216">
        <f>Q209*H209</f>
        <v>1.244E-2</v>
      </c>
      <c r="S209" s="216">
        <v>0</v>
      </c>
      <c r="T209" s="217">
        <f>S209*H209</f>
        <v>0</v>
      </c>
      <c r="AR209" s="25" t="s">
        <v>147</v>
      </c>
      <c r="AT209" s="25" t="s">
        <v>363</v>
      </c>
      <c r="AU209" s="25" t="s">
        <v>79</v>
      </c>
      <c r="AY209" s="25" t="s">
        <v>361</v>
      </c>
      <c r="BE209" s="218">
        <f>IF(N209="základní",J209,0)</f>
        <v>0</v>
      </c>
      <c r="BF209" s="218">
        <f>IF(N209="snížená",J209,0)</f>
        <v>0</v>
      </c>
      <c r="BG209" s="218">
        <f>IF(N209="zákl. přenesená",J209,0)</f>
        <v>0</v>
      </c>
      <c r="BH209" s="218">
        <f>IF(N209="sníž. přenesená",J209,0)</f>
        <v>0</v>
      </c>
      <c r="BI209" s="218">
        <f>IF(N209="nulová",J209,0)</f>
        <v>0</v>
      </c>
      <c r="BJ209" s="25" t="s">
        <v>77</v>
      </c>
      <c r="BK209" s="218">
        <f>ROUND(I209*H209,2)</f>
        <v>0</v>
      </c>
      <c r="BL209" s="25" t="s">
        <v>147</v>
      </c>
      <c r="BM209" s="25" t="s">
        <v>841</v>
      </c>
    </row>
    <row r="210" spans="2:65" s="1" customFormat="1" ht="13.5">
      <c r="B210" s="42"/>
      <c r="C210" s="64"/>
      <c r="D210" s="235" t="s">
        <v>369</v>
      </c>
      <c r="E210" s="64"/>
      <c r="F210" s="285" t="s">
        <v>3428</v>
      </c>
      <c r="G210" s="64"/>
      <c r="H210" s="64"/>
      <c r="I210" s="175"/>
      <c r="J210" s="64"/>
      <c r="K210" s="64"/>
      <c r="L210" s="62"/>
      <c r="M210" s="221"/>
      <c r="N210" s="43"/>
      <c r="O210" s="43"/>
      <c r="P210" s="43"/>
      <c r="Q210" s="43"/>
      <c r="R210" s="43"/>
      <c r="S210" s="43"/>
      <c r="T210" s="79"/>
      <c r="AT210" s="25" t="s">
        <v>369</v>
      </c>
      <c r="AU210" s="25" t="s">
        <v>79</v>
      </c>
    </row>
    <row r="211" spans="2:65" s="1" customFormat="1" ht="22.5" customHeight="1">
      <c r="B211" s="42"/>
      <c r="C211" s="207" t="s">
        <v>619</v>
      </c>
      <c r="D211" s="207" t="s">
        <v>363</v>
      </c>
      <c r="E211" s="208" t="s">
        <v>3429</v>
      </c>
      <c r="F211" s="209" t="s">
        <v>3430</v>
      </c>
      <c r="G211" s="210" t="s">
        <v>614</v>
      </c>
      <c r="H211" s="211">
        <v>2</v>
      </c>
      <c r="I211" s="212"/>
      <c r="J211" s="213">
        <f>ROUND(I211*H211,2)</f>
        <v>0</v>
      </c>
      <c r="K211" s="209" t="s">
        <v>367</v>
      </c>
      <c r="L211" s="62"/>
      <c r="M211" s="214" t="s">
        <v>21</v>
      </c>
      <c r="N211" s="215" t="s">
        <v>41</v>
      </c>
      <c r="O211" s="43"/>
      <c r="P211" s="216">
        <f>O211*H211</f>
        <v>0</v>
      </c>
      <c r="Q211" s="216">
        <v>0</v>
      </c>
      <c r="R211" s="216">
        <f>Q211*H211</f>
        <v>0</v>
      </c>
      <c r="S211" s="216">
        <v>0</v>
      </c>
      <c r="T211" s="217">
        <f>S211*H211</f>
        <v>0</v>
      </c>
      <c r="AR211" s="25" t="s">
        <v>147</v>
      </c>
      <c r="AT211" s="25" t="s">
        <v>363</v>
      </c>
      <c r="AU211" s="25" t="s">
        <v>79</v>
      </c>
      <c r="AY211" s="25" t="s">
        <v>361</v>
      </c>
      <c r="BE211" s="218">
        <f>IF(N211="základní",J211,0)</f>
        <v>0</v>
      </c>
      <c r="BF211" s="218">
        <f>IF(N211="snížená",J211,0)</f>
        <v>0</v>
      </c>
      <c r="BG211" s="218">
        <f>IF(N211="zákl. přenesená",J211,0)</f>
        <v>0</v>
      </c>
      <c r="BH211" s="218">
        <f>IF(N211="sníž. přenesená",J211,0)</f>
        <v>0</v>
      </c>
      <c r="BI211" s="218">
        <f>IF(N211="nulová",J211,0)</f>
        <v>0</v>
      </c>
      <c r="BJ211" s="25" t="s">
        <v>77</v>
      </c>
      <c r="BK211" s="218">
        <f>ROUND(I211*H211,2)</f>
        <v>0</v>
      </c>
      <c r="BL211" s="25" t="s">
        <v>147</v>
      </c>
      <c r="BM211" s="25" t="s">
        <v>888</v>
      </c>
    </row>
    <row r="212" spans="2:65" s="1" customFormat="1" ht="13.5">
      <c r="B212" s="42"/>
      <c r="C212" s="64"/>
      <c r="D212" s="235" t="s">
        <v>369</v>
      </c>
      <c r="E212" s="64"/>
      <c r="F212" s="285" t="s">
        <v>3430</v>
      </c>
      <c r="G212" s="64"/>
      <c r="H212" s="64"/>
      <c r="I212" s="175"/>
      <c r="J212" s="64"/>
      <c r="K212" s="64"/>
      <c r="L212" s="62"/>
      <c r="M212" s="221"/>
      <c r="N212" s="43"/>
      <c r="O212" s="43"/>
      <c r="P212" s="43"/>
      <c r="Q212" s="43"/>
      <c r="R212" s="43"/>
      <c r="S212" s="43"/>
      <c r="T212" s="79"/>
      <c r="AT212" s="25" t="s">
        <v>369</v>
      </c>
      <c r="AU212" s="25" t="s">
        <v>79</v>
      </c>
    </row>
    <row r="213" spans="2:65" s="1" customFormat="1" ht="31.5" customHeight="1">
      <c r="B213" s="42"/>
      <c r="C213" s="207" t="s">
        <v>626</v>
      </c>
      <c r="D213" s="207" t="s">
        <v>363</v>
      </c>
      <c r="E213" s="208" t="s">
        <v>3431</v>
      </c>
      <c r="F213" s="209" t="s">
        <v>3432</v>
      </c>
      <c r="G213" s="210" t="s">
        <v>614</v>
      </c>
      <c r="H213" s="211">
        <v>2</v>
      </c>
      <c r="I213" s="212"/>
      <c r="J213" s="213">
        <f>ROUND(I213*H213,2)</f>
        <v>0</v>
      </c>
      <c r="K213" s="209" t="s">
        <v>367</v>
      </c>
      <c r="L213" s="62"/>
      <c r="M213" s="214" t="s">
        <v>21</v>
      </c>
      <c r="N213" s="215" t="s">
        <v>41</v>
      </c>
      <c r="O213" s="43"/>
      <c r="P213" s="216">
        <f>O213*H213</f>
        <v>0</v>
      </c>
      <c r="Q213" s="216">
        <v>3.5349999999999999E-2</v>
      </c>
      <c r="R213" s="216">
        <f>Q213*H213</f>
        <v>7.0699999999999999E-2</v>
      </c>
      <c r="S213" s="216">
        <v>0</v>
      </c>
      <c r="T213" s="217">
        <f>S213*H213</f>
        <v>0</v>
      </c>
      <c r="AR213" s="25" t="s">
        <v>147</v>
      </c>
      <c r="AT213" s="25" t="s">
        <v>363</v>
      </c>
      <c r="AU213" s="25" t="s">
        <v>79</v>
      </c>
      <c r="AY213" s="25" t="s">
        <v>361</v>
      </c>
      <c r="BE213" s="218">
        <f>IF(N213="základní",J213,0)</f>
        <v>0</v>
      </c>
      <c r="BF213" s="218">
        <f>IF(N213="snížená",J213,0)</f>
        <v>0</v>
      </c>
      <c r="BG213" s="218">
        <f>IF(N213="zákl. přenesená",J213,0)</f>
        <v>0</v>
      </c>
      <c r="BH213" s="218">
        <f>IF(N213="sníž. přenesená",J213,0)</f>
        <v>0</v>
      </c>
      <c r="BI213" s="218">
        <f>IF(N213="nulová",J213,0)</f>
        <v>0</v>
      </c>
      <c r="BJ213" s="25" t="s">
        <v>77</v>
      </c>
      <c r="BK213" s="218">
        <f>ROUND(I213*H213,2)</f>
        <v>0</v>
      </c>
      <c r="BL213" s="25" t="s">
        <v>147</v>
      </c>
      <c r="BM213" s="25" t="s">
        <v>900</v>
      </c>
    </row>
    <row r="214" spans="2:65" s="1" customFormat="1" ht="13.5">
      <c r="B214" s="42"/>
      <c r="C214" s="64"/>
      <c r="D214" s="235" t="s">
        <v>369</v>
      </c>
      <c r="E214" s="64"/>
      <c r="F214" s="285" t="s">
        <v>3433</v>
      </c>
      <c r="G214" s="64"/>
      <c r="H214" s="64"/>
      <c r="I214" s="175"/>
      <c r="J214" s="64"/>
      <c r="K214" s="64"/>
      <c r="L214" s="62"/>
      <c r="M214" s="221"/>
      <c r="N214" s="43"/>
      <c r="O214" s="43"/>
      <c r="P214" s="43"/>
      <c r="Q214" s="43"/>
      <c r="R214" s="43"/>
      <c r="S214" s="43"/>
      <c r="T214" s="79"/>
      <c r="AT214" s="25" t="s">
        <v>369</v>
      </c>
      <c r="AU214" s="25" t="s">
        <v>79</v>
      </c>
    </row>
    <row r="215" spans="2:65" s="1" customFormat="1" ht="22.5" customHeight="1">
      <c r="B215" s="42"/>
      <c r="C215" s="207" t="s">
        <v>632</v>
      </c>
      <c r="D215" s="207" t="s">
        <v>363</v>
      </c>
      <c r="E215" s="208" t="s">
        <v>3434</v>
      </c>
      <c r="F215" s="209" t="s">
        <v>3435</v>
      </c>
      <c r="G215" s="210" t="s">
        <v>2840</v>
      </c>
      <c r="H215" s="211">
        <v>2</v>
      </c>
      <c r="I215" s="212"/>
      <c r="J215" s="213">
        <f>ROUND(I215*H215,2)</f>
        <v>0</v>
      </c>
      <c r="K215" s="209" t="s">
        <v>21</v>
      </c>
      <c r="L215" s="62"/>
      <c r="M215" s="214" t="s">
        <v>21</v>
      </c>
      <c r="N215" s="215" t="s">
        <v>41</v>
      </c>
      <c r="O215" s="43"/>
      <c r="P215" s="216">
        <f>O215*H215</f>
        <v>0</v>
      </c>
      <c r="Q215" s="216">
        <v>0</v>
      </c>
      <c r="R215" s="216">
        <f>Q215*H215</f>
        <v>0</v>
      </c>
      <c r="S215" s="216">
        <v>0</v>
      </c>
      <c r="T215" s="217">
        <f>S215*H215</f>
        <v>0</v>
      </c>
      <c r="AR215" s="25" t="s">
        <v>147</v>
      </c>
      <c r="AT215" s="25" t="s">
        <v>363</v>
      </c>
      <c r="AU215" s="25" t="s">
        <v>79</v>
      </c>
      <c r="AY215" s="25" t="s">
        <v>361</v>
      </c>
      <c r="BE215" s="218">
        <f>IF(N215="základní",J215,0)</f>
        <v>0</v>
      </c>
      <c r="BF215" s="218">
        <f>IF(N215="snížená",J215,0)</f>
        <v>0</v>
      </c>
      <c r="BG215" s="218">
        <f>IF(N215="zákl. přenesená",J215,0)</f>
        <v>0</v>
      </c>
      <c r="BH215" s="218">
        <f>IF(N215="sníž. přenesená",J215,0)</f>
        <v>0</v>
      </c>
      <c r="BI215" s="218">
        <f>IF(N215="nulová",J215,0)</f>
        <v>0</v>
      </c>
      <c r="BJ215" s="25" t="s">
        <v>77</v>
      </c>
      <c r="BK215" s="218">
        <f>ROUND(I215*H215,2)</f>
        <v>0</v>
      </c>
      <c r="BL215" s="25" t="s">
        <v>147</v>
      </c>
      <c r="BM215" s="25" t="s">
        <v>912</v>
      </c>
    </row>
    <row r="216" spans="2:65" s="1" customFormat="1" ht="13.5">
      <c r="B216" s="42"/>
      <c r="C216" s="64"/>
      <c r="D216" s="219" t="s">
        <v>369</v>
      </c>
      <c r="E216" s="64"/>
      <c r="F216" s="220" t="s">
        <v>3435</v>
      </c>
      <c r="G216" s="64"/>
      <c r="H216" s="64"/>
      <c r="I216" s="175"/>
      <c r="J216" s="64"/>
      <c r="K216" s="64"/>
      <c r="L216" s="62"/>
      <c r="M216" s="221"/>
      <c r="N216" s="43"/>
      <c r="O216" s="43"/>
      <c r="P216" s="43"/>
      <c r="Q216" s="43"/>
      <c r="R216" s="43"/>
      <c r="S216" s="43"/>
      <c r="T216" s="79"/>
      <c r="AT216" s="25" t="s">
        <v>369</v>
      </c>
      <c r="AU216" s="25" t="s">
        <v>79</v>
      </c>
    </row>
    <row r="217" spans="2:65" s="13" customFormat="1" ht="13.5">
      <c r="B217" s="233"/>
      <c r="C217" s="234"/>
      <c r="D217" s="219" t="s">
        <v>371</v>
      </c>
      <c r="E217" s="245" t="s">
        <v>21</v>
      </c>
      <c r="F217" s="246" t="s">
        <v>3436</v>
      </c>
      <c r="G217" s="234"/>
      <c r="H217" s="247">
        <v>2</v>
      </c>
      <c r="I217" s="239"/>
      <c r="J217" s="234"/>
      <c r="K217" s="234"/>
      <c r="L217" s="240"/>
      <c r="M217" s="241"/>
      <c r="N217" s="242"/>
      <c r="O217" s="242"/>
      <c r="P217" s="242"/>
      <c r="Q217" s="242"/>
      <c r="R217" s="242"/>
      <c r="S217" s="242"/>
      <c r="T217" s="243"/>
      <c r="AT217" s="244" t="s">
        <v>371</v>
      </c>
      <c r="AU217" s="244" t="s">
        <v>79</v>
      </c>
      <c r="AV217" s="13" t="s">
        <v>79</v>
      </c>
      <c r="AW217" s="13" t="s">
        <v>33</v>
      </c>
      <c r="AX217" s="13" t="s">
        <v>70</v>
      </c>
      <c r="AY217" s="244" t="s">
        <v>361</v>
      </c>
    </row>
    <row r="218" spans="2:65" s="14" customFormat="1" ht="13.5">
      <c r="B218" s="248"/>
      <c r="C218" s="249"/>
      <c r="D218" s="235" t="s">
        <v>371</v>
      </c>
      <c r="E218" s="250" t="s">
        <v>21</v>
      </c>
      <c r="F218" s="251" t="s">
        <v>2712</v>
      </c>
      <c r="G218" s="249"/>
      <c r="H218" s="252">
        <v>2</v>
      </c>
      <c r="I218" s="253"/>
      <c r="J218" s="249"/>
      <c r="K218" s="249"/>
      <c r="L218" s="254"/>
      <c r="M218" s="255"/>
      <c r="N218" s="256"/>
      <c r="O218" s="256"/>
      <c r="P218" s="256"/>
      <c r="Q218" s="256"/>
      <c r="R218" s="256"/>
      <c r="S218" s="256"/>
      <c r="T218" s="257"/>
      <c r="AT218" s="258" t="s">
        <v>371</v>
      </c>
      <c r="AU218" s="258" t="s">
        <v>79</v>
      </c>
      <c r="AV218" s="14" t="s">
        <v>147</v>
      </c>
      <c r="AW218" s="14" t="s">
        <v>33</v>
      </c>
      <c r="AX218" s="14" t="s">
        <v>77</v>
      </c>
      <c r="AY218" s="258" t="s">
        <v>361</v>
      </c>
    </row>
    <row r="219" spans="2:65" s="1" customFormat="1" ht="22.5" customHeight="1">
      <c r="B219" s="42"/>
      <c r="C219" s="207" t="s">
        <v>638</v>
      </c>
      <c r="D219" s="207" t="s">
        <v>363</v>
      </c>
      <c r="E219" s="208" t="s">
        <v>3437</v>
      </c>
      <c r="F219" s="209" t="s">
        <v>3438</v>
      </c>
      <c r="G219" s="210" t="s">
        <v>685</v>
      </c>
      <c r="H219" s="211">
        <v>34</v>
      </c>
      <c r="I219" s="212"/>
      <c r="J219" s="213">
        <f>ROUND(I219*H219,2)</f>
        <v>0</v>
      </c>
      <c r="K219" s="209" t="s">
        <v>21</v>
      </c>
      <c r="L219" s="62"/>
      <c r="M219" s="214" t="s">
        <v>21</v>
      </c>
      <c r="N219" s="215" t="s">
        <v>41</v>
      </c>
      <c r="O219" s="43"/>
      <c r="P219" s="216">
        <f>O219*H219</f>
        <v>0</v>
      </c>
      <c r="Q219" s="216">
        <v>0</v>
      </c>
      <c r="R219" s="216">
        <f>Q219*H219</f>
        <v>0</v>
      </c>
      <c r="S219" s="216">
        <v>0</v>
      </c>
      <c r="T219" s="217">
        <f>S219*H219</f>
        <v>0</v>
      </c>
      <c r="AR219" s="25" t="s">
        <v>147</v>
      </c>
      <c r="AT219" s="25" t="s">
        <v>363</v>
      </c>
      <c r="AU219" s="25" t="s">
        <v>79</v>
      </c>
      <c r="AY219" s="25" t="s">
        <v>361</v>
      </c>
      <c r="BE219" s="218">
        <f>IF(N219="základní",J219,0)</f>
        <v>0</v>
      </c>
      <c r="BF219" s="218">
        <f>IF(N219="snížená",J219,0)</f>
        <v>0</v>
      </c>
      <c r="BG219" s="218">
        <f>IF(N219="zákl. přenesená",J219,0)</f>
        <v>0</v>
      </c>
      <c r="BH219" s="218">
        <f>IF(N219="sníž. přenesená",J219,0)</f>
        <v>0</v>
      </c>
      <c r="BI219" s="218">
        <f>IF(N219="nulová",J219,0)</f>
        <v>0</v>
      </c>
      <c r="BJ219" s="25" t="s">
        <v>77</v>
      </c>
      <c r="BK219" s="218">
        <f>ROUND(I219*H219,2)</f>
        <v>0</v>
      </c>
      <c r="BL219" s="25" t="s">
        <v>147</v>
      </c>
      <c r="BM219" s="25" t="s">
        <v>922</v>
      </c>
    </row>
    <row r="220" spans="2:65" s="1" customFormat="1" ht="13.5">
      <c r="B220" s="42"/>
      <c r="C220" s="64"/>
      <c r="D220" s="219" t="s">
        <v>369</v>
      </c>
      <c r="E220" s="64"/>
      <c r="F220" s="220" t="s">
        <v>3438</v>
      </c>
      <c r="G220" s="64"/>
      <c r="H220" s="64"/>
      <c r="I220" s="175"/>
      <c r="J220" s="64"/>
      <c r="K220" s="64"/>
      <c r="L220" s="62"/>
      <c r="M220" s="221"/>
      <c r="N220" s="43"/>
      <c r="O220" s="43"/>
      <c r="P220" s="43"/>
      <c r="Q220" s="43"/>
      <c r="R220" s="43"/>
      <c r="S220" s="43"/>
      <c r="T220" s="79"/>
      <c r="AT220" s="25" t="s">
        <v>369</v>
      </c>
      <c r="AU220" s="25" t="s">
        <v>79</v>
      </c>
    </row>
    <row r="221" spans="2:65" s="13" customFormat="1" ht="13.5">
      <c r="B221" s="233"/>
      <c r="C221" s="234"/>
      <c r="D221" s="219" t="s">
        <v>371</v>
      </c>
      <c r="E221" s="245" t="s">
        <v>21</v>
      </c>
      <c r="F221" s="246" t="s">
        <v>3415</v>
      </c>
      <c r="G221" s="234"/>
      <c r="H221" s="247">
        <v>34</v>
      </c>
      <c r="I221" s="239"/>
      <c r="J221" s="234"/>
      <c r="K221" s="234"/>
      <c r="L221" s="240"/>
      <c r="M221" s="241"/>
      <c r="N221" s="242"/>
      <c r="O221" s="242"/>
      <c r="P221" s="242"/>
      <c r="Q221" s="242"/>
      <c r="R221" s="242"/>
      <c r="S221" s="242"/>
      <c r="T221" s="243"/>
      <c r="AT221" s="244" t="s">
        <v>371</v>
      </c>
      <c r="AU221" s="244" t="s">
        <v>79</v>
      </c>
      <c r="AV221" s="13" t="s">
        <v>79</v>
      </c>
      <c r="AW221" s="13" t="s">
        <v>33</v>
      </c>
      <c r="AX221" s="13" t="s">
        <v>70</v>
      </c>
      <c r="AY221" s="244" t="s">
        <v>361</v>
      </c>
    </row>
    <row r="222" spans="2:65" s="14" customFormat="1" ht="13.5">
      <c r="B222" s="248"/>
      <c r="C222" s="249"/>
      <c r="D222" s="219" t="s">
        <v>371</v>
      </c>
      <c r="E222" s="259" t="s">
        <v>21</v>
      </c>
      <c r="F222" s="260" t="s">
        <v>2712</v>
      </c>
      <c r="G222" s="249"/>
      <c r="H222" s="261">
        <v>34</v>
      </c>
      <c r="I222" s="253"/>
      <c r="J222" s="249"/>
      <c r="K222" s="249"/>
      <c r="L222" s="254"/>
      <c r="M222" s="255"/>
      <c r="N222" s="256"/>
      <c r="O222" s="256"/>
      <c r="P222" s="256"/>
      <c r="Q222" s="256"/>
      <c r="R222" s="256"/>
      <c r="S222" s="256"/>
      <c r="T222" s="257"/>
      <c r="AT222" s="258" t="s">
        <v>371</v>
      </c>
      <c r="AU222" s="258" t="s">
        <v>79</v>
      </c>
      <c r="AV222" s="14" t="s">
        <v>147</v>
      </c>
      <c r="AW222" s="14" t="s">
        <v>33</v>
      </c>
      <c r="AX222" s="14" t="s">
        <v>77</v>
      </c>
      <c r="AY222" s="258" t="s">
        <v>361</v>
      </c>
    </row>
    <row r="223" spans="2:65" s="11" customFormat="1" ht="29.85" customHeight="1">
      <c r="B223" s="190"/>
      <c r="C223" s="191"/>
      <c r="D223" s="204" t="s">
        <v>69</v>
      </c>
      <c r="E223" s="205" t="s">
        <v>424</v>
      </c>
      <c r="F223" s="205" t="s">
        <v>2737</v>
      </c>
      <c r="G223" s="191"/>
      <c r="H223" s="191"/>
      <c r="I223" s="194"/>
      <c r="J223" s="206">
        <f>BK223</f>
        <v>0</v>
      </c>
      <c r="K223" s="191"/>
      <c r="L223" s="196"/>
      <c r="M223" s="197"/>
      <c r="N223" s="198"/>
      <c r="O223" s="198"/>
      <c r="P223" s="199">
        <f>SUM(P224:P233)</f>
        <v>0</v>
      </c>
      <c r="Q223" s="198"/>
      <c r="R223" s="199">
        <f>SUM(R224:R233)</f>
        <v>0</v>
      </c>
      <c r="S223" s="198"/>
      <c r="T223" s="200">
        <f>SUM(T224:T233)</f>
        <v>0</v>
      </c>
      <c r="AR223" s="201" t="s">
        <v>77</v>
      </c>
      <c r="AT223" s="202" t="s">
        <v>69</v>
      </c>
      <c r="AU223" s="202" t="s">
        <v>77</v>
      </c>
      <c r="AY223" s="201" t="s">
        <v>361</v>
      </c>
      <c r="BK223" s="203">
        <f>SUM(BK224:BK233)</f>
        <v>0</v>
      </c>
    </row>
    <row r="224" spans="2:65" s="1" customFormat="1" ht="22.5" customHeight="1">
      <c r="B224" s="42"/>
      <c r="C224" s="207" t="s">
        <v>644</v>
      </c>
      <c r="D224" s="207" t="s">
        <v>363</v>
      </c>
      <c r="E224" s="208" t="s">
        <v>3439</v>
      </c>
      <c r="F224" s="209" t="s">
        <v>3440</v>
      </c>
      <c r="G224" s="210" t="s">
        <v>685</v>
      </c>
      <c r="H224" s="211">
        <v>10</v>
      </c>
      <c r="I224" s="212"/>
      <c r="J224" s="213">
        <f>ROUND(I224*H224,2)</f>
        <v>0</v>
      </c>
      <c r="K224" s="209" t="s">
        <v>367</v>
      </c>
      <c r="L224" s="62"/>
      <c r="M224" s="214" t="s">
        <v>21</v>
      </c>
      <c r="N224" s="215" t="s">
        <v>41</v>
      </c>
      <c r="O224" s="43"/>
      <c r="P224" s="216">
        <f>O224*H224</f>
        <v>0</v>
      </c>
      <c r="Q224" s="216">
        <v>0</v>
      </c>
      <c r="R224" s="216">
        <f>Q224*H224</f>
        <v>0</v>
      </c>
      <c r="S224" s="216">
        <v>0</v>
      </c>
      <c r="T224" s="217">
        <f>S224*H224</f>
        <v>0</v>
      </c>
      <c r="AR224" s="25" t="s">
        <v>147</v>
      </c>
      <c r="AT224" s="25" t="s">
        <v>363</v>
      </c>
      <c r="AU224" s="25" t="s">
        <v>79</v>
      </c>
      <c r="AY224" s="25" t="s">
        <v>361</v>
      </c>
      <c r="BE224" s="218">
        <f>IF(N224="základní",J224,0)</f>
        <v>0</v>
      </c>
      <c r="BF224" s="218">
        <f>IF(N224="snížená",J224,0)</f>
        <v>0</v>
      </c>
      <c r="BG224" s="218">
        <f>IF(N224="zákl. přenesená",J224,0)</f>
        <v>0</v>
      </c>
      <c r="BH224" s="218">
        <f>IF(N224="sníž. přenesená",J224,0)</f>
        <v>0</v>
      </c>
      <c r="BI224" s="218">
        <f>IF(N224="nulová",J224,0)</f>
        <v>0</v>
      </c>
      <c r="BJ224" s="25" t="s">
        <v>77</v>
      </c>
      <c r="BK224" s="218">
        <f>ROUND(I224*H224,2)</f>
        <v>0</v>
      </c>
      <c r="BL224" s="25" t="s">
        <v>147</v>
      </c>
      <c r="BM224" s="25" t="s">
        <v>951</v>
      </c>
    </row>
    <row r="225" spans="2:65" s="1" customFormat="1" ht="13.5">
      <c r="B225" s="42"/>
      <c r="C225" s="64"/>
      <c r="D225" s="219" t="s">
        <v>369</v>
      </c>
      <c r="E225" s="64"/>
      <c r="F225" s="220" t="s">
        <v>3440</v>
      </c>
      <c r="G225" s="64"/>
      <c r="H225" s="64"/>
      <c r="I225" s="175"/>
      <c r="J225" s="64"/>
      <c r="K225" s="64"/>
      <c r="L225" s="62"/>
      <c r="M225" s="221"/>
      <c r="N225" s="43"/>
      <c r="O225" s="43"/>
      <c r="P225" s="43"/>
      <c r="Q225" s="43"/>
      <c r="R225" s="43"/>
      <c r="S225" s="43"/>
      <c r="T225" s="79"/>
      <c r="AT225" s="25" t="s">
        <v>369</v>
      </c>
      <c r="AU225" s="25" t="s">
        <v>79</v>
      </c>
    </row>
    <row r="226" spans="2:65" s="13" customFormat="1" ht="13.5">
      <c r="B226" s="233"/>
      <c r="C226" s="234"/>
      <c r="D226" s="219" t="s">
        <v>371</v>
      </c>
      <c r="E226" s="245" t="s">
        <v>21</v>
      </c>
      <c r="F226" s="246" t="s">
        <v>3441</v>
      </c>
      <c r="G226" s="234"/>
      <c r="H226" s="247">
        <v>10</v>
      </c>
      <c r="I226" s="239"/>
      <c r="J226" s="234"/>
      <c r="K226" s="234"/>
      <c r="L226" s="240"/>
      <c r="M226" s="241"/>
      <c r="N226" s="242"/>
      <c r="O226" s="242"/>
      <c r="P226" s="242"/>
      <c r="Q226" s="242"/>
      <c r="R226" s="242"/>
      <c r="S226" s="242"/>
      <c r="T226" s="243"/>
      <c r="AT226" s="244" t="s">
        <v>371</v>
      </c>
      <c r="AU226" s="244" t="s">
        <v>79</v>
      </c>
      <c r="AV226" s="13" t="s">
        <v>79</v>
      </c>
      <c r="AW226" s="13" t="s">
        <v>33</v>
      </c>
      <c r="AX226" s="13" t="s">
        <v>70</v>
      </c>
      <c r="AY226" s="244" t="s">
        <v>361</v>
      </c>
    </row>
    <row r="227" spans="2:65" s="14" customFormat="1" ht="13.5">
      <c r="B227" s="248"/>
      <c r="C227" s="249"/>
      <c r="D227" s="235" t="s">
        <v>371</v>
      </c>
      <c r="E227" s="250" t="s">
        <v>21</v>
      </c>
      <c r="F227" s="251" t="s">
        <v>2712</v>
      </c>
      <c r="G227" s="249"/>
      <c r="H227" s="252">
        <v>10</v>
      </c>
      <c r="I227" s="253"/>
      <c r="J227" s="249"/>
      <c r="K227" s="249"/>
      <c r="L227" s="254"/>
      <c r="M227" s="255"/>
      <c r="N227" s="256"/>
      <c r="O227" s="256"/>
      <c r="P227" s="256"/>
      <c r="Q227" s="256"/>
      <c r="R227" s="256"/>
      <c r="S227" s="256"/>
      <c r="T227" s="257"/>
      <c r="AT227" s="258" t="s">
        <v>371</v>
      </c>
      <c r="AU227" s="258" t="s">
        <v>79</v>
      </c>
      <c r="AV227" s="14" t="s">
        <v>147</v>
      </c>
      <c r="AW227" s="14" t="s">
        <v>33</v>
      </c>
      <c r="AX227" s="14" t="s">
        <v>77</v>
      </c>
      <c r="AY227" s="258" t="s">
        <v>361</v>
      </c>
    </row>
    <row r="228" spans="2:65" s="1" customFormat="1" ht="22.5" customHeight="1">
      <c r="B228" s="42"/>
      <c r="C228" s="207" t="s">
        <v>650</v>
      </c>
      <c r="D228" s="207" t="s">
        <v>363</v>
      </c>
      <c r="E228" s="208" t="s">
        <v>3442</v>
      </c>
      <c r="F228" s="209" t="s">
        <v>3443</v>
      </c>
      <c r="G228" s="210" t="s">
        <v>685</v>
      </c>
      <c r="H228" s="211">
        <v>10</v>
      </c>
      <c r="I228" s="212"/>
      <c r="J228" s="213">
        <f>ROUND(I228*H228,2)</f>
        <v>0</v>
      </c>
      <c r="K228" s="209" t="s">
        <v>21</v>
      </c>
      <c r="L228" s="62"/>
      <c r="M228" s="214" t="s">
        <v>21</v>
      </c>
      <c r="N228" s="215" t="s">
        <v>41</v>
      </c>
      <c r="O228" s="43"/>
      <c r="P228" s="216">
        <f>O228*H228</f>
        <v>0</v>
      </c>
      <c r="Q228" s="216">
        <v>0</v>
      </c>
      <c r="R228" s="216">
        <f>Q228*H228</f>
        <v>0</v>
      </c>
      <c r="S228" s="216">
        <v>0</v>
      </c>
      <c r="T228" s="217">
        <f>S228*H228</f>
        <v>0</v>
      </c>
      <c r="AR228" s="25" t="s">
        <v>147</v>
      </c>
      <c r="AT228" s="25" t="s">
        <v>363</v>
      </c>
      <c r="AU228" s="25" t="s">
        <v>79</v>
      </c>
      <c r="AY228" s="25" t="s">
        <v>361</v>
      </c>
      <c r="BE228" s="218">
        <f>IF(N228="základní",J228,0)</f>
        <v>0</v>
      </c>
      <c r="BF228" s="218">
        <f>IF(N228="snížená",J228,0)</f>
        <v>0</v>
      </c>
      <c r="BG228" s="218">
        <f>IF(N228="zákl. přenesená",J228,0)</f>
        <v>0</v>
      </c>
      <c r="BH228" s="218">
        <f>IF(N228="sníž. přenesená",J228,0)</f>
        <v>0</v>
      </c>
      <c r="BI228" s="218">
        <f>IF(N228="nulová",J228,0)</f>
        <v>0</v>
      </c>
      <c r="BJ228" s="25" t="s">
        <v>77</v>
      </c>
      <c r="BK228" s="218">
        <f>ROUND(I228*H228,2)</f>
        <v>0</v>
      </c>
      <c r="BL228" s="25" t="s">
        <v>147</v>
      </c>
      <c r="BM228" s="25" t="s">
        <v>969</v>
      </c>
    </row>
    <row r="229" spans="2:65" s="1" customFormat="1" ht="13.5">
      <c r="B229" s="42"/>
      <c r="C229" s="64"/>
      <c r="D229" s="219" t="s">
        <v>369</v>
      </c>
      <c r="E229" s="64"/>
      <c r="F229" s="220" t="s">
        <v>3443</v>
      </c>
      <c r="G229" s="64"/>
      <c r="H229" s="64"/>
      <c r="I229" s="175"/>
      <c r="J229" s="64"/>
      <c r="K229" s="64"/>
      <c r="L229" s="62"/>
      <c r="M229" s="221"/>
      <c r="N229" s="43"/>
      <c r="O229" s="43"/>
      <c r="P229" s="43"/>
      <c r="Q229" s="43"/>
      <c r="R229" s="43"/>
      <c r="S229" s="43"/>
      <c r="T229" s="79"/>
      <c r="AT229" s="25" t="s">
        <v>369</v>
      </c>
      <c r="AU229" s="25" t="s">
        <v>79</v>
      </c>
    </row>
    <row r="230" spans="2:65" s="13" customFormat="1" ht="13.5">
      <c r="B230" s="233"/>
      <c r="C230" s="234"/>
      <c r="D230" s="219" t="s">
        <v>371</v>
      </c>
      <c r="E230" s="245" t="s">
        <v>21</v>
      </c>
      <c r="F230" s="246" t="s">
        <v>3441</v>
      </c>
      <c r="G230" s="234"/>
      <c r="H230" s="247">
        <v>10</v>
      </c>
      <c r="I230" s="239"/>
      <c r="J230" s="234"/>
      <c r="K230" s="234"/>
      <c r="L230" s="240"/>
      <c r="M230" s="241"/>
      <c r="N230" s="242"/>
      <c r="O230" s="242"/>
      <c r="P230" s="242"/>
      <c r="Q230" s="242"/>
      <c r="R230" s="242"/>
      <c r="S230" s="242"/>
      <c r="T230" s="243"/>
      <c r="AT230" s="244" t="s">
        <v>371</v>
      </c>
      <c r="AU230" s="244" t="s">
        <v>79</v>
      </c>
      <c r="AV230" s="13" t="s">
        <v>79</v>
      </c>
      <c r="AW230" s="13" t="s">
        <v>33</v>
      </c>
      <c r="AX230" s="13" t="s">
        <v>70</v>
      </c>
      <c r="AY230" s="244" t="s">
        <v>361</v>
      </c>
    </row>
    <row r="231" spans="2:65" s="14" customFormat="1" ht="13.5">
      <c r="B231" s="248"/>
      <c r="C231" s="249"/>
      <c r="D231" s="235" t="s">
        <v>371</v>
      </c>
      <c r="E231" s="250" t="s">
        <v>21</v>
      </c>
      <c r="F231" s="251" t="s">
        <v>2712</v>
      </c>
      <c r="G231" s="249"/>
      <c r="H231" s="252">
        <v>10</v>
      </c>
      <c r="I231" s="253"/>
      <c r="J231" s="249"/>
      <c r="K231" s="249"/>
      <c r="L231" s="254"/>
      <c r="M231" s="255"/>
      <c r="N231" s="256"/>
      <c r="O231" s="256"/>
      <c r="P231" s="256"/>
      <c r="Q231" s="256"/>
      <c r="R231" s="256"/>
      <c r="S231" s="256"/>
      <c r="T231" s="257"/>
      <c r="AT231" s="258" t="s">
        <v>371</v>
      </c>
      <c r="AU231" s="258" t="s">
        <v>79</v>
      </c>
      <c r="AV231" s="14" t="s">
        <v>147</v>
      </c>
      <c r="AW231" s="14" t="s">
        <v>33</v>
      </c>
      <c r="AX231" s="14" t="s">
        <v>77</v>
      </c>
      <c r="AY231" s="258" t="s">
        <v>361</v>
      </c>
    </row>
    <row r="232" spans="2:65" s="1" customFormat="1" ht="22.5" customHeight="1">
      <c r="B232" s="42"/>
      <c r="C232" s="207" t="s">
        <v>656</v>
      </c>
      <c r="D232" s="207" t="s">
        <v>363</v>
      </c>
      <c r="E232" s="208" t="s">
        <v>3444</v>
      </c>
      <c r="F232" s="209" t="s">
        <v>3445</v>
      </c>
      <c r="G232" s="210" t="s">
        <v>685</v>
      </c>
      <c r="H232" s="211">
        <v>10</v>
      </c>
      <c r="I232" s="212"/>
      <c r="J232" s="213">
        <f>ROUND(I232*H232,2)</f>
        <v>0</v>
      </c>
      <c r="K232" s="209" t="s">
        <v>367</v>
      </c>
      <c r="L232" s="62"/>
      <c r="M232" s="214" t="s">
        <v>21</v>
      </c>
      <c r="N232" s="215" t="s">
        <v>41</v>
      </c>
      <c r="O232" s="43"/>
      <c r="P232" s="216">
        <f>O232*H232</f>
        <v>0</v>
      </c>
      <c r="Q232" s="216">
        <v>0</v>
      </c>
      <c r="R232" s="216">
        <f>Q232*H232</f>
        <v>0</v>
      </c>
      <c r="S232" s="216">
        <v>0</v>
      </c>
      <c r="T232" s="217">
        <f>S232*H232</f>
        <v>0</v>
      </c>
      <c r="AR232" s="25" t="s">
        <v>147</v>
      </c>
      <c r="AT232" s="25" t="s">
        <v>363</v>
      </c>
      <c r="AU232" s="25" t="s">
        <v>79</v>
      </c>
      <c r="AY232" s="25" t="s">
        <v>361</v>
      </c>
      <c r="BE232" s="218">
        <f>IF(N232="základní",J232,0)</f>
        <v>0</v>
      </c>
      <c r="BF232" s="218">
        <f>IF(N232="snížená",J232,0)</f>
        <v>0</v>
      </c>
      <c r="BG232" s="218">
        <f>IF(N232="zákl. přenesená",J232,0)</f>
        <v>0</v>
      </c>
      <c r="BH232" s="218">
        <f>IF(N232="sníž. přenesená",J232,0)</f>
        <v>0</v>
      </c>
      <c r="BI232" s="218">
        <f>IF(N232="nulová",J232,0)</f>
        <v>0</v>
      </c>
      <c r="BJ232" s="25" t="s">
        <v>77</v>
      </c>
      <c r="BK232" s="218">
        <f>ROUND(I232*H232,2)</f>
        <v>0</v>
      </c>
      <c r="BL232" s="25" t="s">
        <v>147</v>
      </c>
      <c r="BM232" s="25" t="s">
        <v>982</v>
      </c>
    </row>
    <row r="233" spans="2:65" s="1" customFormat="1" ht="13.5">
      <c r="B233" s="42"/>
      <c r="C233" s="64"/>
      <c r="D233" s="219" t="s">
        <v>369</v>
      </c>
      <c r="E233" s="64"/>
      <c r="F233" s="220" t="s">
        <v>3445</v>
      </c>
      <c r="G233" s="64"/>
      <c r="H233" s="64"/>
      <c r="I233" s="175"/>
      <c r="J233" s="64"/>
      <c r="K233" s="64"/>
      <c r="L233" s="62"/>
      <c r="M233" s="221"/>
      <c r="N233" s="43"/>
      <c r="O233" s="43"/>
      <c r="P233" s="43"/>
      <c r="Q233" s="43"/>
      <c r="R233" s="43"/>
      <c r="S233" s="43"/>
      <c r="T233" s="79"/>
      <c r="AT233" s="25" t="s">
        <v>369</v>
      </c>
      <c r="AU233" s="25" t="s">
        <v>79</v>
      </c>
    </row>
    <row r="234" spans="2:65" s="11" customFormat="1" ht="29.85" customHeight="1">
      <c r="B234" s="190"/>
      <c r="C234" s="191"/>
      <c r="D234" s="204" t="s">
        <v>69</v>
      </c>
      <c r="E234" s="205" t="s">
        <v>1114</v>
      </c>
      <c r="F234" s="205" t="s">
        <v>1154</v>
      </c>
      <c r="G234" s="191"/>
      <c r="H234" s="191"/>
      <c r="I234" s="194"/>
      <c r="J234" s="206">
        <f>BK234</f>
        <v>0</v>
      </c>
      <c r="K234" s="191"/>
      <c r="L234" s="196"/>
      <c r="M234" s="197"/>
      <c r="N234" s="198"/>
      <c r="O234" s="198"/>
      <c r="P234" s="199">
        <f>SUM(P235:P243)</f>
        <v>0</v>
      </c>
      <c r="Q234" s="198"/>
      <c r="R234" s="199">
        <f>SUM(R235:R243)</f>
        <v>0</v>
      </c>
      <c r="S234" s="198"/>
      <c r="T234" s="200">
        <f>SUM(T235:T243)</f>
        <v>0</v>
      </c>
      <c r="AR234" s="201" t="s">
        <v>77</v>
      </c>
      <c r="AT234" s="202" t="s">
        <v>69</v>
      </c>
      <c r="AU234" s="202" t="s">
        <v>77</v>
      </c>
      <c r="AY234" s="201" t="s">
        <v>361</v>
      </c>
      <c r="BK234" s="203">
        <f>SUM(BK235:BK243)</f>
        <v>0</v>
      </c>
    </row>
    <row r="235" spans="2:65" s="1" customFormat="1" ht="22.5" customHeight="1">
      <c r="B235" s="42"/>
      <c r="C235" s="207" t="s">
        <v>662</v>
      </c>
      <c r="D235" s="207" t="s">
        <v>363</v>
      </c>
      <c r="E235" s="208" t="s">
        <v>3446</v>
      </c>
      <c r="F235" s="209" t="s">
        <v>3447</v>
      </c>
      <c r="G235" s="210" t="s">
        <v>447</v>
      </c>
      <c r="H235" s="211">
        <v>5.31</v>
      </c>
      <c r="I235" s="212"/>
      <c r="J235" s="213">
        <f>ROUND(I235*H235,2)</f>
        <v>0</v>
      </c>
      <c r="K235" s="209" t="s">
        <v>367</v>
      </c>
      <c r="L235" s="62"/>
      <c r="M235" s="214" t="s">
        <v>21</v>
      </c>
      <c r="N235" s="215" t="s">
        <v>41</v>
      </c>
      <c r="O235" s="43"/>
      <c r="P235" s="216">
        <f>O235*H235</f>
        <v>0</v>
      </c>
      <c r="Q235" s="216">
        <v>0</v>
      </c>
      <c r="R235" s="216">
        <f>Q235*H235</f>
        <v>0</v>
      </c>
      <c r="S235" s="216">
        <v>0</v>
      </c>
      <c r="T235" s="217">
        <f>S235*H235</f>
        <v>0</v>
      </c>
      <c r="AR235" s="25" t="s">
        <v>147</v>
      </c>
      <c r="AT235" s="25" t="s">
        <v>363</v>
      </c>
      <c r="AU235" s="25" t="s">
        <v>79</v>
      </c>
      <c r="AY235" s="25" t="s">
        <v>361</v>
      </c>
      <c r="BE235" s="218">
        <f>IF(N235="základní",J235,0)</f>
        <v>0</v>
      </c>
      <c r="BF235" s="218">
        <f>IF(N235="snížená",J235,0)</f>
        <v>0</v>
      </c>
      <c r="BG235" s="218">
        <f>IF(N235="zákl. přenesená",J235,0)</f>
        <v>0</v>
      </c>
      <c r="BH235" s="218">
        <f>IF(N235="sníž. přenesená",J235,0)</f>
        <v>0</v>
      </c>
      <c r="BI235" s="218">
        <f>IF(N235="nulová",J235,0)</f>
        <v>0</v>
      </c>
      <c r="BJ235" s="25" t="s">
        <v>77</v>
      </c>
      <c r="BK235" s="218">
        <f>ROUND(I235*H235,2)</f>
        <v>0</v>
      </c>
      <c r="BL235" s="25" t="s">
        <v>147</v>
      </c>
      <c r="BM235" s="25" t="s">
        <v>993</v>
      </c>
    </row>
    <row r="236" spans="2:65" s="1" customFormat="1" ht="13.5">
      <c r="B236" s="42"/>
      <c r="C236" s="64"/>
      <c r="D236" s="235" t="s">
        <v>369</v>
      </c>
      <c r="E236" s="64"/>
      <c r="F236" s="285" t="s">
        <v>3447</v>
      </c>
      <c r="G236" s="64"/>
      <c r="H236" s="64"/>
      <c r="I236" s="175"/>
      <c r="J236" s="64"/>
      <c r="K236" s="64"/>
      <c r="L236" s="62"/>
      <c r="M236" s="221"/>
      <c r="N236" s="43"/>
      <c r="O236" s="43"/>
      <c r="P236" s="43"/>
      <c r="Q236" s="43"/>
      <c r="R236" s="43"/>
      <c r="S236" s="43"/>
      <c r="T236" s="79"/>
      <c r="AT236" s="25" t="s">
        <v>369</v>
      </c>
      <c r="AU236" s="25" t="s">
        <v>79</v>
      </c>
    </row>
    <row r="237" spans="2:65" s="1" customFormat="1" ht="22.5" customHeight="1">
      <c r="B237" s="42"/>
      <c r="C237" s="207" t="s">
        <v>668</v>
      </c>
      <c r="D237" s="207" t="s">
        <v>363</v>
      </c>
      <c r="E237" s="208" t="s">
        <v>3448</v>
      </c>
      <c r="F237" s="209" t="s">
        <v>3449</v>
      </c>
      <c r="G237" s="210" t="s">
        <v>447</v>
      </c>
      <c r="H237" s="211">
        <v>106.2</v>
      </c>
      <c r="I237" s="212"/>
      <c r="J237" s="213">
        <f>ROUND(I237*H237,2)</f>
        <v>0</v>
      </c>
      <c r="K237" s="209" t="s">
        <v>367</v>
      </c>
      <c r="L237" s="62"/>
      <c r="M237" s="214" t="s">
        <v>21</v>
      </c>
      <c r="N237" s="215" t="s">
        <v>41</v>
      </c>
      <c r="O237" s="43"/>
      <c r="P237" s="216">
        <f>O237*H237</f>
        <v>0</v>
      </c>
      <c r="Q237" s="216">
        <v>0</v>
      </c>
      <c r="R237" s="216">
        <f>Q237*H237</f>
        <v>0</v>
      </c>
      <c r="S237" s="216">
        <v>0</v>
      </c>
      <c r="T237" s="217">
        <f>S237*H237</f>
        <v>0</v>
      </c>
      <c r="AR237" s="25" t="s">
        <v>147</v>
      </c>
      <c r="AT237" s="25" t="s">
        <v>363</v>
      </c>
      <c r="AU237" s="25" t="s">
        <v>79</v>
      </c>
      <c r="AY237" s="25" t="s">
        <v>361</v>
      </c>
      <c r="BE237" s="218">
        <f>IF(N237="základní",J237,0)</f>
        <v>0</v>
      </c>
      <c r="BF237" s="218">
        <f>IF(N237="snížená",J237,0)</f>
        <v>0</v>
      </c>
      <c r="BG237" s="218">
        <f>IF(N237="zákl. přenesená",J237,0)</f>
        <v>0</v>
      </c>
      <c r="BH237" s="218">
        <f>IF(N237="sníž. přenesená",J237,0)</f>
        <v>0</v>
      </c>
      <c r="BI237" s="218">
        <f>IF(N237="nulová",J237,0)</f>
        <v>0</v>
      </c>
      <c r="BJ237" s="25" t="s">
        <v>77</v>
      </c>
      <c r="BK237" s="218">
        <f>ROUND(I237*H237,2)</f>
        <v>0</v>
      </c>
      <c r="BL237" s="25" t="s">
        <v>147</v>
      </c>
      <c r="BM237" s="25" t="s">
        <v>1016</v>
      </c>
    </row>
    <row r="238" spans="2:65" s="1" customFormat="1" ht="13.5">
      <c r="B238" s="42"/>
      <c r="C238" s="64"/>
      <c r="D238" s="219" t="s">
        <v>369</v>
      </c>
      <c r="E238" s="64"/>
      <c r="F238" s="220" t="s">
        <v>3449</v>
      </c>
      <c r="G238" s="64"/>
      <c r="H238" s="64"/>
      <c r="I238" s="175"/>
      <c r="J238" s="64"/>
      <c r="K238" s="64"/>
      <c r="L238" s="62"/>
      <c r="M238" s="221"/>
      <c r="N238" s="43"/>
      <c r="O238" s="43"/>
      <c r="P238" s="43"/>
      <c r="Q238" s="43"/>
      <c r="R238" s="43"/>
      <c r="S238" s="43"/>
      <c r="T238" s="79"/>
      <c r="AT238" s="25" t="s">
        <v>369</v>
      </c>
      <c r="AU238" s="25" t="s">
        <v>79</v>
      </c>
    </row>
    <row r="239" spans="2:65" s="13" customFormat="1" ht="13.5">
      <c r="B239" s="233"/>
      <c r="C239" s="234"/>
      <c r="D239" s="235" t="s">
        <v>371</v>
      </c>
      <c r="E239" s="234"/>
      <c r="F239" s="237" t="s">
        <v>3450</v>
      </c>
      <c r="G239" s="234"/>
      <c r="H239" s="238">
        <v>106.2</v>
      </c>
      <c r="I239" s="239"/>
      <c r="J239" s="234"/>
      <c r="K239" s="234"/>
      <c r="L239" s="240"/>
      <c r="M239" s="241"/>
      <c r="N239" s="242"/>
      <c r="O239" s="242"/>
      <c r="P239" s="242"/>
      <c r="Q239" s="242"/>
      <c r="R239" s="242"/>
      <c r="S239" s="242"/>
      <c r="T239" s="243"/>
      <c r="AT239" s="244" t="s">
        <v>371</v>
      </c>
      <c r="AU239" s="244" t="s">
        <v>79</v>
      </c>
      <c r="AV239" s="13" t="s">
        <v>79</v>
      </c>
      <c r="AW239" s="13" t="s">
        <v>6</v>
      </c>
      <c r="AX239" s="13" t="s">
        <v>77</v>
      </c>
      <c r="AY239" s="244" t="s">
        <v>361</v>
      </c>
    </row>
    <row r="240" spans="2:65" s="1" customFormat="1" ht="22.5" customHeight="1">
      <c r="B240" s="42"/>
      <c r="C240" s="207" t="s">
        <v>675</v>
      </c>
      <c r="D240" s="207" t="s">
        <v>363</v>
      </c>
      <c r="E240" s="208" t="s">
        <v>3451</v>
      </c>
      <c r="F240" s="209" t="s">
        <v>3452</v>
      </c>
      <c r="G240" s="210" t="s">
        <v>447</v>
      </c>
      <c r="H240" s="211">
        <v>5.31</v>
      </c>
      <c r="I240" s="212"/>
      <c r="J240" s="213">
        <f>ROUND(I240*H240,2)</f>
        <v>0</v>
      </c>
      <c r="K240" s="209" t="s">
        <v>367</v>
      </c>
      <c r="L240" s="62"/>
      <c r="M240" s="214" t="s">
        <v>21</v>
      </c>
      <c r="N240" s="215" t="s">
        <v>41</v>
      </c>
      <c r="O240" s="43"/>
      <c r="P240" s="216">
        <f>O240*H240</f>
        <v>0</v>
      </c>
      <c r="Q240" s="216">
        <v>0</v>
      </c>
      <c r="R240" s="216">
        <f>Q240*H240</f>
        <v>0</v>
      </c>
      <c r="S240" s="216">
        <v>0</v>
      </c>
      <c r="T240" s="217">
        <f>S240*H240</f>
        <v>0</v>
      </c>
      <c r="AR240" s="25" t="s">
        <v>147</v>
      </c>
      <c r="AT240" s="25" t="s">
        <v>363</v>
      </c>
      <c r="AU240" s="25" t="s">
        <v>79</v>
      </c>
      <c r="AY240" s="25" t="s">
        <v>361</v>
      </c>
      <c r="BE240" s="218">
        <f>IF(N240="základní",J240,0)</f>
        <v>0</v>
      </c>
      <c r="BF240" s="218">
        <f>IF(N240="snížená",J240,0)</f>
        <v>0</v>
      </c>
      <c r="BG240" s="218">
        <f>IF(N240="zákl. přenesená",J240,0)</f>
        <v>0</v>
      </c>
      <c r="BH240" s="218">
        <f>IF(N240="sníž. přenesená",J240,0)</f>
        <v>0</v>
      </c>
      <c r="BI240" s="218">
        <f>IF(N240="nulová",J240,0)</f>
        <v>0</v>
      </c>
      <c r="BJ240" s="25" t="s">
        <v>77</v>
      </c>
      <c r="BK240" s="218">
        <f>ROUND(I240*H240,2)</f>
        <v>0</v>
      </c>
      <c r="BL240" s="25" t="s">
        <v>147</v>
      </c>
      <c r="BM240" s="25" t="s">
        <v>1026</v>
      </c>
    </row>
    <row r="241" spans="2:65" s="1" customFormat="1" ht="13.5">
      <c r="B241" s="42"/>
      <c r="C241" s="64"/>
      <c r="D241" s="235" t="s">
        <v>369</v>
      </c>
      <c r="E241" s="64"/>
      <c r="F241" s="285" t="s">
        <v>3452</v>
      </c>
      <c r="G241" s="64"/>
      <c r="H241" s="64"/>
      <c r="I241" s="175"/>
      <c r="J241" s="64"/>
      <c r="K241" s="64"/>
      <c r="L241" s="62"/>
      <c r="M241" s="221"/>
      <c r="N241" s="43"/>
      <c r="O241" s="43"/>
      <c r="P241" s="43"/>
      <c r="Q241" s="43"/>
      <c r="R241" s="43"/>
      <c r="S241" s="43"/>
      <c r="T241" s="79"/>
      <c r="AT241" s="25" t="s">
        <v>369</v>
      </c>
      <c r="AU241" s="25" t="s">
        <v>79</v>
      </c>
    </row>
    <row r="242" spans="2:65" s="1" customFormat="1" ht="22.5" customHeight="1">
      <c r="B242" s="42"/>
      <c r="C242" s="207" t="s">
        <v>682</v>
      </c>
      <c r="D242" s="207" t="s">
        <v>363</v>
      </c>
      <c r="E242" s="208" t="s">
        <v>3351</v>
      </c>
      <c r="F242" s="209" t="s">
        <v>3352</v>
      </c>
      <c r="G242" s="210" t="s">
        <v>447</v>
      </c>
      <c r="H242" s="211">
        <v>0.98899999999999999</v>
      </c>
      <c r="I242" s="212"/>
      <c r="J242" s="213">
        <f>ROUND(I242*H242,2)</f>
        <v>0</v>
      </c>
      <c r="K242" s="209" t="s">
        <v>367</v>
      </c>
      <c r="L242" s="62"/>
      <c r="M242" s="214" t="s">
        <v>21</v>
      </c>
      <c r="N242" s="215" t="s">
        <v>41</v>
      </c>
      <c r="O242" s="43"/>
      <c r="P242" s="216">
        <f>O242*H242</f>
        <v>0</v>
      </c>
      <c r="Q242" s="216">
        <v>0</v>
      </c>
      <c r="R242" s="216">
        <f>Q242*H242</f>
        <v>0</v>
      </c>
      <c r="S242" s="216">
        <v>0</v>
      </c>
      <c r="T242" s="217">
        <f>S242*H242</f>
        <v>0</v>
      </c>
      <c r="AR242" s="25" t="s">
        <v>147</v>
      </c>
      <c r="AT242" s="25" t="s">
        <v>363</v>
      </c>
      <c r="AU242" s="25" t="s">
        <v>79</v>
      </c>
      <c r="AY242" s="25" t="s">
        <v>361</v>
      </c>
      <c r="BE242" s="218">
        <f>IF(N242="základní",J242,0)</f>
        <v>0</v>
      </c>
      <c r="BF242" s="218">
        <f>IF(N242="snížená",J242,0)</f>
        <v>0</v>
      </c>
      <c r="BG242" s="218">
        <f>IF(N242="zákl. přenesená",J242,0)</f>
        <v>0</v>
      </c>
      <c r="BH242" s="218">
        <f>IF(N242="sníž. přenesená",J242,0)</f>
        <v>0</v>
      </c>
      <c r="BI242" s="218">
        <f>IF(N242="nulová",J242,0)</f>
        <v>0</v>
      </c>
      <c r="BJ242" s="25" t="s">
        <v>77</v>
      </c>
      <c r="BK242" s="218">
        <f>ROUND(I242*H242,2)</f>
        <v>0</v>
      </c>
      <c r="BL242" s="25" t="s">
        <v>147</v>
      </c>
      <c r="BM242" s="25" t="s">
        <v>1037</v>
      </c>
    </row>
    <row r="243" spans="2:65" s="1" customFormat="1" ht="13.5">
      <c r="B243" s="42"/>
      <c r="C243" s="64"/>
      <c r="D243" s="219" t="s">
        <v>369</v>
      </c>
      <c r="E243" s="64"/>
      <c r="F243" s="220" t="s">
        <v>3352</v>
      </c>
      <c r="G243" s="64"/>
      <c r="H243" s="64"/>
      <c r="I243" s="175"/>
      <c r="J243" s="64"/>
      <c r="K243" s="64"/>
      <c r="L243" s="62"/>
      <c r="M243" s="290"/>
      <c r="N243" s="291"/>
      <c r="O243" s="291"/>
      <c r="P243" s="291"/>
      <c r="Q243" s="291"/>
      <c r="R243" s="291"/>
      <c r="S243" s="291"/>
      <c r="T243" s="292"/>
      <c r="AT243" s="25" t="s">
        <v>369</v>
      </c>
      <c r="AU243" s="25" t="s">
        <v>79</v>
      </c>
    </row>
    <row r="244" spans="2:65" s="1" customFormat="1" ht="6.95" customHeight="1">
      <c r="B244" s="57"/>
      <c r="C244" s="58"/>
      <c r="D244" s="58"/>
      <c r="E244" s="58"/>
      <c r="F244" s="58"/>
      <c r="G244" s="58"/>
      <c r="H244" s="58"/>
      <c r="I244" s="151"/>
      <c r="J244" s="58"/>
      <c r="K244" s="58"/>
      <c r="L244" s="62"/>
    </row>
  </sheetData>
  <sheetProtection algorithmName="SHA-512" hashValue="wT6ZJeyIx5aQLOYCusup6t8Aonw+Vt7gEneHbOIV8RqHVx5T/X9zdzB99WGLRloXkIwfXAp4EqX2Ush8cKkCCw==" saltValue="lFb8XnuFu942uyRpHj77ag==" spinCount="100000" sheet="1" objects="1" scenarios="1" formatCells="0" formatColumns="0" formatRows="0" sort="0" autoFilter="0"/>
  <autoFilter ref="C94:K243" xr:uid="{00000000-0009-0000-0000-000008000000}"/>
  <mergeCells count="15">
    <mergeCell ref="E85:H85"/>
    <mergeCell ref="E83:H83"/>
    <mergeCell ref="E87:H87"/>
    <mergeCell ref="G1:H1"/>
    <mergeCell ref="L2:V2"/>
    <mergeCell ref="E49:H49"/>
    <mergeCell ref="E53:H53"/>
    <mergeCell ref="E51:H51"/>
    <mergeCell ref="E55:H55"/>
    <mergeCell ref="E81:H81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800-000000000000}"/>
    <hyperlink ref="G1:H1" location="C62" display="2) Rekapitulace" xr:uid="{00000000-0004-0000-0800-000001000000}"/>
    <hyperlink ref="J1" location="C94" display="3) Soupis prací" xr:uid="{00000000-0004-0000-0800-000002000000}"/>
    <hyperlink ref="L1:V1" location="'Rekapitulace stavby'!C2" display="Rekapitulace stavby" xr:uid="{00000000-0004-0000-08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BR223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118</v>
      </c>
      <c r="AZ2" s="126" t="s">
        <v>272</v>
      </c>
      <c r="BA2" s="126" t="s">
        <v>21</v>
      </c>
      <c r="BB2" s="126" t="s">
        <v>21</v>
      </c>
      <c r="BC2" s="126" t="s">
        <v>3453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3260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3454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ROUND(J96,2)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ROUND(SUM(BE96:BE222), 2)</f>
        <v>0</v>
      </c>
      <c r="G34" s="43"/>
      <c r="H34" s="43"/>
      <c r="I34" s="143">
        <v>0.21</v>
      </c>
      <c r="J34" s="142">
        <f>ROUND(ROUND((SUM(BE96:BE222)),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ROUND(SUM(BF96:BF222), 2)</f>
        <v>0</v>
      </c>
      <c r="G35" s="43"/>
      <c r="H35" s="43"/>
      <c r="I35" s="143">
        <v>0.15</v>
      </c>
      <c r="J35" s="142">
        <f>ROUND(ROUND((SUM(BF96:BF222)),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ROUND(SUM(BG96:BG222),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ROUND(SUM(BH96:BH222),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ROUND(SUM(BI96:BI222),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3260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TI03 - Dešťová kanalizace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J96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J97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J98</f>
        <v>0</v>
      </c>
      <c r="K66" s="174"/>
    </row>
    <row r="67" spans="2:12" s="9" customFormat="1" ht="19.899999999999999" customHeight="1">
      <c r="B67" s="168"/>
      <c r="C67" s="169"/>
      <c r="D67" s="170" t="s">
        <v>322</v>
      </c>
      <c r="E67" s="171"/>
      <c r="F67" s="171"/>
      <c r="G67" s="171"/>
      <c r="H67" s="171"/>
      <c r="I67" s="172"/>
      <c r="J67" s="173">
        <f>J166</f>
        <v>0</v>
      </c>
      <c r="K67" s="174"/>
    </row>
    <row r="68" spans="2:12" s="9" customFormat="1" ht="19.899999999999999" customHeight="1">
      <c r="B68" s="168"/>
      <c r="C68" s="169"/>
      <c r="D68" s="170" t="s">
        <v>324</v>
      </c>
      <c r="E68" s="171"/>
      <c r="F68" s="171"/>
      <c r="G68" s="171"/>
      <c r="H68" s="171"/>
      <c r="I68" s="172"/>
      <c r="J68" s="173">
        <f>J176</f>
        <v>0</v>
      </c>
      <c r="K68" s="174"/>
    </row>
    <row r="69" spans="2:12" s="9" customFormat="1" ht="19.899999999999999" customHeight="1">
      <c r="B69" s="168"/>
      <c r="C69" s="169"/>
      <c r="D69" s="170" t="s">
        <v>3262</v>
      </c>
      <c r="E69" s="171"/>
      <c r="F69" s="171"/>
      <c r="G69" s="171"/>
      <c r="H69" s="171"/>
      <c r="I69" s="172"/>
      <c r="J69" s="173">
        <f>J185</f>
        <v>0</v>
      </c>
      <c r="K69" s="174"/>
    </row>
    <row r="70" spans="2:12" s="9" customFormat="1" ht="19.899999999999999" customHeight="1">
      <c r="B70" s="168"/>
      <c r="C70" s="169"/>
      <c r="D70" s="170" t="s">
        <v>3263</v>
      </c>
      <c r="E70" s="171"/>
      <c r="F70" s="171"/>
      <c r="G70" s="171"/>
      <c r="H70" s="171"/>
      <c r="I70" s="172"/>
      <c r="J70" s="173">
        <f>J216</f>
        <v>0</v>
      </c>
      <c r="K70" s="174"/>
    </row>
    <row r="71" spans="2:12" s="8" customFormat="1" ht="24.95" customHeight="1">
      <c r="B71" s="161"/>
      <c r="C71" s="162"/>
      <c r="D71" s="163" t="s">
        <v>328</v>
      </c>
      <c r="E71" s="164"/>
      <c r="F71" s="164"/>
      <c r="G71" s="164"/>
      <c r="H71" s="164"/>
      <c r="I71" s="165"/>
      <c r="J71" s="166">
        <f>J219</f>
        <v>0</v>
      </c>
      <c r="K71" s="167"/>
    </row>
    <row r="72" spans="2:12" s="9" customFormat="1" ht="19.899999999999999" customHeight="1">
      <c r="B72" s="168"/>
      <c r="C72" s="169"/>
      <c r="D72" s="170" t="s">
        <v>2704</v>
      </c>
      <c r="E72" s="171"/>
      <c r="F72" s="171"/>
      <c r="G72" s="171"/>
      <c r="H72" s="171"/>
      <c r="I72" s="172"/>
      <c r="J72" s="173">
        <f>J220</f>
        <v>0</v>
      </c>
      <c r="K72" s="174"/>
    </row>
    <row r="73" spans="2:12" s="1" customFormat="1" ht="21.75" customHeight="1">
      <c r="B73" s="42"/>
      <c r="C73" s="43"/>
      <c r="D73" s="43"/>
      <c r="E73" s="43"/>
      <c r="F73" s="43"/>
      <c r="G73" s="43"/>
      <c r="H73" s="43"/>
      <c r="I73" s="129"/>
      <c r="J73" s="43"/>
      <c r="K73" s="46"/>
    </row>
    <row r="74" spans="2:12" s="1" customFormat="1" ht="6.95" customHeight="1">
      <c r="B74" s="57"/>
      <c r="C74" s="58"/>
      <c r="D74" s="58"/>
      <c r="E74" s="58"/>
      <c r="F74" s="58"/>
      <c r="G74" s="58"/>
      <c r="H74" s="58"/>
      <c r="I74" s="151"/>
      <c r="J74" s="58"/>
      <c r="K74" s="59"/>
    </row>
    <row r="78" spans="2:12" s="1" customFormat="1" ht="6.95" customHeight="1">
      <c r="B78" s="60"/>
      <c r="C78" s="61"/>
      <c r="D78" s="61"/>
      <c r="E78" s="61"/>
      <c r="F78" s="61"/>
      <c r="G78" s="61"/>
      <c r="H78" s="61"/>
      <c r="I78" s="154"/>
      <c r="J78" s="61"/>
      <c r="K78" s="61"/>
      <c r="L78" s="62"/>
    </row>
    <row r="79" spans="2:12" s="1" customFormat="1" ht="36.950000000000003" customHeight="1">
      <c r="B79" s="42"/>
      <c r="C79" s="63" t="s">
        <v>345</v>
      </c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6.95" customHeight="1">
      <c r="B80" s="42"/>
      <c r="C80" s="64"/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14.45" customHeight="1">
      <c r="B81" s="42"/>
      <c r="C81" s="66" t="s">
        <v>18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63" s="1" customFormat="1" ht="22.5" customHeight="1">
      <c r="B82" s="42"/>
      <c r="C82" s="64"/>
      <c r="D82" s="64"/>
      <c r="E82" s="423" t="str">
        <f>E7</f>
        <v>Transformace ÚSP pro mládež Kvasiny – výstavba v lokalitě Kostelec nad Orlicí 2</v>
      </c>
      <c r="F82" s="424"/>
      <c r="G82" s="424"/>
      <c r="H82" s="424"/>
      <c r="I82" s="175"/>
      <c r="J82" s="64"/>
      <c r="K82" s="64"/>
      <c r="L82" s="62"/>
    </row>
    <row r="83" spans="2:63">
      <c r="B83" s="29"/>
      <c r="C83" s="66" t="s">
        <v>237</v>
      </c>
      <c r="D83" s="176"/>
      <c r="E83" s="176"/>
      <c r="F83" s="176"/>
      <c r="G83" s="176"/>
      <c r="H83" s="176"/>
      <c r="J83" s="176"/>
      <c r="K83" s="176"/>
      <c r="L83" s="177"/>
    </row>
    <row r="84" spans="2:63" ht="22.5" customHeight="1">
      <c r="B84" s="29"/>
      <c r="C84" s="176"/>
      <c r="D84" s="176"/>
      <c r="E84" s="423" t="s">
        <v>240</v>
      </c>
      <c r="F84" s="427"/>
      <c r="G84" s="427"/>
      <c r="H84" s="427"/>
      <c r="J84" s="176"/>
      <c r="K84" s="176"/>
      <c r="L84" s="177"/>
    </row>
    <row r="85" spans="2:63">
      <c r="B85" s="29"/>
      <c r="C85" s="66" t="s">
        <v>243</v>
      </c>
      <c r="D85" s="176"/>
      <c r="E85" s="176"/>
      <c r="F85" s="176"/>
      <c r="G85" s="176"/>
      <c r="H85" s="176"/>
      <c r="J85" s="176"/>
      <c r="K85" s="176"/>
      <c r="L85" s="177"/>
    </row>
    <row r="86" spans="2:63" s="1" customFormat="1" ht="22.5" customHeight="1">
      <c r="B86" s="42"/>
      <c r="C86" s="64"/>
      <c r="D86" s="64"/>
      <c r="E86" s="425" t="s">
        <v>3260</v>
      </c>
      <c r="F86" s="426"/>
      <c r="G86" s="426"/>
      <c r="H86" s="426"/>
      <c r="I86" s="175"/>
      <c r="J86" s="64"/>
      <c r="K86" s="64"/>
      <c r="L86" s="62"/>
    </row>
    <row r="87" spans="2:63" s="1" customFormat="1" ht="14.45" customHeight="1">
      <c r="B87" s="42"/>
      <c r="C87" s="66" t="s">
        <v>248</v>
      </c>
      <c r="D87" s="64"/>
      <c r="E87" s="64"/>
      <c r="F87" s="64"/>
      <c r="G87" s="64"/>
      <c r="H87" s="64"/>
      <c r="I87" s="175"/>
      <c r="J87" s="64"/>
      <c r="K87" s="64"/>
      <c r="L87" s="62"/>
    </row>
    <row r="88" spans="2:63" s="1" customFormat="1" ht="23.25" customHeight="1">
      <c r="B88" s="42"/>
      <c r="C88" s="64"/>
      <c r="D88" s="64"/>
      <c r="E88" s="394" t="str">
        <f>E13</f>
        <v>TI03 - Dešťová kanalizace</v>
      </c>
      <c r="F88" s="426"/>
      <c r="G88" s="426"/>
      <c r="H88" s="426"/>
      <c r="I88" s="175"/>
      <c r="J88" s="64"/>
      <c r="K88" s="64"/>
      <c r="L88" s="62"/>
    </row>
    <row r="89" spans="2:63" s="1" customFormat="1" ht="6.9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3" s="1" customFormat="1" ht="18" customHeight="1">
      <c r="B90" s="42"/>
      <c r="C90" s="66" t="s">
        <v>23</v>
      </c>
      <c r="D90" s="64"/>
      <c r="E90" s="64"/>
      <c r="F90" s="178" t="str">
        <f>F16</f>
        <v xml:space="preserve"> </v>
      </c>
      <c r="G90" s="64"/>
      <c r="H90" s="64"/>
      <c r="I90" s="179" t="s">
        <v>25</v>
      </c>
      <c r="J90" s="74" t="str">
        <f>IF(J16="","",J16)</f>
        <v>11. 5. 2017</v>
      </c>
      <c r="K90" s="64"/>
      <c r="L90" s="62"/>
    </row>
    <row r="91" spans="2:63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63" s="1" customFormat="1">
      <c r="B92" s="42"/>
      <c r="C92" s="66" t="s">
        <v>27</v>
      </c>
      <c r="D92" s="64"/>
      <c r="E92" s="64"/>
      <c r="F92" s="178" t="str">
        <f>E19</f>
        <v xml:space="preserve"> </v>
      </c>
      <c r="G92" s="64"/>
      <c r="H92" s="64"/>
      <c r="I92" s="179" t="s">
        <v>32</v>
      </c>
      <c r="J92" s="178" t="str">
        <f>E25</f>
        <v xml:space="preserve"> </v>
      </c>
      <c r="K92" s="64"/>
      <c r="L92" s="62"/>
    </row>
    <row r="93" spans="2:63" s="1" customFormat="1" ht="14.45" customHeight="1">
      <c r="B93" s="42"/>
      <c r="C93" s="66" t="s">
        <v>30</v>
      </c>
      <c r="D93" s="64"/>
      <c r="E93" s="64"/>
      <c r="F93" s="178" t="str">
        <f>IF(E22="","",E22)</f>
        <v/>
      </c>
      <c r="G93" s="64"/>
      <c r="H93" s="64"/>
      <c r="I93" s="175"/>
      <c r="J93" s="64"/>
      <c r="K93" s="64"/>
      <c r="L93" s="62"/>
    </row>
    <row r="94" spans="2:63" s="1" customFormat="1" ht="10.35" customHeight="1">
      <c r="B94" s="42"/>
      <c r="C94" s="64"/>
      <c r="D94" s="64"/>
      <c r="E94" s="64"/>
      <c r="F94" s="64"/>
      <c r="G94" s="64"/>
      <c r="H94" s="64"/>
      <c r="I94" s="175"/>
      <c r="J94" s="64"/>
      <c r="K94" s="64"/>
      <c r="L94" s="62"/>
    </row>
    <row r="95" spans="2:63" s="10" customFormat="1" ht="29.25" customHeight="1">
      <c r="B95" s="180"/>
      <c r="C95" s="181" t="s">
        <v>346</v>
      </c>
      <c r="D95" s="182" t="s">
        <v>55</v>
      </c>
      <c r="E95" s="182" t="s">
        <v>51</v>
      </c>
      <c r="F95" s="182" t="s">
        <v>347</v>
      </c>
      <c r="G95" s="182" t="s">
        <v>348</v>
      </c>
      <c r="H95" s="182" t="s">
        <v>349</v>
      </c>
      <c r="I95" s="183" t="s">
        <v>350</v>
      </c>
      <c r="J95" s="182" t="s">
        <v>317</v>
      </c>
      <c r="K95" s="184" t="s">
        <v>351</v>
      </c>
      <c r="L95" s="185"/>
      <c r="M95" s="82" t="s">
        <v>352</v>
      </c>
      <c r="N95" s="83" t="s">
        <v>40</v>
      </c>
      <c r="O95" s="83" t="s">
        <v>353</v>
      </c>
      <c r="P95" s="83" t="s">
        <v>354</v>
      </c>
      <c r="Q95" s="83" t="s">
        <v>355</v>
      </c>
      <c r="R95" s="83" t="s">
        <v>356</v>
      </c>
      <c r="S95" s="83" t="s">
        <v>357</v>
      </c>
      <c r="T95" s="84" t="s">
        <v>358</v>
      </c>
    </row>
    <row r="96" spans="2:63" s="1" customFormat="1" ht="29.25" customHeight="1">
      <c r="B96" s="42"/>
      <c r="C96" s="88" t="s">
        <v>318</v>
      </c>
      <c r="D96" s="64"/>
      <c r="E96" s="64"/>
      <c r="F96" s="64"/>
      <c r="G96" s="64"/>
      <c r="H96" s="64"/>
      <c r="I96" s="175"/>
      <c r="J96" s="186">
        <f>BK96</f>
        <v>0</v>
      </c>
      <c r="K96" s="64"/>
      <c r="L96" s="62"/>
      <c r="M96" s="85"/>
      <c r="N96" s="86"/>
      <c r="O96" s="86"/>
      <c r="P96" s="187">
        <f>P97+P219</f>
        <v>0</v>
      </c>
      <c r="Q96" s="86"/>
      <c r="R96" s="187">
        <f>R97+R219</f>
        <v>123.46994447999998</v>
      </c>
      <c r="S96" s="86"/>
      <c r="T96" s="188">
        <f>T97+T219</f>
        <v>0</v>
      </c>
      <c r="AT96" s="25" t="s">
        <v>69</v>
      </c>
      <c r="AU96" s="25" t="s">
        <v>319</v>
      </c>
      <c r="BK96" s="189">
        <f>BK97+BK219</f>
        <v>0</v>
      </c>
    </row>
    <row r="97" spans="2:65" s="11" customFormat="1" ht="37.35" customHeight="1">
      <c r="B97" s="190"/>
      <c r="C97" s="191"/>
      <c r="D97" s="192" t="s">
        <v>69</v>
      </c>
      <c r="E97" s="193" t="s">
        <v>359</v>
      </c>
      <c r="F97" s="193" t="s">
        <v>360</v>
      </c>
      <c r="G97" s="191"/>
      <c r="H97" s="191"/>
      <c r="I97" s="194"/>
      <c r="J97" s="195">
        <f>BK97</f>
        <v>0</v>
      </c>
      <c r="K97" s="191"/>
      <c r="L97" s="196"/>
      <c r="M97" s="197"/>
      <c r="N97" s="198"/>
      <c r="O97" s="198"/>
      <c r="P97" s="199">
        <f>P98+P166+P176+P185+P216</f>
        <v>0</v>
      </c>
      <c r="Q97" s="198"/>
      <c r="R97" s="199">
        <f>R98+R166+R176+R185+R216</f>
        <v>123.45850447999999</v>
      </c>
      <c r="S97" s="198"/>
      <c r="T97" s="200">
        <f>T98+T166+T176+T185+T216</f>
        <v>0</v>
      </c>
      <c r="AR97" s="201" t="s">
        <v>77</v>
      </c>
      <c r="AT97" s="202" t="s">
        <v>69</v>
      </c>
      <c r="AU97" s="202" t="s">
        <v>70</v>
      </c>
      <c r="AY97" s="201" t="s">
        <v>361</v>
      </c>
      <c r="BK97" s="203">
        <f>BK98+BK166+BK176+BK185+BK216</f>
        <v>0</v>
      </c>
    </row>
    <row r="98" spans="2:65" s="11" customFormat="1" ht="19.899999999999999" customHeight="1">
      <c r="B98" s="190"/>
      <c r="C98" s="191"/>
      <c r="D98" s="204" t="s">
        <v>69</v>
      </c>
      <c r="E98" s="205" t="s">
        <v>77</v>
      </c>
      <c r="F98" s="205" t="s">
        <v>362</v>
      </c>
      <c r="G98" s="191"/>
      <c r="H98" s="191"/>
      <c r="I98" s="194"/>
      <c r="J98" s="206">
        <f>BK98</f>
        <v>0</v>
      </c>
      <c r="K98" s="191"/>
      <c r="L98" s="196"/>
      <c r="M98" s="197"/>
      <c r="N98" s="198"/>
      <c r="O98" s="198"/>
      <c r="P98" s="199">
        <f>SUM(P99:P165)</f>
        <v>0</v>
      </c>
      <c r="Q98" s="198"/>
      <c r="R98" s="199">
        <f>SUM(R99:R165)</f>
        <v>93.8376272</v>
      </c>
      <c r="S98" s="198"/>
      <c r="T98" s="200">
        <f>SUM(T99:T165)</f>
        <v>0</v>
      </c>
      <c r="AR98" s="201" t="s">
        <v>77</v>
      </c>
      <c r="AT98" s="202" t="s">
        <v>69</v>
      </c>
      <c r="AU98" s="202" t="s">
        <v>77</v>
      </c>
      <c r="AY98" s="201" t="s">
        <v>361</v>
      </c>
      <c r="BK98" s="203">
        <f>SUM(BK99:BK165)</f>
        <v>0</v>
      </c>
    </row>
    <row r="99" spans="2:65" s="1" customFormat="1" ht="22.5" customHeight="1">
      <c r="B99" s="42"/>
      <c r="C99" s="207" t="s">
        <v>77</v>
      </c>
      <c r="D99" s="207" t="s">
        <v>363</v>
      </c>
      <c r="E99" s="208" t="s">
        <v>3455</v>
      </c>
      <c r="F99" s="209" t="s">
        <v>3456</v>
      </c>
      <c r="G99" s="210" t="s">
        <v>366</v>
      </c>
      <c r="H99" s="211">
        <v>86.24</v>
      </c>
      <c r="I99" s="212"/>
      <c r="J99" s="213">
        <f>ROUND(I99*H99,2)</f>
        <v>0</v>
      </c>
      <c r="K99" s="209" t="s">
        <v>367</v>
      </c>
      <c r="L99" s="62"/>
      <c r="M99" s="214" t="s">
        <v>21</v>
      </c>
      <c r="N99" s="215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</v>
      </c>
      <c r="T99" s="217">
        <f>S99*H99</f>
        <v>0</v>
      </c>
      <c r="AR99" s="25" t="s">
        <v>147</v>
      </c>
      <c r="AT99" s="25" t="s">
        <v>363</v>
      </c>
      <c r="AU99" s="25" t="s">
        <v>79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147</v>
      </c>
      <c r="BM99" s="25" t="s">
        <v>79</v>
      </c>
    </row>
    <row r="100" spans="2:65" s="1" customFormat="1" ht="13.5">
      <c r="B100" s="42"/>
      <c r="C100" s="64"/>
      <c r="D100" s="219" t="s">
        <v>369</v>
      </c>
      <c r="E100" s="64"/>
      <c r="F100" s="220" t="s">
        <v>3456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79</v>
      </c>
    </row>
    <row r="101" spans="2:65" s="13" customFormat="1" ht="13.5">
      <c r="B101" s="233"/>
      <c r="C101" s="234"/>
      <c r="D101" s="219" t="s">
        <v>371</v>
      </c>
      <c r="E101" s="245" t="s">
        <v>21</v>
      </c>
      <c r="F101" s="246" t="s">
        <v>3457</v>
      </c>
      <c r="G101" s="234"/>
      <c r="H101" s="247">
        <v>86.24</v>
      </c>
      <c r="I101" s="239"/>
      <c r="J101" s="234"/>
      <c r="K101" s="234"/>
      <c r="L101" s="240"/>
      <c r="M101" s="241"/>
      <c r="N101" s="242"/>
      <c r="O101" s="242"/>
      <c r="P101" s="242"/>
      <c r="Q101" s="242"/>
      <c r="R101" s="242"/>
      <c r="S101" s="242"/>
      <c r="T101" s="243"/>
      <c r="AT101" s="244" t="s">
        <v>371</v>
      </c>
      <c r="AU101" s="244" t="s">
        <v>79</v>
      </c>
      <c r="AV101" s="13" t="s">
        <v>79</v>
      </c>
      <c r="AW101" s="13" t="s">
        <v>33</v>
      </c>
      <c r="AX101" s="13" t="s">
        <v>70</v>
      </c>
      <c r="AY101" s="244" t="s">
        <v>361</v>
      </c>
    </row>
    <row r="102" spans="2:65" s="14" customFormat="1" ht="13.5">
      <c r="B102" s="248"/>
      <c r="C102" s="249"/>
      <c r="D102" s="235" t="s">
        <v>371</v>
      </c>
      <c r="E102" s="250" t="s">
        <v>21</v>
      </c>
      <c r="F102" s="251" t="s">
        <v>2712</v>
      </c>
      <c r="G102" s="249"/>
      <c r="H102" s="252">
        <v>86.24</v>
      </c>
      <c r="I102" s="253"/>
      <c r="J102" s="249"/>
      <c r="K102" s="249"/>
      <c r="L102" s="254"/>
      <c r="M102" s="255"/>
      <c r="N102" s="256"/>
      <c r="O102" s="256"/>
      <c r="P102" s="256"/>
      <c r="Q102" s="256"/>
      <c r="R102" s="256"/>
      <c r="S102" s="256"/>
      <c r="T102" s="257"/>
      <c r="AT102" s="258" t="s">
        <v>371</v>
      </c>
      <c r="AU102" s="258" t="s">
        <v>79</v>
      </c>
      <c r="AV102" s="14" t="s">
        <v>147</v>
      </c>
      <c r="AW102" s="14" t="s">
        <v>33</v>
      </c>
      <c r="AX102" s="14" t="s">
        <v>77</v>
      </c>
      <c r="AY102" s="258" t="s">
        <v>361</v>
      </c>
    </row>
    <row r="103" spans="2:65" s="1" customFormat="1" ht="22.5" customHeight="1">
      <c r="B103" s="42"/>
      <c r="C103" s="207" t="s">
        <v>79</v>
      </c>
      <c r="D103" s="207" t="s">
        <v>363</v>
      </c>
      <c r="E103" s="208" t="s">
        <v>3267</v>
      </c>
      <c r="F103" s="209" t="s">
        <v>3268</v>
      </c>
      <c r="G103" s="210" t="s">
        <v>366</v>
      </c>
      <c r="H103" s="211">
        <v>43.12</v>
      </c>
      <c r="I103" s="212"/>
      <c r="J103" s="213">
        <f>ROUND(I103*H103,2)</f>
        <v>0</v>
      </c>
      <c r="K103" s="209" t="s">
        <v>367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147</v>
      </c>
      <c r="AT103" s="25" t="s">
        <v>363</v>
      </c>
      <c r="AU103" s="25" t="s">
        <v>79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147</v>
      </c>
    </row>
    <row r="104" spans="2:65" s="1" customFormat="1" ht="13.5">
      <c r="B104" s="42"/>
      <c r="C104" s="64"/>
      <c r="D104" s="219" t="s">
        <v>369</v>
      </c>
      <c r="E104" s="64"/>
      <c r="F104" s="220" t="s">
        <v>3268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79</v>
      </c>
    </row>
    <row r="105" spans="2:65" s="13" customFormat="1" ht="13.5">
      <c r="B105" s="233"/>
      <c r="C105" s="234"/>
      <c r="D105" s="219" t="s">
        <v>371</v>
      </c>
      <c r="E105" s="245" t="s">
        <v>21</v>
      </c>
      <c r="F105" s="246" t="s">
        <v>3458</v>
      </c>
      <c r="G105" s="234"/>
      <c r="H105" s="247">
        <v>43.12</v>
      </c>
      <c r="I105" s="239"/>
      <c r="J105" s="234"/>
      <c r="K105" s="234"/>
      <c r="L105" s="240"/>
      <c r="M105" s="241"/>
      <c r="N105" s="242"/>
      <c r="O105" s="242"/>
      <c r="P105" s="242"/>
      <c r="Q105" s="242"/>
      <c r="R105" s="242"/>
      <c r="S105" s="242"/>
      <c r="T105" s="243"/>
      <c r="AT105" s="244" t="s">
        <v>371</v>
      </c>
      <c r="AU105" s="244" t="s">
        <v>79</v>
      </c>
      <c r="AV105" s="13" t="s">
        <v>79</v>
      </c>
      <c r="AW105" s="13" t="s">
        <v>33</v>
      </c>
      <c r="AX105" s="13" t="s">
        <v>70</v>
      </c>
      <c r="AY105" s="244" t="s">
        <v>361</v>
      </c>
    </row>
    <row r="106" spans="2:65" s="14" customFormat="1" ht="13.5">
      <c r="B106" s="248"/>
      <c r="C106" s="249"/>
      <c r="D106" s="235" t="s">
        <v>371</v>
      </c>
      <c r="E106" s="250" t="s">
        <v>21</v>
      </c>
      <c r="F106" s="251" t="s">
        <v>2712</v>
      </c>
      <c r="G106" s="249"/>
      <c r="H106" s="252">
        <v>43.12</v>
      </c>
      <c r="I106" s="253"/>
      <c r="J106" s="249"/>
      <c r="K106" s="249"/>
      <c r="L106" s="254"/>
      <c r="M106" s="255"/>
      <c r="N106" s="256"/>
      <c r="O106" s="256"/>
      <c r="P106" s="256"/>
      <c r="Q106" s="256"/>
      <c r="R106" s="256"/>
      <c r="S106" s="256"/>
      <c r="T106" s="257"/>
      <c r="AT106" s="258" t="s">
        <v>371</v>
      </c>
      <c r="AU106" s="258" t="s">
        <v>79</v>
      </c>
      <c r="AV106" s="14" t="s">
        <v>147</v>
      </c>
      <c r="AW106" s="14" t="s">
        <v>33</v>
      </c>
      <c r="AX106" s="14" t="s">
        <v>77</v>
      </c>
      <c r="AY106" s="258" t="s">
        <v>361</v>
      </c>
    </row>
    <row r="107" spans="2:65" s="1" customFormat="1" ht="22.5" customHeight="1">
      <c r="B107" s="42"/>
      <c r="C107" s="207" t="s">
        <v>87</v>
      </c>
      <c r="D107" s="207" t="s">
        <v>363</v>
      </c>
      <c r="E107" s="208" t="s">
        <v>3374</v>
      </c>
      <c r="F107" s="209" t="s">
        <v>3375</v>
      </c>
      <c r="G107" s="210" t="s">
        <v>366</v>
      </c>
      <c r="H107" s="211">
        <v>41.04</v>
      </c>
      <c r="I107" s="212"/>
      <c r="J107" s="213">
        <f>ROUND(I107*H107,2)</f>
        <v>0</v>
      </c>
      <c r="K107" s="209" t="s">
        <v>367</v>
      </c>
      <c r="L107" s="62"/>
      <c r="M107" s="214" t="s">
        <v>21</v>
      </c>
      <c r="N107" s="215" t="s">
        <v>41</v>
      </c>
      <c r="O107" s="43"/>
      <c r="P107" s="216">
        <f>O107*H107</f>
        <v>0</v>
      </c>
      <c r="Q107" s="216">
        <v>0</v>
      </c>
      <c r="R107" s="216">
        <f>Q107*H107</f>
        <v>0</v>
      </c>
      <c r="S107" s="216">
        <v>0</v>
      </c>
      <c r="T107" s="217">
        <f>S107*H107</f>
        <v>0</v>
      </c>
      <c r="AR107" s="25" t="s">
        <v>147</v>
      </c>
      <c r="AT107" s="25" t="s">
        <v>363</v>
      </c>
      <c r="AU107" s="25" t="s">
        <v>79</v>
      </c>
      <c r="AY107" s="25" t="s">
        <v>361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25" t="s">
        <v>77</v>
      </c>
      <c r="BK107" s="218">
        <f>ROUND(I107*H107,2)</f>
        <v>0</v>
      </c>
      <c r="BL107" s="25" t="s">
        <v>147</v>
      </c>
      <c r="BM107" s="25" t="s">
        <v>398</v>
      </c>
    </row>
    <row r="108" spans="2:65" s="1" customFormat="1" ht="13.5">
      <c r="B108" s="42"/>
      <c r="C108" s="64"/>
      <c r="D108" s="219" t="s">
        <v>369</v>
      </c>
      <c r="E108" s="64"/>
      <c r="F108" s="220" t="s">
        <v>3375</v>
      </c>
      <c r="G108" s="64"/>
      <c r="H108" s="64"/>
      <c r="I108" s="175"/>
      <c r="J108" s="64"/>
      <c r="K108" s="64"/>
      <c r="L108" s="62"/>
      <c r="M108" s="221"/>
      <c r="N108" s="43"/>
      <c r="O108" s="43"/>
      <c r="P108" s="43"/>
      <c r="Q108" s="43"/>
      <c r="R108" s="43"/>
      <c r="S108" s="43"/>
      <c r="T108" s="79"/>
      <c r="AT108" s="25" t="s">
        <v>369</v>
      </c>
      <c r="AU108" s="25" t="s">
        <v>79</v>
      </c>
    </row>
    <row r="109" spans="2:65" s="13" customFormat="1" ht="13.5">
      <c r="B109" s="233"/>
      <c r="C109" s="234"/>
      <c r="D109" s="219" t="s">
        <v>371</v>
      </c>
      <c r="E109" s="245" t="s">
        <v>21</v>
      </c>
      <c r="F109" s="246" t="s">
        <v>3459</v>
      </c>
      <c r="G109" s="234"/>
      <c r="H109" s="247">
        <v>41.04</v>
      </c>
      <c r="I109" s="239"/>
      <c r="J109" s="234"/>
      <c r="K109" s="234"/>
      <c r="L109" s="240"/>
      <c r="M109" s="241"/>
      <c r="N109" s="242"/>
      <c r="O109" s="242"/>
      <c r="P109" s="242"/>
      <c r="Q109" s="242"/>
      <c r="R109" s="242"/>
      <c r="S109" s="242"/>
      <c r="T109" s="243"/>
      <c r="AT109" s="244" t="s">
        <v>371</v>
      </c>
      <c r="AU109" s="244" t="s">
        <v>79</v>
      </c>
      <c r="AV109" s="13" t="s">
        <v>79</v>
      </c>
      <c r="AW109" s="13" t="s">
        <v>33</v>
      </c>
      <c r="AX109" s="13" t="s">
        <v>70</v>
      </c>
      <c r="AY109" s="244" t="s">
        <v>361</v>
      </c>
    </row>
    <row r="110" spans="2:65" s="14" customFormat="1" ht="13.5">
      <c r="B110" s="248"/>
      <c r="C110" s="249"/>
      <c r="D110" s="235" t="s">
        <v>371</v>
      </c>
      <c r="E110" s="250" t="s">
        <v>21</v>
      </c>
      <c r="F110" s="251" t="s">
        <v>2712</v>
      </c>
      <c r="G110" s="249"/>
      <c r="H110" s="252">
        <v>41.04</v>
      </c>
      <c r="I110" s="253"/>
      <c r="J110" s="249"/>
      <c r="K110" s="249"/>
      <c r="L110" s="254"/>
      <c r="M110" s="255"/>
      <c r="N110" s="256"/>
      <c r="O110" s="256"/>
      <c r="P110" s="256"/>
      <c r="Q110" s="256"/>
      <c r="R110" s="256"/>
      <c r="S110" s="256"/>
      <c r="T110" s="257"/>
      <c r="AT110" s="258" t="s">
        <v>371</v>
      </c>
      <c r="AU110" s="258" t="s">
        <v>79</v>
      </c>
      <c r="AV110" s="14" t="s">
        <v>147</v>
      </c>
      <c r="AW110" s="14" t="s">
        <v>33</v>
      </c>
      <c r="AX110" s="14" t="s">
        <v>77</v>
      </c>
      <c r="AY110" s="258" t="s">
        <v>361</v>
      </c>
    </row>
    <row r="111" spans="2:65" s="1" customFormat="1" ht="31.5" customHeight="1">
      <c r="B111" s="42"/>
      <c r="C111" s="207" t="s">
        <v>147</v>
      </c>
      <c r="D111" s="207" t="s">
        <v>363</v>
      </c>
      <c r="E111" s="208" t="s">
        <v>2713</v>
      </c>
      <c r="F111" s="209" t="s">
        <v>2714</v>
      </c>
      <c r="G111" s="210" t="s">
        <v>366</v>
      </c>
      <c r="H111" s="211">
        <v>20.52</v>
      </c>
      <c r="I111" s="212"/>
      <c r="J111" s="213">
        <f>ROUND(I111*H111,2)</f>
        <v>0</v>
      </c>
      <c r="K111" s="209" t="s">
        <v>367</v>
      </c>
      <c r="L111" s="62"/>
      <c r="M111" s="214" t="s">
        <v>21</v>
      </c>
      <c r="N111" s="215" t="s">
        <v>41</v>
      </c>
      <c r="O111" s="43"/>
      <c r="P111" s="216">
        <f>O111*H111</f>
        <v>0</v>
      </c>
      <c r="Q111" s="216">
        <v>0</v>
      </c>
      <c r="R111" s="216">
        <f>Q111*H111</f>
        <v>0</v>
      </c>
      <c r="S111" s="216">
        <v>0</v>
      </c>
      <c r="T111" s="217">
        <f>S111*H111</f>
        <v>0</v>
      </c>
      <c r="AR111" s="25" t="s">
        <v>147</v>
      </c>
      <c r="AT111" s="25" t="s">
        <v>363</v>
      </c>
      <c r="AU111" s="25" t="s">
        <v>79</v>
      </c>
      <c r="AY111" s="25" t="s">
        <v>361</v>
      </c>
      <c r="BE111" s="218">
        <f>IF(N111="základní",J111,0)</f>
        <v>0</v>
      </c>
      <c r="BF111" s="218">
        <f>IF(N111="snížená",J111,0)</f>
        <v>0</v>
      </c>
      <c r="BG111" s="218">
        <f>IF(N111="zákl. přenesená",J111,0)</f>
        <v>0</v>
      </c>
      <c r="BH111" s="218">
        <f>IF(N111="sníž. přenesená",J111,0)</f>
        <v>0</v>
      </c>
      <c r="BI111" s="218">
        <f>IF(N111="nulová",J111,0)</f>
        <v>0</v>
      </c>
      <c r="BJ111" s="25" t="s">
        <v>77</v>
      </c>
      <c r="BK111" s="218">
        <f>ROUND(I111*H111,2)</f>
        <v>0</v>
      </c>
      <c r="BL111" s="25" t="s">
        <v>147</v>
      </c>
      <c r="BM111" s="25" t="s">
        <v>417</v>
      </c>
    </row>
    <row r="112" spans="2:65" s="1" customFormat="1" ht="13.5">
      <c r="B112" s="42"/>
      <c r="C112" s="64"/>
      <c r="D112" s="219" t="s">
        <v>369</v>
      </c>
      <c r="E112" s="64"/>
      <c r="F112" s="220" t="s">
        <v>2714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369</v>
      </c>
      <c r="AU112" s="25" t="s">
        <v>79</v>
      </c>
    </row>
    <row r="113" spans="2:65" s="13" customFormat="1" ht="13.5">
      <c r="B113" s="233"/>
      <c r="C113" s="234"/>
      <c r="D113" s="219" t="s">
        <v>371</v>
      </c>
      <c r="E113" s="245" t="s">
        <v>21</v>
      </c>
      <c r="F113" s="246" t="s">
        <v>3460</v>
      </c>
      <c r="G113" s="234"/>
      <c r="H113" s="247">
        <v>20.52</v>
      </c>
      <c r="I113" s="239"/>
      <c r="J113" s="234"/>
      <c r="K113" s="234"/>
      <c r="L113" s="240"/>
      <c r="M113" s="241"/>
      <c r="N113" s="242"/>
      <c r="O113" s="242"/>
      <c r="P113" s="242"/>
      <c r="Q113" s="242"/>
      <c r="R113" s="242"/>
      <c r="S113" s="242"/>
      <c r="T113" s="243"/>
      <c r="AT113" s="244" t="s">
        <v>371</v>
      </c>
      <c r="AU113" s="244" t="s">
        <v>79</v>
      </c>
      <c r="AV113" s="13" t="s">
        <v>79</v>
      </c>
      <c r="AW113" s="13" t="s">
        <v>33</v>
      </c>
      <c r="AX113" s="13" t="s">
        <v>70</v>
      </c>
      <c r="AY113" s="244" t="s">
        <v>361</v>
      </c>
    </row>
    <row r="114" spans="2:65" s="14" customFormat="1" ht="13.5">
      <c r="B114" s="248"/>
      <c r="C114" s="249"/>
      <c r="D114" s="235" t="s">
        <v>371</v>
      </c>
      <c r="E114" s="250" t="s">
        <v>21</v>
      </c>
      <c r="F114" s="251" t="s">
        <v>2712</v>
      </c>
      <c r="G114" s="249"/>
      <c r="H114" s="252">
        <v>20.52</v>
      </c>
      <c r="I114" s="253"/>
      <c r="J114" s="249"/>
      <c r="K114" s="249"/>
      <c r="L114" s="254"/>
      <c r="M114" s="255"/>
      <c r="N114" s="256"/>
      <c r="O114" s="256"/>
      <c r="P114" s="256"/>
      <c r="Q114" s="256"/>
      <c r="R114" s="256"/>
      <c r="S114" s="256"/>
      <c r="T114" s="257"/>
      <c r="AT114" s="258" t="s">
        <v>371</v>
      </c>
      <c r="AU114" s="258" t="s">
        <v>79</v>
      </c>
      <c r="AV114" s="14" t="s">
        <v>147</v>
      </c>
      <c r="AW114" s="14" t="s">
        <v>33</v>
      </c>
      <c r="AX114" s="14" t="s">
        <v>77</v>
      </c>
      <c r="AY114" s="258" t="s">
        <v>361</v>
      </c>
    </row>
    <row r="115" spans="2:65" s="1" customFormat="1" ht="22.5" customHeight="1">
      <c r="B115" s="42"/>
      <c r="C115" s="207" t="s">
        <v>287</v>
      </c>
      <c r="D115" s="207" t="s">
        <v>363</v>
      </c>
      <c r="E115" s="208" t="s">
        <v>3272</v>
      </c>
      <c r="F115" s="209" t="s">
        <v>3273</v>
      </c>
      <c r="G115" s="210" t="s">
        <v>459</v>
      </c>
      <c r="H115" s="211">
        <v>103.52</v>
      </c>
      <c r="I115" s="212"/>
      <c r="J115" s="213">
        <f>ROUND(I115*H115,2)</f>
        <v>0</v>
      </c>
      <c r="K115" s="209" t="s">
        <v>367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8.4000000000000003E-4</v>
      </c>
      <c r="R115" s="216">
        <f>Q115*H115</f>
        <v>8.6956800000000001E-2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430</v>
      </c>
    </row>
    <row r="116" spans="2:65" s="1" customFormat="1" ht="13.5">
      <c r="B116" s="42"/>
      <c r="C116" s="64"/>
      <c r="D116" s="219" t="s">
        <v>369</v>
      </c>
      <c r="E116" s="64"/>
      <c r="F116" s="220" t="s">
        <v>3273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3" customFormat="1" ht="13.5">
      <c r="B117" s="233"/>
      <c r="C117" s="234"/>
      <c r="D117" s="219" t="s">
        <v>371</v>
      </c>
      <c r="E117" s="245" t="s">
        <v>21</v>
      </c>
      <c r="F117" s="246" t="s">
        <v>3461</v>
      </c>
      <c r="G117" s="234"/>
      <c r="H117" s="247">
        <v>57.6</v>
      </c>
      <c r="I117" s="239"/>
      <c r="J117" s="234"/>
      <c r="K117" s="234"/>
      <c r="L117" s="240"/>
      <c r="M117" s="241"/>
      <c r="N117" s="242"/>
      <c r="O117" s="242"/>
      <c r="P117" s="242"/>
      <c r="Q117" s="242"/>
      <c r="R117" s="242"/>
      <c r="S117" s="242"/>
      <c r="T117" s="243"/>
      <c r="AT117" s="244" t="s">
        <v>371</v>
      </c>
      <c r="AU117" s="244" t="s">
        <v>79</v>
      </c>
      <c r="AV117" s="13" t="s">
        <v>79</v>
      </c>
      <c r="AW117" s="13" t="s">
        <v>33</v>
      </c>
      <c r="AX117" s="13" t="s">
        <v>70</v>
      </c>
      <c r="AY117" s="244" t="s">
        <v>361</v>
      </c>
    </row>
    <row r="118" spans="2:65" s="13" customFormat="1" ht="13.5">
      <c r="B118" s="233"/>
      <c r="C118" s="234"/>
      <c r="D118" s="219" t="s">
        <v>371</v>
      </c>
      <c r="E118" s="245" t="s">
        <v>21</v>
      </c>
      <c r="F118" s="246" t="s">
        <v>3462</v>
      </c>
      <c r="G118" s="234"/>
      <c r="H118" s="247">
        <v>45.92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79</v>
      </c>
      <c r="AV118" s="13" t="s">
        <v>79</v>
      </c>
      <c r="AW118" s="13" t="s">
        <v>33</v>
      </c>
      <c r="AX118" s="13" t="s">
        <v>70</v>
      </c>
      <c r="AY118" s="244" t="s">
        <v>361</v>
      </c>
    </row>
    <row r="119" spans="2:65" s="14" customFormat="1" ht="13.5">
      <c r="B119" s="248"/>
      <c r="C119" s="249"/>
      <c r="D119" s="235" t="s">
        <v>371</v>
      </c>
      <c r="E119" s="250" t="s">
        <v>21</v>
      </c>
      <c r="F119" s="251" t="s">
        <v>2712</v>
      </c>
      <c r="G119" s="249"/>
      <c r="H119" s="252">
        <v>103.52</v>
      </c>
      <c r="I119" s="253"/>
      <c r="J119" s="249"/>
      <c r="K119" s="249"/>
      <c r="L119" s="254"/>
      <c r="M119" s="255"/>
      <c r="N119" s="256"/>
      <c r="O119" s="256"/>
      <c r="P119" s="256"/>
      <c r="Q119" s="256"/>
      <c r="R119" s="256"/>
      <c r="S119" s="256"/>
      <c r="T119" s="257"/>
      <c r="AT119" s="258" t="s">
        <v>371</v>
      </c>
      <c r="AU119" s="258" t="s">
        <v>79</v>
      </c>
      <c r="AV119" s="14" t="s">
        <v>147</v>
      </c>
      <c r="AW119" s="14" t="s">
        <v>33</v>
      </c>
      <c r="AX119" s="14" t="s">
        <v>77</v>
      </c>
      <c r="AY119" s="258" t="s">
        <v>361</v>
      </c>
    </row>
    <row r="120" spans="2:65" s="1" customFormat="1" ht="22.5" customHeight="1">
      <c r="B120" s="42"/>
      <c r="C120" s="207" t="s">
        <v>398</v>
      </c>
      <c r="D120" s="207" t="s">
        <v>363</v>
      </c>
      <c r="E120" s="208" t="s">
        <v>3276</v>
      </c>
      <c r="F120" s="209" t="s">
        <v>3277</v>
      </c>
      <c r="G120" s="210" t="s">
        <v>459</v>
      </c>
      <c r="H120" s="211">
        <v>103.52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440</v>
      </c>
    </row>
    <row r="121" spans="2:65" s="1" customFormat="1" ht="13.5">
      <c r="B121" s="42"/>
      <c r="C121" s="64"/>
      <c r="D121" s="235" t="s">
        <v>369</v>
      </c>
      <c r="E121" s="64"/>
      <c r="F121" s="285" t="s">
        <v>3277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" customFormat="1" ht="22.5" customHeight="1">
      <c r="B122" s="42"/>
      <c r="C122" s="207" t="s">
        <v>411</v>
      </c>
      <c r="D122" s="207" t="s">
        <v>363</v>
      </c>
      <c r="E122" s="208" t="s">
        <v>3278</v>
      </c>
      <c r="F122" s="209" t="s">
        <v>3279</v>
      </c>
      <c r="G122" s="210" t="s">
        <v>366</v>
      </c>
      <c r="H122" s="211">
        <v>86.24</v>
      </c>
      <c r="I122" s="212"/>
      <c r="J122" s="213">
        <f>ROUND(I122*H122,2)</f>
        <v>0</v>
      </c>
      <c r="K122" s="209" t="s">
        <v>367</v>
      </c>
      <c r="L122" s="62"/>
      <c r="M122" s="214" t="s">
        <v>21</v>
      </c>
      <c r="N122" s="215" t="s">
        <v>41</v>
      </c>
      <c r="O122" s="43"/>
      <c r="P122" s="216">
        <f>O122*H122</f>
        <v>0</v>
      </c>
      <c r="Q122" s="216">
        <v>4.6000000000000001E-4</v>
      </c>
      <c r="R122" s="216">
        <f>Q122*H122</f>
        <v>3.9670400000000001E-2</v>
      </c>
      <c r="S122" s="216">
        <v>0</v>
      </c>
      <c r="T122" s="217">
        <f>S122*H122</f>
        <v>0</v>
      </c>
      <c r="AR122" s="25" t="s">
        <v>147</v>
      </c>
      <c r="AT122" s="25" t="s">
        <v>363</v>
      </c>
      <c r="AU122" s="25" t="s">
        <v>79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451</v>
      </c>
    </row>
    <row r="123" spans="2:65" s="1" customFormat="1" ht="13.5">
      <c r="B123" s="42"/>
      <c r="C123" s="64"/>
      <c r="D123" s="219" t="s">
        <v>369</v>
      </c>
      <c r="E123" s="64"/>
      <c r="F123" s="220" t="s">
        <v>3279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79</v>
      </c>
    </row>
    <row r="124" spans="2:65" s="13" customFormat="1" ht="13.5">
      <c r="B124" s="233"/>
      <c r="C124" s="234"/>
      <c r="D124" s="219" t="s">
        <v>371</v>
      </c>
      <c r="E124" s="245" t="s">
        <v>21</v>
      </c>
      <c r="F124" s="246" t="s">
        <v>3463</v>
      </c>
      <c r="G124" s="234"/>
      <c r="H124" s="247">
        <v>86.24</v>
      </c>
      <c r="I124" s="239"/>
      <c r="J124" s="234"/>
      <c r="K124" s="234"/>
      <c r="L124" s="240"/>
      <c r="M124" s="241"/>
      <c r="N124" s="242"/>
      <c r="O124" s="242"/>
      <c r="P124" s="242"/>
      <c r="Q124" s="242"/>
      <c r="R124" s="242"/>
      <c r="S124" s="242"/>
      <c r="T124" s="243"/>
      <c r="AT124" s="244" t="s">
        <v>371</v>
      </c>
      <c r="AU124" s="244" t="s">
        <v>79</v>
      </c>
      <c r="AV124" s="13" t="s">
        <v>79</v>
      </c>
      <c r="AW124" s="13" t="s">
        <v>33</v>
      </c>
      <c r="AX124" s="13" t="s">
        <v>70</v>
      </c>
      <c r="AY124" s="244" t="s">
        <v>361</v>
      </c>
    </row>
    <row r="125" spans="2:65" s="14" customFormat="1" ht="13.5">
      <c r="B125" s="248"/>
      <c r="C125" s="249"/>
      <c r="D125" s="235" t="s">
        <v>371</v>
      </c>
      <c r="E125" s="250" t="s">
        <v>21</v>
      </c>
      <c r="F125" s="251" t="s">
        <v>2712</v>
      </c>
      <c r="G125" s="249"/>
      <c r="H125" s="252">
        <v>86.24</v>
      </c>
      <c r="I125" s="253"/>
      <c r="J125" s="249"/>
      <c r="K125" s="249"/>
      <c r="L125" s="254"/>
      <c r="M125" s="255"/>
      <c r="N125" s="256"/>
      <c r="O125" s="256"/>
      <c r="P125" s="256"/>
      <c r="Q125" s="256"/>
      <c r="R125" s="256"/>
      <c r="S125" s="256"/>
      <c r="T125" s="257"/>
      <c r="AT125" s="258" t="s">
        <v>371</v>
      </c>
      <c r="AU125" s="258" t="s">
        <v>79</v>
      </c>
      <c r="AV125" s="14" t="s">
        <v>147</v>
      </c>
      <c r="AW125" s="14" t="s">
        <v>33</v>
      </c>
      <c r="AX125" s="14" t="s">
        <v>77</v>
      </c>
      <c r="AY125" s="258" t="s">
        <v>361</v>
      </c>
    </row>
    <row r="126" spans="2:65" s="1" customFormat="1" ht="22.5" customHeight="1">
      <c r="B126" s="42"/>
      <c r="C126" s="207" t="s">
        <v>417</v>
      </c>
      <c r="D126" s="207" t="s">
        <v>363</v>
      </c>
      <c r="E126" s="208" t="s">
        <v>3281</v>
      </c>
      <c r="F126" s="209" t="s">
        <v>3282</v>
      </c>
      <c r="G126" s="210" t="s">
        <v>366</v>
      </c>
      <c r="H126" s="211">
        <v>86.24</v>
      </c>
      <c r="I126" s="212"/>
      <c r="J126" s="213">
        <f>ROUND(I126*H126,2)</f>
        <v>0</v>
      </c>
      <c r="K126" s="209" t="s">
        <v>367</v>
      </c>
      <c r="L126" s="62"/>
      <c r="M126" s="214" t="s">
        <v>21</v>
      </c>
      <c r="N126" s="215" t="s">
        <v>41</v>
      </c>
      <c r="O126" s="43"/>
      <c r="P126" s="216">
        <f>O126*H126</f>
        <v>0</v>
      </c>
      <c r="Q126" s="216">
        <v>0</v>
      </c>
      <c r="R126" s="216">
        <f>Q126*H126</f>
        <v>0</v>
      </c>
      <c r="S126" s="216">
        <v>0</v>
      </c>
      <c r="T126" s="217">
        <f>S126*H126</f>
        <v>0</v>
      </c>
      <c r="AR126" s="25" t="s">
        <v>147</v>
      </c>
      <c r="AT126" s="25" t="s">
        <v>363</v>
      </c>
      <c r="AU126" s="25" t="s">
        <v>79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464</v>
      </c>
    </row>
    <row r="127" spans="2:65" s="1" customFormat="1" ht="13.5">
      <c r="B127" s="42"/>
      <c r="C127" s="64"/>
      <c r="D127" s="235" t="s">
        <v>369</v>
      </c>
      <c r="E127" s="64"/>
      <c r="F127" s="285" t="s">
        <v>3282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79</v>
      </c>
    </row>
    <row r="128" spans="2:65" s="1" customFormat="1" ht="22.5" customHeight="1">
      <c r="B128" s="42"/>
      <c r="C128" s="207" t="s">
        <v>424</v>
      </c>
      <c r="D128" s="207" t="s">
        <v>363</v>
      </c>
      <c r="E128" s="208" t="s">
        <v>2716</v>
      </c>
      <c r="F128" s="209" t="s">
        <v>2717</v>
      </c>
      <c r="G128" s="210" t="s">
        <v>366</v>
      </c>
      <c r="H128" s="211">
        <v>127.28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477</v>
      </c>
    </row>
    <row r="129" spans="2:65" s="1" customFormat="1" ht="13.5">
      <c r="B129" s="42"/>
      <c r="C129" s="64"/>
      <c r="D129" s="219" t="s">
        <v>369</v>
      </c>
      <c r="E129" s="64"/>
      <c r="F129" s="220" t="s">
        <v>2717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3" customFormat="1" ht="13.5">
      <c r="B130" s="233"/>
      <c r="C130" s="234"/>
      <c r="D130" s="219" t="s">
        <v>371</v>
      </c>
      <c r="E130" s="245" t="s">
        <v>21</v>
      </c>
      <c r="F130" s="246" t="s">
        <v>3464</v>
      </c>
      <c r="G130" s="234"/>
      <c r="H130" s="247">
        <v>127.28</v>
      </c>
      <c r="I130" s="239"/>
      <c r="J130" s="234"/>
      <c r="K130" s="234"/>
      <c r="L130" s="240"/>
      <c r="M130" s="241"/>
      <c r="N130" s="242"/>
      <c r="O130" s="242"/>
      <c r="P130" s="242"/>
      <c r="Q130" s="242"/>
      <c r="R130" s="242"/>
      <c r="S130" s="242"/>
      <c r="T130" s="243"/>
      <c r="AT130" s="244" t="s">
        <v>371</v>
      </c>
      <c r="AU130" s="244" t="s">
        <v>79</v>
      </c>
      <c r="AV130" s="13" t="s">
        <v>79</v>
      </c>
      <c r="AW130" s="13" t="s">
        <v>33</v>
      </c>
      <c r="AX130" s="13" t="s">
        <v>70</v>
      </c>
      <c r="AY130" s="244" t="s">
        <v>361</v>
      </c>
    </row>
    <row r="131" spans="2:65" s="14" customFormat="1" ht="13.5">
      <c r="B131" s="248"/>
      <c r="C131" s="249"/>
      <c r="D131" s="235" t="s">
        <v>371</v>
      </c>
      <c r="E131" s="250" t="s">
        <v>21</v>
      </c>
      <c r="F131" s="251" t="s">
        <v>2712</v>
      </c>
      <c r="G131" s="249"/>
      <c r="H131" s="252">
        <v>127.28</v>
      </c>
      <c r="I131" s="253"/>
      <c r="J131" s="249"/>
      <c r="K131" s="249"/>
      <c r="L131" s="254"/>
      <c r="M131" s="255"/>
      <c r="N131" s="256"/>
      <c r="O131" s="256"/>
      <c r="P131" s="256"/>
      <c r="Q131" s="256"/>
      <c r="R131" s="256"/>
      <c r="S131" s="256"/>
      <c r="T131" s="257"/>
      <c r="AT131" s="258" t="s">
        <v>371</v>
      </c>
      <c r="AU131" s="258" t="s">
        <v>79</v>
      </c>
      <c r="AV131" s="14" t="s">
        <v>147</v>
      </c>
      <c r="AW131" s="14" t="s">
        <v>33</v>
      </c>
      <c r="AX131" s="14" t="s">
        <v>77</v>
      </c>
      <c r="AY131" s="258" t="s">
        <v>361</v>
      </c>
    </row>
    <row r="132" spans="2:65" s="1" customFormat="1" ht="22.5" customHeight="1">
      <c r="B132" s="42"/>
      <c r="C132" s="207" t="s">
        <v>430</v>
      </c>
      <c r="D132" s="207" t="s">
        <v>363</v>
      </c>
      <c r="E132" s="208" t="s">
        <v>425</v>
      </c>
      <c r="F132" s="209" t="s">
        <v>426</v>
      </c>
      <c r="G132" s="210" t="s">
        <v>366</v>
      </c>
      <c r="H132" s="211">
        <v>94.927999999999997</v>
      </c>
      <c r="I132" s="212"/>
      <c r="J132" s="213">
        <f>ROUND(I132*H132,2)</f>
        <v>0</v>
      </c>
      <c r="K132" s="209" t="s">
        <v>367</v>
      </c>
      <c r="L132" s="62"/>
      <c r="M132" s="214" t="s">
        <v>21</v>
      </c>
      <c r="N132" s="215" t="s">
        <v>41</v>
      </c>
      <c r="O132" s="43"/>
      <c r="P132" s="216">
        <f>O132*H132</f>
        <v>0</v>
      </c>
      <c r="Q132" s="216">
        <v>0</v>
      </c>
      <c r="R132" s="216">
        <f>Q132*H132</f>
        <v>0</v>
      </c>
      <c r="S132" s="216">
        <v>0</v>
      </c>
      <c r="T132" s="217">
        <f>S132*H132</f>
        <v>0</v>
      </c>
      <c r="AR132" s="25" t="s">
        <v>147</v>
      </c>
      <c r="AT132" s="25" t="s">
        <v>363</v>
      </c>
      <c r="AU132" s="25" t="s">
        <v>79</v>
      </c>
      <c r="AY132" s="25" t="s">
        <v>361</v>
      </c>
      <c r="BE132" s="218">
        <f>IF(N132="základní",J132,0)</f>
        <v>0</v>
      </c>
      <c r="BF132" s="218">
        <f>IF(N132="snížená",J132,0)</f>
        <v>0</v>
      </c>
      <c r="BG132" s="218">
        <f>IF(N132="zákl. přenesená",J132,0)</f>
        <v>0</v>
      </c>
      <c r="BH132" s="218">
        <f>IF(N132="sníž. přenesená",J132,0)</f>
        <v>0</v>
      </c>
      <c r="BI132" s="218">
        <f>IF(N132="nulová",J132,0)</f>
        <v>0</v>
      </c>
      <c r="BJ132" s="25" t="s">
        <v>77</v>
      </c>
      <c r="BK132" s="218">
        <f>ROUND(I132*H132,2)</f>
        <v>0</v>
      </c>
      <c r="BL132" s="25" t="s">
        <v>147</v>
      </c>
      <c r="BM132" s="25" t="s">
        <v>491</v>
      </c>
    </row>
    <row r="133" spans="2:65" s="1" customFormat="1" ht="13.5">
      <c r="B133" s="42"/>
      <c r="C133" s="64"/>
      <c r="D133" s="219" t="s">
        <v>369</v>
      </c>
      <c r="E133" s="64"/>
      <c r="F133" s="220" t="s">
        <v>426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369</v>
      </c>
      <c r="AU133" s="25" t="s">
        <v>79</v>
      </c>
    </row>
    <row r="134" spans="2:65" s="13" customFormat="1" ht="13.5">
      <c r="B134" s="233"/>
      <c r="C134" s="234"/>
      <c r="D134" s="219" t="s">
        <v>371</v>
      </c>
      <c r="E134" s="245" t="s">
        <v>21</v>
      </c>
      <c r="F134" s="246" t="s">
        <v>3465</v>
      </c>
      <c r="G134" s="234"/>
      <c r="H134" s="247">
        <v>13.8</v>
      </c>
      <c r="I134" s="239"/>
      <c r="J134" s="234"/>
      <c r="K134" s="234"/>
      <c r="L134" s="240"/>
      <c r="M134" s="241"/>
      <c r="N134" s="242"/>
      <c r="O134" s="242"/>
      <c r="P134" s="242"/>
      <c r="Q134" s="242"/>
      <c r="R134" s="242"/>
      <c r="S134" s="242"/>
      <c r="T134" s="243"/>
      <c r="AT134" s="244" t="s">
        <v>371</v>
      </c>
      <c r="AU134" s="244" t="s">
        <v>79</v>
      </c>
      <c r="AV134" s="13" t="s">
        <v>79</v>
      </c>
      <c r="AW134" s="13" t="s">
        <v>33</v>
      </c>
      <c r="AX134" s="13" t="s">
        <v>70</v>
      </c>
      <c r="AY134" s="244" t="s">
        <v>361</v>
      </c>
    </row>
    <row r="135" spans="2:65" s="13" customFormat="1" ht="13.5">
      <c r="B135" s="233"/>
      <c r="C135" s="234"/>
      <c r="D135" s="219" t="s">
        <v>371</v>
      </c>
      <c r="E135" s="245" t="s">
        <v>21</v>
      </c>
      <c r="F135" s="246" t="s">
        <v>3466</v>
      </c>
      <c r="G135" s="234"/>
      <c r="H135" s="247">
        <v>53.06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70</v>
      </c>
      <c r="AY135" s="244" t="s">
        <v>361</v>
      </c>
    </row>
    <row r="136" spans="2:65" s="13" customFormat="1" ht="13.5">
      <c r="B136" s="233"/>
      <c r="C136" s="234"/>
      <c r="D136" s="219" t="s">
        <v>371</v>
      </c>
      <c r="E136" s="245" t="s">
        <v>21</v>
      </c>
      <c r="F136" s="246" t="s">
        <v>3467</v>
      </c>
      <c r="G136" s="234"/>
      <c r="H136" s="247">
        <v>1.1399999999999999</v>
      </c>
      <c r="I136" s="239"/>
      <c r="J136" s="234"/>
      <c r="K136" s="234"/>
      <c r="L136" s="240"/>
      <c r="M136" s="241"/>
      <c r="N136" s="242"/>
      <c r="O136" s="242"/>
      <c r="P136" s="242"/>
      <c r="Q136" s="242"/>
      <c r="R136" s="242"/>
      <c r="S136" s="242"/>
      <c r="T136" s="243"/>
      <c r="AT136" s="244" t="s">
        <v>371</v>
      </c>
      <c r="AU136" s="244" t="s">
        <v>79</v>
      </c>
      <c r="AV136" s="13" t="s">
        <v>79</v>
      </c>
      <c r="AW136" s="13" t="s">
        <v>33</v>
      </c>
      <c r="AX136" s="13" t="s">
        <v>70</v>
      </c>
      <c r="AY136" s="244" t="s">
        <v>361</v>
      </c>
    </row>
    <row r="137" spans="2:65" s="13" customFormat="1" ht="13.5">
      <c r="B137" s="233"/>
      <c r="C137" s="234"/>
      <c r="D137" s="219" t="s">
        <v>371</v>
      </c>
      <c r="E137" s="245" t="s">
        <v>21</v>
      </c>
      <c r="F137" s="246" t="s">
        <v>3468</v>
      </c>
      <c r="G137" s="234"/>
      <c r="H137" s="247">
        <v>26.928000000000001</v>
      </c>
      <c r="I137" s="239"/>
      <c r="J137" s="234"/>
      <c r="K137" s="234"/>
      <c r="L137" s="240"/>
      <c r="M137" s="241"/>
      <c r="N137" s="242"/>
      <c r="O137" s="242"/>
      <c r="P137" s="242"/>
      <c r="Q137" s="242"/>
      <c r="R137" s="242"/>
      <c r="S137" s="242"/>
      <c r="T137" s="243"/>
      <c r="AT137" s="244" t="s">
        <v>371</v>
      </c>
      <c r="AU137" s="244" t="s">
        <v>79</v>
      </c>
      <c r="AV137" s="13" t="s">
        <v>79</v>
      </c>
      <c r="AW137" s="13" t="s">
        <v>33</v>
      </c>
      <c r="AX137" s="13" t="s">
        <v>70</v>
      </c>
      <c r="AY137" s="244" t="s">
        <v>361</v>
      </c>
    </row>
    <row r="138" spans="2:65" s="14" customFormat="1" ht="13.5">
      <c r="B138" s="248"/>
      <c r="C138" s="249"/>
      <c r="D138" s="235" t="s">
        <v>371</v>
      </c>
      <c r="E138" s="250" t="s">
        <v>272</v>
      </c>
      <c r="F138" s="251" t="s">
        <v>2712</v>
      </c>
      <c r="G138" s="249"/>
      <c r="H138" s="252">
        <v>94.927999999999997</v>
      </c>
      <c r="I138" s="253"/>
      <c r="J138" s="249"/>
      <c r="K138" s="249"/>
      <c r="L138" s="254"/>
      <c r="M138" s="255"/>
      <c r="N138" s="256"/>
      <c r="O138" s="256"/>
      <c r="P138" s="256"/>
      <c r="Q138" s="256"/>
      <c r="R138" s="256"/>
      <c r="S138" s="256"/>
      <c r="T138" s="257"/>
      <c r="AT138" s="258" t="s">
        <v>371</v>
      </c>
      <c r="AU138" s="258" t="s">
        <v>79</v>
      </c>
      <c r="AV138" s="14" t="s">
        <v>147</v>
      </c>
      <c r="AW138" s="14" t="s">
        <v>33</v>
      </c>
      <c r="AX138" s="14" t="s">
        <v>77</v>
      </c>
      <c r="AY138" s="258" t="s">
        <v>361</v>
      </c>
    </row>
    <row r="139" spans="2:65" s="1" customFormat="1" ht="31.5" customHeight="1">
      <c r="B139" s="42"/>
      <c r="C139" s="207" t="s">
        <v>285</v>
      </c>
      <c r="D139" s="207" t="s">
        <v>363</v>
      </c>
      <c r="E139" s="208" t="s">
        <v>431</v>
      </c>
      <c r="F139" s="209" t="s">
        <v>432</v>
      </c>
      <c r="G139" s="210" t="s">
        <v>366</v>
      </c>
      <c r="H139" s="211">
        <v>854.35199999999998</v>
      </c>
      <c r="I139" s="212"/>
      <c r="J139" s="213">
        <f>ROUND(I139*H139,2)</f>
        <v>0</v>
      </c>
      <c r="K139" s="209" t="s">
        <v>367</v>
      </c>
      <c r="L139" s="62"/>
      <c r="M139" s="214" t="s">
        <v>21</v>
      </c>
      <c r="N139" s="215" t="s">
        <v>41</v>
      </c>
      <c r="O139" s="43"/>
      <c r="P139" s="216">
        <f>O139*H139</f>
        <v>0</v>
      </c>
      <c r="Q139" s="216">
        <v>0</v>
      </c>
      <c r="R139" s="216">
        <f>Q139*H139</f>
        <v>0</v>
      </c>
      <c r="S139" s="216">
        <v>0</v>
      </c>
      <c r="T139" s="217">
        <f>S139*H139</f>
        <v>0</v>
      </c>
      <c r="AR139" s="25" t="s">
        <v>147</v>
      </c>
      <c r="AT139" s="25" t="s">
        <v>363</v>
      </c>
      <c r="AU139" s="25" t="s">
        <v>79</v>
      </c>
      <c r="AY139" s="25" t="s">
        <v>361</v>
      </c>
      <c r="BE139" s="218">
        <f>IF(N139="základní",J139,0)</f>
        <v>0</v>
      </c>
      <c r="BF139" s="218">
        <f>IF(N139="snížená",J139,0)</f>
        <v>0</v>
      </c>
      <c r="BG139" s="218">
        <f>IF(N139="zákl. přenesená",J139,0)</f>
        <v>0</v>
      </c>
      <c r="BH139" s="218">
        <f>IF(N139="sníž. přenesená",J139,0)</f>
        <v>0</v>
      </c>
      <c r="BI139" s="218">
        <f>IF(N139="nulová",J139,0)</f>
        <v>0</v>
      </c>
      <c r="BJ139" s="25" t="s">
        <v>77</v>
      </c>
      <c r="BK139" s="218">
        <f>ROUND(I139*H139,2)</f>
        <v>0</v>
      </c>
      <c r="BL139" s="25" t="s">
        <v>147</v>
      </c>
      <c r="BM139" s="25" t="s">
        <v>3469</v>
      </c>
    </row>
    <row r="140" spans="2:65" s="1" customFormat="1" ht="40.5">
      <c r="B140" s="42"/>
      <c r="C140" s="64"/>
      <c r="D140" s="219" t="s">
        <v>369</v>
      </c>
      <c r="E140" s="64"/>
      <c r="F140" s="220" t="s">
        <v>434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369</v>
      </c>
      <c r="AU140" s="25" t="s">
        <v>79</v>
      </c>
    </row>
    <row r="141" spans="2:65" s="13" customFormat="1" ht="13.5">
      <c r="B141" s="233"/>
      <c r="C141" s="234"/>
      <c r="D141" s="219" t="s">
        <v>371</v>
      </c>
      <c r="E141" s="245" t="s">
        <v>21</v>
      </c>
      <c r="F141" s="246" t="s">
        <v>3470</v>
      </c>
      <c r="G141" s="234"/>
      <c r="H141" s="247">
        <v>94.927999999999997</v>
      </c>
      <c r="I141" s="239"/>
      <c r="J141" s="234"/>
      <c r="K141" s="234"/>
      <c r="L141" s="240"/>
      <c r="M141" s="241"/>
      <c r="N141" s="242"/>
      <c r="O141" s="242"/>
      <c r="P141" s="242"/>
      <c r="Q141" s="242"/>
      <c r="R141" s="242"/>
      <c r="S141" s="242"/>
      <c r="T141" s="243"/>
      <c r="AT141" s="244" t="s">
        <v>371</v>
      </c>
      <c r="AU141" s="244" t="s">
        <v>79</v>
      </c>
      <c r="AV141" s="13" t="s">
        <v>79</v>
      </c>
      <c r="AW141" s="13" t="s">
        <v>33</v>
      </c>
      <c r="AX141" s="13" t="s">
        <v>77</v>
      </c>
      <c r="AY141" s="244" t="s">
        <v>361</v>
      </c>
    </row>
    <row r="142" spans="2:65" s="13" customFormat="1" ht="13.5">
      <c r="B142" s="233"/>
      <c r="C142" s="234"/>
      <c r="D142" s="235" t="s">
        <v>371</v>
      </c>
      <c r="E142" s="234"/>
      <c r="F142" s="237" t="s">
        <v>3471</v>
      </c>
      <c r="G142" s="234"/>
      <c r="H142" s="238">
        <v>854.35199999999998</v>
      </c>
      <c r="I142" s="239"/>
      <c r="J142" s="234"/>
      <c r="K142" s="234"/>
      <c r="L142" s="240"/>
      <c r="M142" s="241"/>
      <c r="N142" s="242"/>
      <c r="O142" s="242"/>
      <c r="P142" s="242"/>
      <c r="Q142" s="242"/>
      <c r="R142" s="242"/>
      <c r="S142" s="242"/>
      <c r="T142" s="243"/>
      <c r="AT142" s="244" t="s">
        <v>371</v>
      </c>
      <c r="AU142" s="244" t="s">
        <v>79</v>
      </c>
      <c r="AV142" s="13" t="s">
        <v>79</v>
      </c>
      <c r="AW142" s="13" t="s">
        <v>6</v>
      </c>
      <c r="AX142" s="13" t="s">
        <v>77</v>
      </c>
      <c r="AY142" s="244" t="s">
        <v>361</v>
      </c>
    </row>
    <row r="143" spans="2:65" s="1" customFormat="1" ht="22.5" customHeight="1">
      <c r="B143" s="42"/>
      <c r="C143" s="207" t="s">
        <v>440</v>
      </c>
      <c r="D143" s="207" t="s">
        <v>363</v>
      </c>
      <c r="E143" s="208" t="s">
        <v>441</v>
      </c>
      <c r="F143" s="209" t="s">
        <v>442</v>
      </c>
      <c r="G143" s="210" t="s">
        <v>366</v>
      </c>
      <c r="H143" s="211">
        <v>94.927999999999997</v>
      </c>
      <c r="I143" s="212"/>
      <c r="J143" s="213">
        <f>ROUND(I143*H143,2)</f>
        <v>0</v>
      </c>
      <c r="K143" s="209" t="s">
        <v>367</v>
      </c>
      <c r="L143" s="62"/>
      <c r="M143" s="214" t="s">
        <v>21</v>
      </c>
      <c r="N143" s="215" t="s">
        <v>41</v>
      </c>
      <c r="O143" s="43"/>
      <c r="P143" s="216">
        <f>O143*H143</f>
        <v>0</v>
      </c>
      <c r="Q143" s="216">
        <v>0</v>
      </c>
      <c r="R143" s="216">
        <f>Q143*H143</f>
        <v>0</v>
      </c>
      <c r="S143" s="216">
        <v>0</v>
      </c>
      <c r="T143" s="217">
        <f>S143*H143</f>
        <v>0</v>
      </c>
      <c r="AR143" s="25" t="s">
        <v>147</v>
      </c>
      <c r="AT143" s="25" t="s">
        <v>363</v>
      </c>
      <c r="AU143" s="25" t="s">
        <v>79</v>
      </c>
      <c r="AY143" s="25" t="s">
        <v>361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25" t="s">
        <v>77</v>
      </c>
      <c r="BK143" s="218">
        <f>ROUND(I143*H143,2)</f>
        <v>0</v>
      </c>
      <c r="BL143" s="25" t="s">
        <v>147</v>
      </c>
      <c r="BM143" s="25" t="s">
        <v>501</v>
      </c>
    </row>
    <row r="144" spans="2:65" s="1" customFormat="1" ht="13.5">
      <c r="B144" s="42"/>
      <c r="C144" s="64"/>
      <c r="D144" s="235" t="s">
        <v>369</v>
      </c>
      <c r="E144" s="64"/>
      <c r="F144" s="285" t="s">
        <v>442</v>
      </c>
      <c r="G144" s="64"/>
      <c r="H144" s="64"/>
      <c r="I144" s="175"/>
      <c r="J144" s="64"/>
      <c r="K144" s="64"/>
      <c r="L144" s="62"/>
      <c r="M144" s="221"/>
      <c r="N144" s="43"/>
      <c r="O144" s="43"/>
      <c r="P144" s="43"/>
      <c r="Q144" s="43"/>
      <c r="R144" s="43"/>
      <c r="S144" s="43"/>
      <c r="T144" s="79"/>
      <c r="AT144" s="25" t="s">
        <v>369</v>
      </c>
      <c r="AU144" s="25" t="s">
        <v>79</v>
      </c>
    </row>
    <row r="145" spans="2:65" s="1" customFormat="1" ht="22.5" customHeight="1">
      <c r="B145" s="42"/>
      <c r="C145" s="207" t="s">
        <v>444</v>
      </c>
      <c r="D145" s="207" t="s">
        <v>363</v>
      </c>
      <c r="E145" s="208" t="s">
        <v>445</v>
      </c>
      <c r="F145" s="209" t="s">
        <v>446</v>
      </c>
      <c r="G145" s="210" t="s">
        <v>447</v>
      </c>
      <c r="H145" s="211">
        <v>170.87</v>
      </c>
      <c r="I145" s="212"/>
      <c r="J145" s="213">
        <f>ROUND(I145*H145,2)</f>
        <v>0</v>
      </c>
      <c r="K145" s="209" t="s">
        <v>367</v>
      </c>
      <c r="L145" s="62"/>
      <c r="M145" s="214" t="s">
        <v>21</v>
      </c>
      <c r="N145" s="215" t="s">
        <v>41</v>
      </c>
      <c r="O145" s="43"/>
      <c r="P145" s="216">
        <f>O145*H145</f>
        <v>0</v>
      </c>
      <c r="Q145" s="216">
        <v>0</v>
      </c>
      <c r="R145" s="216">
        <f>Q145*H145</f>
        <v>0</v>
      </c>
      <c r="S145" s="216">
        <v>0</v>
      </c>
      <c r="T145" s="217">
        <f>S145*H145</f>
        <v>0</v>
      </c>
      <c r="AR145" s="25" t="s">
        <v>147</v>
      </c>
      <c r="AT145" s="25" t="s">
        <v>363</v>
      </c>
      <c r="AU145" s="25" t="s">
        <v>79</v>
      </c>
      <c r="AY145" s="25" t="s">
        <v>361</v>
      </c>
      <c r="BE145" s="218">
        <f>IF(N145="základní",J145,0)</f>
        <v>0</v>
      </c>
      <c r="BF145" s="218">
        <f>IF(N145="snížená",J145,0)</f>
        <v>0</v>
      </c>
      <c r="BG145" s="218">
        <f>IF(N145="zákl. přenesená",J145,0)</f>
        <v>0</v>
      </c>
      <c r="BH145" s="218">
        <f>IF(N145="sníž. přenesená",J145,0)</f>
        <v>0</v>
      </c>
      <c r="BI145" s="218">
        <f>IF(N145="nulová",J145,0)</f>
        <v>0</v>
      </c>
      <c r="BJ145" s="25" t="s">
        <v>77</v>
      </c>
      <c r="BK145" s="218">
        <f>ROUND(I145*H145,2)</f>
        <v>0</v>
      </c>
      <c r="BL145" s="25" t="s">
        <v>147</v>
      </c>
      <c r="BM145" s="25" t="s">
        <v>512</v>
      </c>
    </row>
    <row r="146" spans="2:65" s="1" customFormat="1" ht="13.5">
      <c r="B146" s="42"/>
      <c r="C146" s="64"/>
      <c r="D146" s="235" t="s">
        <v>369</v>
      </c>
      <c r="E146" s="64"/>
      <c r="F146" s="285" t="s">
        <v>446</v>
      </c>
      <c r="G146" s="64"/>
      <c r="H146" s="64"/>
      <c r="I146" s="175"/>
      <c r="J146" s="64"/>
      <c r="K146" s="64"/>
      <c r="L146" s="62"/>
      <c r="M146" s="221"/>
      <c r="N146" s="43"/>
      <c r="O146" s="43"/>
      <c r="P146" s="43"/>
      <c r="Q146" s="43"/>
      <c r="R146" s="43"/>
      <c r="S146" s="43"/>
      <c r="T146" s="79"/>
      <c r="AT146" s="25" t="s">
        <v>369</v>
      </c>
      <c r="AU146" s="25" t="s">
        <v>79</v>
      </c>
    </row>
    <row r="147" spans="2:65" s="1" customFormat="1" ht="22.5" customHeight="1">
      <c r="B147" s="42"/>
      <c r="C147" s="207" t="s">
        <v>451</v>
      </c>
      <c r="D147" s="207" t="s">
        <v>363</v>
      </c>
      <c r="E147" s="208" t="s">
        <v>452</v>
      </c>
      <c r="F147" s="209" t="s">
        <v>453</v>
      </c>
      <c r="G147" s="210" t="s">
        <v>366</v>
      </c>
      <c r="H147" s="211">
        <v>32.351999999999997</v>
      </c>
      <c r="I147" s="212"/>
      <c r="J147" s="213">
        <f>ROUND(I147*H147,2)</f>
        <v>0</v>
      </c>
      <c r="K147" s="209" t="s">
        <v>367</v>
      </c>
      <c r="L147" s="62"/>
      <c r="M147" s="214" t="s">
        <v>21</v>
      </c>
      <c r="N147" s="215" t="s">
        <v>41</v>
      </c>
      <c r="O147" s="43"/>
      <c r="P147" s="216">
        <f>O147*H147</f>
        <v>0</v>
      </c>
      <c r="Q147" s="216">
        <v>0</v>
      </c>
      <c r="R147" s="216">
        <f>Q147*H147</f>
        <v>0</v>
      </c>
      <c r="S147" s="216">
        <v>0</v>
      </c>
      <c r="T147" s="217">
        <f>S147*H147</f>
        <v>0</v>
      </c>
      <c r="AR147" s="25" t="s">
        <v>147</v>
      </c>
      <c r="AT147" s="25" t="s">
        <v>363</v>
      </c>
      <c r="AU147" s="25" t="s">
        <v>79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526</v>
      </c>
    </row>
    <row r="148" spans="2:65" s="1" customFormat="1" ht="13.5">
      <c r="B148" s="42"/>
      <c r="C148" s="64"/>
      <c r="D148" s="219" t="s">
        <v>369</v>
      </c>
      <c r="E148" s="64"/>
      <c r="F148" s="220" t="s">
        <v>453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79</v>
      </c>
    </row>
    <row r="149" spans="2:65" s="13" customFormat="1" ht="13.5">
      <c r="B149" s="233"/>
      <c r="C149" s="234"/>
      <c r="D149" s="219" t="s">
        <v>371</v>
      </c>
      <c r="E149" s="245" t="s">
        <v>21</v>
      </c>
      <c r="F149" s="246" t="s">
        <v>3472</v>
      </c>
      <c r="G149" s="234"/>
      <c r="H149" s="247">
        <v>127.28</v>
      </c>
      <c r="I149" s="239"/>
      <c r="J149" s="234"/>
      <c r="K149" s="234"/>
      <c r="L149" s="240"/>
      <c r="M149" s="241"/>
      <c r="N149" s="242"/>
      <c r="O149" s="242"/>
      <c r="P149" s="242"/>
      <c r="Q149" s="242"/>
      <c r="R149" s="242"/>
      <c r="S149" s="242"/>
      <c r="T149" s="243"/>
      <c r="AT149" s="244" t="s">
        <v>371</v>
      </c>
      <c r="AU149" s="244" t="s">
        <v>79</v>
      </c>
      <c r="AV149" s="13" t="s">
        <v>79</v>
      </c>
      <c r="AW149" s="13" t="s">
        <v>33</v>
      </c>
      <c r="AX149" s="13" t="s">
        <v>70</v>
      </c>
      <c r="AY149" s="244" t="s">
        <v>361</v>
      </c>
    </row>
    <row r="150" spans="2:65" s="13" customFormat="1" ht="13.5">
      <c r="B150" s="233"/>
      <c r="C150" s="234"/>
      <c r="D150" s="219" t="s">
        <v>371</v>
      </c>
      <c r="E150" s="245" t="s">
        <v>21</v>
      </c>
      <c r="F150" s="246" t="s">
        <v>3473</v>
      </c>
      <c r="G150" s="234"/>
      <c r="H150" s="247">
        <v>-94.927999999999997</v>
      </c>
      <c r="I150" s="239"/>
      <c r="J150" s="234"/>
      <c r="K150" s="234"/>
      <c r="L150" s="240"/>
      <c r="M150" s="241"/>
      <c r="N150" s="242"/>
      <c r="O150" s="242"/>
      <c r="P150" s="242"/>
      <c r="Q150" s="242"/>
      <c r="R150" s="242"/>
      <c r="S150" s="242"/>
      <c r="T150" s="243"/>
      <c r="AT150" s="244" t="s">
        <v>371</v>
      </c>
      <c r="AU150" s="244" t="s">
        <v>79</v>
      </c>
      <c r="AV150" s="13" t="s">
        <v>79</v>
      </c>
      <c r="AW150" s="13" t="s">
        <v>33</v>
      </c>
      <c r="AX150" s="13" t="s">
        <v>70</v>
      </c>
      <c r="AY150" s="244" t="s">
        <v>361</v>
      </c>
    </row>
    <row r="151" spans="2:65" s="14" customFormat="1" ht="13.5">
      <c r="B151" s="248"/>
      <c r="C151" s="249"/>
      <c r="D151" s="235" t="s">
        <v>371</v>
      </c>
      <c r="E151" s="250" t="s">
        <v>21</v>
      </c>
      <c r="F151" s="251" t="s">
        <v>2712</v>
      </c>
      <c r="G151" s="249"/>
      <c r="H151" s="252">
        <v>32.351999999999997</v>
      </c>
      <c r="I151" s="253"/>
      <c r="J151" s="249"/>
      <c r="K151" s="249"/>
      <c r="L151" s="254"/>
      <c r="M151" s="255"/>
      <c r="N151" s="256"/>
      <c r="O151" s="256"/>
      <c r="P151" s="256"/>
      <c r="Q151" s="256"/>
      <c r="R151" s="256"/>
      <c r="S151" s="256"/>
      <c r="T151" s="257"/>
      <c r="AT151" s="258" t="s">
        <v>371</v>
      </c>
      <c r="AU151" s="258" t="s">
        <v>79</v>
      </c>
      <c r="AV151" s="14" t="s">
        <v>147</v>
      </c>
      <c r="AW151" s="14" t="s">
        <v>33</v>
      </c>
      <c r="AX151" s="14" t="s">
        <v>77</v>
      </c>
      <c r="AY151" s="258" t="s">
        <v>361</v>
      </c>
    </row>
    <row r="152" spans="2:65" s="1" customFormat="1" ht="31.5" customHeight="1">
      <c r="B152" s="42"/>
      <c r="C152" s="207" t="s">
        <v>10</v>
      </c>
      <c r="D152" s="207" t="s">
        <v>363</v>
      </c>
      <c r="E152" s="208" t="s">
        <v>2729</v>
      </c>
      <c r="F152" s="209" t="s">
        <v>2730</v>
      </c>
      <c r="G152" s="210" t="s">
        <v>366</v>
      </c>
      <c r="H152" s="211">
        <v>18.468</v>
      </c>
      <c r="I152" s="212"/>
      <c r="J152" s="213">
        <f>ROUND(I152*H152,2)</f>
        <v>0</v>
      </c>
      <c r="K152" s="209" t="s">
        <v>21</v>
      </c>
      <c r="L152" s="62"/>
      <c r="M152" s="214" t="s">
        <v>21</v>
      </c>
      <c r="N152" s="215" t="s">
        <v>41</v>
      </c>
      <c r="O152" s="43"/>
      <c r="P152" s="216">
        <f>O152*H152</f>
        <v>0</v>
      </c>
      <c r="Q152" s="216">
        <v>0</v>
      </c>
      <c r="R152" s="216">
        <f>Q152*H152</f>
        <v>0</v>
      </c>
      <c r="S152" s="216">
        <v>0</v>
      </c>
      <c r="T152" s="217">
        <f>S152*H152</f>
        <v>0</v>
      </c>
      <c r="AR152" s="25" t="s">
        <v>147</v>
      </c>
      <c r="AT152" s="25" t="s">
        <v>363</v>
      </c>
      <c r="AU152" s="25" t="s">
        <v>79</v>
      </c>
      <c r="AY152" s="25" t="s">
        <v>361</v>
      </c>
      <c r="BE152" s="218">
        <f>IF(N152="základní",J152,0)</f>
        <v>0</v>
      </c>
      <c r="BF152" s="218">
        <f>IF(N152="snížená",J152,0)</f>
        <v>0</v>
      </c>
      <c r="BG152" s="218">
        <f>IF(N152="zákl. přenesená",J152,0)</f>
        <v>0</v>
      </c>
      <c r="BH152" s="218">
        <f>IF(N152="sníž. přenesená",J152,0)</f>
        <v>0</v>
      </c>
      <c r="BI152" s="218">
        <f>IF(N152="nulová",J152,0)</f>
        <v>0</v>
      </c>
      <c r="BJ152" s="25" t="s">
        <v>77</v>
      </c>
      <c r="BK152" s="218">
        <f>ROUND(I152*H152,2)</f>
        <v>0</v>
      </c>
      <c r="BL152" s="25" t="s">
        <v>147</v>
      </c>
      <c r="BM152" s="25" t="s">
        <v>545</v>
      </c>
    </row>
    <row r="153" spans="2:65" s="1" customFormat="1" ht="13.5">
      <c r="B153" s="42"/>
      <c r="C153" s="64"/>
      <c r="D153" s="219" t="s">
        <v>369</v>
      </c>
      <c r="E153" s="64"/>
      <c r="F153" s="220" t="s">
        <v>2730</v>
      </c>
      <c r="G153" s="64"/>
      <c r="H153" s="64"/>
      <c r="I153" s="175"/>
      <c r="J153" s="64"/>
      <c r="K153" s="64"/>
      <c r="L153" s="62"/>
      <c r="M153" s="221"/>
      <c r="N153" s="43"/>
      <c r="O153" s="43"/>
      <c r="P153" s="43"/>
      <c r="Q153" s="43"/>
      <c r="R153" s="43"/>
      <c r="S153" s="43"/>
      <c r="T153" s="79"/>
      <c r="AT153" s="25" t="s">
        <v>369</v>
      </c>
      <c r="AU153" s="25" t="s">
        <v>79</v>
      </c>
    </row>
    <row r="154" spans="2:65" s="13" customFormat="1" ht="13.5">
      <c r="B154" s="233"/>
      <c r="C154" s="234"/>
      <c r="D154" s="219" t="s">
        <v>371</v>
      </c>
      <c r="E154" s="245" t="s">
        <v>21</v>
      </c>
      <c r="F154" s="246" t="s">
        <v>3474</v>
      </c>
      <c r="G154" s="234"/>
      <c r="H154" s="247">
        <v>18.468</v>
      </c>
      <c r="I154" s="239"/>
      <c r="J154" s="234"/>
      <c r="K154" s="234"/>
      <c r="L154" s="240"/>
      <c r="M154" s="241"/>
      <c r="N154" s="242"/>
      <c r="O154" s="242"/>
      <c r="P154" s="242"/>
      <c r="Q154" s="242"/>
      <c r="R154" s="242"/>
      <c r="S154" s="242"/>
      <c r="T154" s="243"/>
      <c r="AT154" s="244" t="s">
        <v>371</v>
      </c>
      <c r="AU154" s="244" t="s">
        <v>79</v>
      </c>
      <c r="AV154" s="13" t="s">
        <v>79</v>
      </c>
      <c r="AW154" s="13" t="s">
        <v>33</v>
      </c>
      <c r="AX154" s="13" t="s">
        <v>70</v>
      </c>
      <c r="AY154" s="244" t="s">
        <v>361</v>
      </c>
    </row>
    <row r="155" spans="2:65" s="14" customFormat="1" ht="13.5">
      <c r="B155" s="248"/>
      <c r="C155" s="249"/>
      <c r="D155" s="235" t="s">
        <v>371</v>
      </c>
      <c r="E155" s="250" t="s">
        <v>21</v>
      </c>
      <c r="F155" s="251" t="s">
        <v>2712</v>
      </c>
      <c r="G155" s="249"/>
      <c r="H155" s="252">
        <v>18.468</v>
      </c>
      <c r="I155" s="253"/>
      <c r="J155" s="249"/>
      <c r="K155" s="249"/>
      <c r="L155" s="254"/>
      <c r="M155" s="255"/>
      <c r="N155" s="256"/>
      <c r="O155" s="256"/>
      <c r="P155" s="256"/>
      <c r="Q155" s="256"/>
      <c r="R155" s="256"/>
      <c r="S155" s="256"/>
      <c r="T155" s="257"/>
      <c r="AT155" s="258" t="s">
        <v>371</v>
      </c>
      <c r="AU155" s="258" t="s">
        <v>79</v>
      </c>
      <c r="AV155" s="14" t="s">
        <v>147</v>
      </c>
      <c r="AW155" s="14" t="s">
        <v>33</v>
      </c>
      <c r="AX155" s="14" t="s">
        <v>77</v>
      </c>
      <c r="AY155" s="258" t="s">
        <v>361</v>
      </c>
    </row>
    <row r="156" spans="2:65" s="1" customFormat="1" ht="22.5" customHeight="1">
      <c r="B156" s="42"/>
      <c r="C156" s="273" t="s">
        <v>464</v>
      </c>
      <c r="D156" s="273" t="s">
        <v>952</v>
      </c>
      <c r="E156" s="274" t="s">
        <v>2732</v>
      </c>
      <c r="F156" s="275" t="s">
        <v>2733</v>
      </c>
      <c r="G156" s="276" t="s">
        <v>447</v>
      </c>
      <c r="H156" s="277">
        <v>34.905000000000001</v>
      </c>
      <c r="I156" s="278"/>
      <c r="J156" s="279">
        <f>ROUND(I156*H156,2)</f>
        <v>0</v>
      </c>
      <c r="K156" s="275" t="s">
        <v>367</v>
      </c>
      <c r="L156" s="280"/>
      <c r="M156" s="281" t="s">
        <v>21</v>
      </c>
      <c r="N156" s="282" t="s">
        <v>41</v>
      </c>
      <c r="O156" s="43"/>
      <c r="P156" s="216">
        <f>O156*H156</f>
        <v>0</v>
      </c>
      <c r="Q156" s="216">
        <v>1</v>
      </c>
      <c r="R156" s="216">
        <f>Q156*H156</f>
        <v>34.905000000000001</v>
      </c>
      <c r="S156" s="216">
        <v>0</v>
      </c>
      <c r="T156" s="217">
        <f>S156*H156</f>
        <v>0</v>
      </c>
      <c r="AR156" s="25" t="s">
        <v>417</v>
      </c>
      <c r="AT156" s="25" t="s">
        <v>952</v>
      </c>
      <c r="AU156" s="25" t="s">
        <v>79</v>
      </c>
      <c r="AY156" s="25" t="s">
        <v>361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25" t="s">
        <v>77</v>
      </c>
      <c r="BK156" s="218">
        <f>ROUND(I156*H156,2)</f>
        <v>0</v>
      </c>
      <c r="BL156" s="25" t="s">
        <v>147</v>
      </c>
      <c r="BM156" s="25" t="s">
        <v>563</v>
      </c>
    </row>
    <row r="157" spans="2:65" s="1" customFormat="1" ht="13.5">
      <c r="B157" s="42"/>
      <c r="C157" s="64"/>
      <c r="D157" s="219" t="s">
        <v>369</v>
      </c>
      <c r="E157" s="64"/>
      <c r="F157" s="220" t="s">
        <v>2733</v>
      </c>
      <c r="G157" s="64"/>
      <c r="H157" s="64"/>
      <c r="I157" s="175"/>
      <c r="J157" s="64"/>
      <c r="K157" s="64"/>
      <c r="L157" s="62"/>
      <c r="M157" s="221"/>
      <c r="N157" s="43"/>
      <c r="O157" s="43"/>
      <c r="P157" s="43"/>
      <c r="Q157" s="43"/>
      <c r="R157" s="43"/>
      <c r="S157" s="43"/>
      <c r="T157" s="79"/>
      <c r="AT157" s="25" t="s">
        <v>369</v>
      </c>
      <c r="AU157" s="25" t="s">
        <v>79</v>
      </c>
    </row>
    <row r="158" spans="2:65" s="13" customFormat="1" ht="13.5">
      <c r="B158" s="233"/>
      <c r="C158" s="234"/>
      <c r="D158" s="219" t="s">
        <v>371</v>
      </c>
      <c r="E158" s="245" t="s">
        <v>21</v>
      </c>
      <c r="F158" s="246" t="s">
        <v>3475</v>
      </c>
      <c r="G158" s="234"/>
      <c r="H158" s="247">
        <v>34.905000000000001</v>
      </c>
      <c r="I158" s="239"/>
      <c r="J158" s="234"/>
      <c r="K158" s="234"/>
      <c r="L158" s="240"/>
      <c r="M158" s="241"/>
      <c r="N158" s="242"/>
      <c r="O158" s="242"/>
      <c r="P158" s="242"/>
      <c r="Q158" s="242"/>
      <c r="R158" s="242"/>
      <c r="S158" s="242"/>
      <c r="T158" s="243"/>
      <c r="AT158" s="244" t="s">
        <v>371</v>
      </c>
      <c r="AU158" s="244" t="s">
        <v>79</v>
      </c>
      <c r="AV158" s="13" t="s">
        <v>79</v>
      </c>
      <c r="AW158" s="13" t="s">
        <v>33</v>
      </c>
      <c r="AX158" s="13" t="s">
        <v>70</v>
      </c>
      <c r="AY158" s="244" t="s">
        <v>361</v>
      </c>
    </row>
    <row r="159" spans="2:65" s="14" customFormat="1" ht="13.5">
      <c r="B159" s="248"/>
      <c r="C159" s="249"/>
      <c r="D159" s="235" t="s">
        <v>371</v>
      </c>
      <c r="E159" s="250" t="s">
        <v>21</v>
      </c>
      <c r="F159" s="251" t="s">
        <v>392</v>
      </c>
      <c r="G159" s="249"/>
      <c r="H159" s="252">
        <v>34.905000000000001</v>
      </c>
      <c r="I159" s="253"/>
      <c r="J159" s="249"/>
      <c r="K159" s="249"/>
      <c r="L159" s="254"/>
      <c r="M159" s="255"/>
      <c r="N159" s="256"/>
      <c r="O159" s="256"/>
      <c r="P159" s="256"/>
      <c r="Q159" s="256"/>
      <c r="R159" s="256"/>
      <c r="S159" s="256"/>
      <c r="T159" s="257"/>
      <c r="AT159" s="258" t="s">
        <v>371</v>
      </c>
      <c r="AU159" s="258" t="s">
        <v>79</v>
      </c>
      <c r="AV159" s="14" t="s">
        <v>147</v>
      </c>
      <c r="AW159" s="14" t="s">
        <v>33</v>
      </c>
      <c r="AX159" s="14" t="s">
        <v>77</v>
      </c>
      <c r="AY159" s="258" t="s">
        <v>361</v>
      </c>
    </row>
    <row r="160" spans="2:65" s="1" customFormat="1" ht="31.5" customHeight="1">
      <c r="B160" s="42"/>
      <c r="C160" s="207" t="s">
        <v>470</v>
      </c>
      <c r="D160" s="207" t="s">
        <v>363</v>
      </c>
      <c r="E160" s="208" t="s">
        <v>3300</v>
      </c>
      <c r="F160" s="209" t="s">
        <v>3301</v>
      </c>
      <c r="G160" s="210" t="s">
        <v>366</v>
      </c>
      <c r="H160" s="211">
        <v>34.591999999999999</v>
      </c>
      <c r="I160" s="212"/>
      <c r="J160" s="213">
        <f>ROUND(I160*H160,2)</f>
        <v>0</v>
      </c>
      <c r="K160" s="209" t="s">
        <v>367</v>
      </c>
      <c r="L160" s="62"/>
      <c r="M160" s="214" t="s">
        <v>21</v>
      </c>
      <c r="N160" s="215" t="s">
        <v>41</v>
      </c>
      <c r="O160" s="43"/>
      <c r="P160" s="216">
        <f>O160*H160</f>
        <v>0</v>
      </c>
      <c r="Q160" s="216">
        <v>0</v>
      </c>
      <c r="R160" s="216">
        <f>Q160*H160</f>
        <v>0</v>
      </c>
      <c r="S160" s="216">
        <v>0</v>
      </c>
      <c r="T160" s="217">
        <f>S160*H160</f>
        <v>0</v>
      </c>
      <c r="AR160" s="25" t="s">
        <v>147</v>
      </c>
      <c r="AT160" s="25" t="s">
        <v>363</v>
      </c>
      <c r="AU160" s="25" t="s">
        <v>79</v>
      </c>
      <c r="AY160" s="25" t="s">
        <v>361</v>
      </c>
      <c r="BE160" s="218">
        <f>IF(N160="základní",J160,0)</f>
        <v>0</v>
      </c>
      <c r="BF160" s="218">
        <f>IF(N160="snížená",J160,0)</f>
        <v>0</v>
      </c>
      <c r="BG160" s="218">
        <f>IF(N160="zákl. přenesená",J160,0)</f>
        <v>0</v>
      </c>
      <c r="BH160" s="218">
        <f>IF(N160="sníž. přenesená",J160,0)</f>
        <v>0</v>
      </c>
      <c r="BI160" s="218">
        <f>IF(N160="nulová",J160,0)</f>
        <v>0</v>
      </c>
      <c r="BJ160" s="25" t="s">
        <v>77</v>
      </c>
      <c r="BK160" s="218">
        <f>ROUND(I160*H160,2)</f>
        <v>0</v>
      </c>
      <c r="BL160" s="25" t="s">
        <v>147</v>
      </c>
      <c r="BM160" s="25" t="s">
        <v>580</v>
      </c>
    </row>
    <row r="161" spans="2:65" s="1" customFormat="1" ht="13.5">
      <c r="B161" s="42"/>
      <c r="C161" s="64"/>
      <c r="D161" s="235" t="s">
        <v>369</v>
      </c>
      <c r="E161" s="64"/>
      <c r="F161" s="285" t="s">
        <v>3301</v>
      </c>
      <c r="G161" s="64"/>
      <c r="H161" s="64"/>
      <c r="I161" s="175"/>
      <c r="J161" s="64"/>
      <c r="K161" s="64"/>
      <c r="L161" s="62"/>
      <c r="M161" s="221"/>
      <c r="N161" s="43"/>
      <c r="O161" s="43"/>
      <c r="P161" s="43"/>
      <c r="Q161" s="43"/>
      <c r="R161" s="43"/>
      <c r="S161" s="43"/>
      <c r="T161" s="79"/>
      <c r="AT161" s="25" t="s">
        <v>369</v>
      </c>
      <c r="AU161" s="25" t="s">
        <v>79</v>
      </c>
    </row>
    <row r="162" spans="2:65" s="1" customFormat="1" ht="22.5" customHeight="1">
      <c r="B162" s="42"/>
      <c r="C162" s="273" t="s">
        <v>477</v>
      </c>
      <c r="D162" s="273" t="s">
        <v>952</v>
      </c>
      <c r="E162" s="274" t="s">
        <v>3303</v>
      </c>
      <c r="F162" s="275" t="s">
        <v>3304</v>
      </c>
      <c r="G162" s="276" t="s">
        <v>447</v>
      </c>
      <c r="H162" s="277">
        <v>58.805999999999997</v>
      </c>
      <c r="I162" s="278"/>
      <c r="J162" s="279">
        <f>ROUND(I162*H162,2)</f>
        <v>0</v>
      </c>
      <c r="K162" s="275" t="s">
        <v>367</v>
      </c>
      <c r="L162" s="280"/>
      <c r="M162" s="281" t="s">
        <v>21</v>
      </c>
      <c r="N162" s="282" t="s">
        <v>41</v>
      </c>
      <c r="O162" s="43"/>
      <c r="P162" s="216">
        <f>O162*H162</f>
        <v>0</v>
      </c>
      <c r="Q162" s="216">
        <v>1</v>
      </c>
      <c r="R162" s="216">
        <f>Q162*H162</f>
        <v>58.805999999999997</v>
      </c>
      <c r="S162" s="216">
        <v>0</v>
      </c>
      <c r="T162" s="217">
        <f>S162*H162</f>
        <v>0</v>
      </c>
      <c r="AR162" s="25" t="s">
        <v>417</v>
      </c>
      <c r="AT162" s="25" t="s">
        <v>952</v>
      </c>
      <c r="AU162" s="25" t="s">
        <v>79</v>
      </c>
      <c r="AY162" s="25" t="s">
        <v>361</v>
      </c>
      <c r="BE162" s="218">
        <f>IF(N162="základní",J162,0)</f>
        <v>0</v>
      </c>
      <c r="BF162" s="218">
        <f>IF(N162="snížená",J162,0)</f>
        <v>0</v>
      </c>
      <c r="BG162" s="218">
        <f>IF(N162="zákl. přenesená",J162,0)</f>
        <v>0</v>
      </c>
      <c r="BH162" s="218">
        <f>IF(N162="sníž. přenesená",J162,0)</f>
        <v>0</v>
      </c>
      <c r="BI162" s="218">
        <f>IF(N162="nulová",J162,0)</f>
        <v>0</v>
      </c>
      <c r="BJ162" s="25" t="s">
        <v>77</v>
      </c>
      <c r="BK162" s="218">
        <f>ROUND(I162*H162,2)</f>
        <v>0</v>
      </c>
      <c r="BL162" s="25" t="s">
        <v>147</v>
      </c>
      <c r="BM162" s="25" t="s">
        <v>595</v>
      </c>
    </row>
    <row r="163" spans="2:65" s="1" customFormat="1" ht="13.5">
      <c r="B163" s="42"/>
      <c r="C163" s="64"/>
      <c r="D163" s="219" t="s">
        <v>369</v>
      </c>
      <c r="E163" s="64"/>
      <c r="F163" s="220" t="s">
        <v>3304</v>
      </c>
      <c r="G163" s="64"/>
      <c r="H163" s="64"/>
      <c r="I163" s="175"/>
      <c r="J163" s="64"/>
      <c r="K163" s="64"/>
      <c r="L163" s="62"/>
      <c r="M163" s="221"/>
      <c r="N163" s="43"/>
      <c r="O163" s="43"/>
      <c r="P163" s="43"/>
      <c r="Q163" s="43"/>
      <c r="R163" s="43"/>
      <c r="S163" s="43"/>
      <c r="T163" s="79"/>
      <c r="AT163" s="25" t="s">
        <v>369</v>
      </c>
      <c r="AU163" s="25" t="s">
        <v>79</v>
      </c>
    </row>
    <row r="164" spans="2:65" s="13" customFormat="1" ht="13.5">
      <c r="B164" s="233"/>
      <c r="C164" s="234"/>
      <c r="D164" s="219" t="s">
        <v>371</v>
      </c>
      <c r="E164" s="245" t="s">
        <v>21</v>
      </c>
      <c r="F164" s="246" t="s">
        <v>3476</v>
      </c>
      <c r="G164" s="234"/>
      <c r="H164" s="247">
        <v>58.805999999999997</v>
      </c>
      <c r="I164" s="239"/>
      <c r="J164" s="234"/>
      <c r="K164" s="234"/>
      <c r="L164" s="240"/>
      <c r="M164" s="241"/>
      <c r="N164" s="242"/>
      <c r="O164" s="242"/>
      <c r="P164" s="242"/>
      <c r="Q164" s="242"/>
      <c r="R164" s="242"/>
      <c r="S164" s="242"/>
      <c r="T164" s="243"/>
      <c r="AT164" s="244" t="s">
        <v>371</v>
      </c>
      <c r="AU164" s="244" t="s">
        <v>79</v>
      </c>
      <c r="AV164" s="13" t="s">
        <v>79</v>
      </c>
      <c r="AW164" s="13" t="s">
        <v>33</v>
      </c>
      <c r="AX164" s="13" t="s">
        <v>70</v>
      </c>
      <c r="AY164" s="244" t="s">
        <v>361</v>
      </c>
    </row>
    <row r="165" spans="2:65" s="14" customFormat="1" ht="13.5">
      <c r="B165" s="248"/>
      <c r="C165" s="249"/>
      <c r="D165" s="219" t="s">
        <v>371</v>
      </c>
      <c r="E165" s="259" t="s">
        <v>21</v>
      </c>
      <c r="F165" s="260" t="s">
        <v>392</v>
      </c>
      <c r="G165" s="249"/>
      <c r="H165" s="261">
        <v>58.805999999999997</v>
      </c>
      <c r="I165" s="253"/>
      <c r="J165" s="249"/>
      <c r="K165" s="249"/>
      <c r="L165" s="254"/>
      <c r="M165" s="255"/>
      <c r="N165" s="256"/>
      <c r="O165" s="256"/>
      <c r="P165" s="256"/>
      <c r="Q165" s="256"/>
      <c r="R165" s="256"/>
      <c r="S165" s="256"/>
      <c r="T165" s="257"/>
      <c r="AT165" s="258" t="s">
        <v>371</v>
      </c>
      <c r="AU165" s="258" t="s">
        <v>79</v>
      </c>
      <c r="AV165" s="14" t="s">
        <v>147</v>
      </c>
      <c r="AW165" s="14" t="s">
        <v>33</v>
      </c>
      <c r="AX165" s="14" t="s">
        <v>77</v>
      </c>
      <c r="AY165" s="258" t="s">
        <v>361</v>
      </c>
    </row>
    <row r="166" spans="2:65" s="11" customFormat="1" ht="29.85" customHeight="1">
      <c r="B166" s="190"/>
      <c r="C166" s="191"/>
      <c r="D166" s="204" t="s">
        <v>69</v>
      </c>
      <c r="E166" s="205" t="s">
        <v>79</v>
      </c>
      <c r="F166" s="205" t="s">
        <v>463</v>
      </c>
      <c r="G166" s="191"/>
      <c r="H166" s="191"/>
      <c r="I166" s="194"/>
      <c r="J166" s="206">
        <f>BK166</f>
        <v>0</v>
      </c>
      <c r="K166" s="191"/>
      <c r="L166" s="196"/>
      <c r="M166" s="197"/>
      <c r="N166" s="198"/>
      <c r="O166" s="198"/>
      <c r="P166" s="199">
        <f>SUM(P167:P175)</f>
        <v>0</v>
      </c>
      <c r="Q166" s="198"/>
      <c r="R166" s="199">
        <f>SUM(R167:R175)</f>
        <v>5.1840000000000002</v>
      </c>
      <c r="S166" s="198"/>
      <c r="T166" s="200">
        <f>SUM(T167:T175)</f>
        <v>0</v>
      </c>
      <c r="AR166" s="201" t="s">
        <v>77</v>
      </c>
      <c r="AT166" s="202" t="s">
        <v>69</v>
      </c>
      <c r="AU166" s="202" t="s">
        <v>77</v>
      </c>
      <c r="AY166" s="201" t="s">
        <v>361</v>
      </c>
      <c r="BK166" s="203">
        <f>SUM(BK167:BK175)</f>
        <v>0</v>
      </c>
    </row>
    <row r="167" spans="2:65" s="1" customFormat="1" ht="31.5" customHeight="1">
      <c r="B167" s="42"/>
      <c r="C167" s="207" t="s">
        <v>485</v>
      </c>
      <c r="D167" s="207" t="s">
        <v>363</v>
      </c>
      <c r="E167" s="208" t="s">
        <v>3477</v>
      </c>
      <c r="F167" s="209" t="s">
        <v>3478</v>
      </c>
      <c r="G167" s="210" t="s">
        <v>459</v>
      </c>
      <c r="H167" s="211">
        <v>38.082000000000001</v>
      </c>
      <c r="I167" s="212"/>
      <c r="J167" s="213">
        <f>ROUND(I167*H167,2)</f>
        <v>0</v>
      </c>
      <c r="K167" s="209" t="s">
        <v>21</v>
      </c>
      <c r="L167" s="62"/>
      <c r="M167" s="214" t="s">
        <v>21</v>
      </c>
      <c r="N167" s="215" t="s">
        <v>41</v>
      </c>
      <c r="O167" s="43"/>
      <c r="P167" s="216">
        <f>O167*H167</f>
        <v>0</v>
      </c>
      <c r="Q167" s="216">
        <v>0</v>
      </c>
      <c r="R167" s="216">
        <f>Q167*H167</f>
        <v>0</v>
      </c>
      <c r="S167" s="216">
        <v>0</v>
      </c>
      <c r="T167" s="217">
        <f>S167*H167</f>
        <v>0</v>
      </c>
      <c r="AR167" s="25" t="s">
        <v>147</v>
      </c>
      <c r="AT167" s="25" t="s">
        <v>363</v>
      </c>
      <c r="AU167" s="25" t="s">
        <v>79</v>
      </c>
      <c r="AY167" s="25" t="s">
        <v>361</v>
      </c>
      <c r="BE167" s="218">
        <f>IF(N167="základní",J167,0)</f>
        <v>0</v>
      </c>
      <c r="BF167" s="218">
        <f>IF(N167="snížená",J167,0)</f>
        <v>0</v>
      </c>
      <c r="BG167" s="218">
        <f>IF(N167="zákl. přenesená",J167,0)</f>
        <v>0</v>
      </c>
      <c r="BH167" s="218">
        <f>IF(N167="sníž. přenesená",J167,0)</f>
        <v>0</v>
      </c>
      <c r="BI167" s="218">
        <f>IF(N167="nulová",J167,0)</f>
        <v>0</v>
      </c>
      <c r="BJ167" s="25" t="s">
        <v>77</v>
      </c>
      <c r="BK167" s="218">
        <f>ROUND(I167*H167,2)</f>
        <v>0</v>
      </c>
      <c r="BL167" s="25" t="s">
        <v>147</v>
      </c>
      <c r="BM167" s="25" t="s">
        <v>611</v>
      </c>
    </row>
    <row r="168" spans="2:65" s="1" customFormat="1" ht="13.5">
      <c r="B168" s="42"/>
      <c r="C168" s="64"/>
      <c r="D168" s="219" t="s">
        <v>369</v>
      </c>
      <c r="E168" s="64"/>
      <c r="F168" s="220" t="s">
        <v>3478</v>
      </c>
      <c r="G168" s="64"/>
      <c r="H168" s="64"/>
      <c r="I168" s="175"/>
      <c r="J168" s="64"/>
      <c r="K168" s="64"/>
      <c r="L168" s="62"/>
      <c r="M168" s="221"/>
      <c r="N168" s="43"/>
      <c r="O168" s="43"/>
      <c r="P168" s="43"/>
      <c r="Q168" s="43"/>
      <c r="R168" s="43"/>
      <c r="S168" s="43"/>
      <c r="T168" s="79"/>
      <c r="AT168" s="25" t="s">
        <v>369</v>
      </c>
      <c r="AU168" s="25" t="s">
        <v>79</v>
      </c>
    </row>
    <row r="169" spans="2:65" s="1" customFormat="1" ht="27">
      <c r="B169" s="42"/>
      <c r="C169" s="64"/>
      <c r="D169" s="235" t="s">
        <v>974</v>
      </c>
      <c r="E169" s="64"/>
      <c r="F169" s="289" t="s">
        <v>3479</v>
      </c>
      <c r="G169" s="64"/>
      <c r="H169" s="64"/>
      <c r="I169" s="175"/>
      <c r="J169" s="64"/>
      <c r="K169" s="64"/>
      <c r="L169" s="62"/>
      <c r="M169" s="221"/>
      <c r="N169" s="43"/>
      <c r="O169" s="43"/>
      <c r="P169" s="43"/>
      <c r="Q169" s="43"/>
      <c r="R169" s="43"/>
      <c r="S169" s="43"/>
      <c r="T169" s="79"/>
      <c r="AT169" s="25" t="s">
        <v>974</v>
      </c>
      <c r="AU169" s="25" t="s">
        <v>79</v>
      </c>
    </row>
    <row r="170" spans="2:65" s="1" customFormat="1" ht="22.5" customHeight="1">
      <c r="B170" s="42"/>
      <c r="C170" s="273" t="s">
        <v>491</v>
      </c>
      <c r="D170" s="273" t="s">
        <v>952</v>
      </c>
      <c r="E170" s="274" t="s">
        <v>3480</v>
      </c>
      <c r="F170" s="275" t="s">
        <v>3481</v>
      </c>
      <c r="G170" s="276" t="s">
        <v>459</v>
      </c>
      <c r="H170" s="277">
        <v>45.698</v>
      </c>
      <c r="I170" s="278"/>
      <c r="J170" s="279">
        <f>ROUND(I170*H170,2)</f>
        <v>0</v>
      </c>
      <c r="K170" s="275" t="s">
        <v>21</v>
      </c>
      <c r="L170" s="280"/>
      <c r="M170" s="281" t="s">
        <v>21</v>
      </c>
      <c r="N170" s="282" t="s">
        <v>41</v>
      </c>
      <c r="O170" s="43"/>
      <c r="P170" s="216">
        <f>O170*H170</f>
        <v>0</v>
      </c>
      <c r="Q170" s="216">
        <v>0</v>
      </c>
      <c r="R170" s="216">
        <f>Q170*H170</f>
        <v>0</v>
      </c>
      <c r="S170" s="216">
        <v>0</v>
      </c>
      <c r="T170" s="217">
        <f>S170*H170</f>
        <v>0</v>
      </c>
      <c r="AR170" s="25" t="s">
        <v>417</v>
      </c>
      <c r="AT170" s="25" t="s">
        <v>952</v>
      </c>
      <c r="AU170" s="25" t="s">
        <v>79</v>
      </c>
      <c r="AY170" s="25" t="s">
        <v>361</v>
      </c>
      <c r="BE170" s="218">
        <f>IF(N170="základní",J170,0)</f>
        <v>0</v>
      </c>
      <c r="BF170" s="218">
        <f>IF(N170="snížená",J170,0)</f>
        <v>0</v>
      </c>
      <c r="BG170" s="218">
        <f>IF(N170="zákl. přenesená",J170,0)</f>
        <v>0</v>
      </c>
      <c r="BH170" s="218">
        <f>IF(N170="sníž. přenesená",J170,0)</f>
        <v>0</v>
      </c>
      <c r="BI170" s="218">
        <f>IF(N170="nulová",J170,0)</f>
        <v>0</v>
      </c>
      <c r="BJ170" s="25" t="s">
        <v>77</v>
      </c>
      <c r="BK170" s="218">
        <f>ROUND(I170*H170,2)</f>
        <v>0</v>
      </c>
      <c r="BL170" s="25" t="s">
        <v>147</v>
      </c>
      <c r="BM170" s="25" t="s">
        <v>626</v>
      </c>
    </row>
    <row r="171" spans="2:65" s="1" customFormat="1" ht="13.5">
      <c r="B171" s="42"/>
      <c r="C171" s="64"/>
      <c r="D171" s="219" t="s">
        <v>369</v>
      </c>
      <c r="E171" s="64"/>
      <c r="F171" s="220" t="s">
        <v>3481</v>
      </c>
      <c r="G171" s="64"/>
      <c r="H171" s="64"/>
      <c r="I171" s="175"/>
      <c r="J171" s="64"/>
      <c r="K171" s="64"/>
      <c r="L171" s="62"/>
      <c r="M171" s="221"/>
      <c r="N171" s="43"/>
      <c r="O171" s="43"/>
      <c r="P171" s="43"/>
      <c r="Q171" s="43"/>
      <c r="R171" s="43"/>
      <c r="S171" s="43"/>
      <c r="T171" s="79"/>
      <c r="AT171" s="25" t="s">
        <v>369</v>
      </c>
      <c r="AU171" s="25" t="s">
        <v>79</v>
      </c>
    </row>
    <row r="172" spans="2:65" s="13" customFormat="1" ht="13.5">
      <c r="B172" s="233"/>
      <c r="C172" s="234"/>
      <c r="D172" s="219" t="s">
        <v>371</v>
      </c>
      <c r="E172" s="245" t="s">
        <v>21</v>
      </c>
      <c r="F172" s="246" t="s">
        <v>3482</v>
      </c>
      <c r="G172" s="234"/>
      <c r="H172" s="247">
        <v>45.698</v>
      </c>
      <c r="I172" s="239"/>
      <c r="J172" s="234"/>
      <c r="K172" s="234"/>
      <c r="L172" s="240"/>
      <c r="M172" s="241"/>
      <c r="N172" s="242"/>
      <c r="O172" s="242"/>
      <c r="P172" s="242"/>
      <c r="Q172" s="242"/>
      <c r="R172" s="242"/>
      <c r="S172" s="242"/>
      <c r="T172" s="243"/>
      <c r="AT172" s="244" t="s">
        <v>371</v>
      </c>
      <c r="AU172" s="244" t="s">
        <v>79</v>
      </c>
      <c r="AV172" s="13" t="s">
        <v>79</v>
      </c>
      <c r="AW172" s="13" t="s">
        <v>33</v>
      </c>
      <c r="AX172" s="13" t="s">
        <v>70</v>
      </c>
      <c r="AY172" s="244" t="s">
        <v>361</v>
      </c>
    </row>
    <row r="173" spans="2:65" s="14" customFormat="1" ht="13.5">
      <c r="B173" s="248"/>
      <c r="C173" s="249"/>
      <c r="D173" s="235" t="s">
        <v>371</v>
      </c>
      <c r="E173" s="250" t="s">
        <v>21</v>
      </c>
      <c r="F173" s="251" t="s">
        <v>392</v>
      </c>
      <c r="G173" s="249"/>
      <c r="H173" s="252">
        <v>45.698</v>
      </c>
      <c r="I173" s="253"/>
      <c r="J173" s="249"/>
      <c r="K173" s="249"/>
      <c r="L173" s="254"/>
      <c r="M173" s="255"/>
      <c r="N173" s="256"/>
      <c r="O173" s="256"/>
      <c r="P173" s="256"/>
      <c r="Q173" s="256"/>
      <c r="R173" s="256"/>
      <c r="S173" s="256"/>
      <c r="T173" s="257"/>
      <c r="AT173" s="258" t="s">
        <v>371</v>
      </c>
      <c r="AU173" s="258" t="s">
        <v>79</v>
      </c>
      <c r="AV173" s="14" t="s">
        <v>147</v>
      </c>
      <c r="AW173" s="14" t="s">
        <v>33</v>
      </c>
      <c r="AX173" s="14" t="s">
        <v>77</v>
      </c>
      <c r="AY173" s="258" t="s">
        <v>361</v>
      </c>
    </row>
    <row r="174" spans="2:65" s="1" customFormat="1" ht="22.5" customHeight="1">
      <c r="B174" s="42"/>
      <c r="C174" s="273" t="s">
        <v>9</v>
      </c>
      <c r="D174" s="273" t="s">
        <v>952</v>
      </c>
      <c r="E174" s="274" t="s">
        <v>3483</v>
      </c>
      <c r="F174" s="275" t="s">
        <v>3484</v>
      </c>
      <c r="G174" s="276" t="s">
        <v>447</v>
      </c>
      <c r="H174" s="277">
        <v>5.1840000000000002</v>
      </c>
      <c r="I174" s="278"/>
      <c r="J174" s="279">
        <f>ROUND(I174*H174,2)</f>
        <v>0</v>
      </c>
      <c r="K174" s="275" t="s">
        <v>367</v>
      </c>
      <c r="L174" s="280"/>
      <c r="M174" s="281" t="s">
        <v>21</v>
      </c>
      <c r="N174" s="282" t="s">
        <v>41</v>
      </c>
      <c r="O174" s="43"/>
      <c r="P174" s="216">
        <f>O174*H174</f>
        <v>0</v>
      </c>
      <c r="Q174" s="216">
        <v>1</v>
      </c>
      <c r="R174" s="216">
        <f>Q174*H174</f>
        <v>5.1840000000000002</v>
      </c>
      <c r="S174" s="216">
        <v>0</v>
      </c>
      <c r="T174" s="217">
        <f>S174*H174</f>
        <v>0</v>
      </c>
      <c r="AR174" s="25" t="s">
        <v>417</v>
      </c>
      <c r="AT174" s="25" t="s">
        <v>952</v>
      </c>
      <c r="AU174" s="25" t="s">
        <v>79</v>
      </c>
      <c r="AY174" s="25" t="s">
        <v>361</v>
      </c>
      <c r="BE174" s="218">
        <f>IF(N174="základní",J174,0)</f>
        <v>0</v>
      </c>
      <c r="BF174" s="218">
        <f>IF(N174="snížená",J174,0)</f>
        <v>0</v>
      </c>
      <c r="BG174" s="218">
        <f>IF(N174="zákl. přenesená",J174,0)</f>
        <v>0</v>
      </c>
      <c r="BH174" s="218">
        <f>IF(N174="sníž. přenesená",J174,0)</f>
        <v>0</v>
      </c>
      <c r="BI174" s="218">
        <f>IF(N174="nulová",J174,0)</f>
        <v>0</v>
      </c>
      <c r="BJ174" s="25" t="s">
        <v>77</v>
      </c>
      <c r="BK174" s="218">
        <f>ROUND(I174*H174,2)</f>
        <v>0</v>
      </c>
      <c r="BL174" s="25" t="s">
        <v>147</v>
      </c>
      <c r="BM174" s="25" t="s">
        <v>638</v>
      </c>
    </row>
    <row r="175" spans="2:65" s="1" customFormat="1" ht="13.5">
      <c r="B175" s="42"/>
      <c r="C175" s="64"/>
      <c r="D175" s="219" t="s">
        <v>369</v>
      </c>
      <c r="E175" s="64"/>
      <c r="F175" s="220" t="s">
        <v>3484</v>
      </c>
      <c r="G175" s="64"/>
      <c r="H175" s="64"/>
      <c r="I175" s="175"/>
      <c r="J175" s="64"/>
      <c r="K175" s="64"/>
      <c r="L175" s="62"/>
      <c r="M175" s="221"/>
      <c r="N175" s="43"/>
      <c r="O175" s="43"/>
      <c r="P175" s="43"/>
      <c r="Q175" s="43"/>
      <c r="R175" s="43"/>
      <c r="S175" s="43"/>
      <c r="T175" s="79"/>
      <c r="AT175" s="25" t="s">
        <v>369</v>
      </c>
      <c r="AU175" s="25" t="s">
        <v>79</v>
      </c>
    </row>
    <row r="176" spans="2:65" s="11" customFormat="1" ht="29.85" customHeight="1">
      <c r="B176" s="190"/>
      <c r="C176" s="191"/>
      <c r="D176" s="204" t="s">
        <v>69</v>
      </c>
      <c r="E176" s="205" t="s">
        <v>147</v>
      </c>
      <c r="F176" s="205" t="s">
        <v>719</v>
      </c>
      <c r="G176" s="191"/>
      <c r="H176" s="191"/>
      <c r="I176" s="194"/>
      <c r="J176" s="206">
        <f>BK176</f>
        <v>0</v>
      </c>
      <c r="K176" s="191"/>
      <c r="L176" s="196"/>
      <c r="M176" s="197"/>
      <c r="N176" s="198"/>
      <c r="O176" s="198"/>
      <c r="P176" s="199">
        <f>SUM(P177:P184)</f>
        <v>0</v>
      </c>
      <c r="Q176" s="198"/>
      <c r="R176" s="199">
        <f>SUM(R177:R184)</f>
        <v>24.361327199999998</v>
      </c>
      <c r="S176" s="198"/>
      <c r="T176" s="200">
        <f>SUM(T177:T184)</f>
        <v>0</v>
      </c>
      <c r="AR176" s="201" t="s">
        <v>77</v>
      </c>
      <c r="AT176" s="202" t="s">
        <v>69</v>
      </c>
      <c r="AU176" s="202" t="s">
        <v>77</v>
      </c>
      <c r="AY176" s="201" t="s">
        <v>361</v>
      </c>
      <c r="BK176" s="203">
        <f>SUM(BK177:BK184)</f>
        <v>0</v>
      </c>
    </row>
    <row r="177" spans="2:65" s="1" customFormat="1" ht="22.5" customHeight="1">
      <c r="B177" s="42"/>
      <c r="C177" s="207" t="s">
        <v>501</v>
      </c>
      <c r="D177" s="207" t="s">
        <v>363</v>
      </c>
      <c r="E177" s="208" t="s">
        <v>3306</v>
      </c>
      <c r="F177" s="209" t="s">
        <v>3307</v>
      </c>
      <c r="G177" s="210" t="s">
        <v>366</v>
      </c>
      <c r="H177" s="211">
        <v>9.24</v>
      </c>
      <c r="I177" s="212"/>
      <c r="J177" s="213">
        <f>ROUND(I177*H177,2)</f>
        <v>0</v>
      </c>
      <c r="K177" s="209" t="s">
        <v>367</v>
      </c>
      <c r="L177" s="62"/>
      <c r="M177" s="214" t="s">
        <v>21</v>
      </c>
      <c r="N177" s="215" t="s">
        <v>41</v>
      </c>
      <c r="O177" s="43"/>
      <c r="P177" s="216">
        <f>O177*H177</f>
        <v>0</v>
      </c>
      <c r="Q177" s="216">
        <v>1.7034</v>
      </c>
      <c r="R177" s="216">
        <f>Q177*H177</f>
        <v>15.739416</v>
      </c>
      <c r="S177" s="216">
        <v>0</v>
      </c>
      <c r="T177" s="217">
        <f>S177*H177</f>
        <v>0</v>
      </c>
      <c r="AR177" s="25" t="s">
        <v>147</v>
      </c>
      <c r="AT177" s="25" t="s">
        <v>363</v>
      </c>
      <c r="AU177" s="25" t="s">
        <v>79</v>
      </c>
      <c r="AY177" s="25" t="s">
        <v>361</v>
      </c>
      <c r="BE177" s="218">
        <f>IF(N177="základní",J177,0)</f>
        <v>0</v>
      </c>
      <c r="BF177" s="218">
        <f>IF(N177="snížená",J177,0)</f>
        <v>0</v>
      </c>
      <c r="BG177" s="218">
        <f>IF(N177="zákl. přenesená",J177,0)</f>
        <v>0</v>
      </c>
      <c r="BH177" s="218">
        <f>IF(N177="sníž. přenesená",J177,0)</f>
        <v>0</v>
      </c>
      <c r="BI177" s="218">
        <f>IF(N177="nulová",J177,0)</f>
        <v>0</v>
      </c>
      <c r="BJ177" s="25" t="s">
        <v>77</v>
      </c>
      <c r="BK177" s="218">
        <f>ROUND(I177*H177,2)</f>
        <v>0</v>
      </c>
      <c r="BL177" s="25" t="s">
        <v>147</v>
      </c>
      <c r="BM177" s="25" t="s">
        <v>650</v>
      </c>
    </row>
    <row r="178" spans="2:65" s="1" customFormat="1" ht="13.5">
      <c r="B178" s="42"/>
      <c r="C178" s="64"/>
      <c r="D178" s="219" t="s">
        <v>369</v>
      </c>
      <c r="E178" s="64"/>
      <c r="F178" s="220" t="s">
        <v>3307</v>
      </c>
      <c r="G178" s="64"/>
      <c r="H178" s="64"/>
      <c r="I178" s="175"/>
      <c r="J178" s="64"/>
      <c r="K178" s="64"/>
      <c r="L178" s="62"/>
      <c r="M178" s="221"/>
      <c r="N178" s="43"/>
      <c r="O178" s="43"/>
      <c r="P178" s="43"/>
      <c r="Q178" s="43"/>
      <c r="R178" s="43"/>
      <c r="S178" s="43"/>
      <c r="T178" s="79"/>
      <c r="AT178" s="25" t="s">
        <v>369</v>
      </c>
      <c r="AU178" s="25" t="s">
        <v>79</v>
      </c>
    </row>
    <row r="179" spans="2:65" s="13" customFormat="1" ht="13.5">
      <c r="B179" s="233"/>
      <c r="C179" s="234"/>
      <c r="D179" s="219" t="s">
        <v>371</v>
      </c>
      <c r="E179" s="245" t="s">
        <v>21</v>
      </c>
      <c r="F179" s="246" t="s">
        <v>3485</v>
      </c>
      <c r="G179" s="234"/>
      <c r="H179" s="247">
        <v>9.24</v>
      </c>
      <c r="I179" s="239"/>
      <c r="J179" s="234"/>
      <c r="K179" s="234"/>
      <c r="L179" s="240"/>
      <c r="M179" s="241"/>
      <c r="N179" s="242"/>
      <c r="O179" s="242"/>
      <c r="P179" s="242"/>
      <c r="Q179" s="242"/>
      <c r="R179" s="242"/>
      <c r="S179" s="242"/>
      <c r="T179" s="243"/>
      <c r="AT179" s="244" t="s">
        <v>371</v>
      </c>
      <c r="AU179" s="244" t="s">
        <v>79</v>
      </c>
      <c r="AV179" s="13" t="s">
        <v>79</v>
      </c>
      <c r="AW179" s="13" t="s">
        <v>33</v>
      </c>
      <c r="AX179" s="13" t="s">
        <v>70</v>
      </c>
      <c r="AY179" s="244" t="s">
        <v>361</v>
      </c>
    </row>
    <row r="180" spans="2:65" s="14" customFormat="1" ht="13.5">
      <c r="B180" s="248"/>
      <c r="C180" s="249"/>
      <c r="D180" s="235" t="s">
        <v>371</v>
      </c>
      <c r="E180" s="250" t="s">
        <v>21</v>
      </c>
      <c r="F180" s="251" t="s">
        <v>2712</v>
      </c>
      <c r="G180" s="249"/>
      <c r="H180" s="252">
        <v>9.24</v>
      </c>
      <c r="I180" s="253"/>
      <c r="J180" s="249"/>
      <c r="K180" s="249"/>
      <c r="L180" s="254"/>
      <c r="M180" s="255"/>
      <c r="N180" s="256"/>
      <c r="O180" s="256"/>
      <c r="P180" s="256"/>
      <c r="Q180" s="256"/>
      <c r="R180" s="256"/>
      <c r="S180" s="256"/>
      <c r="T180" s="257"/>
      <c r="AT180" s="258" t="s">
        <v>371</v>
      </c>
      <c r="AU180" s="258" t="s">
        <v>79</v>
      </c>
      <c r="AV180" s="14" t="s">
        <v>147</v>
      </c>
      <c r="AW180" s="14" t="s">
        <v>33</v>
      </c>
      <c r="AX180" s="14" t="s">
        <v>77</v>
      </c>
      <c r="AY180" s="258" t="s">
        <v>361</v>
      </c>
    </row>
    <row r="181" spans="2:65" s="1" customFormat="1" ht="22.5" customHeight="1">
      <c r="B181" s="42"/>
      <c r="C181" s="207" t="s">
        <v>507</v>
      </c>
      <c r="D181" s="207" t="s">
        <v>363</v>
      </c>
      <c r="E181" s="208" t="s">
        <v>2735</v>
      </c>
      <c r="F181" s="209" t="s">
        <v>2736</v>
      </c>
      <c r="G181" s="210" t="s">
        <v>366</v>
      </c>
      <c r="H181" s="211">
        <v>4.5599999999999996</v>
      </c>
      <c r="I181" s="212"/>
      <c r="J181" s="213">
        <f>ROUND(I181*H181,2)</f>
        <v>0</v>
      </c>
      <c r="K181" s="209" t="s">
        <v>367</v>
      </c>
      <c r="L181" s="62"/>
      <c r="M181" s="214" t="s">
        <v>21</v>
      </c>
      <c r="N181" s="215" t="s">
        <v>41</v>
      </c>
      <c r="O181" s="43"/>
      <c r="P181" s="216">
        <f>O181*H181</f>
        <v>0</v>
      </c>
      <c r="Q181" s="216">
        <v>1.8907700000000001</v>
      </c>
      <c r="R181" s="216">
        <f>Q181*H181</f>
        <v>8.6219111999999996</v>
      </c>
      <c r="S181" s="216">
        <v>0</v>
      </c>
      <c r="T181" s="217">
        <f>S181*H181</f>
        <v>0</v>
      </c>
      <c r="AR181" s="25" t="s">
        <v>147</v>
      </c>
      <c r="AT181" s="25" t="s">
        <v>363</v>
      </c>
      <c r="AU181" s="25" t="s">
        <v>79</v>
      </c>
      <c r="AY181" s="25" t="s">
        <v>361</v>
      </c>
      <c r="BE181" s="218">
        <f>IF(N181="základní",J181,0)</f>
        <v>0</v>
      </c>
      <c r="BF181" s="218">
        <f>IF(N181="snížená",J181,0)</f>
        <v>0</v>
      </c>
      <c r="BG181" s="218">
        <f>IF(N181="zákl. přenesená",J181,0)</f>
        <v>0</v>
      </c>
      <c r="BH181" s="218">
        <f>IF(N181="sníž. přenesená",J181,0)</f>
        <v>0</v>
      </c>
      <c r="BI181" s="218">
        <f>IF(N181="nulová",J181,0)</f>
        <v>0</v>
      </c>
      <c r="BJ181" s="25" t="s">
        <v>77</v>
      </c>
      <c r="BK181" s="218">
        <f>ROUND(I181*H181,2)</f>
        <v>0</v>
      </c>
      <c r="BL181" s="25" t="s">
        <v>147</v>
      </c>
      <c r="BM181" s="25" t="s">
        <v>662</v>
      </c>
    </row>
    <row r="182" spans="2:65" s="1" customFormat="1" ht="13.5">
      <c r="B182" s="42"/>
      <c r="C182" s="64"/>
      <c r="D182" s="219" t="s">
        <v>369</v>
      </c>
      <c r="E182" s="64"/>
      <c r="F182" s="220" t="s">
        <v>2736</v>
      </c>
      <c r="G182" s="64"/>
      <c r="H182" s="64"/>
      <c r="I182" s="175"/>
      <c r="J182" s="64"/>
      <c r="K182" s="64"/>
      <c r="L182" s="62"/>
      <c r="M182" s="221"/>
      <c r="N182" s="43"/>
      <c r="O182" s="43"/>
      <c r="P182" s="43"/>
      <c r="Q182" s="43"/>
      <c r="R182" s="43"/>
      <c r="S182" s="43"/>
      <c r="T182" s="79"/>
      <c r="AT182" s="25" t="s">
        <v>369</v>
      </c>
      <c r="AU182" s="25" t="s">
        <v>79</v>
      </c>
    </row>
    <row r="183" spans="2:65" s="13" customFormat="1" ht="13.5">
      <c r="B183" s="233"/>
      <c r="C183" s="234"/>
      <c r="D183" s="219" t="s">
        <v>371</v>
      </c>
      <c r="E183" s="245" t="s">
        <v>21</v>
      </c>
      <c r="F183" s="246" t="s">
        <v>3486</v>
      </c>
      <c r="G183" s="234"/>
      <c r="H183" s="247">
        <v>4.5599999999999996</v>
      </c>
      <c r="I183" s="239"/>
      <c r="J183" s="234"/>
      <c r="K183" s="234"/>
      <c r="L183" s="240"/>
      <c r="M183" s="241"/>
      <c r="N183" s="242"/>
      <c r="O183" s="242"/>
      <c r="P183" s="242"/>
      <c r="Q183" s="242"/>
      <c r="R183" s="242"/>
      <c r="S183" s="242"/>
      <c r="T183" s="243"/>
      <c r="AT183" s="244" t="s">
        <v>371</v>
      </c>
      <c r="AU183" s="244" t="s">
        <v>79</v>
      </c>
      <c r="AV183" s="13" t="s">
        <v>79</v>
      </c>
      <c r="AW183" s="13" t="s">
        <v>33</v>
      </c>
      <c r="AX183" s="13" t="s">
        <v>70</v>
      </c>
      <c r="AY183" s="244" t="s">
        <v>361</v>
      </c>
    </row>
    <row r="184" spans="2:65" s="14" customFormat="1" ht="13.5">
      <c r="B184" s="248"/>
      <c r="C184" s="249"/>
      <c r="D184" s="219" t="s">
        <v>371</v>
      </c>
      <c r="E184" s="259" t="s">
        <v>21</v>
      </c>
      <c r="F184" s="260" t="s">
        <v>2712</v>
      </c>
      <c r="G184" s="249"/>
      <c r="H184" s="261">
        <v>4.5599999999999996</v>
      </c>
      <c r="I184" s="253"/>
      <c r="J184" s="249"/>
      <c r="K184" s="249"/>
      <c r="L184" s="254"/>
      <c r="M184" s="255"/>
      <c r="N184" s="256"/>
      <c r="O184" s="256"/>
      <c r="P184" s="256"/>
      <c r="Q184" s="256"/>
      <c r="R184" s="256"/>
      <c r="S184" s="256"/>
      <c r="T184" s="257"/>
      <c r="AT184" s="258" t="s">
        <v>371</v>
      </c>
      <c r="AU184" s="258" t="s">
        <v>79</v>
      </c>
      <c r="AV184" s="14" t="s">
        <v>147</v>
      </c>
      <c r="AW184" s="14" t="s">
        <v>33</v>
      </c>
      <c r="AX184" s="14" t="s">
        <v>77</v>
      </c>
      <c r="AY184" s="258" t="s">
        <v>361</v>
      </c>
    </row>
    <row r="185" spans="2:65" s="11" customFormat="1" ht="29.85" customHeight="1">
      <c r="B185" s="190"/>
      <c r="C185" s="191"/>
      <c r="D185" s="204" t="s">
        <v>69</v>
      </c>
      <c r="E185" s="205" t="s">
        <v>417</v>
      </c>
      <c r="F185" s="205" t="s">
        <v>3318</v>
      </c>
      <c r="G185" s="191"/>
      <c r="H185" s="191"/>
      <c r="I185" s="194"/>
      <c r="J185" s="206">
        <f>BK185</f>
        <v>0</v>
      </c>
      <c r="K185" s="191"/>
      <c r="L185" s="196"/>
      <c r="M185" s="197"/>
      <c r="N185" s="198"/>
      <c r="O185" s="198"/>
      <c r="P185" s="199">
        <f>SUM(P186:P215)</f>
        <v>0</v>
      </c>
      <c r="Q185" s="198"/>
      <c r="R185" s="199">
        <f>SUM(R186:R215)</f>
        <v>7.5550079999999992E-2</v>
      </c>
      <c r="S185" s="198"/>
      <c r="T185" s="200">
        <f>SUM(T186:T215)</f>
        <v>0</v>
      </c>
      <c r="AR185" s="201" t="s">
        <v>77</v>
      </c>
      <c r="AT185" s="202" t="s">
        <v>69</v>
      </c>
      <c r="AU185" s="202" t="s">
        <v>77</v>
      </c>
      <c r="AY185" s="201" t="s">
        <v>361</v>
      </c>
      <c r="BK185" s="203">
        <f>SUM(BK186:BK215)</f>
        <v>0</v>
      </c>
    </row>
    <row r="186" spans="2:65" s="1" customFormat="1" ht="31.5" customHeight="1">
      <c r="B186" s="42"/>
      <c r="C186" s="207" t="s">
        <v>512</v>
      </c>
      <c r="D186" s="207" t="s">
        <v>363</v>
      </c>
      <c r="E186" s="208" t="s">
        <v>3487</v>
      </c>
      <c r="F186" s="209" t="s">
        <v>3488</v>
      </c>
      <c r="G186" s="210" t="s">
        <v>685</v>
      </c>
      <c r="H186" s="211">
        <v>57</v>
      </c>
      <c r="I186" s="212"/>
      <c r="J186" s="213">
        <f>ROUND(I186*H186,2)</f>
        <v>0</v>
      </c>
      <c r="K186" s="209" t="s">
        <v>367</v>
      </c>
      <c r="L186" s="62"/>
      <c r="M186" s="214" t="s">
        <v>21</v>
      </c>
      <c r="N186" s="215" t="s">
        <v>41</v>
      </c>
      <c r="O186" s="43"/>
      <c r="P186" s="216">
        <f>O186*H186</f>
        <v>0</v>
      </c>
      <c r="Q186" s="216">
        <v>1.0000000000000001E-5</v>
      </c>
      <c r="R186" s="216">
        <f>Q186*H186</f>
        <v>5.7000000000000009E-4</v>
      </c>
      <c r="S186" s="216">
        <v>0</v>
      </c>
      <c r="T186" s="217">
        <f>S186*H186</f>
        <v>0</v>
      </c>
      <c r="AR186" s="25" t="s">
        <v>147</v>
      </c>
      <c r="AT186" s="25" t="s">
        <v>363</v>
      </c>
      <c r="AU186" s="25" t="s">
        <v>79</v>
      </c>
      <c r="AY186" s="25" t="s">
        <v>361</v>
      </c>
      <c r="BE186" s="218">
        <f>IF(N186="základní",J186,0)</f>
        <v>0</v>
      </c>
      <c r="BF186" s="218">
        <f>IF(N186="snížená",J186,0)</f>
        <v>0</v>
      </c>
      <c r="BG186" s="218">
        <f>IF(N186="zákl. přenesená",J186,0)</f>
        <v>0</v>
      </c>
      <c r="BH186" s="218">
        <f>IF(N186="sníž. přenesená",J186,0)</f>
        <v>0</v>
      </c>
      <c r="BI186" s="218">
        <f>IF(N186="nulová",J186,0)</f>
        <v>0</v>
      </c>
      <c r="BJ186" s="25" t="s">
        <v>77</v>
      </c>
      <c r="BK186" s="218">
        <f>ROUND(I186*H186,2)</f>
        <v>0</v>
      </c>
      <c r="BL186" s="25" t="s">
        <v>147</v>
      </c>
      <c r="BM186" s="25" t="s">
        <v>675</v>
      </c>
    </row>
    <row r="187" spans="2:65" s="1" customFormat="1" ht="27">
      <c r="B187" s="42"/>
      <c r="C187" s="64"/>
      <c r="D187" s="219" t="s">
        <v>369</v>
      </c>
      <c r="E187" s="64"/>
      <c r="F187" s="220" t="s">
        <v>3488</v>
      </c>
      <c r="G187" s="64"/>
      <c r="H187" s="64"/>
      <c r="I187" s="175"/>
      <c r="J187" s="64"/>
      <c r="K187" s="64"/>
      <c r="L187" s="62"/>
      <c r="M187" s="221"/>
      <c r="N187" s="43"/>
      <c r="O187" s="43"/>
      <c r="P187" s="43"/>
      <c r="Q187" s="43"/>
      <c r="R187" s="43"/>
      <c r="S187" s="43"/>
      <c r="T187" s="79"/>
      <c r="AT187" s="25" t="s">
        <v>369</v>
      </c>
      <c r="AU187" s="25" t="s">
        <v>79</v>
      </c>
    </row>
    <row r="188" spans="2:65" s="13" customFormat="1" ht="13.5">
      <c r="B188" s="233"/>
      <c r="C188" s="234"/>
      <c r="D188" s="219" t="s">
        <v>371</v>
      </c>
      <c r="E188" s="245" t="s">
        <v>21</v>
      </c>
      <c r="F188" s="246" t="s">
        <v>3489</v>
      </c>
      <c r="G188" s="234"/>
      <c r="H188" s="247">
        <v>57</v>
      </c>
      <c r="I188" s="239"/>
      <c r="J188" s="234"/>
      <c r="K188" s="234"/>
      <c r="L188" s="240"/>
      <c r="M188" s="241"/>
      <c r="N188" s="242"/>
      <c r="O188" s="242"/>
      <c r="P188" s="242"/>
      <c r="Q188" s="242"/>
      <c r="R188" s="242"/>
      <c r="S188" s="242"/>
      <c r="T188" s="243"/>
      <c r="AT188" s="244" t="s">
        <v>371</v>
      </c>
      <c r="AU188" s="244" t="s">
        <v>79</v>
      </c>
      <c r="AV188" s="13" t="s">
        <v>79</v>
      </c>
      <c r="AW188" s="13" t="s">
        <v>33</v>
      </c>
      <c r="AX188" s="13" t="s">
        <v>70</v>
      </c>
      <c r="AY188" s="244" t="s">
        <v>361</v>
      </c>
    </row>
    <row r="189" spans="2:65" s="14" customFormat="1" ht="13.5">
      <c r="B189" s="248"/>
      <c r="C189" s="249"/>
      <c r="D189" s="235" t="s">
        <v>371</v>
      </c>
      <c r="E189" s="250" t="s">
        <v>21</v>
      </c>
      <c r="F189" s="251" t="s">
        <v>2712</v>
      </c>
      <c r="G189" s="249"/>
      <c r="H189" s="252">
        <v>57</v>
      </c>
      <c r="I189" s="253"/>
      <c r="J189" s="249"/>
      <c r="K189" s="249"/>
      <c r="L189" s="254"/>
      <c r="M189" s="255"/>
      <c r="N189" s="256"/>
      <c r="O189" s="256"/>
      <c r="P189" s="256"/>
      <c r="Q189" s="256"/>
      <c r="R189" s="256"/>
      <c r="S189" s="256"/>
      <c r="T189" s="257"/>
      <c r="AT189" s="258" t="s">
        <v>371</v>
      </c>
      <c r="AU189" s="258" t="s">
        <v>79</v>
      </c>
      <c r="AV189" s="14" t="s">
        <v>147</v>
      </c>
      <c r="AW189" s="14" t="s">
        <v>33</v>
      </c>
      <c r="AX189" s="14" t="s">
        <v>77</v>
      </c>
      <c r="AY189" s="258" t="s">
        <v>361</v>
      </c>
    </row>
    <row r="190" spans="2:65" s="1" customFormat="1" ht="22.5" customHeight="1">
      <c r="B190" s="42"/>
      <c r="C190" s="273" t="s">
        <v>521</v>
      </c>
      <c r="D190" s="273" t="s">
        <v>952</v>
      </c>
      <c r="E190" s="274" t="s">
        <v>3490</v>
      </c>
      <c r="F190" s="275" t="s">
        <v>3491</v>
      </c>
      <c r="G190" s="276" t="s">
        <v>614</v>
      </c>
      <c r="H190" s="277">
        <v>11.571</v>
      </c>
      <c r="I190" s="278"/>
      <c r="J190" s="279">
        <f>ROUND(I190*H190,2)</f>
        <v>0</v>
      </c>
      <c r="K190" s="275" t="s">
        <v>367</v>
      </c>
      <c r="L190" s="280"/>
      <c r="M190" s="281" t="s">
        <v>21</v>
      </c>
      <c r="N190" s="282" t="s">
        <v>41</v>
      </c>
      <c r="O190" s="43"/>
      <c r="P190" s="216">
        <f>O190*H190</f>
        <v>0</v>
      </c>
      <c r="Q190" s="216">
        <v>6.4799999999999996E-3</v>
      </c>
      <c r="R190" s="216">
        <f>Q190*H190</f>
        <v>7.4980079999999991E-2</v>
      </c>
      <c r="S190" s="216">
        <v>0</v>
      </c>
      <c r="T190" s="217">
        <f>S190*H190</f>
        <v>0</v>
      </c>
      <c r="AR190" s="25" t="s">
        <v>417</v>
      </c>
      <c r="AT190" s="25" t="s">
        <v>952</v>
      </c>
      <c r="AU190" s="25" t="s">
        <v>79</v>
      </c>
      <c r="AY190" s="25" t="s">
        <v>361</v>
      </c>
      <c r="BE190" s="218">
        <f>IF(N190="základní",J190,0)</f>
        <v>0</v>
      </c>
      <c r="BF190" s="218">
        <f>IF(N190="snížená",J190,0)</f>
        <v>0</v>
      </c>
      <c r="BG190" s="218">
        <f>IF(N190="zákl. přenesená",J190,0)</f>
        <v>0</v>
      </c>
      <c r="BH190" s="218">
        <f>IF(N190="sníž. přenesená",J190,0)</f>
        <v>0</v>
      </c>
      <c r="BI190" s="218">
        <f>IF(N190="nulová",J190,0)</f>
        <v>0</v>
      </c>
      <c r="BJ190" s="25" t="s">
        <v>77</v>
      </c>
      <c r="BK190" s="218">
        <f>ROUND(I190*H190,2)</f>
        <v>0</v>
      </c>
      <c r="BL190" s="25" t="s">
        <v>147</v>
      </c>
      <c r="BM190" s="25" t="s">
        <v>690</v>
      </c>
    </row>
    <row r="191" spans="2:65" s="1" customFormat="1" ht="13.5">
      <c r="B191" s="42"/>
      <c r="C191" s="64"/>
      <c r="D191" s="219" t="s">
        <v>369</v>
      </c>
      <c r="E191" s="64"/>
      <c r="F191" s="220" t="s">
        <v>3491</v>
      </c>
      <c r="G191" s="64"/>
      <c r="H191" s="64"/>
      <c r="I191" s="175"/>
      <c r="J191" s="64"/>
      <c r="K191" s="64"/>
      <c r="L191" s="62"/>
      <c r="M191" s="221"/>
      <c r="N191" s="43"/>
      <c r="O191" s="43"/>
      <c r="P191" s="43"/>
      <c r="Q191" s="43"/>
      <c r="R191" s="43"/>
      <c r="S191" s="43"/>
      <c r="T191" s="79"/>
      <c r="AT191" s="25" t="s">
        <v>369</v>
      </c>
      <c r="AU191" s="25" t="s">
        <v>79</v>
      </c>
    </row>
    <row r="192" spans="2:65" s="13" customFormat="1" ht="13.5">
      <c r="B192" s="233"/>
      <c r="C192" s="234"/>
      <c r="D192" s="219" t="s">
        <v>371</v>
      </c>
      <c r="E192" s="245" t="s">
        <v>21</v>
      </c>
      <c r="F192" s="246" t="s">
        <v>3492</v>
      </c>
      <c r="G192" s="234"/>
      <c r="H192" s="247">
        <v>11.571</v>
      </c>
      <c r="I192" s="239"/>
      <c r="J192" s="234"/>
      <c r="K192" s="234"/>
      <c r="L192" s="240"/>
      <c r="M192" s="241"/>
      <c r="N192" s="242"/>
      <c r="O192" s="242"/>
      <c r="P192" s="242"/>
      <c r="Q192" s="242"/>
      <c r="R192" s="242"/>
      <c r="S192" s="242"/>
      <c r="T192" s="243"/>
      <c r="AT192" s="244" t="s">
        <v>371</v>
      </c>
      <c r="AU192" s="244" t="s">
        <v>79</v>
      </c>
      <c r="AV192" s="13" t="s">
        <v>79</v>
      </c>
      <c r="AW192" s="13" t="s">
        <v>33</v>
      </c>
      <c r="AX192" s="13" t="s">
        <v>70</v>
      </c>
      <c r="AY192" s="244" t="s">
        <v>361</v>
      </c>
    </row>
    <row r="193" spans="2:65" s="14" customFormat="1" ht="13.5">
      <c r="B193" s="248"/>
      <c r="C193" s="249"/>
      <c r="D193" s="235" t="s">
        <v>371</v>
      </c>
      <c r="E193" s="250" t="s">
        <v>21</v>
      </c>
      <c r="F193" s="251" t="s">
        <v>392</v>
      </c>
      <c r="G193" s="249"/>
      <c r="H193" s="252">
        <v>11.571</v>
      </c>
      <c r="I193" s="253"/>
      <c r="J193" s="249"/>
      <c r="K193" s="249"/>
      <c r="L193" s="254"/>
      <c r="M193" s="255"/>
      <c r="N193" s="256"/>
      <c r="O193" s="256"/>
      <c r="P193" s="256"/>
      <c r="Q193" s="256"/>
      <c r="R193" s="256"/>
      <c r="S193" s="256"/>
      <c r="T193" s="257"/>
      <c r="AT193" s="258" t="s">
        <v>371</v>
      </c>
      <c r="AU193" s="258" t="s">
        <v>79</v>
      </c>
      <c r="AV193" s="14" t="s">
        <v>147</v>
      </c>
      <c r="AW193" s="14" t="s">
        <v>33</v>
      </c>
      <c r="AX193" s="14" t="s">
        <v>77</v>
      </c>
      <c r="AY193" s="258" t="s">
        <v>361</v>
      </c>
    </row>
    <row r="194" spans="2:65" s="1" customFormat="1" ht="22.5" customHeight="1">
      <c r="B194" s="42"/>
      <c r="C194" s="207" t="s">
        <v>526</v>
      </c>
      <c r="D194" s="207" t="s">
        <v>363</v>
      </c>
      <c r="E194" s="208" t="s">
        <v>3434</v>
      </c>
      <c r="F194" s="209" t="s">
        <v>3435</v>
      </c>
      <c r="G194" s="210" t="s">
        <v>2840</v>
      </c>
      <c r="H194" s="211">
        <v>1</v>
      </c>
      <c r="I194" s="212"/>
      <c r="J194" s="213">
        <f>ROUND(I194*H194,2)</f>
        <v>0</v>
      </c>
      <c r="K194" s="209" t="s">
        <v>21</v>
      </c>
      <c r="L194" s="62"/>
      <c r="M194" s="214" t="s">
        <v>21</v>
      </c>
      <c r="N194" s="215" t="s">
        <v>41</v>
      </c>
      <c r="O194" s="43"/>
      <c r="P194" s="216">
        <f>O194*H194</f>
        <v>0</v>
      </c>
      <c r="Q194" s="216">
        <v>0</v>
      </c>
      <c r="R194" s="216">
        <f>Q194*H194</f>
        <v>0</v>
      </c>
      <c r="S194" s="216">
        <v>0</v>
      </c>
      <c r="T194" s="217">
        <f>S194*H194</f>
        <v>0</v>
      </c>
      <c r="AR194" s="25" t="s">
        <v>147</v>
      </c>
      <c r="AT194" s="25" t="s">
        <v>363</v>
      </c>
      <c r="AU194" s="25" t="s">
        <v>79</v>
      </c>
      <c r="AY194" s="25" t="s">
        <v>361</v>
      </c>
      <c r="BE194" s="218">
        <f>IF(N194="základní",J194,0)</f>
        <v>0</v>
      </c>
      <c r="BF194" s="218">
        <f>IF(N194="snížená",J194,0)</f>
        <v>0</v>
      </c>
      <c r="BG194" s="218">
        <f>IF(N194="zákl. přenesená",J194,0)</f>
        <v>0</v>
      </c>
      <c r="BH194" s="218">
        <f>IF(N194="sníž. přenesená",J194,0)</f>
        <v>0</v>
      </c>
      <c r="BI194" s="218">
        <f>IF(N194="nulová",J194,0)</f>
        <v>0</v>
      </c>
      <c r="BJ194" s="25" t="s">
        <v>77</v>
      </c>
      <c r="BK194" s="218">
        <f>ROUND(I194*H194,2)</f>
        <v>0</v>
      </c>
      <c r="BL194" s="25" t="s">
        <v>147</v>
      </c>
      <c r="BM194" s="25" t="s">
        <v>703</v>
      </c>
    </row>
    <row r="195" spans="2:65" s="1" customFormat="1" ht="13.5">
      <c r="B195" s="42"/>
      <c r="C195" s="64"/>
      <c r="D195" s="235" t="s">
        <v>369</v>
      </c>
      <c r="E195" s="64"/>
      <c r="F195" s="285" t="s">
        <v>3435</v>
      </c>
      <c r="G195" s="64"/>
      <c r="H195" s="64"/>
      <c r="I195" s="175"/>
      <c r="J195" s="64"/>
      <c r="K195" s="64"/>
      <c r="L195" s="62"/>
      <c r="M195" s="221"/>
      <c r="N195" s="43"/>
      <c r="O195" s="43"/>
      <c r="P195" s="43"/>
      <c r="Q195" s="43"/>
      <c r="R195" s="43"/>
      <c r="S195" s="43"/>
      <c r="T195" s="79"/>
      <c r="AT195" s="25" t="s">
        <v>369</v>
      </c>
      <c r="AU195" s="25" t="s">
        <v>79</v>
      </c>
    </row>
    <row r="196" spans="2:65" s="1" customFormat="1" ht="22.5" customHeight="1">
      <c r="B196" s="42"/>
      <c r="C196" s="207" t="s">
        <v>533</v>
      </c>
      <c r="D196" s="207" t="s">
        <v>363</v>
      </c>
      <c r="E196" s="208" t="s">
        <v>3333</v>
      </c>
      <c r="F196" s="209" t="s">
        <v>3334</v>
      </c>
      <c r="G196" s="210" t="s">
        <v>685</v>
      </c>
      <c r="H196" s="211">
        <v>57</v>
      </c>
      <c r="I196" s="212"/>
      <c r="J196" s="213">
        <f>ROUND(I196*H196,2)</f>
        <v>0</v>
      </c>
      <c r="K196" s="209" t="s">
        <v>21</v>
      </c>
      <c r="L196" s="62"/>
      <c r="M196" s="214" t="s">
        <v>21</v>
      </c>
      <c r="N196" s="215" t="s">
        <v>41</v>
      </c>
      <c r="O196" s="43"/>
      <c r="P196" s="216">
        <f>O196*H196</f>
        <v>0</v>
      </c>
      <c r="Q196" s="216">
        <v>0</v>
      </c>
      <c r="R196" s="216">
        <f>Q196*H196</f>
        <v>0</v>
      </c>
      <c r="S196" s="216">
        <v>0</v>
      </c>
      <c r="T196" s="217">
        <f>S196*H196</f>
        <v>0</v>
      </c>
      <c r="AR196" s="25" t="s">
        <v>147</v>
      </c>
      <c r="AT196" s="25" t="s">
        <v>363</v>
      </c>
      <c r="AU196" s="25" t="s">
        <v>79</v>
      </c>
      <c r="AY196" s="25" t="s">
        <v>361</v>
      </c>
      <c r="BE196" s="218">
        <f>IF(N196="základní",J196,0)</f>
        <v>0</v>
      </c>
      <c r="BF196" s="218">
        <f>IF(N196="snížená",J196,0)</f>
        <v>0</v>
      </c>
      <c r="BG196" s="218">
        <f>IF(N196="zákl. přenesená",J196,0)</f>
        <v>0</v>
      </c>
      <c r="BH196" s="218">
        <f>IF(N196="sníž. přenesená",J196,0)</f>
        <v>0</v>
      </c>
      <c r="BI196" s="218">
        <f>IF(N196="nulová",J196,0)</f>
        <v>0</v>
      </c>
      <c r="BJ196" s="25" t="s">
        <v>77</v>
      </c>
      <c r="BK196" s="218">
        <f>ROUND(I196*H196,2)</f>
        <v>0</v>
      </c>
      <c r="BL196" s="25" t="s">
        <v>147</v>
      </c>
      <c r="BM196" s="25" t="s">
        <v>720</v>
      </c>
    </row>
    <row r="197" spans="2:65" s="1" customFormat="1" ht="13.5">
      <c r="B197" s="42"/>
      <c r="C197" s="64"/>
      <c r="D197" s="219" t="s">
        <v>369</v>
      </c>
      <c r="E197" s="64"/>
      <c r="F197" s="220" t="s">
        <v>3334</v>
      </c>
      <c r="G197" s="64"/>
      <c r="H197" s="64"/>
      <c r="I197" s="175"/>
      <c r="J197" s="64"/>
      <c r="K197" s="64"/>
      <c r="L197" s="62"/>
      <c r="M197" s="221"/>
      <c r="N197" s="43"/>
      <c r="O197" s="43"/>
      <c r="P197" s="43"/>
      <c r="Q197" s="43"/>
      <c r="R197" s="43"/>
      <c r="S197" s="43"/>
      <c r="T197" s="79"/>
      <c r="AT197" s="25" t="s">
        <v>369</v>
      </c>
      <c r="AU197" s="25" t="s">
        <v>79</v>
      </c>
    </row>
    <row r="198" spans="2:65" s="13" customFormat="1" ht="13.5">
      <c r="B198" s="233"/>
      <c r="C198" s="234"/>
      <c r="D198" s="219" t="s">
        <v>371</v>
      </c>
      <c r="E198" s="245" t="s">
        <v>21</v>
      </c>
      <c r="F198" s="246" t="s">
        <v>3493</v>
      </c>
      <c r="G198" s="234"/>
      <c r="H198" s="247">
        <v>57</v>
      </c>
      <c r="I198" s="239"/>
      <c r="J198" s="234"/>
      <c r="K198" s="234"/>
      <c r="L198" s="240"/>
      <c r="M198" s="241"/>
      <c r="N198" s="242"/>
      <c r="O198" s="242"/>
      <c r="P198" s="242"/>
      <c r="Q198" s="242"/>
      <c r="R198" s="242"/>
      <c r="S198" s="242"/>
      <c r="T198" s="243"/>
      <c r="AT198" s="244" t="s">
        <v>371</v>
      </c>
      <c r="AU198" s="244" t="s">
        <v>79</v>
      </c>
      <c r="AV198" s="13" t="s">
        <v>79</v>
      </c>
      <c r="AW198" s="13" t="s">
        <v>33</v>
      </c>
      <c r="AX198" s="13" t="s">
        <v>70</v>
      </c>
      <c r="AY198" s="244" t="s">
        <v>361</v>
      </c>
    </row>
    <row r="199" spans="2:65" s="14" customFormat="1" ht="13.5">
      <c r="B199" s="248"/>
      <c r="C199" s="249"/>
      <c r="D199" s="235" t="s">
        <v>371</v>
      </c>
      <c r="E199" s="250" t="s">
        <v>21</v>
      </c>
      <c r="F199" s="251" t="s">
        <v>2712</v>
      </c>
      <c r="G199" s="249"/>
      <c r="H199" s="252">
        <v>57</v>
      </c>
      <c r="I199" s="253"/>
      <c r="J199" s="249"/>
      <c r="K199" s="249"/>
      <c r="L199" s="254"/>
      <c r="M199" s="255"/>
      <c r="N199" s="256"/>
      <c r="O199" s="256"/>
      <c r="P199" s="256"/>
      <c r="Q199" s="256"/>
      <c r="R199" s="256"/>
      <c r="S199" s="256"/>
      <c r="T199" s="257"/>
      <c r="AT199" s="258" t="s">
        <v>371</v>
      </c>
      <c r="AU199" s="258" t="s">
        <v>79</v>
      </c>
      <c r="AV199" s="14" t="s">
        <v>147</v>
      </c>
      <c r="AW199" s="14" t="s">
        <v>33</v>
      </c>
      <c r="AX199" s="14" t="s">
        <v>77</v>
      </c>
      <c r="AY199" s="258" t="s">
        <v>361</v>
      </c>
    </row>
    <row r="200" spans="2:65" s="1" customFormat="1" ht="22.5" customHeight="1">
      <c r="B200" s="42"/>
      <c r="C200" s="207" t="s">
        <v>545</v>
      </c>
      <c r="D200" s="207" t="s">
        <v>363</v>
      </c>
      <c r="E200" s="208" t="s">
        <v>3437</v>
      </c>
      <c r="F200" s="209" t="s">
        <v>3438</v>
      </c>
      <c r="G200" s="210" t="s">
        <v>685</v>
      </c>
      <c r="H200" s="211">
        <v>57</v>
      </c>
      <c r="I200" s="212"/>
      <c r="J200" s="213">
        <f>ROUND(I200*H200,2)</f>
        <v>0</v>
      </c>
      <c r="K200" s="209" t="s">
        <v>21</v>
      </c>
      <c r="L200" s="62"/>
      <c r="M200" s="214" t="s">
        <v>21</v>
      </c>
      <c r="N200" s="215" t="s">
        <v>41</v>
      </c>
      <c r="O200" s="43"/>
      <c r="P200" s="216">
        <f>O200*H200</f>
        <v>0</v>
      </c>
      <c r="Q200" s="216">
        <v>0</v>
      </c>
      <c r="R200" s="216">
        <f>Q200*H200</f>
        <v>0</v>
      </c>
      <c r="S200" s="216">
        <v>0</v>
      </c>
      <c r="T200" s="217">
        <f>S200*H200</f>
        <v>0</v>
      </c>
      <c r="AR200" s="25" t="s">
        <v>147</v>
      </c>
      <c r="AT200" s="25" t="s">
        <v>363</v>
      </c>
      <c r="AU200" s="25" t="s">
        <v>79</v>
      </c>
      <c r="AY200" s="25" t="s">
        <v>361</v>
      </c>
      <c r="BE200" s="218">
        <f>IF(N200="základní",J200,0)</f>
        <v>0</v>
      </c>
      <c r="BF200" s="218">
        <f>IF(N200="snížená",J200,0)</f>
        <v>0</v>
      </c>
      <c r="BG200" s="218">
        <f>IF(N200="zákl. přenesená",J200,0)</f>
        <v>0</v>
      </c>
      <c r="BH200" s="218">
        <f>IF(N200="sníž. přenesená",J200,0)</f>
        <v>0</v>
      </c>
      <c r="BI200" s="218">
        <f>IF(N200="nulová",J200,0)</f>
        <v>0</v>
      </c>
      <c r="BJ200" s="25" t="s">
        <v>77</v>
      </c>
      <c r="BK200" s="218">
        <f>ROUND(I200*H200,2)</f>
        <v>0</v>
      </c>
      <c r="BL200" s="25" t="s">
        <v>147</v>
      </c>
      <c r="BM200" s="25" t="s">
        <v>743</v>
      </c>
    </row>
    <row r="201" spans="2:65" s="1" customFormat="1" ht="13.5">
      <c r="B201" s="42"/>
      <c r="C201" s="64"/>
      <c r="D201" s="219" t="s">
        <v>369</v>
      </c>
      <c r="E201" s="64"/>
      <c r="F201" s="220" t="s">
        <v>3438</v>
      </c>
      <c r="G201" s="64"/>
      <c r="H201" s="64"/>
      <c r="I201" s="175"/>
      <c r="J201" s="64"/>
      <c r="K201" s="64"/>
      <c r="L201" s="62"/>
      <c r="M201" s="221"/>
      <c r="N201" s="43"/>
      <c r="O201" s="43"/>
      <c r="P201" s="43"/>
      <c r="Q201" s="43"/>
      <c r="R201" s="43"/>
      <c r="S201" s="43"/>
      <c r="T201" s="79"/>
      <c r="AT201" s="25" t="s">
        <v>369</v>
      </c>
      <c r="AU201" s="25" t="s">
        <v>79</v>
      </c>
    </row>
    <row r="202" spans="2:65" s="13" customFormat="1" ht="13.5">
      <c r="B202" s="233"/>
      <c r="C202" s="234"/>
      <c r="D202" s="219" t="s">
        <v>371</v>
      </c>
      <c r="E202" s="245" t="s">
        <v>21</v>
      </c>
      <c r="F202" s="246" t="s">
        <v>3494</v>
      </c>
      <c r="G202" s="234"/>
      <c r="H202" s="247">
        <v>57</v>
      </c>
      <c r="I202" s="239"/>
      <c r="J202" s="234"/>
      <c r="K202" s="234"/>
      <c r="L202" s="240"/>
      <c r="M202" s="241"/>
      <c r="N202" s="242"/>
      <c r="O202" s="242"/>
      <c r="P202" s="242"/>
      <c r="Q202" s="242"/>
      <c r="R202" s="242"/>
      <c r="S202" s="242"/>
      <c r="T202" s="243"/>
      <c r="AT202" s="244" t="s">
        <v>371</v>
      </c>
      <c r="AU202" s="244" t="s">
        <v>79</v>
      </c>
      <c r="AV202" s="13" t="s">
        <v>79</v>
      </c>
      <c r="AW202" s="13" t="s">
        <v>33</v>
      </c>
      <c r="AX202" s="13" t="s">
        <v>70</v>
      </c>
      <c r="AY202" s="244" t="s">
        <v>361</v>
      </c>
    </row>
    <row r="203" spans="2:65" s="14" customFormat="1" ht="13.5">
      <c r="B203" s="248"/>
      <c r="C203" s="249"/>
      <c r="D203" s="235" t="s">
        <v>371</v>
      </c>
      <c r="E203" s="250" t="s">
        <v>21</v>
      </c>
      <c r="F203" s="251" t="s">
        <v>2712</v>
      </c>
      <c r="G203" s="249"/>
      <c r="H203" s="252">
        <v>57</v>
      </c>
      <c r="I203" s="253"/>
      <c r="J203" s="249"/>
      <c r="K203" s="249"/>
      <c r="L203" s="254"/>
      <c r="M203" s="255"/>
      <c r="N203" s="256"/>
      <c r="O203" s="256"/>
      <c r="P203" s="256"/>
      <c r="Q203" s="256"/>
      <c r="R203" s="256"/>
      <c r="S203" s="256"/>
      <c r="T203" s="257"/>
      <c r="AT203" s="258" t="s">
        <v>371</v>
      </c>
      <c r="AU203" s="258" t="s">
        <v>79</v>
      </c>
      <c r="AV203" s="14" t="s">
        <v>147</v>
      </c>
      <c r="AW203" s="14" t="s">
        <v>33</v>
      </c>
      <c r="AX203" s="14" t="s">
        <v>77</v>
      </c>
      <c r="AY203" s="258" t="s">
        <v>361</v>
      </c>
    </row>
    <row r="204" spans="2:65" s="1" customFormat="1" ht="22.5" customHeight="1">
      <c r="B204" s="42"/>
      <c r="C204" s="207" t="s">
        <v>558</v>
      </c>
      <c r="D204" s="207" t="s">
        <v>363</v>
      </c>
      <c r="E204" s="208" t="s">
        <v>3495</v>
      </c>
      <c r="F204" s="209" t="s">
        <v>3496</v>
      </c>
      <c r="G204" s="210" t="s">
        <v>3497</v>
      </c>
      <c r="H204" s="211">
        <v>1</v>
      </c>
      <c r="I204" s="212"/>
      <c r="J204" s="213">
        <f>ROUND(I204*H204,2)</f>
        <v>0</v>
      </c>
      <c r="K204" s="209" t="s">
        <v>21</v>
      </c>
      <c r="L204" s="62"/>
      <c r="M204" s="214" t="s">
        <v>21</v>
      </c>
      <c r="N204" s="215" t="s">
        <v>41</v>
      </c>
      <c r="O204" s="43"/>
      <c r="P204" s="216">
        <f>O204*H204</f>
        <v>0</v>
      </c>
      <c r="Q204" s="216">
        <v>0</v>
      </c>
      <c r="R204" s="216">
        <f>Q204*H204</f>
        <v>0</v>
      </c>
      <c r="S204" s="216">
        <v>0</v>
      </c>
      <c r="T204" s="217">
        <f>S204*H204</f>
        <v>0</v>
      </c>
      <c r="AR204" s="25" t="s">
        <v>147</v>
      </c>
      <c r="AT204" s="25" t="s">
        <v>363</v>
      </c>
      <c r="AU204" s="25" t="s">
        <v>79</v>
      </c>
      <c r="AY204" s="25" t="s">
        <v>361</v>
      </c>
      <c r="BE204" s="218">
        <f>IF(N204="základní",J204,0)</f>
        <v>0</v>
      </c>
      <c r="BF204" s="218">
        <f>IF(N204="snížená",J204,0)</f>
        <v>0</v>
      </c>
      <c r="BG204" s="218">
        <f>IF(N204="zákl. přenesená",J204,0)</f>
        <v>0</v>
      </c>
      <c r="BH204" s="218">
        <f>IF(N204="sníž. přenesená",J204,0)</f>
        <v>0</v>
      </c>
      <c r="BI204" s="218">
        <f>IF(N204="nulová",J204,0)</f>
        <v>0</v>
      </c>
      <c r="BJ204" s="25" t="s">
        <v>77</v>
      </c>
      <c r="BK204" s="218">
        <f>ROUND(I204*H204,2)</f>
        <v>0</v>
      </c>
      <c r="BL204" s="25" t="s">
        <v>147</v>
      </c>
      <c r="BM204" s="25" t="s">
        <v>754</v>
      </c>
    </row>
    <row r="205" spans="2:65" s="1" customFormat="1" ht="13.5">
      <c r="B205" s="42"/>
      <c r="C205" s="64"/>
      <c r="D205" s="219" t="s">
        <v>369</v>
      </c>
      <c r="E205" s="64"/>
      <c r="F205" s="220" t="s">
        <v>3498</v>
      </c>
      <c r="G205" s="64"/>
      <c r="H205" s="64"/>
      <c r="I205" s="175"/>
      <c r="J205" s="64"/>
      <c r="K205" s="64"/>
      <c r="L205" s="62"/>
      <c r="M205" s="221"/>
      <c r="N205" s="43"/>
      <c r="O205" s="43"/>
      <c r="P205" s="43"/>
      <c r="Q205" s="43"/>
      <c r="R205" s="43"/>
      <c r="S205" s="43"/>
      <c r="T205" s="79"/>
      <c r="AT205" s="25" t="s">
        <v>369</v>
      </c>
      <c r="AU205" s="25" t="s">
        <v>79</v>
      </c>
    </row>
    <row r="206" spans="2:65" s="13" customFormat="1" ht="13.5">
      <c r="B206" s="233"/>
      <c r="C206" s="234"/>
      <c r="D206" s="219" t="s">
        <v>371</v>
      </c>
      <c r="E206" s="245" t="s">
        <v>21</v>
      </c>
      <c r="F206" s="246" t="s">
        <v>3499</v>
      </c>
      <c r="G206" s="234"/>
      <c r="H206" s="247">
        <v>1</v>
      </c>
      <c r="I206" s="239"/>
      <c r="J206" s="234"/>
      <c r="K206" s="234"/>
      <c r="L206" s="240"/>
      <c r="M206" s="241"/>
      <c r="N206" s="242"/>
      <c r="O206" s="242"/>
      <c r="P206" s="242"/>
      <c r="Q206" s="242"/>
      <c r="R206" s="242"/>
      <c r="S206" s="242"/>
      <c r="T206" s="243"/>
      <c r="AT206" s="244" t="s">
        <v>371</v>
      </c>
      <c r="AU206" s="244" t="s">
        <v>79</v>
      </c>
      <c r="AV206" s="13" t="s">
        <v>79</v>
      </c>
      <c r="AW206" s="13" t="s">
        <v>33</v>
      </c>
      <c r="AX206" s="13" t="s">
        <v>70</v>
      </c>
      <c r="AY206" s="244" t="s">
        <v>361</v>
      </c>
    </row>
    <row r="207" spans="2:65" s="14" customFormat="1" ht="13.5">
      <c r="B207" s="248"/>
      <c r="C207" s="249"/>
      <c r="D207" s="235" t="s">
        <v>371</v>
      </c>
      <c r="E207" s="250" t="s">
        <v>21</v>
      </c>
      <c r="F207" s="251" t="s">
        <v>392</v>
      </c>
      <c r="G207" s="249"/>
      <c r="H207" s="252">
        <v>1</v>
      </c>
      <c r="I207" s="253"/>
      <c r="J207" s="249"/>
      <c r="K207" s="249"/>
      <c r="L207" s="254"/>
      <c r="M207" s="255"/>
      <c r="N207" s="256"/>
      <c r="O207" s="256"/>
      <c r="P207" s="256"/>
      <c r="Q207" s="256"/>
      <c r="R207" s="256"/>
      <c r="S207" s="256"/>
      <c r="T207" s="257"/>
      <c r="AT207" s="258" t="s">
        <v>371</v>
      </c>
      <c r="AU207" s="258" t="s">
        <v>79</v>
      </c>
      <c r="AV207" s="14" t="s">
        <v>147</v>
      </c>
      <c r="AW207" s="14" t="s">
        <v>33</v>
      </c>
      <c r="AX207" s="14" t="s">
        <v>77</v>
      </c>
      <c r="AY207" s="258" t="s">
        <v>361</v>
      </c>
    </row>
    <row r="208" spans="2:65" s="1" customFormat="1" ht="22.5" customHeight="1">
      <c r="B208" s="42"/>
      <c r="C208" s="273" t="s">
        <v>563</v>
      </c>
      <c r="D208" s="273" t="s">
        <v>952</v>
      </c>
      <c r="E208" s="274" t="s">
        <v>3500</v>
      </c>
      <c r="F208" s="275" t="s">
        <v>3501</v>
      </c>
      <c r="G208" s="276" t="s">
        <v>614</v>
      </c>
      <c r="H208" s="277">
        <v>30</v>
      </c>
      <c r="I208" s="278"/>
      <c r="J208" s="279">
        <f>ROUND(I208*H208,2)</f>
        <v>0</v>
      </c>
      <c r="K208" s="275" t="s">
        <v>21</v>
      </c>
      <c r="L208" s="280"/>
      <c r="M208" s="281" t="s">
        <v>21</v>
      </c>
      <c r="N208" s="282" t="s">
        <v>41</v>
      </c>
      <c r="O208" s="43"/>
      <c r="P208" s="216">
        <f>O208*H208</f>
        <v>0</v>
      </c>
      <c r="Q208" s="216">
        <v>0</v>
      </c>
      <c r="R208" s="216">
        <f>Q208*H208</f>
        <v>0</v>
      </c>
      <c r="S208" s="216">
        <v>0</v>
      </c>
      <c r="T208" s="217">
        <f>S208*H208</f>
        <v>0</v>
      </c>
      <c r="AR208" s="25" t="s">
        <v>417</v>
      </c>
      <c r="AT208" s="25" t="s">
        <v>952</v>
      </c>
      <c r="AU208" s="25" t="s">
        <v>79</v>
      </c>
      <c r="AY208" s="25" t="s">
        <v>361</v>
      </c>
      <c r="BE208" s="218">
        <f>IF(N208="základní",J208,0)</f>
        <v>0</v>
      </c>
      <c r="BF208" s="218">
        <f>IF(N208="snížená",J208,0)</f>
        <v>0</v>
      </c>
      <c r="BG208" s="218">
        <f>IF(N208="zákl. přenesená",J208,0)</f>
        <v>0</v>
      </c>
      <c r="BH208" s="218">
        <f>IF(N208="sníž. přenesená",J208,0)</f>
        <v>0</v>
      </c>
      <c r="BI208" s="218">
        <f>IF(N208="nulová",J208,0)</f>
        <v>0</v>
      </c>
      <c r="BJ208" s="25" t="s">
        <v>77</v>
      </c>
      <c r="BK208" s="218">
        <f>ROUND(I208*H208,2)</f>
        <v>0</v>
      </c>
      <c r="BL208" s="25" t="s">
        <v>147</v>
      </c>
      <c r="BM208" s="25" t="s">
        <v>765</v>
      </c>
    </row>
    <row r="209" spans="2:65" s="1" customFormat="1" ht="13.5">
      <c r="B209" s="42"/>
      <c r="C209" s="64"/>
      <c r="D209" s="235" t="s">
        <v>369</v>
      </c>
      <c r="E209" s="64"/>
      <c r="F209" s="285" t="s">
        <v>3502</v>
      </c>
      <c r="G209" s="64"/>
      <c r="H209" s="64"/>
      <c r="I209" s="175"/>
      <c r="J209" s="64"/>
      <c r="K209" s="64"/>
      <c r="L209" s="62"/>
      <c r="M209" s="221"/>
      <c r="N209" s="43"/>
      <c r="O209" s="43"/>
      <c r="P209" s="43"/>
      <c r="Q209" s="43"/>
      <c r="R209" s="43"/>
      <c r="S209" s="43"/>
      <c r="T209" s="79"/>
      <c r="AT209" s="25" t="s">
        <v>369</v>
      </c>
      <c r="AU209" s="25" t="s">
        <v>79</v>
      </c>
    </row>
    <row r="210" spans="2:65" s="1" customFormat="1" ht="22.5" customHeight="1">
      <c r="B210" s="42"/>
      <c r="C210" s="273" t="s">
        <v>573</v>
      </c>
      <c r="D210" s="273" t="s">
        <v>952</v>
      </c>
      <c r="E210" s="274" t="s">
        <v>3503</v>
      </c>
      <c r="F210" s="275" t="s">
        <v>3504</v>
      </c>
      <c r="G210" s="276" t="s">
        <v>614</v>
      </c>
      <c r="H210" s="277">
        <v>3</v>
      </c>
      <c r="I210" s="278"/>
      <c r="J210" s="279">
        <f>ROUND(I210*H210,2)</f>
        <v>0</v>
      </c>
      <c r="K210" s="275" t="s">
        <v>21</v>
      </c>
      <c r="L210" s="280"/>
      <c r="M210" s="281" t="s">
        <v>21</v>
      </c>
      <c r="N210" s="282" t="s">
        <v>41</v>
      </c>
      <c r="O210" s="43"/>
      <c r="P210" s="216">
        <f>O210*H210</f>
        <v>0</v>
      </c>
      <c r="Q210" s="216">
        <v>0</v>
      </c>
      <c r="R210" s="216">
        <f>Q210*H210</f>
        <v>0</v>
      </c>
      <c r="S210" s="216">
        <v>0</v>
      </c>
      <c r="T210" s="217">
        <f>S210*H210</f>
        <v>0</v>
      </c>
      <c r="AR210" s="25" t="s">
        <v>417</v>
      </c>
      <c r="AT210" s="25" t="s">
        <v>952</v>
      </c>
      <c r="AU210" s="25" t="s">
        <v>79</v>
      </c>
      <c r="AY210" s="25" t="s">
        <v>361</v>
      </c>
      <c r="BE210" s="218">
        <f>IF(N210="základní",J210,0)</f>
        <v>0</v>
      </c>
      <c r="BF210" s="218">
        <f>IF(N210="snížená",J210,0)</f>
        <v>0</v>
      </c>
      <c r="BG210" s="218">
        <f>IF(N210="zákl. přenesená",J210,0)</f>
        <v>0</v>
      </c>
      <c r="BH210" s="218">
        <f>IF(N210="sníž. přenesená",J210,0)</f>
        <v>0</v>
      </c>
      <c r="BI210" s="218">
        <f>IF(N210="nulová",J210,0)</f>
        <v>0</v>
      </c>
      <c r="BJ210" s="25" t="s">
        <v>77</v>
      </c>
      <c r="BK210" s="218">
        <f>ROUND(I210*H210,2)</f>
        <v>0</v>
      </c>
      <c r="BL210" s="25" t="s">
        <v>147</v>
      </c>
      <c r="BM210" s="25" t="s">
        <v>785</v>
      </c>
    </row>
    <row r="211" spans="2:65" s="1" customFormat="1" ht="13.5">
      <c r="B211" s="42"/>
      <c r="C211" s="64"/>
      <c r="D211" s="235" t="s">
        <v>369</v>
      </c>
      <c r="E211" s="64"/>
      <c r="F211" s="285" t="s">
        <v>3504</v>
      </c>
      <c r="G211" s="64"/>
      <c r="H211" s="64"/>
      <c r="I211" s="175"/>
      <c r="J211" s="64"/>
      <c r="K211" s="64"/>
      <c r="L211" s="62"/>
      <c r="M211" s="221"/>
      <c r="N211" s="43"/>
      <c r="O211" s="43"/>
      <c r="P211" s="43"/>
      <c r="Q211" s="43"/>
      <c r="R211" s="43"/>
      <c r="S211" s="43"/>
      <c r="T211" s="79"/>
      <c r="AT211" s="25" t="s">
        <v>369</v>
      </c>
      <c r="AU211" s="25" t="s">
        <v>79</v>
      </c>
    </row>
    <row r="212" spans="2:65" s="1" customFormat="1" ht="22.5" customHeight="1">
      <c r="B212" s="42"/>
      <c r="C212" s="273" t="s">
        <v>580</v>
      </c>
      <c r="D212" s="273" t="s">
        <v>952</v>
      </c>
      <c r="E212" s="274" t="s">
        <v>3505</v>
      </c>
      <c r="F212" s="275" t="s">
        <v>3506</v>
      </c>
      <c r="G212" s="276" t="s">
        <v>614</v>
      </c>
      <c r="H212" s="277">
        <v>1</v>
      </c>
      <c r="I212" s="278"/>
      <c r="J212" s="279">
        <f>ROUND(I212*H212,2)</f>
        <v>0</v>
      </c>
      <c r="K212" s="275" t="s">
        <v>21</v>
      </c>
      <c r="L212" s="280"/>
      <c r="M212" s="281" t="s">
        <v>21</v>
      </c>
      <c r="N212" s="282" t="s">
        <v>41</v>
      </c>
      <c r="O212" s="43"/>
      <c r="P212" s="216">
        <f>O212*H212</f>
        <v>0</v>
      </c>
      <c r="Q212" s="216">
        <v>0</v>
      </c>
      <c r="R212" s="216">
        <f>Q212*H212</f>
        <v>0</v>
      </c>
      <c r="S212" s="216">
        <v>0</v>
      </c>
      <c r="T212" s="217">
        <f>S212*H212</f>
        <v>0</v>
      </c>
      <c r="AR212" s="25" t="s">
        <v>417</v>
      </c>
      <c r="AT212" s="25" t="s">
        <v>952</v>
      </c>
      <c r="AU212" s="25" t="s">
        <v>79</v>
      </c>
      <c r="AY212" s="25" t="s">
        <v>361</v>
      </c>
      <c r="BE212" s="218">
        <f>IF(N212="základní",J212,0)</f>
        <v>0</v>
      </c>
      <c r="BF212" s="218">
        <f>IF(N212="snížená",J212,0)</f>
        <v>0</v>
      </c>
      <c r="BG212" s="218">
        <f>IF(N212="zákl. přenesená",J212,0)</f>
        <v>0</v>
      </c>
      <c r="BH212" s="218">
        <f>IF(N212="sníž. přenesená",J212,0)</f>
        <v>0</v>
      </c>
      <c r="BI212" s="218">
        <f>IF(N212="nulová",J212,0)</f>
        <v>0</v>
      </c>
      <c r="BJ212" s="25" t="s">
        <v>77</v>
      </c>
      <c r="BK212" s="218">
        <f>ROUND(I212*H212,2)</f>
        <v>0</v>
      </c>
      <c r="BL212" s="25" t="s">
        <v>147</v>
      </c>
      <c r="BM212" s="25" t="s">
        <v>804</v>
      </c>
    </row>
    <row r="213" spans="2:65" s="1" customFormat="1" ht="13.5">
      <c r="B213" s="42"/>
      <c r="C213" s="64"/>
      <c r="D213" s="235" t="s">
        <v>369</v>
      </c>
      <c r="E213" s="64"/>
      <c r="F213" s="285" t="s">
        <v>3506</v>
      </c>
      <c r="G213" s="64"/>
      <c r="H213" s="64"/>
      <c r="I213" s="175"/>
      <c r="J213" s="64"/>
      <c r="K213" s="64"/>
      <c r="L213" s="62"/>
      <c r="M213" s="221"/>
      <c r="N213" s="43"/>
      <c r="O213" s="43"/>
      <c r="P213" s="43"/>
      <c r="Q213" s="43"/>
      <c r="R213" s="43"/>
      <c r="S213" s="43"/>
      <c r="T213" s="79"/>
      <c r="AT213" s="25" t="s">
        <v>369</v>
      </c>
      <c r="AU213" s="25" t="s">
        <v>79</v>
      </c>
    </row>
    <row r="214" spans="2:65" s="1" customFormat="1" ht="31.5" customHeight="1">
      <c r="B214" s="42"/>
      <c r="C214" s="207" t="s">
        <v>588</v>
      </c>
      <c r="D214" s="207" t="s">
        <v>363</v>
      </c>
      <c r="E214" s="208" t="s">
        <v>3507</v>
      </c>
      <c r="F214" s="209" t="s">
        <v>3508</v>
      </c>
      <c r="G214" s="210" t="s">
        <v>3497</v>
      </c>
      <c r="H214" s="211">
        <v>1</v>
      </c>
      <c r="I214" s="212"/>
      <c r="J214" s="213">
        <f>ROUND(I214*H214,2)</f>
        <v>0</v>
      </c>
      <c r="K214" s="209" t="s">
        <v>21</v>
      </c>
      <c r="L214" s="62"/>
      <c r="M214" s="214" t="s">
        <v>21</v>
      </c>
      <c r="N214" s="215" t="s">
        <v>41</v>
      </c>
      <c r="O214" s="43"/>
      <c r="P214" s="216">
        <f>O214*H214</f>
        <v>0</v>
      </c>
      <c r="Q214" s="216">
        <v>0</v>
      </c>
      <c r="R214" s="216">
        <f>Q214*H214</f>
        <v>0</v>
      </c>
      <c r="S214" s="216">
        <v>0</v>
      </c>
      <c r="T214" s="217">
        <f>S214*H214</f>
        <v>0</v>
      </c>
      <c r="AR214" s="25" t="s">
        <v>147</v>
      </c>
      <c r="AT214" s="25" t="s">
        <v>363</v>
      </c>
      <c r="AU214" s="25" t="s">
        <v>79</v>
      </c>
      <c r="AY214" s="25" t="s">
        <v>361</v>
      </c>
      <c r="BE214" s="218">
        <f>IF(N214="základní",J214,0)</f>
        <v>0</v>
      </c>
      <c r="BF214" s="218">
        <f>IF(N214="snížená",J214,0)</f>
        <v>0</v>
      </c>
      <c r="BG214" s="218">
        <f>IF(N214="zákl. přenesená",J214,0)</f>
        <v>0</v>
      </c>
      <c r="BH214" s="218">
        <f>IF(N214="sníž. přenesená",J214,0)</f>
        <v>0</v>
      </c>
      <c r="BI214" s="218">
        <f>IF(N214="nulová",J214,0)</f>
        <v>0</v>
      </c>
      <c r="BJ214" s="25" t="s">
        <v>77</v>
      </c>
      <c r="BK214" s="218">
        <f>ROUND(I214*H214,2)</f>
        <v>0</v>
      </c>
      <c r="BL214" s="25" t="s">
        <v>147</v>
      </c>
      <c r="BM214" s="25" t="s">
        <v>820</v>
      </c>
    </row>
    <row r="215" spans="2:65" s="1" customFormat="1" ht="13.5">
      <c r="B215" s="42"/>
      <c r="C215" s="64"/>
      <c r="D215" s="219" t="s">
        <v>369</v>
      </c>
      <c r="E215" s="64"/>
      <c r="F215" s="220" t="s">
        <v>3508</v>
      </c>
      <c r="G215" s="64"/>
      <c r="H215" s="64"/>
      <c r="I215" s="175"/>
      <c r="J215" s="64"/>
      <c r="K215" s="64"/>
      <c r="L215" s="62"/>
      <c r="M215" s="221"/>
      <c r="N215" s="43"/>
      <c r="O215" s="43"/>
      <c r="P215" s="43"/>
      <c r="Q215" s="43"/>
      <c r="R215" s="43"/>
      <c r="S215" s="43"/>
      <c r="T215" s="79"/>
      <c r="AT215" s="25" t="s">
        <v>369</v>
      </c>
      <c r="AU215" s="25" t="s">
        <v>79</v>
      </c>
    </row>
    <row r="216" spans="2:65" s="11" customFormat="1" ht="29.85" customHeight="1">
      <c r="B216" s="190"/>
      <c r="C216" s="191"/>
      <c r="D216" s="204" t="s">
        <v>69</v>
      </c>
      <c r="E216" s="205" t="s">
        <v>1114</v>
      </c>
      <c r="F216" s="205" t="s">
        <v>1154</v>
      </c>
      <c r="G216" s="191"/>
      <c r="H216" s="191"/>
      <c r="I216" s="194"/>
      <c r="J216" s="206">
        <f>BK216</f>
        <v>0</v>
      </c>
      <c r="K216" s="191"/>
      <c r="L216" s="196"/>
      <c r="M216" s="197"/>
      <c r="N216" s="198"/>
      <c r="O216" s="198"/>
      <c r="P216" s="199">
        <f>SUM(P217:P218)</f>
        <v>0</v>
      </c>
      <c r="Q216" s="198"/>
      <c r="R216" s="199">
        <f>SUM(R217:R218)</f>
        <v>0</v>
      </c>
      <c r="S216" s="198"/>
      <c r="T216" s="200">
        <f>SUM(T217:T218)</f>
        <v>0</v>
      </c>
      <c r="AR216" s="201" t="s">
        <v>77</v>
      </c>
      <c r="AT216" s="202" t="s">
        <v>69</v>
      </c>
      <c r="AU216" s="202" t="s">
        <v>77</v>
      </c>
      <c r="AY216" s="201" t="s">
        <v>361</v>
      </c>
      <c r="BK216" s="203">
        <f>SUM(BK217:BK218)</f>
        <v>0</v>
      </c>
    </row>
    <row r="217" spans="2:65" s="1" customFormat="1" ht="22.5" customHeight="1">
      <c r="B217" s="42"/>
      <c r="C217" s="207" t="s">
        <v>595</v>
      </c>
      <c r="D217" s="207" t="s">
        <v>363</v>
      </c>
      <c r="E217" s="208" t="s">
        <v>3351</v>
      </c>
      <c r="F217" s="209" t="s">
        <v>3352</v>
      </c>
      <c r="G217" s="210" t="s">
        <v>447</v>
      </c>
      <c r="H217" s="211">
        <v>3.5</v>
      </c>
      <c r="I217" s="212"/>
      <c r="J217" s="213">
        <f>ROUND(I217*H217,2)</f>
        <v>0</v>
      </c>
      <c r="K217" s="209" t="s">
        <v>367</v>
      </c>
      <c r="L217" s="62"/>
      <c r="M217" s="214" t="s">
        <v>21</v>
      </c>
      <c r="N217" s="215" t="s">
        <v>41</v>
      </c>
      <c r="O217" s="43"/>
      <c r="P217" s="216">
        <f>O217*H217</f>
        <v>0</v>
      </c>
      <c r="Q217" s="216">
        <v>0</v>
      </c>
      <c r="R217" s="216">
        <f>Q217*H217</f>
        <v>0</v>
      </c>
      <c r="S217" s="216">
        <v>0</v>
      </c>
      <c r="T217" s="217">
        <f>S217*H217</f>
        <v>0</v>
      </c>
      <c r="AR217" s="25" t="s">
        <v>147</v>
      </c>
      <c r="AT217" s="25" t="s">
        <v>363</v>
      </c>
      <c r="AU217" s="25" t="s">
        <v>79</v>
      </c>
      <c r="AY217" s="25" t="s">
        <v>361</v>
      </c>
      <c r="BE217" s="218">
        <f>IF(N217="základní",J217,0)</f>
        <v>0</v>
      </c>
      <c r="BF217" s="218">
        <f>IF(N217="snížená",J217,0)</f>
        <v>0</v>
      </c>
      <c r="BG217" s="218">
        <f>IF(N217="zákl. přenesená",J217,0)</f>
        <v>0</v>
      </c>
      <c r="BH217" s="218">
        <f>IF(N217="sníž. přenesená",J217,0)</f>
        <v>0</v>
      </c>
      <c r="BI217" s="218">
        <f>IF(N217="nulová",J217,0)</f>
        <v>0</v>
      </c>
      <c r="BJ217" s="25" t="s">
        <v>77</v>
      </c>
      <c r="BK217" s="218">
        <f>ROUND(I217*H217,2)</f>
        <v>0</v>
      </c>
      <c r="BL217" s="25" t="s">
        <v>147</v>
      </c>
      <c r="BM217" s="25" t="s">
        <v>830</v>
      </c>
    </row>
    <row r="218" spans="2:65" s="1" customFormat="1" ht="13.5">
      <c r="B218" s="42"/>
      <c r="C218" s="64"/>
      <c r="D218" s="219" t="s">
        <v>369</v>
      </c>
      <c r="E218" s="64"/>
      <c r="F218" s="220" t="s">
        <v>3352</v>
      </c>
      <c r="G218" s="64"/>
      <c r="H218" s="64"/>
      <c r="I218" s="175"/>
      <c r="J218" s="64"/>
      <c r="K218" s="64"/>
      <c r="L218" s="62"/>
      <c r="M218" s="221"/>
      <c r="N218" s="43"/>
      <c r="O218" s="43"/>
      <c r="P218" s="43"/>
      <c r="Q218" s="43"/>
      <c r="R218" s="43"/>
      <c r="S218" s="43"/>
      <c r="T218" s="79"/>
      <c r="AT218" s="25" t="s">
        <v>369</v>
      </c>
      <c r="AU218" s="25" t="s">
        <v>79</v>
      </c>
    </row>
    <row r="219" spans="2:65" s="11" customFormat="1" ht="37.35" customHeight="1">
      <c r="B219" s="190"/>
      <c r="C219" s="191"/>
      <c r="D219" s="192" t="s">
        <v>69</v>
      </c>
      <c r="E219" s="193" t="s">
        <v>1160</v>
      </c>
      <c r="F219" s="193" t="s">
        <v>1161</v>
      </c>
      <c r="G219" s="191"/>
      <c r="H219" s="191"/>
      <c r="I219" s="194"/>
      <c r="J219" s="195">
        <f>BK219</f>
        <v>0</v>
      </c>
      <c r="K219" s="191"/>
      <c r="L219" s="196"/>
      <c r="M219" s="197"/>
      <c r="N219" s="198"/>
      <c r="O219" s="198"/>
      <c r="P219" s="199">
        <f>P220</f>
        <v>0</v>
      </c>
      <c r="Q219" s="198"/>
      <c r="R219" s="199">
        <f>R220</f>
        <v>1.1440000000000001E-2</v>
      </c>
      <c r="S219" s="198"/>
      <c r="T219" s="200">
        <f>T220</f>
        <v>0</v>
      </c>
      <c r="AR219" s="201" t="s">
        <v>79</v>
      </c>
      <c r="AT219" s="202" t="s">
        <v>69</v>
      </c>
      <c r="AU219" s="202" t="s">
        <v>70</v>
      </c>
      <c r="AY219" s="201" t="s">
        <v>361</v>
      </c>
      <c r="BK219" s="203">
        <f>BK220</f>
        <v>0</v>
      </c>
    </row>
    <row r="220" spans="2:65" s="11" customFormat="1" ht="19.899999999999999" customHeight="1">
      <c r="B220" s="190"/>
      <c r="C220" s="191"/>
      <c r="D220" s="204" t="s">
        <v>69</v>
      </c>
      <c r="E220" s="205" t="s">
        <v>2757</v>
      </c>
      <c r="F220" s="205" t="s">
        <v>2758</v>
      </c>
      <c r="G220" s="191"/>
      <c r="H220" s="191"/>
      <c r="I220" s="194"/>
      <c r="J220" s="206">
        <f>BK220</f>
        <v>0</v>
      </c>
      <c r="K220" s="191"/>
      <c r="L220" s="196"/>
      <c r="M220" s="197"/>
      <c r="N220" s="198"/>
      <c r="O220" s="198"/>
      <c r="P220" s="199">
        <f>SUM(P221:P222)</f>
        <v>0</v>
      </c>
      <c r="Q220" s="198"/>
      <c r="R220" s="199">
        <f>SUM(R221:R222)</f>
        <v>1.1440000000000001E-2</v>
      </c>
      <c r="S220" s="198"/>
      <c r="T220" s="200">
        <f>SUM(T221:T222)</f>
        <v>0</v>
      </c>
      <c r="AR220" s="201" t="s">
        <v>79</v>
      </c>
      <c r="AT220" s="202" t="s">
        <v>69</v>
      </c>
      <c r="AU220" s="202" t="s">
        <v>77</v>
      </c>
      <c r="AY220" s="201" t="s">
        <v>361</v>
      </c>
      <c r="BK220" s="203">
        <f>SUM(BK221:BK222)</f>
        <v>0</v>
      </c>
    </row>
    <row r="221" spans="2:65" s="1" customFormat="1" ht="22.5" customHeight="1">
      <c r="B221" s="42"/>
      <c r="C221" s="207" t="s">
        <v>601</v>
      </c>
      <c r="D221" s="207" t="s">
        <v>363</v>
      </c>
      <c r="E221" s="208" t="s">
        <v>3509</v>
      </c>
      <c r="F221" s="209" t="s">
        <v>3510</v>
      </c>
      <c r="G221" s="210" t="s">
        <v>614</v>
      </c>
      <c r="H221" s="211">
        <v>8</v>
      </c>
      <c r="I221" s="212"/>
      <c r="J221" s="213">
        <f>ROUND(I221*H221,2)</f>
        <v>0</v>
      </c>
      <c r="K221" s="209" t="s">
        <v>367</v>
      </c>
      <c r="L221" s="62"/>
      <c r="M221" s="214" t="s">
        <v>21</v>
      </c>
      <c r="N221" s="215" t="s">
        <v>41</v>
      </c>
      <c r="O221" s="43"/>
      <c r="P221" s="216">
        <f>O221*H221</f>
        <v>0</v>
      </c>
      <c r="Q221" s="216">
        <v>1.4300000000000001E-3</v>
      </c>
      <c r="R221" s="216">
        <f>Q221*H221</f>
        <v>1.1440000000000001E-2</v>
      </c>
      <c r="S221" s="216">
        <v>0</v>
      </c>
      <c r="T221" s="217">
        <f>S221*H221</f>
        <v>0</v>
      </c>
      <c r="AR221" s="25" t="s">
        <v>464</v>
      </c>
      <c r="AT221" s="25" t="s">
        <v>363</v>
      </c>
      <c r="AU221" s="25" t="s">
        <v>79</v>
      </c>
      <c r="AY221" s="25" t="s">
        <v>361</v>
      </c>
      <c r="BE221" s="218">
        <f>IF(N221="základní",J221,0)</f>
        <v>0</v>
      </c>
      <c r="BF221" s="218">
        <f>IF(N221="snížená",J221,0)</f>
        <v>0</v>
      </c>
      <c r="BG221" s="218">
        <f>IF(N221="zákl. přenesená",J221,0)</f>
        <v>0</v>
      </c>
      <c r="BH221" s="218">
        <f>IF(N221="sníž. přenesená",J221,0)</f>
        <v>0</v>
      </c>
      <c r="BI221" s="218">
        <f>IF(N221="nulová",J221,0)</f>
        <v>0</v>
      </c>
      <c r="BJ221" s="25" t="s">
        <v>77</v>
      </c>
      <c r="BK221" s="218">
        <f>ROUND(I221*H221,2)</f>
        <v>0</v>
      </c>
      <c r="BL221" s="25" t="s">
        <v>464</v>
      </c>
      <c r="BM221" s="25" t="s">
        <v>841</v>
      </c>
    </row>
    <row r="222" spans="2:65" s="1" customFormat="1" ht="13.5">
      <c r="B222" s="42"/>
      <c r="C222" s="64"/>
      <c r="D222" s="219" t="s">
        <v>369</v>
      </c>
      <c r="E222" s="64"/>
      <c r="F222" s="220" t="s">
        <v>3510</v>
      </c>
      <c r="G222" s="64"/>
      <c r="H222" s="64"/>
      <c r="I222" s="175"/>
      <c r="J222" s="64"/>
      <c r="K222" s="64"/>
      <c r="L222" s="62"/>
      <c r="M222" s="290"/>
      <c r="N222" s="291"/>
      <c r="O222" s="291"/>
      <c r="P222" s="291"/>
      <c r="Q222" s="291"/>
      <c r="R222" s="291"/>
      <c r="S222" s="291"/>
      <c r="T222" s="292"/>
      <c r="AT222" s="25" t="s">
        <v>369</v>
      </c>
      <c r="AU222" s="25" t="s">
        <v>79</v>
      </c>
    </row>
    <row r="223" spans="2:65" s="1" customFormat="1" ht="6.95" customHeight="1">
      <c r="B223" s="57"/>
      <c r="C223" s="58"/>
      <c r="D223" s="58"/>
      <c r="E223" s="58"/>
      <c r="F223" s="58"/>
      <c r="G223" s="58"/>
      <c r="H223" s="58"/>
      <c r="I223" s="151"/>
      <c r="J223" s="58"/>
      <c r="K223" s="58"/>
      <c r="L223" s="62"/>
    </row>
  </sheetData>
  <sheetProtection algorithmName="SHA-512" hashValue="aBtZl+Aoajw8YZ+3KwmjkfrNBfdmeGvsaagz53rGgUnXVGJSt+3v2IxdIR+tYlWFo3yJShlFnEp/tGBJk8v8tg==" saltValue="uDImejCX69wzFSC8GS9jVQ==" spinCount="100000" sheet="1" objects="1" scenarios="1" formatCells="0" formatColumns="0" formatRows="0" sort="0" autoFilter="0"/>
  <autoFilter ref="C95:K222" xr:uid="{00000000-0009-0000-0000-000009000000}"/>
  <mergeCells count="15">
    <mergeCell ref="E86:H86"/>
    <mergeCell ref="E84:H84"/>
    <mergeCell ref="E88:H88"/>
    <mergeCell ref="G1:H1"/>
    <mergeCell ref="L2:V2"/>
    <mergeCell ref="E49:H49"/>
    <mergeCell ref="E53:H53"/>
    <mergeCell ref="E51:H51"/>
    <mergeCell ref="E55:H55"/>
    <mergeCell ref="E82:H82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900-000000000000}"/>
    <hyperlink ref="G1:H1" location="C62" display="2) Rekapitulace" xr:uid="{00000000-0004-0000-0900-000001000000}"/>
    <hyperlink ref="J1" location="C95" display="3) Soupis prací" xr:uid="{00000000-0004-0000-0900-000002000000}"/>
    <hyperlink ref="L1:V1" location="'Rekapitulace stavby'!C2" display="Rekapitulace stavby" xr:uid="{00000000-0004-0000-09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BR139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124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3511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3512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ROUND(J92,2)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ROUND(SUM(BE92:BE138), 2)</f>
        <v>0</v>
      </c>
      <c r="G34" s="43"/>
      <c r="H34" s="43"/>
      <c r="I34" s="143">
        <v>0.21</v>
      </c>
      <c r="J34" s="142">
        <f>ROUND(ROUND((SUM(BE92:BE138)),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ROUND(SUM(BF92:BF138), 2)</f>
        <v>0</v>
      </c>
      <c r="G35" s="43"/>
      <c r="H35" s="43"/>
      <c r="I35" s="143">
        <v>0.15</v>
      </c>
      <c r="J35" s="142">
        <f>ROUND(ROUND((SUM(BF92:BF138)),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ROUND(SUM(BG92:BG138),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ROUND(SUM(BH92:BH138),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ROUND(SUM(BI92:BI138),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3511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D.2.3.01 - Plynová zařízení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J92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J93</f>
        <v>0</v>
      </c>
      <c r="K65" s="167"/>
    </row>
    <row r="66" spans="2:12" s="9" customFormat="1" ht="19.899999999999999" customHeight="1">
      <c r="B66" s="168"/>
      <c r="C66" s="169"/>
      <c r="D66" s="170" t="s">
        <v>2703</v>
      </c>
      <c r="E66" s="171"/>
      <c r="F66" s="171"/>
      <c r="G66" s="171"/>
      <c r="H66" s="171"/>
      <c r="I66" s="172"/>
      <c r="J66" s="173">
        <f>J94</f>
        <v>0</v>
      </c>
      <c r="K66" s="174"/>
    </row>
    <row r="67" spans="2:12" s="8" customFormat="1" ht="24.95" customHeight="1">
      <c r="B67" s="161"/>
      <c r="C67" s="162"/>
      <c r="D67" s="163" t="s">
        <v>328</v>
      </c>
      <c r="E67" s="164"/>
      <c r="F67" s="164"/>
      <c r="G67" s="164"/>
      <c r="H67" s="164"/>
      <c r="I67" s="165"/>
      <c r="J67" s="166">
        <f>J97</f>
        <v>0</v>
      </c>
      <c r="K67" s="167"/>
    </row>
    <row r="68" spans="2:12" s="9" customFormat="1" ht="19.899999999999999" customHeight="1">
      <c r="B68" s="168"/>
      <c r="C68" s="169"/>
      <c r="D68" s="170" t="s">
        <v>3513</v>
      </c>
      <c r="E68" s="171"/>
      <c r="F68" s="171"/>
      <c r="G68" s="171"/>
      <c r="H68" s="171"/>
      <c r="I68" s="172"/>
      <c r="J68" s="173">
        <f>J98</f>
        <v>0</v>
      </c>
      <c r="K68" s="174"/>
    </row>
    <row r="69" spans="2:12" s="1" customFormat="1" ht="21.75" customHeight="1">
      <c r="B69" s="42"/>
      <c r="C69" s="43"/>
      <c r="D69" s="43"/>
      <c r="E69" s="43"/>
      <c r="F69" s="43"/>
      <c r="G69" s="43"/>
      <c r="H69" s="43"/>
      <c r="I69" s="129"/>
      <c r="J69" s="43"/>
      <c r="K69" s="46"/>
    </row>
    <row r="70" spans="2:12" s="1" customFormat="1" ht="6.95" customHeight="1">
      <c r="B70" s="57"/>
      <c r="C70" s="58"/>
      <c r="D70" s="58"/>
      <c r="E70" s="58"/>
      <c r="F70" s="58"/>
      <c r="G70" s="58"/>
      <c r="H70" s="58"/>
      <c r="I70" s="151"/>
      <c r="J70" s="58"/>
      <c r="K70" s="59"/>
    </row>
    <row r="74" spans="2:12" s="1" customFormat="1" ht="6.95" customHeight="1">
      <c r="B74" s="60"/>
      <c r="C74" s="61"/>
      <c r="D74" s="61"/>
      <c r="E74" s="61"/>
      <c r="F74" s="61"/>
      <c r="G74" s="61"/>
      <c r="H74" s="61"/>
      <c r="I74" s="154"/>
      <c r="J74" s="61"/>
      <c r="K74" s="61"/>
      <c r="L74" s="62"/>
    </row>
    <row r="75" spans="2:12" s="1" customFormat="1" ht="36.950000000000003" customHeight="1">
      <c r="B75" s="42"/>
      <c r="C75" s="63" t="s">
        <v>345</v>
      </c>
      <c r="D75" s="64"/>
      <c r="E75" s="64"/>
      <c r="F75" s="64"/>
      <c r="G75" s="64"/>
      <c r="H75" s="64"/>
      <c r="I75" s="175"/>
      <c r="J75" s="64"/>
      <c r="K75" s="64"/>
      <c r="L75" s="62"/>
    </row>
    <row r="76" spans="2:12" s="1" customFormat="1" ht="6.95" customHeight="1">
      <c r="B76" s="42"/>
      <c r="C76" s="64"/>
      <c r="D76" s="64"/>
      <c r="E76" s="64"/>
      <c r="F76" s="64"/>
      <c r="G76" s="64"/>
      <c r="H76" s="64"/>
      <c r="I76" s="175"/>
      <c r="J76" s="64"/>
      <c r="K76" s="64"/>
      <c r="L76" s="62"/>
    </row>
    <row r="77" spans="2:12" s="1" customFormat="1" ht="14.45" customHeight="1">
      <c r="B77" s="42"/>
      <c r="C77" s="66" t="s">
        <v>18</v>
      </c>
      <c r="D77" s="64"/>
      <c r="E77" s="64"/>
      <c r="F77" s="64"/>
      <c r="G77" s="64"/>
      <c r="H77" s="64"/>
      <c r="I77" s="175"/>
      <c r="J77" s="64"/>
      <c r="K77" s="64"/>
      <c r="L77" s="62"/>
    </row>
    <row r="78" spans="2:12" s="1" customFormat="1" ht="22.5" customHeight="1">
      <c r="B78" s="42"/>
      <c r="C78" s="64"/>
      <c r="D78" s="64"/>
      <c r="E78" s="423" t="str">
        <f>E7</f>
        <v>Transformace ÚSP pro mládež Kvasiny – výstavba v lokalitě Kostelec nad Orlicí 2</v>
      </c>
      <c r="F78" s="424"/>
      <c r="G78" s="424"/>
      <c r="H78" s="424"/>
      <c r="I78" s="175"/>
      <c r="J78" s="64"/>
      <c r="K78" s="64"/>
      <c r="L78" s="62"/>
    </row>
    <row r="79" spans="2:12">
      <c r="B79" s="29"/>
      <c r="C79" s="66" t="s">
        <v>237</v>
      </c>
      <c r="D79" s="176"/>
      <c r="E79" s="176"/>
      <c r="F79" s="176"/>
      <c r="G79" s="176"/>
      <c r="H79" s="176"/>
      <c r="J79" s="176"/>
      <c r="K79" s="176"/>
      <c r="L79" s="177"/>
    </row>
    <row r="80" spans="2:12" ht="22.5" customHeight="1">
      <c r="B80" s="29"/>
      <c r="C80" s="176"/>
      <c r="D80" s="176"/>
      <c r="E80" s="423" t="s">
        <v>240</v>
      </c>
      <c r="F80" s="427"/>
      <c r="G80" s="427"/>
      <c r="H80" s="427"/>
      <c r="J80" s="176"/>
      <c r="K80" s="176"/>
      <c r="L80" s="177"/>
    </row>
    <row r="81" spans="2:65">
      <c r="B81" s="29"/>
      <c r="C81" s="66" t="s">
        <v>243</v>
      </c>
      <c r="D81" s="176"/>
      <c r="E81" s="176"/>
      <c r="F81" s="176"/>
      <c r="G81" s="176"/>
      <c r="H81" s="176"/>
      <c r="J81" s="176"/>
      <c r="K81" s="176"/>
      <c r="L81" s="177"/>
    </row>
    <row r="82" spans="2:65" s="1" customFormat="1" ht="22.5" customHeight="1">
      <c r="B82" s="42"/>
      <c r="C82" s="64"/>
      <c r="D82" s="64"/>
      <c r="E82" s="425" t="s">
        <v>3511</v>
      </c>
      <c r="F82" s="426"/>
      <c r="G82" s="426"/>
      <c r="H82" s="426"/>
      <c r="I82" s="175"/>
      <c r="J82" s="64"/>
      <c r="K82" s="64"/>
      <c r="L82" s="62"/>
    </row>
    <row r="83" spans="2:65" s="1" customFormat="1" ht="14.45" customHeight="1">
      <c r="B83" s="42"/>
      <c r="C83" s="66" t="s">
        <v>248</v>
      </c>
      <c r="D83" s="64"/>
      <c r="E83" s="64"/>
      <c r="F83" s="64"/>
      <c r="G83" s="64"/>
      <c r="H83" s="64"/>
      <c r="I83" s="175"/>
      <c r="J83" s="64"/>
      <c r="K83" s="64"/>
      <c r="L83" s="62"/>
    </row>
    <row r="84" spans="2:65" s="1" customFormat="1" ht="23.25" customHeight="1">
      <c r="B84" s="42"/>
      <c r="C84" s="64"/>
      <c r="D84" s="64"/>
      <c r="E84" s="394" t="str">
        <f>E13</f>
        <v>D.2.3.01 - Plynová zařízení</v>
      </c>
      <c r="F84" s="426"/>
      <c r="G84" s="426"/>
      <c r="H84" s="426"/>
      <c r="I84" s="175"/>
      <c r="J84" s="64"/>
      <c r="K84" s="64"/>
      <c r="L84" s="62"/>
    </row>
    <row r="85" spans="2:65" s="1" customFormat="1" ht="6.95" customHeight="1">
      <c r="B85" s="42"/>
      <c r="C85" s="64"/>
      <c r="D85" s="64"/>
      <c r="E85" s="64"/>
      <c r="F85" s="64"/>
      <c r="G85" s="64"/>
      <c r="H85" s="64"/>
      <c r="I85" s="175"/>
      <c r="J85" s="64"/>
      <c r="K85" s="64"/>
      <c r="L85" s="62"/>
    </row>
    <row r="86" spans="2:65" s="1" customFormat="1" ht="18" customHeight="1">
      <c r="B86" s="42"/>
      <c r="C86" s="66" t="s">
        <v>23</v>
      </c>
      <c r="D86" s="64"/>
      <c r="E86" s="64"/>
      <c r="F86" s="178" t="str">
        <f>F16</f>
        <v xml:space="preserve"> </v>
      </c>
      <c r="G86" s="64"/>
      <c r="H86" s="64"/>
      <c r="I86" s="179" t="s">
        <v>25</v>
      </c>
      <c r="J86" s="74" t="str">
        <f>IF(J16="","",J16)</f>
        <v>11. 5. 2017</v>
      </c>
      <c r="K86" s="64"/>
      <c r="L86" s="62"/>
    </row>
    <row r="87" spans="2:65" s="1" customFormat="1" ht="6.95" customHeight="1">
      <c r="B87" s="42"/>
      <c r="C87" s="64"/>
      <c r="D87" s="64"/>
      <c r="E87" s="64"/>
      <c r="F87" s="64"/>
      <c r="G87" s="64"/>
      <c r="H87" s="64"/>
      <c r="I87" s="175"/>
      <c r="J87" s="64"/>
      <c r="K87" s="64"/>
      <c r="L87" s="62"/>
    </row>
    <row r="88" spans="2:65" s="1" customFormat="1">
      <c r="B88" s="42"/>
      <c r="C88" s="66" t="s">
        <v>27</v>
      </c>
      <c r="D88" s="64"/>
      <c r="E88" s="64"/>
      <c r="F88" s="178" t="str">
        <f>E19</f>
        <v xml:space="preserve"> </v>
      </c>
      <c r="G88" s="64"/>
      <c r="H88" s="64"/>
      <c r="I88" s="179" t="s">
        <v>32</v>
      </c>
      <c r="J88" s="178" t="str">
        <f>E25</f>
        <v xml:space="preserve"> </v>
      </c>
      <c r="K88" s="64"/>
      <c r="L88" s="62"/>
    </row>
    <row r="89" spans="2:65" s="1" customFormat="1" ht="14.45" customHeight="1">
      <c r="B89" s="42"/>
      <c r="C89" s="66" t="s">
        <v>30</v>
      </c>
      <c r="D89" s="64"/>
      <c r="E89" s="64"/>
      <c r="F89" s="178" t="str">
        <f>IF(E22="","",E22)</f>
        <v/>
      </c>
      <c r="G89" s="64"/>
      <c r="H89" s="64"/>
      <c r="I89" s="175"/>
      <c r="J89" s="64"/>
      <c r="K89" s="64"/>
      <c r="L89" s="62"/>
    </row>
    <row r="90" spans="2:65" s="1" customFormat="1" ht="10.3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65" s="10" customFormat="1" ht="29.25" customHeight="1">
      <c r="B91" s="180"/>
      <c r="C91" s="181" t="s">
        <v>346</v>
      </c>
      <c r="D91" s="182" t="s">
        <v>55</v>
      </c>
      <c r="E91" s="182" t="s">
        <v>51</v>
      </c>
      <c r="F91" s="182" t="s">
        <v>347</v>
      </c>
      <c r="G91" s="182" t="s">
        <v>348</v>
      </c>
      <c r="H91" s="182" t="s">
        <v>349</v>
      </c>
      <c r="I91" s="183" t="s">
        <v>350</v>
      </c>
      <c r="J91" s="182" t="s">
        <v>317</v>
      </c>
      <c r="K91" s="184" t="s">
        <v>351</v>
      </c>
      <c r="L91" s="185"/>
      <c r="M91" s="82" t="s">
        <v>352</v>
      </c>
      <c r="N91" s="83" t="s">
        <v>40</v>
      </c>
      <c r="O91" s="83" t="s">
        <v>353</v>
      </c>
      <c r="P91" s="83" t="s">
        <v>354</v>
      </c>
      <c r="Q91" s="83" t="s">
        <v>355</v>
      </c>
      <c r="R91" s="83" t="s">
        <v>356</v>
      </c>
      <c r="S91" s="83" t="s">
        <v>357</v>
      </c>
      <c r="T91" s="84" t="s">
        <v>358</v>
      </c>
    </row>
    <row r="92" spans="2:65" s="1" customFormat="1" ht="29.25" customHeight="1">
      <c r="B92" s="42"/>
      <c r="C92" s="88" t="s">
        <v>318</v>
      </c>
      <c r="D92" s="64"/>
      <c r="E92" s="64"/>
      <c r="F92" s="64"/>
      <c r="G92" s="64"/>
      <c r="H92" s="64"/>
      <c r="I92" s="175"/>
      <c r="J92" s="186">
        <f>BK92</f>
        <v>0</v>
      </c>
      <c r="K92" s="64"/>
      <c r="L92" s="62"/>
      <c r="M92" s="85"/>
      <c r="N92" s="86"/>
      <c r="O92" s="86"/>
      <c r="P92" s="187">
        <f>P93+P97</f>
        <v>0</v>
      </c>
      <c r="Q92" s="86"/>
      <c r="R92" s="187">
        <f>R93+R97</f>
        <v>0</v>
      </c>
      <c r="S92" s="86"/>
      <c r="T92" s="188">
        <f>T93+T97</f>
        <v>0</v>
      </c>
      <c r="AT92" s="25" t="s">
        <v>69</v>
      </c>
      <c r="AU92" s="25" t="s">
        <v>319</v>
      </c>
      <c r="BK92" s="189">
        <f>BK93+BK97</f>
        <v>0</v>
      </c>
    </row>
    <row r="93" spans="2:65" s="11" customFormat="1" ht="37.35" customHeight="1">
      <c r="B93" s="190"/>
      <c r="C93" s="191"/>
      <c r="D93" s="192" t="s">
        <v>69</v>
      </c>
      <c r="E93" s="193" t="s">
        <v>359</v>
      </c>
      <c r="F93" s="193" t="s">
        <v>360</v>
      </c>
      <c r="G93" s="191"/>
      <c r="H93" s="191"/>
      <c r="I93" s="194"/>
      <c r="J93" s="195">
        <f>BK93</f>
        <v>0</v>
      </c>
      <c r="K93" s="191"/>
      <c r="L93" s="196"/>
      <c r="M93" s="197"/>
      <c r="N93" s="198"/>
      <c r="O93" s="198"/>
      <c r="P93" s="199">
        <f>P94</f>
        <v>0</v>
      </c>
      <c r="Q93" s="198"/>
      <c r="R93" s="199">
        <f>R94</f>
        <v>0</v>
      </c>
      <c r="S93" s="198"/>
      <c r="T93" s="200">
        <f>T94</f>
        <v>0</v>
      </c>
      <c r="AR93" s="201" t="s">
        <v>77</v>
      </c>
      <c r="AT93" s="202" t="s">
        <v>69</v>
      </c>
      <c r="AU93" s="202" t="s">
        <v>70</v>
      </c>
      <c r="AY93" s="201" t="s">
        <v>361</v>
      </c>
      <c r="BK93" s="203">
        <f>BK94</f>
        <v>0</v>
      </c>
    </row>
    <row r="94" spans="2:65" s="11" customFormat="1" ht="19.899999999999999" customHeight="1">
      <c r="B94" s="190"/>
      <c r="C94" s="191"/>
      <c r="D94" s="204" t="s">
        <v>69</v>
      </c>
      <c r="E94" s="205" t="s">
        <v>424</v>
      </c>
      <c r="F94" s="205" t="s">
        <v>2737</v>
      </c>
      <c r="G94" s="191"/>
      <c r="H94" s="191"/>
      <c r="I94" s="194"/>
      <c r="J94" s="206">
        <f>BK94</f>
        <v>0</v>
      </c>
      <c r="K94" s="191"/>
      <c r="L94" s="196"/>
      <c r="M94" s="197"/>
      <c r="N94" s="198"/>
      <c r="O94" s="198"/>
      <c r="P94" s="199">
        <f>SUM(P95:P96)</f>
        <v>0</v>
      </c>
      <c r="Q94" s="198"/>
      <c r="R94" s="199">
        <f>SUM(R95:R96)</f>
        <v>0</v>
      </c>
      <c r="S94" s="198"/>
      <c r="T94" s="200">
        <f>SUM(T95:T96)</f>
        <v>0</v>
      </c>
      <c r="AR94" s="201" t="s">
        <v>77</v>
      </c>
      <c r="AT94" s="202" t="s">
        <v>69</v>
      </c>
      <c r="AU94" s="202" t="s">
        <v>77</v>
      </c>
      <c r="AY94" s="201" t="s">
        <v>361</v>
      </c>
      <c r="BK94" s="203">
        <f>SUM(BK95:BK96)</f>
        <v>0</v>
      </c>
    </row>
    <row r="95" spans="2:65" s="1" customFormat="1" ht="22.5" customHeight="1">
      <c r="B95" s="42"/>
      <c r="C95" s="207" t="s">
        <v>77</v>
      </c>
      <c r="D95" s="207" t="s">
        <v>363</v>
      </c>
      <c r="E95" s="208" t="s">
        <v>3514</v>
      </c>
      <c r="F95" s="209" t="s">
        <v>2739</v>
      </c>
      <c r="G95" s="210" t="s">
        <v>2740</v>
      </c>
      <c r="H95" s="211">
        <v>15</v>
      </c>
      <c r="I95" s="212"/>
      <c r="J95" s="213">
        <f>ROUND(I95*H95,2)</f>
        <v>0</v>
      </c>
      <c r="K95" s="209" t="s">
        <v>21</v>
      </c>
      <c r="L95" s="62"/>
      <c r="M95" s="214" t="s">
        <v>21</v>
      </c>
      <c r="N95" s="215" t="s">
        <v>41</v>
      </c>
      <c r="O95" s="43"/>
      <c r="P95" s="216">
        <f>O95*H95</f>
        <v>0</v>
      </c>
      <c r="Q95" s="216">
        <v>0</v>
      </c>
      <c r="R95" s="216">
        <f>Q95*H95</f>
        <v>0</v>
      </c>
      <c r="S95" s="216">
        <v>0</v>
      </c>
      <c r="T95" s="217">
        <f>S95*H95</f>
        <v>0</v>
      </c>
      <c r="AR95" s="25" t="s">
        <v>147</v>
      </c>
      <c r="AT95" s="25" t="s">
        <v>363</v>
      </c>
      <c r="AU95" s="25" t="s">
        <v>79</v>
      </c>
      <c r="AY95" s="25" t="s">
        <v>361</v>
      </c>
      <c r="BE95" s="218">
        <f>IF(N95="základní",J95,0)</f>
        <v>0</v>
      </c>
      <c r="BF95" s="218">
        <f>IF(N95="snížená",J95,0)</f>
        <v>0</v>
      </c>
      <c r="BG95" s="218">
        <f>IF(N95="zákl. přenesená",J95,0)</f>
        <v>0</v>
      </c>
      <c r="BH95" s="218">
        <f>IF(N95="sníž. přenesená",J95,0)</f>
        <v>0</v>
      </c>
      <c r="BI95" s="218">
        <f>IF(N95="nulová",J95,0)</f>
        <v>0</v>
      </c>
      <c r="BJ95" s="25" t="s">
        <v>77</v>
      </c>
      <c r="BK95" s="218">
        <f>ROUND(I95*H95,2)</f>
        <v>0</v>
      </c>
      <c r="BL95" s="25" t="s">
        <v>147</v>
      </c>
      <c r="BM95" s="25" t="s">
        <v>79</v>
      </c>
    </row>
    <row r="96" spans="2:65" s="1" customFormat="1" ht="13.5">
      <c r="B96" s="42"/>
      <c r="C96" s="64"/>
      <c r="D96" s="219" t="s">
        <v>369</v>
      </c>
      <c r="E96" s="64"/>
      <c r="F96" s="220" t="s">
        <v>2739</v>
      </c>
      <c r="G96" s="64"/>
      <c r="H96" s="64"/>
      <c r="I96" s="175"/>
      <c r="J96" s="64"/>
      <c r="K96" s="64"/>
      <c r="L96" s="62"/>
      <c r="M96" s="221"/>
      <c r="N96" s="43"/>
      <c r="O96" s="43"/>
      <c r="P96" s="43"/>
      <c r="Q96" s="43"/>
      <c r="R96" s="43"/>
      <c r="S96" s="43"/>
      <c r="T96" s="79"/>
      <c r="AT96" s="25" t="s">
        <v>369</v>
      </c>
      <c r="AU96" s="25" t="s">
        <v>79</v>
      </c>
    </row>
    <row r="97" spans="2:65" s="11" customFormat="1" ht="37.35" customHeight="1">
      <c r="B97" s="190"/>
      <c r="C97" s="191"/>
      <c r="D97" s="192" t="s">
        <v>69</v>
      </c>
      <c r="E97" s="193" t="s">
        <v>1160</v>
      </c>
      <c r="F97" s="193" t="s">
        <v>1161</v>
      </c>
      <c r="G97" s="191"/>
      <c r="H97" s="191"/>
      <c r="I97" s="194"/>
      <c r="J97" s="195">
        <f>BK97</f>
        <v>0</v>
      </c>
      <c r="K97" s="191"/>
      <c r="L97" s="196"/>
      <c r="M97" s="197"/>
      <c r="N97" s="198"/>
      <c r="O97" s="198"/>
      <c r="P97" s="199">
        <f>P98</f>
        <v>0</v>
      </c>
      <c r="Q97" s="198"/>
      <c r="R97" s="199">
        <f>R98</f>
        <v>0</v>
      </c>
      <c r="S97" s="198"/>
      <c r="T97" s="200">
        <f>T98</f>
        <v>0</v>
      </c>
      <c r="AR97" s="201" t="s">
        <v>79</v>
      </c>
      <c r="AT97" s="202" t="s">
        <v>69</v>
      </c>
      <c r="AU97" s="202" t="s">
        <v>70</v>
      </c>
      <c r="AY97" s="201" t="s">
        <v>361</v>
      </c>
      <c r="BK97" s="203">
        <f>BK98</f>
        <v>0</v>
      </c>
    </row>
    <row r="98" spans="2:65" s="11" customFormat="1" ht="19.899999999999999" customHeight="1">
      <c r="B98" s="190"/>
      <c r="C98" s="191"/>
      <c r="D98" s="204" t="s">
        <v>69</v>
      </c>
      <c r="E98" s="205" t="s">
        <v>3515</v>
      </c>
      <c r="F98" s="205" t="s">
        <v>3516</v>
      </c>
      <c r="G98" s="191"/>
      <c r="H98" s="191"/>
      <c r="I98" s="194"/>
      <c r="J98" s="206">
        <f>BK98</f>
        <v>0</v>
      </c>
      <c r="K98" s="191"/>
      <c r="L98" s="196"/>
      <c r="M98" s="197"/>
      <c r="N98" s="198"/>
      <c r="O98" s="198"/>
      <c r="P98" s="199">
        <f>SUM(P99:P138)</f>
        <v>0</v>
      </c>
      <c r="Q98" s="198"/>
      <c r="R98" s="199">
        <f>SUM(R99:R138)</f>
        <v>0</v>
      </c>
      <c r="S98" s="198"/>
      <c r="T98" s="200">
        <f>SUM(T99:T138)</f>
        <v>0</v>
      </c>
      <c r="AR98" s="201" t="s">
        <v>79</v>
      </c>
      <c r="AT98" s="202" t="s">
        <v>69</v>
      </c>
      <c r="AU98" s="202" t="s">
        <v>77</v>
      </c>
      <c r="AY98" s="201" t="s">
        <v>361</v>
      </c>
      <c r="BK98" s="203">
        <f>SUM(BK99:BK138)</f>
        <v>0</v>
      </c>
    </row>
    <row r="99" spans="2:65" s="1" customFormat="1" ht="22.5" customHeight="1">
      <c r="B99" s="42"/>
      <c r="C99" s="207" t="s">
        <v>79</v>
      </c>
      <c r="D99" s="207" t="s">
        <v>363</v>
      </c>
      <c r="E99" s="208" t="s">
        <v>3517</v>
      </c>
      <c r="F99" s="209" t="s">
        <v>3518</v>
      </c>
      <c r="G99" s="210" t="s">
        <v>685</v>
      </c>
      <c r="H99" s="211">
        <v>2</v>
      </c>
      <c r="I99" s="212"/>
      <c r="J99" s="213">
        <f>ROUND(I99*H99,2)</f>
        <v>0</v>
      </c>
      <c r="K99" s="209" t="s">
        <v>367</v>
      </c>
      <c r="L99" s="62"/>
      <c r="M99" s="214" t="s">
        <v>21</v>
      </c>
      <c r="N99" s="215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</v>
      </c>
      <c r="T99" s="217">
        <f>S99*H99</f>
        <v>0</v>
      </c>
      <c r="AR99" s="25" t="s">
        <v>464</v>
      </c>
      <c r="AT99" s="25" t="s">
        <v>363</v>
      </c>
      <c r="AU99" s="25" t="s">
        <v>79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464</v>
      </c>
      <c r="BM99" s="25" t="s">
        <v>147</v>
      </c>
    </row>
    <row r="100" spans="2:65" s="1" customFormat="1" ht="13.5">
      <c r="B100" s="42"/>
      <c r="C100" s="64"/>
      <c r="D100" s="219" t="s">
        <v>369</v>
      </c>
      <c r="E100" s="64"/>
      <c r="F100" s="220" t="s">
        <v>3518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79</v>
      </c>
    </row>
    <row r="101" spans="2:65" s="13" customFormat="1" ht="13.5">
      <c r="B101" s="233"/>
      <c r="C101" s="234"/>
      <c r="D101" s="219" t="s">
        <v>371</v>
      </c>
      <c r="E101" s="245" t="s">
        <v>21</v>
      </c>
      <c r="F101" s="246" t="s">
        <v>3519</v>
      </c>
      <c r="G101" s="234"/>
      <c r="H101" s="247">
        <v>2</v>
      </c>
      <c r="I101" s="239"/>
      <c r="J101" s="234"/>
      <c r="K101" s="234"/>
      <c r="L101" s="240"/>
      <c r="M101" s="241"/>
      <c r="N101" s="242"/>
      <c r="O101" s="242"/>
      <c r="P101" s="242"/>
      <c r="Q101" s="242"/>
      <c r="R101" s="242"/>
      <c r="S101" s="242"/>
      <c r="T101" s="243"/>
      <c r="AT101" s="244" t="s">
        <v>371</v>
      </c>
      <c r="AU101" s="244" t="s">
        <v>79</v>
      </c>
      <c r="AV101" s="13" t="s">
        <v>79</v>
      </c>
      <c r="AW101" s="13" t="s">
        <v>33</v>
      </c>
      <c r="AX101" s="13" t="s">
        <v>70</v>
      </c>
      <c r="AY101" s="244" t="s">
        <v>361</v>
      </c>
    </row>
    <row r="102" spans="2:65" s="14" customFormat="1" ht="13.5">
      <c r="B102" s="248"/>
      <c r="C102" s="249"/>
      <c r="D102" s="235" t="s">
        <v>371</v>
      </c>
      <c r="E102" s="250" t="s">
        <v>21</v>
      </c>
      <c r="F102" s="251" t="s">
        <v>392</v>
      </c>
      <c r="G102" s="249"/>
      <c r="H102" s="252">
        <v>2</v>
      </c>
      <c r="I102" s="253"/>
      <c r="J102" s="249"/>
      <c r="K102" s="249"/>
      <c r="L102" s="254"/>
      <c r="M102" s="255"/>
      <c r="N102" s="256"/>
      <c r="O102" s="256"/>
      <c r="P102" s="256"/>
      <c r="Q102" s="256"/>
      <c r="R102" s="256"/>
      <c r="S102" s="256"/>
      <c r="T102" s="257"/>
      <c r="AT102" s="258" t="s">
        <v>371</v>
      </c>
      <c r="AU102" s="258" t="s">
        <v>79</v>
      </c>
      <c r="AV102" s="14" t="s">
        <v>147</v>
      </c>
      <c r="AW102" s="14" t="s">
        <v>33</v>
      </c>
      <c r="AX102" s="14" t="s">
        <v>77</v>
      </c>
      <c r="AY102" s="258" t="s">
        <v>361</v>
      </c>
    </row>
    <row r="103" spans="2:65" s="1" customFormat="1" ht="22.5" customHeight="1">
      <c r="B103" s="42"/>
      <c r="C103" s="207" t="s">
        <v>87</v>
      </c>
      <c r="D103" s="207" t="s">
        <v>363</v>
      </c>
      <c r="E103" s="208" t="s">
        <v>3520</v>
      </c>
      <c r="F103" s="209" t="s">
        <v>3521</v>
      </c>
      <c r="G103" s="210" t="s">
        <v>685</v>
      </c>
      <c r="H103" s="211">
        <v>11</v>
      </c>
      <c r="I103" s="212"/>
      <c r="J103" s="213">
        <f>ROUND(I103*H103,2)</f>
        <v>0</v>
      </c>
      <c r="K103" s="209" t="s">
        <v>367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464</v>
      </c>
      <c r="AT103" s="25" t="s">
        <v>363</v>
      </c>
      <c r="AU103" s="25" t="s">
        <v>79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464</v>
      </c>
      <c r="BM103" s="25" t="s">
        <v>398</v>
      </c>
    </row>
    <row r="104" spans="2:65" s="1" customFormat="1" ht="13.5">
      <c r="B104" s="42"/>
      <c r="C104" s="64"/>
      <c r="D104" s="235" t="s">
        <v>369</v>
      </c>
      <c r="E104" s="64"/>
      <c r="F104" s="285" t="s">
        <v>3521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79</v>
      </c>
    </row>
    <row r="105" spans="2:65" s="1" customFormat="1" ht="22.5" customHeight="1">
      <c r="B105" s="42"/>
      <c r="C105" s="207" t="s">
        <v>147</v>
      </c>
      <c r="D105" s="207" t="s">
        <v>363</v>
      </c>
      <c r="E105" s="208" t="s">
        <v>3522</v>
      </c>
      <c r="F105" s="209" t="s">
        <v>3523</v>
      </c>
      <c r="G105" s="210" t="s">
        <v>685</v>
      </c>
      <c r="H105" s="211">
        <v>2</v>
      </c>
      <c r="I105" s="212"/>
      <c r="J105" s="213">
        <f>ROUND(I105*H105,2)</f>
        <v>0</v>
      </c>
      <c r="K105" s="209" t="s">
        <v>21</v>
      </c>
      <c r="L105" s="62"/>
      <c r="M105" s="214" t="s">
        <v>21</v>
      </c>
      <c r="N105" s="215" t="s">
        <v>41</v>
      </c>
      <c r="O105" s="43"/>
      <c r="P105" s="216">
        <f>O105*H105</f>
        <v>0</v>
      </c>
      <c r="Q105" s="216">
        <v>0</v>
      </c>
      <c r="R105" s="216">
        <f>Q105*H105</f>
        <v>0</v>
      </c>
      <c r="S105" s="216">
        <v>0</v>
      </c>
      <c r="T105" s="217">
        <f>S105*H105</f>
        <v>0</v>
      </c>
      <c r="AR105" s="25" t="s">
        <v>464</v>
      </c>
      <c r="AT105" s="25" t="s">
        <v>363</v>
      </c>
      <c r="AU105" s="25" t="s">
        <v>79</v>
      </c>
      <c r="AY105" s="25" t="s">
        <v>361</v>
      </c>
      <c r="BE105" s="218">
        <f>IF(N105="základní",J105,0)</f>
        <v>0</v>
      </c>
      <c r="BF105" s="218">
        <f>IF(N105="snížená",J105,0)</f>
        <v>0</v>
      </c>
      <c r="BG105" s="218">
        <f>IF(N105="zákl. přenesená",J105,0)</f>
        <v>0</v>
      </c>
      <c r="BH105" s="218">
        <f>IF(N105="sníž. přenesená",J105,0)</f>
        <v>0</v>
      </c>
      <c r="BI105" s="218">
        <f>IF(N105="nulová",J105,0)</f>
        <v>0</v>
      </c>
      <c r="BJ105" s="25" t="s">
        <v>77</v>
      </c>
      <c r="BK105" s="218">
        <f>ROUND(I105*H105,2)</f>
        <v>0</v>
      </c>
      <c r="BL105" s="25" t="s">
        <v>464</v>
      </c>
      <c r="BM105" s="25" t="s">
        <v>417</v>
      </c>
    </row>
    <row r="106" spans="2:65" s="1" customFormat="1" ht="13.5">
      <c r="B106" s="42"/>
      <c r="C106" s="64"/>
      <c r="D106" s="219" t="s">
        <v>369</v>
      </c>
      <c r="E106" s="64"/>
      <c r="F106" s="220" t="s">
        <v>3523</v>
      </c>
      <c r="G106" s="64"/>
      <c r="H106" s="64"/>
      <c r="I106" s="175"/>
      <c r="J106" s="64"/>
      <c r="K106" s="64"/>
      <c r="L106" s="62"/>
      <c r="M106" s="221"/>
      <c r="N106" s="43"/>
      <c r="O106" s="43"/>
      <c r="P106" s="43"/>
      <c r="Q106" s="43"/>
      <c r="R106" s="43"/>
      <c r="S106" s="43"/>
      <c r="T106" s="79"/>
      <c r="AT106" s="25" t="s">
        <v>369</v>
      </c>
      <c r="AU106" s="25" t="s">
        <v>79</v>
      </c>
    </row>
    <row r="107" spans="2:65" s="13" customFormat="1" ht="13.5">
      <c r="B107" s="233"/>
      <c r="C107" s="234"/>
      <c r="D107" s="219" t="s">
        <v>371</v>
      </c>
      <c r="E107" s="245" t="s">
        <v>21</v>
      </c>
      <c r="F107" s="246" t="s">
        <v>3519</v>
      </c>
      <c r="G107" s="234"/>
      <c r="H107" s="247">
        <v>2</v>
      </c>
      <c r="I107" s="239"/>
      <c r="J107" s="234"/>
      <c r="K107" s="234"/>
      <c r="L107" s="240"/>
      <c r="M107" s="241"/>
      <c r="N107" s="242"/>
      <c r="O107" s="242"/>
      <c r="P107" s="242"/>
      <c r="Q107" s="242"/>
      <c r="R107" s="242"/>
      <c r="S107" s="242"/>
      <c r="T107" s="243"/>
      <c r="AT107" s="244" t="s">
        <v>371</v>
      </c>
      <c r="AU107" s="244" t="s">
        <v>79</v>
      </c>
      <c r="AV107" s="13" t="s">
        <v>79</v>
      </c>
      <c r="AW107" s="13" t="s">
        <v>33</v>
      </c>
      <c r="AX107" s="13" t="s">
        <v>70</v>
      </c>
      <c r="AY107" s="244" t="s">
        <v>361</v>
      </c>
    </row>
    <row r="108" spans="2:65" s="14" customFormat="1" ht="13.5">
      <c r="B108" s="248"/>
      <c r="C108" s="249"/>
      <c r="D108" s="235" t="s">
        <v>371</v>
      </c>
      <c r="E108" s="250" t="s">
        <v>21</v>
      </c>
      <c r="F108" s="251" t="s">
        <v>392</v>
      </c>
      <c r="G108" s="249"/>
      <c r="H108" s="252">
        <v>2</v>
      </c>
      <c r="I108" s="253"/>
      <c r="J108" s="249"/>
      <c r="K108" s="249"/>
      <c r="L108" s="254"/>
      <c r="M108" s="255"/>
      <c r="N108" s="256"/>
      <c r="O108" s="256"/>
      <c r="P108" s="256"/>
      <c r="Q108" s="256"/>
      <c r="R108" s="256"/>
      <c r="S108" s="256"/>
      <c r="T108" s="257"/>
      <c r="AT108" s="258" t="s">
        <v>371</v>
      </c>
      <c r="AU108" s="258" t="s">
        <v>79</v>
      </c>
      <c r="AV108" s="14" t="s">
        <v>147</v>
      </c>
      <c r="AW108" s="14" t="s">
        <v>33</v>
      </c>
      <c r="AX108" s="14" t="s">
        <v>77</v>
      </c>
      <c r="AY108" s="258" t="s">
        <v>361</v>
      </c>
    </row>
    <row r="109" spans="2:65" s="1" customFormat="1" ht="22.5" customHeight="1">
      <c r="B109" s="42"/>
      <c r="C109" s="207" t="s">
        <v>287</v>
      </c>
      <c r="D109" s="207" t="s">
        <v>363</v>
      </c>
      <c r="E109" s="208" t="s">
        <v>3524</v>
      </c>
      <c r="F109" s="209" t="s">
        <v>3525</v>
      </c>
      <c r="G109" s="210" t="s">
        <v>614</v>
      </c>
      <c r="H109" s="211">
        <v>6.5</v>
      </c>
      <c r="I109" s="212"/>
      <c r="J109" s="213">
        <f>ROUND(I109*H109,2)</f>
        <v>0</v>
      </c>
      <c r="K109" s="209" t="s">
        <v>21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464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464</v>
      </c>
      <c r="BM109" s="25" t="s">
        <v>430</v>
      </c>
    </row>
    <row r="110" spans="2:65" s="1" customFormat="1" ht="13.5">
      <c r="B110" s="42"/>
      <c r="C110" s="64"/>
      <c r="D110" s="235" t="s">
        <v>369</v>
      </c>
      <c r="E110" s="64"/>
      <c r="F110" s="285" t="s">
        <v>3525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" customFormat="1" ht="31.5" customHeight="1">
      <c r="B111" s="42"/>
      <c r="C111" s="207" t="s">
        <v>398</v>
      </c>
      <c r="D111" s="207" t="s">
        <v>363</v>
      </c>
      <c r="E111" s="208" t="s">
        <v>3526</v>
      </c>
      <c r="F111" s="209" t="s">
        <v>3527</v>
      </c>
      <c r="G111" s="210" t="s">
        <v>614</v>
      </c>
      <c r="H111" s="211">
        <v>1</v>
      </c>
      <c r="I111" s="212"/>
      <c r="J111" s="213">
        <f>ROUND(I111*H111,2)</f>
        <v>0</v>
      </c>
      <c r="K111" s="209" t="s">
        <v>21</v>
      </c>
      <c r="L111" s="62"/>
      <c r="M111" s="214" t="s">
        <v>21</v>
      </c>
      <c r="N111" s="215" t="s">
        <v>41</v>
      </c>
      <c r="O111" s="43"/>
      <c r="P111" s="216">
        <f>O111*H111</f>
        <v>0</v>
      </c>
      <c r="Q111" s="216">
        <v>0</v>
      </c>
      <c r="R111" s="216">
        <f>Q111*H111</f>
        <v>0</v>
      </c>
      <c r="S111" s="216">
        <v>0</v>
      </c>
      <c r="T111" s="217">
        <f>S111*H111</f>
        <v>0</v>
      </c>
      <c r="AR111" s="25" t="s">
        <v>464</v>
      </c>
      <c r="AT111" s="25" t="s">
        <v>363</v>
      </c>
      <c r="AU111" s="25" t="s">
        <v>79</v>
      </c>
      <c r="AY111" s="25" t="s">
        <v>361</v>
      </c>
      <c r="BE111" s="218">
        <f>IF(N111="základní",J111,0)</f>
        <v>0</v>
      </c>
      <c r="BF111" s="218">
        <f>IF(N111="snížená",J111,0)</f>
        <v>0</v>
      </c>
      <c r="BG111" s="218">
        <f>IF(N111="zákl. přenesená",J111,0)</f>
        <v>0</v>
      </c>
      <c r="BH111" s="218">
        <f>IF(N111="sníž. přenesená",J111,0)</f>
        <v>0</v>
      </c>
      <c r="BI111" s="218">
        <f>IF(N111="nulová",J111,0)</f>
        <v>0</v>
      </c>
      <c r="BJ111" s="25" t="s">
        <v>77</v>
      </c>
      <c r="BK111" s="218">
        <f>ROUND(I111*H111,2)</f>
        <v>0</v>
      </c>
      <c r="BL111" s="25" t="s">
        <v>464</v>
      </c>
      <c r="BM111" s="25" t="s">
        <v>440</v>
      </c>
    </row>
    <row r="112" spans="2:65" s="1" customFormat="1" ht="13.5">
      <c r="B112" s="42"/>
      <c r="C112" s="64"/>
      <c r="D112" s="219" t="s">
        <v>369</v>
      </c>
      <c r="E112" s="64"/>
      <c r="F112" s="220" t="s">
        <v>3527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369</v>
      </c>
      <c r="AU112" s="25" t="s">
        <v>79</v>
      </c>
    </row>
    <row r="113" spans="2:65" s="13" customFormat="1" ht="13.5">
      <c r="B113" s="233"/>
      <c r="C113" s="234"/>
      <c r="D113" s="219" t="s">
        <v>371</v>
      </c>
      <c r="E113" s="245" t="s">
        <v>21</v>
      </c>
      <c r="F113" s="246" t="s">
        <v>3528</v>
      </c>
      <c r="G113" s="234"/>
      <c r="H113" s="247">
        <v>1</v>
      </c>
      <c r="I113" s="239"/>
      <c r="J113" s="234"/>
      <c r="K113" s="234"/>
      <c r="L113" s="240"/>
      <c r="M113" s="241"/>
      <c r="N113" s="242"/>
      <c r="O113" s="242"/>
      <c r="P113" s="242"/>
      <c r="Q113" s="242"/>
      <c r="R113" s="242"/>
      <c r="S113" s="242"/>
      <c r="T113" s="243"/>
      <c r="AT113" s="244" t="s">
        <v>371</v>
      </c>
      <c r="AU113" s="244" t="s">
        <v>79</v>
      </c>
      <c r="AV113" s="13" t="s">
        <v>79</v>
      </c>
      <c r="AW113" s="13" t="s">
        <v>33</v>
      </c>
      <c r="AX113" s="13" t="s">
        <v>70</v>
      </c>
      <c r="AY113" s="244" t="s">
        <v>361</v>
      </c>
    </row>
    <row r="114" spans="2:65" s="14" customFormat="1" ht="13.5">
      <c r="B114" s="248"/>
      <c r="C114" s="249"/>
      <c r="D114" s="235" t="s">
        <v>371</v>
      </c>
      <c r="E114" s="250" t="s">
        <v>21</v>
      </c>
      <c r="F114" s="251" t="s">
        <v>392</v>
      </c>
      <c r="G114" s="249"/>
      <c r="H114" s="252">
        <v>1</v>
      </c>
      <c r="I114" s="253"/>
      <c r="J114" s="249"/>
      <c r="K114" s="249"/>
      <c r="L114" s="254"/>
      <c r="M114" s="255"/>
      <c r="N114" s="256"/>
      <c r="O114" s="256"/>
      <c r="P114" s="256"/>
      <c r="Q114" s="256"/>
      <c r="R114" s="256"/>
      <c r="S114" s="256"/>
      <c r="T114" s="257"/>
      <c r="AT114" s="258" t="s">
        <v>371</v>
      </c>
      <c r="AU114" s="258" t="s">
        <v>79</v>
      </c>
      <c r="AV114" s="14" t="s">
        <v>147</v>
      </c>
      <c r="AW114" s="14" t="s">
        <v>33</v>
      </c>
      <c r="AX114" s="14" t="s">
        <v>77</v>
      </c>
      <c r="AY114" s="258" t="s">
        <v>361</v>
      </c>
    </row>
    <row r="115" spans="2:65" s="1" customFormat="1" ht="22.5" customHeight="1">
      <c r="B115" s="42"/>
      <c r="C115" s="207" t="s">
        <v>411</v>
      </c>
      <c r="D115" s="207" t="s">
        <v>363</v>
      </c>
      <c r="E115" s="208" t="s">
        <v>3529</v>
      </c>
      <c r="F115" s="209" t="s">
        <v>3530</v>
      </c>
      <c r="G115" s="210" t="s">
        <v>614</v>
      </c>
      <c r="H115" s="211">
        <v>1</v>
      </c>
      <c r="I115" s="212"/>
      <c r="J115" s="213">
        <f>ROUND(I115*H115,2)</f>
        <v>0</v>
      </c>
      <c r="K115" s="209" t="s">
        <v>367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464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464</v>
      </c>
      <c r="BM115" s="25" t="s">
        <v>451</v>
      </c>
    </row>
    <row r="116" spans="2:65" s="1" customFormat="1" ht="13.5">
      <c r="B116" s="42"/>
      <c r="C116" s="64"/>
      <c r="D116" s="235" t="s">
        <v>369</v>
      </c>
      <c r="E116" s="64"/>
      <c r="F116" s="285" t="s">
        <v>3530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" customFormat="1" ht="22.5" customHeight="1">
      <c r="B117" s="42"/>
      <c r="C117" s="207" t="s">
        <v>417</v>
      </c>
      <c r="D117" s="207" t="s">
        <v>363</v>
      </c>
      <c r="E117" s="208" t="s">
        <v>3531</v>
      </c>
      <c r="F117" s="209" t="s">
        <v>3532</v>
      </c>
      <c r="G117" s="210" t="s">
        <v>685</v>
      </c>
      <c r="H117" s="211">
        <v>1</v>
      </c>
      <c r="I117" s="212"/>
      <c r="J117" s="213">
        <f>ROUND(I117*H117,2)</f>
        <v>0</v>
      </c>
      <c r="K117" s="209" t="s">
        <v>21</v>
      </c>
      <c r="L117" s="62"/>
      <c r="M117" s="214" t="s">
        <v>21</v>
      </c>
      <c r="N117" s="215" t="s">
        <v>41</v>
      </c>
      <c r="O117" s="43"/>
      <c r="P117" s="216">
        <f>O117*H117</f>
        <v>0</v>
      </c>
      <c r="Q117" s="216">
        <v>0</v>
      </c>
      <c r="R117" s="216">
        <f>Q117*H117</f>
        <v>0</v>
      </c>
      <c r="S117" s="216">
        <v>0</v>
      </c>
      <c r="T117" s="217">
        <f>S117*H117</f>
        <v>0</v>
      </c>
      <c r="AR117" s="25" t="s">
        <v>464</v>
      </c>
      <c r="AT117" s="25" t="s">
        <v>363</v>
      </c>
      <c r="AU117" s="25" t="s">
        <v>79</v>
      </c>
      <c r="AY117" s="25" t="s">
        <v>361</v>
      </c>
      <c r="BE117" s="218">
        <f>IF(N117="základní",J117,0)</f>
        <v>0</v>
      </c>
      <c r="BF117" s="218">
        <f>IF(N117="snížená",J117,0)</f>
        <v>0</v>
      </c>
      <c r="BG117" s="218">
        <f>IF(N117="zákl. přenesená",J117,0)</f>
        <v>0</v>
      </c>
      <c r="BH117" s="218">
        <f>IF(N117="sníž. přenesená",J117,0)</f>
        <v>0</v>
      </c>
      <c r="BI117" s="218">
        <f>IF(N117="nulová",J117,0)</f>
        <v>0</v>
      </c>
      <c r="BJ117" s="25" t="s">
        <v>77</v>
      </c>
      <c r="BK117" s="218">
        <f>ROUND(I117*H117,2)</f>
        <v>0</v>
      </c>
      <c r="BL117" s="25" t="s">
        <v>464</v>
      </c>
      <c r="BM117" s="25" t="s">
        <v>464</v>
      </c>
    </row>
    <row r="118" spans="2:65" s="1" customFormat="1" ht="13.5">
      <c r="B118" s="42"/>
      <c r="C118" s="64"/>
      <c r="D118" s="219" t="s">
        <v>369</v>
      </c>
      <c r="E118" s="64"/>
      <c r="F118" s="220" t="s">
        <v>3532</v>
      </c>
      <c r="G118" s="64"/>
      <c r="H118" s="64"/>
      <c r="I118" s="175"/>
      <c r="J118" s="64"/>
      <c r="K118" s="64"/>
      <c r="L118" s="62"/>
      <c r="M118" s="221"/>
      <c r="N118" s="43"/>
      <c r="O118" s="43"/>
      <c r="P118" s="43"/>
      <c r="Q118" s="43"/>
      <c r="R118" s="43"/>
      <c r="S118" s="43"/>
      <c r="T118" s="79"/>
      <c r="AT118" s="25" t="s">
        <v>369</v>
      </c>
      <c r="AU118" s="25" t="s">
        <v>79</v>
      </c>
    </row>
    <row r="119" spans="2:65" s="13" customFormat="1" ht="13.5">
      <c r="B119" s="233"/>
      <c r="C119" s="234"/>
      <c r="D119" s="219" t="s">
        <v>371</v>
      </c>
      <c r="E119" s="245" t="s">
        <v>21</v>
      </c>
      <c r="F119" s="246" t="s">
        <v>3533</v>
      </c>
      <c r="G119" s="234"/>
      <c r="H119" s="247">
        <v>1</v>
      </c>
      <c r="I119" s="239"/>
      <c r="J119" s="234"/>
      <c r="K119" s="234"/>
      <c r="L119" s="240"/>
      <c r="M119" s="241"/>
      <c r="N119" s="242"/>
      <c r="O119" s="242"/>
      <c r="P119" s="242"/>
      <c r="Q119" s="242"/>
      <c r="R119" s="242"/>
      <c r="S119" s="242"/>
      <c r="T119" s="243"/>
      <c r="AT119" s="244" t="s">
        <v>371</v>
      </c>
      <c r="AU119" s="244" t="s">
        <v>79</v>
      </c>
      <c r="AV119" s="13" t="s">
        <v>79</v>
      </c>
      <c r="AW119" s="13" t="s">
        <v>33</v>
      </c>
      <c r="AX119" s="13" t="s">
        <v>70</v>
      </c>
      <c r="AY119" s="244" t="s">
        <v>361</v>
      </c>
    </row>
    <row r="120" spans="2:65" s="14" customFormat="1" ht="13.5">
      <c r="B120" s="248"/>
      <c r="C120" s="249"/>
      <c r="D120" s="235" t="s">
        <v>371</v>
      </c>
      <c r="E120" s="250" t="s">
        <v>21</v>
      </c>
      <c r="F120" s="251" t="s">
        <v>392</v>
      </c>
      <c r="G120" s="249"/>
      <c r="H120" s="252">
        <v>1</v>
      </c>
      <c r="I120" s="253"/>
      <c r="J120" s="249"/>
      <c r="K120" s="249"/>
      <c r="L120" s="254"/>
      <c r="M120" s="255"/>
      <c r="N120" s="256"/>
      <c r="O120" s="256"/>
      <c r="P120" s="256"/>
      <c r="Q120" s="256"/>
      <c r="R120" s="256"/>
      <c r="S120" s="256"/>
      <c r="T120" s="257"/>
      <c r="AT120" s="258" t="s">
        <v>371</v>
      </c>
      <c r="AU120" s="258" t="s">
        <v>79</v>
      </c>
      <c r="AV120" s="14" t="s">
        <v>147</v>
      </c>
      <c r="AW120" s="14" t="s">
        <v>33</v>
      </c>
      <c r="AX120" s="14" t="s">
        <v>77</v>
      </c>
      <c r="AY120" s="258" t="s">
        <v>361</v>
      </c>
    </row>
    <row r="121" spans="2:65" s="1" customFormat="1" ht="22.5" customHeight="1">
      <c r="B121" s="42"/>
      <c r="C121" s="207" t="s">
        <v>424</v>
      </c>
      <c r="D121" s="207" t="s">
        <v>363</v>
      </c>
      <c r="E121" s="208" t="s">
        <v>3534</v>
      </c>
      <c r="F121" s="209" t="s">
        <v>3535</v>
      </c>
      <c r="G121" s="210" t="s">
        <v>614</v>
      </c>
      <c r="H121" s="211">
        <v>1</v>
      </c>
      <c r="I121" s="212"/>
      <c r="J121" s="213">
        <f>ROUND(I121*H121,2)</f>
        <v>0</v>
      </c>
      <c r="K121" s="209" t="s">
        <v>367</v>
      </c>
      <c r="L121" s="62"/>
      <c r="M121" s="214" t="s">
        <v>21</v>
      </c>
      <c r="N121" s="215" t="s">
        <v>41</v>
      </c>
      <c r="O121" s="43"/>
      <c r="P121" s="216">
        <f>O121*H121</f>
        <v>0</v>
      </c>
      <c r="Q121" s="216">
        <v>0</v>
      </c>
      <c r="R121" s="216">
        <f>Q121*H121</f>
        <v>0</v>
      </c>
      <c r="S121" s="216">
        <v>0</v>
      </c>
      <c r="T121" s="217">
        <f>S121*H121</f>
        <v>0</v>
      </c>
      <c r="AR121" s="25" t="s">
        <v>464</v>
      </c>
      <c r="AT121" s="25" t="s">
        <v>363</v>
      </c>
      <c r="AU121" s="25" t="s">
        <v>79</v>
      </c>
      <c r="AY121" s="25" t="s">
        <v>361</v>
      </c>
      <c r="BE121" s="218">
        <f>IF(N121="základní",J121,0)</f>
        <v>0</v>
      </c>
      <c r="BF121" s="218">
        <f>IF(N121="snížená",J121,0)</f>
        <v>0</v>
      </c>
      <c r="BG121" s="218">
        <f>IF(N121="zákl. přenesená",J121,0)</f>
        <v>0</v>
      </c>
      <c r="BH121" s="218">
        <f>IF(N121="sníž. přenesená",J121,0)</f>
        <v>0</v>
      </c>
      <c r="BI121" s="218">
        <f>IF(N121="nulová",J121,0)</f>
        <v>0</v>
      </c>
      <c r="BJ121" s="25" t="s">
        <v>77</v>
      </c>
      <c r="BK121" s="218">
        <f>ROUND(I121*H121,2)</f>
        <v>0</v>
      </c>
      <c r="BL121" s="25" t="s">
        <v>464</v>
      </c>
      <c r="BM121" s="25" t="s">
        <v>477</v>
      </c>
    </row>
    <row r="122" spans="2:65" s="1" customFormat="1" ht="13.5">
      <c r="B122" s="42"/>
      <c r="C122" s="64"/>
      <c r="D122" s="235" t="s">
        <v>369</v>
      </c>
      <c r="E122" s="64"/>
      <c r="F122" s="285" t="s">
        <v>3535</v>
      </c>
      <c r="G122" s="64"/>
      <c r="H122" s="64"/>
      <c r="I122" s="175"/>
      <c r="J122" s="64"/>
      <c r="K122" s="64"/>
      <c r="L122" s="62"/>
      <c r="M122" s="221"/>
      <c r="N122" s="43"/>
      <c r="O122" s="43"/>
      <c r="P122" s="43"/>
      <c r="Q122" s="43"/>
      <c r="R122" s="43"/>
      <c r="S122" s="43"/>
      <c r="T122" s="79"/>
      <c r="AT122" s="25" t="s">
        <v>369</v>
      </c>
      <c r="AU122" s="25" t="s">
        <v>79</v>
      </c>
    </row>
    <row r="123" spans="2:65" s="1" customFormat="1" ht="22.5" customHeight="1">
      <c r="B123" s="42"/>
      <c r="C123" s="207" t="s">
        <v>430</v>
      </c>
      <c r="D123" s="207" t="s">
        <v>363</v>
      </c>
      <c r="E123" s="208" t="s">
        <v>3536</v>
      </c>
      <c r="F123" s="209" t="s">
        <v>3537</v>
      </c>
      <c r="G123" s="210" t="s">
        <v>614</v>
      </c>
      <c r="H123" s="211">
        <v>1</v>
      </c>
      <c r="I123" s="212"/>
      <c r="J123" s="213">
        <f>ROUND(I123*H123,2)</f>
        <v>0</v>
      </c>
      <c r="K123" s="209" t="s">
        <v>367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0</v>
      </c>
      <c r="R123" s="216">
        <f>Q123*H123</f>
        <v>0</v>
      </c>
      <c r="S123" s="216">
        <v>0</v>
      </c>
      <c r="T123" s="217">
        <f>S123*H123</f>
        <v>0</v>
      </c>
      <c r="AR123" s="25" t="s">
        <v>464</v>
      </c>
      <c r="AT123" s="25" t="s">
        <v>363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464</v>
      </c>
      <c r="BM123" s="25" t="s">
        <v>491</v>
      </c>
    </row>
    <row r="124" spans="2:65" s="1" customFormat="1" ht="13.5">
      <c r="B124" s="42"/>
      <c r="C124" s="64"/>
      <c r="D124" s="219" t="s">
        <v>369</v>
      </c>
      <c r="E124" s="64"/>
      <c r="F124" s="220" t="s">
        <v>3537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3" customFormat="1" ht="13.5">
      <c r="B125" s="233"/>
      <c r="C125" s="234"/>
      <c r="D125" s="219" t="s">
        <v>371</v>
      </c>
      <c r="E125" s="245" t="s">
        <v>21</v>
      </c>
      <c r="F125" s="246" t="s">
        <v>3528</v>
      </c>
      <c r="G125" s="234"/>
      <c r="H125" s="247">
        <v>1</v>
      </c>
      <c r="I125" s="239"/>
      <c r="J125" s="234"/>
      <c r="K125" s="234"/>
      <c r="L125" s="240"/>
      <c r="M125" s="241"/>
      <c r="N125" s="242"/>
      <c r="O125" s="242"/>
      <c r="P125" s="242"/>
      <c r="Q125" s="242"/>
      <c r="R125" s="242"/>
      <c r="S125" s="242"/>
      <c r="T125" s="243"/>
      <c r="AT125" s="244" t="s">
        <v>371</v>
      </c>
      <c r="AU125" s="244" t="s">
        <v>79</v>
      </c>
      <c r="AV125" s="13" t="s">
        <v>79</v>
      </c>
      <c r="AW125" s="13" t="s">
        <v>33</v>
      </c>
      <c r="AX125" s="13" t="s">
        <v>70</v>
      </c>
      <c r="AY125" s="244" t="s">
        <v>361</v>
      </c>
    </row>
    <row r="126" spans="2:65" s="14" customFormat="1" ht="13.5">
      <c r="B126" s="248"/>
      <c r="C126" s="249"/>
      <c r="D126" s="235" t="s">
        <v>371</v>
      </c>
      <c r="E126" s="250" t="s">
        <v>21</v>
      </c>
      <c r="F126" s="251" t="s">
        <v>392</v>
      </c>
      <c r="G126" s="249"/>
      <c r="H126" s="252">
        <v>1</v>
      </c>
      <c r="I126" s="253"/>
      <c r="J126" s="249"/>
      <c r="K126" s="249"/>
      <c r="L126" s="254"/>
      <c r="M126" s="255"/>
      <c r="N126" s="256"/>
      <c r="O126" s="256"/>
      <c r="P126" s="256"/>
      <c r="Q126" s="256"/>
      <c r="R126" s="256"/>
      <c r="S126" s="256"/>
      <c r="T126" s="257"/>
      <c r="AT126" s="258" t="s">
        <v>371</v>
      </c>
      <c r="AU126" s="258" t="s">
        <v>79</v>
      </c>
      <c r="AV126" s="14" t="s">
        <v>147</v>
      </c>
      <c r="AW126" s="14" t="s">
        <v>33</v>
      </c>
      <c r="AX126" s="14" t="s">
        <v>77</v>
      </c>
      <c r="AY126" s="258" t="s">
        <v>361</v>
      </c>
    </row>
    <row r="127" spans="2:65" s="1" customFormat="1" ht="31.5" customHeight="1">
      <c r="B127" s="42"/>
      <c r="C127" s="207" t="s">
        <v>285</v>
      </c>
      <c r="D127" s="207" t="s">
        <v>363</v>
      </c>
      <c r="E127" s="208" t="s">
        <v>3538</v>
      </c>
      <c r="F127" s="209" t="s">
        <v>3539</v>
      </c>
      <c r="G127" s="210" t="s">
        <v>614</v>
      </c>
      <c r="H127" s="211">
        <v>1</v>
      </c>
      <c r="I127" s="212"/>
      <c r="J127" s="213">
        <f>ROUND(I127*H127,2)</f>
        <v>0</v>
      </c>
      <c r="K127" s="209" t="s">
        <v>367</v>
      </c>
      <c r="L127" s="62"/>
      <c r="M127" s="214" t="s">
        <v>21</v>
      </c>
      <c r="N127" s="215" t="s">
        <v>41</v>
      </c>
      <c r="O127" s="43"/>
      <c r="P127" s="216">
        <f>O127*H127</f>
        <v>0</v>
      </c>
      <c r="Q127" s="216">
        <v>0</v>
      </c>
      <c r="R127" s="216">
        <f>Q127*H127</f>
        <v>0</v>
      </c>
      <c r="S127" s="216">
        <v>0</v>
      </c>
      <c r="T127" s="217">
        <f>S127*H127</f>
        <v>0</v>
      </c>
      <c r="AR127" s="25" t="s">
        <v>464</v>
      </c>
      <c r="AT127" s="25" t="s">
        <v>363</v>
      </c>
      <c r="AU127" s="25" t="s">
        <v>79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464</v>
      </c>
      <c r="BM127" s="25" t="s">
        <v>501</v>
      </c>
    </row>
    <row r="128" spans="2:65" s="1" customFormat="1" ht="13.5">
      <c r="B128" s="42"/>
      <c r="C128" s="64"/>
      <c r="D128" s="235" t="s">
        <v>369</v>
      </c>
      <c r="E128" s="64"/>
      <c r="F128" s="285" t="s">
        <v>3539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79</v>
      </c>
    </row>
    <row r="129" spans="2:65" s="1" customFormat="1" ht="22.5" customHeight="1">
      <c r="B129" s="42"/>
      <c r="C129" s="207" t="s">
        <v>440</v>
      </c>
      <c r="D129" s="207" t="s">
        <v>363</v>
      </c>
      <c r="E129" s="208" t="s">
        <v>3540</v>
      </c>
      <c r="F129" s="209" t="s">
        <v>3541</v>
      </c>
      <c r="G129" s="210" t="s">
        <v>614</v>
      </c>
      <c r="H129" s="211">
        <v>1</v>
      </c>
      <c r="I129" s="212"/>
      <c r="J129" s="213">
        <f>ROUND(I129*H129,2)</f>
        <v>0</v>
      </c>
      <c r="K129" s="209" t="s">
        <v>21</v>
      </c>
      <c r="L129" s="62"/>
      <c r="M129" s="214" t="s">
        <v>21</v>
      </c>
      <c r="N129" s="215" t="s">
        <v>41</v>
      </c>
      <c r="O129" s="43"/>
      <c r="P129" s="216">
        <f>O129*H129</f>
        <v>0</v>
      </c>
      <c r="Q129" s="216">
        <v>0</v>
      </c>
      <c r="R129" s="216">
        <f>Q129*H129</f>
        <v>0</v>
      </c>
      <c r="S129" s="216">
        <v>0</v>
      </c>
      <c r="T129" s="217">
        <f>S129*H129</f>
        <v>0</v>
      </c>
      <c r="AR129" s="25" t="s">
        <v>464</v>
      </c>
      <c r="AT129" s="25" t="s">
        <v>363</v>
      </c>
      <c r="AU129" s="25" t="s">
        <v>79</v>
      </c>
      <c r="AY129" s="25" t="s">
        <v>361</v>
      </c>
      <c r="BE129" s="218">
        <f>IF(N129="základní",J129,0)</f>
        <v>0</v>
      </c>
      <c r="BF129" s="218">
        <f>IF(N129="snížená",J129,0)</f>
        <v>0</v>
      </c>
      <c r="BG129" s="218">
        <f>IF(N129="zákl. přenesená",J129,0)</f>
        <v>0</v>
      </c>
      <c r="BH129" s="218">
        <f>IF(N129="sníž. přenesená",J129,0)</f>
        <v>0</v>
      </c>
      <c r="BI129" s="218">
        <f>IF(N129="nulová",J129,0)</f>
        <v>0</v>
      </c>
      <c r="BJ129" s="25" t="s">
        <v>77</v>
      </c>
      <c r="BK129" s="218">
        <f>ROUND(I129*H129,2)</f>
        <v>0</v>
      </c>
      <c r="BL129" s="25" t="s">
        <v>464</v>
      </c>
      <c r="BM129" s="25" t="s">
        <v>512</v>
      </c>
    </row>
    <row r="130" spans="2:65" s="1" customFormat="1" ht="13.5">
      <c r="B130" s="42"/>
      <c r="C130" s="64"/>
      <c r="D130" s="219" t="s">
        <v>369</v>
      </c>
      <c r="E130" s="64"/>
      <c r="F130" s="220" t="s">
        <v>3541</v>
      </c>
      <c r="G130" s="64"/>
      <c r="H130" s="64"/>
      <c r="I130" s="175"/>
      <c r="J130" s="64"/>
      <c r="K130" s="64"/>
      <c r="L130" s="62"/>
      <c r="M130" s="221"/>
      <c r="N130" s="43"/>
      <c r="O130" s="43"/>
      <c r="P130" s="43"/>
      <c r="Q130" s="43"/>
      <c r="R130" s="43"/>
      <c r="S130" s="43"/>
      <c r="T130" s="79"/>
      <c r="AT130" s="25" t="s">
        <v>369</v>
      </c>
      <c r="AU130" s="25" t="s">
        <v>79</v>
      </c>
    </row>
    <row r="131" spans="2:65" s="13" customFormat="1" ht="13.5">
      <c r="B131" s="233"/>
      <c r="C131" s="234"/>
      <c r="D131" s="219" t="s">
        <v>371</v>
      </c>
      <c r="E131" s="245" t="s">
        <v>21</v>
      </c>
      <c r="F131" s="246" t="s">
        <v>3542</v>
      </c>
      <c r="G131" s="234"/>
      <c r="H131" s="247">
        <v>1</v>
      </c>
      <c r="I131" s="239"/>
      <c r="J131" s="234"/>
      <c r="K131" s="234"/>
      <c r="L131" s="240"/>
      <c r="M131" s="241"/>
      <c r="N131" s="242"/>
      <c r="O131" s="242"/>
      <c r="P131" s="242"/>
      <c r="Q131" s="242"/>
      <c r="R131" s="242"/>
      <c r="S131" s="242"/>
      <c r="T131" s="243"/>
      <c r="AT131" s="244" t="s">
        <v>371</v>
      </c>
      <c r="AU131" s="244" t="s">
        <v>79</v>
      </c>
      <c r="AV131" s="13" t="s">
        <v>79</v>
      </c>
      <c r="AW131" s="13" t="s">
        <v>33</v>
      </c>
      <c r="AX131" s="13" t="s">
        <v>70</v>
      </c>
      <c r="AY131" s="244" t="s">
        <v>361</v>
      </c>
    </row>
    <row r="132" spans="2:65" s="14" customFormat="1" ht="13.5">
      <c r="B132" s="248"/>
      <c r="C132" s="249"/>
      <c r="D132" s="235" t="s">
        <v>371</v>
      </c>
      <c r="E132" s="250" t="s">
        <v>21</v>
      </c>
      <c r="F132" s="251" t="s">
        <v>392</v>
      </c>
      <c r="G132" s="249"/>
      <c r="H132" s="252">
        <v>1</v>
      </c>
      <c r="I132" s="253"/>
      <c r="J132" s="249"/>
      <c r="K132" s="249"/>
      <c r="L132" s="254"/>
      <c r="M132" s="255"/>
      <c r="N132" s="256"/>
      <c r="O132" s="256"/>
      <c r="P132" s="256"/>
      <c r="Q132" s="256"/>
      <c r="R132" s="256"/>
      <c r="S132" s="256"/>
      <c r="T132" s="257"/>
      <c r="AT132" s="258" t="s">
        <v>371</v>
      </c>
      <c r="AU132" s="258" t="s">
        <v>79</v>
      </c>
      <c r="AV132" s="14" t="s">
        <v>147</v>
      </c>
      <c r="AW132" s="14" t="s">
        <v>33</v>
      </c>
      <c r="AX132" s="14" t="s">
        <v>77</v>
      </c>
      <c r="AY132" s="258" t="s">
        <v>361</v>
      </c>
    </row>
    <row r="133" spans="2:65" s="1" customFormat="1" ht="31.5" customHeight="1">
      <c r="B133" s="42"/>
      <c r="C133" s="207" t="s">
        <v>444</v>
      </c>
      <c r="D133" s="207" t="s">
        <v>363</v>
      </c>
      <c r="E133" s="208" t="s">
        <v>3543</v>
      </c>
      <c r="F133" s="209" t="s">
        <v>3544</v>
      </c>
      <c r="G133" s="210" t="s">
        <v>685</v>
      </c>
      <c r="H133" s="211">
        <v>13</v>
      </c>
      <c r="I133" s="212"/>
      <c r="J133" s="213">
        <f>ROUND(I133*H133,2)</f>
        <v>0</v>
      </c>
      <c r="K133" s="209" t="s">
        <v>21</v>
      </c>
      <c r="L133" s="62"/>
      <c r="M133" s="214" t="s">
        <v>21</v>
      </c>
      <c r="N133" s="215" t="s">
        <v>41</v>
      </c>
      <c r="O133" s="43"/>
      <c r="P133" s="216">
        <f>O133*H133</f>
        <v>0</v>
      </c>
      <c r="Q133" s="216">
        <v>0</v>
      </c>
      <c r="R133" s="216">
        <f>Q133*H133</f>
        <v>0</v>
      </c>
      <c r="S133" s="216">
        <v>0</v>
      </c>
      <c r="T133" s="217">
        <f>S133*H133</f>
        <v>0</v>
      </c>
      <c r="AR133" s="25" t="s">
        <v>464</v>
      </c>
      <c r="AT133" s="25" t="s">
        <v>363</v>
      </c>
      <c r="AU133" s="25" t="s">
        <v>79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464</v>
      </c>
      <c r="BM133" s="25" t="s">
        <v>526</v>
      </c>
    </row>
    <row r="134" spans="2:65" s="1" customFormat="1" ht="27">
      <c r="B134" s="42"/>
      <c r="C134" s="64"/>
      <c r="D134" s="235" t="s">
        <v>369</v>
      </c>
      <c r="E134" s="64"/>
      <c r="F134" s="285" t="s">
        <v>3544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79</v>
      </c>
    </row>
    <row r="135" spans="2:65" s="1" customFormat="1" ht="22.5" customHeight="1">
      <c r="B135" s="42"/>
      <c r="C135" s="207" t="s">
        <v>451</v>
      </c>
      <c r="D135" s="207" t="s">
        <v>363</v>
      </c>
      <c r="E135" s="208" t="s">
        <v>3545</v>
      </c>
      <c r="F135" s="209" t="s">
        <v>3546</v>
      </c>
      <c r="G135" s="210" t="s">
        <v>2493</v>
      </c>
      <c r="H135" s="211">
        <v>1</v>
      </c>
      <c r="I135" s="212"/>
      <c r="J135" s="213">
        <f>ROUND(I135*H135,2)</f>
        <v>0</v>
      </c>
      <c r="K135" s="209" t="s">
        <v>21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464</v>
      </c>
      <c r="AT135" s="25" t="s">
        <v>363</v>
      </c>
      <c r="AU135" s="25" t="s">
        <v>79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464</v>
      </c>
      <c r="BM135" s="25" t="s">
        <v>545</v>
      </c>
    </row>
    <row r="136" spans="2:65" s="1" customFormat="1" ht="13.5">
      <c r="B136" s="42"/>
      <c r="C136" s="64"/>
      <c r="D136" s="235" t="s">
        <v>369</v>
      </c>
      <c r="E136" s="64"/>
      <c r="F136" s="285" t="s">
        <v>3546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79</v>
      </c>
    </row>
    <row r="137" spans="2:65" s="1" customFormat="1" ht="22.5" customHeight="1">
      <c r="B137" s="42"/>
      <c r="C137" s="207" t="s">
        <v>10</v>
      </c>
      <c r="D137" s="207" t="s">
        <v>363</v>
      </c>
      <c r="E137" s="208" t="s">
        <v>3547</v>
      </c>
      <c r="F137" s="209" t="s">
        <v>3548</v>
      </c>
      <c r="G137" s="210" t="s">
        <v>447</v>
      </c>
      <c r="H137" s="211">
        <v>6.8000000000000005E-2</v>
      </c>
      <c r="I137" s="212"/>
      <c r="J137" s="213">
        <f>ROUND(I137*H137,2)</f>
        <v>0</v>
      </c>
      <c r="K137" s="209" t="s">
        <v>367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464</v>
      </c>
      <c r="AT137" s="25" t="s">
        <v>363</v>
      </c>
      <c r="AU137" s="25" t="s">
        <v>79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464</v>
      </c>
      <c r="BM137" s="25" t="s">
        <v>563</v>
      </c>
    </row>
    <row r="138" spans="2:65" s="1" customFormat="1" ht="13.5">
      <c r="B138" s="42"/>
      <c r="C138" s="64"/>
      <c r="D138" s="219" t="s">
        <v>369</v>
      </c>
      <c r="E138" s="64"/>
      <c r="F138" s="220" t="s">
        <v>3548</v>
      </c>
      <c r="G138" s="64"/>
      <c r="H138" s="64"/>
      <c r="I138" s="175"/>
      <c r="J138" s="64"/>
      <c r="K138" s="64"/>
      <c r="L138" s="62"/>
      <c r="M138" s="290"/>
      <c r="N138" s="291"/>
      <c r="O138" s="291"/>
      <c r="P138" s="291"/>
      <c r="Q138" s="291"/>
      <c r="R138" s="291"/>
      <c r="S138" s="291"/>
      <c r="T138" s="292"/>
      <c r="AT138" s="25" t="s">
        <v>369</v>
      </c>
      <c r="AU138" s="25" t="s">
        <v>79</v>
      </c>
    </row>
    <row r="139" spans="2:65" s="1" customFormat="1" ht="6.95" customHeight="1">
      <c r="B139" s="57"/>
      <c r="C139" s="58"/>
      <c r="D139" s="58"/>
      <c r="E139" s="58"/>
      <c r="F139" s="58"/>
      <c r="G139" s="58"/>
      <c r="H139" s="58"/>
      <c r="I139" s="151"/>
      <c r="J139" s="58"/>
      <c r="K139" s="58"/>
      <c r="L139" s="62"/>
    </row>
  </sheetData>
  <sheetProtection algorithmName="SHA-512" hashValue="M624zoJuRZrbcu5N/O1M2Vig1m1wqcXAJd9pz0Xmr+GRhyf4hF/oq+oHa8y+PUlmsgZ+w6ncmw2OMWQtQPa0GQ==" saltValue="gNrUX9wiWXxNQPknmGx2GA==" spinCount="100000" sheet="1" objects="1" scenarios="1" formatCells="0" formatColumns="0" formatRows="0" sort="0" autoFilter="0"/>
  <autoFilter ref="C91:K138" xr:uid="{00000000-0009-0000-0000-00000A000000}"/>
  <mergeCells count="15">
    <mergeCell ref="E82:H82"/>
    <mergeCell ref="E80:H80"/>
    <mergeCell ref="E84:H84"/>
    <mergeCell ref="G1:H1"/>
    <mergeCell ref="L2:V2"/>
    <mergeCell ref="E49:H49"/>
    <mergeCell ref="E53:H53"/>
    <mergeCell ref="E51:H51"/>
    <mergeCell ref="E55:H55"/>
    <mergeCell ref="E78:H78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A00-000000000000}"/>
    <hyperlink ref="G1:H1" location="C62" display="2) Rekapitulace" xr:uid="{00000000-0004-0000-0A00-000001000000}"/>
    <hyperlink ref="J1" location="C91" display="3) Soupis prací" xr:uid="{00000000-0004-0000-0A00-000002000000}"/>
    <hyperlink ref="L1:V1" location="'Rekapitulace stavby'!C2" display="Rekapitulace stavby" xr:uid="{00000000-0004-0000-0A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BR296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127</v>
      </c>
      <c r="AZ2" s="126" t="s">
        <v>272</v>
      </c>
      <c r="BA2" s="126" t="s">
        <v>21</v>
      </c>
      <c r="BB2" s="126" t="s">
        <v>21</v>
      </c>
      <c r="BC2" s="126" t="s">
        <v>3549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240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3511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3550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ROUND(J95,2)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ROUND(SUM(BE95:BE295), 2)</f>
        <v>0</v>
      </c>
      <c r="G34" s="43"/>
      <c r="H34" s="43"/>
      <c r="I34" s="143">
        <v>0.21</v>
      </c>
      <c r="J34" s="142">
        <f>ROUND(ROUND((SUM(BE95:BE295)),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ROUND(SUM(BF95:BF295), 2)</f>
        <v>0</v>
      </c>
      <c r="G35" s="43"/>
      <c r="H35" s="43"/>
      <c r="I35" s="143">
        <v>0.15</v>
      </c>
      <c r="J35" s="142">
        <f>ROUND(ROUND((SUM(BF95:BF295)),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ROUND(SUM(BG95:BG295),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ROUND(SUM(BH95:BH295),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ROUND(SUM(BI95:BI295),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240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3511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D.2.3.02 - Plynovodní přípojka TI05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J95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J96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J97</f>
        <v>0</v>
      </c>
      <c r="K66" s="174"/>
    </row>
    <row r="67" spans="2:12" s="9" customFormat="1" ht="19.899999999999999" customHeight="1">
      <c r="B67" s="168"/>
      <c r="C67" s="169"/>
      <c r="D67" s="170" t="s">
        <v>324</v>
      </c>
      <c r="E67" s="171"/>
      <c r="F67" s="171"/>
      <c r="G67" s="171"/>
      <c r="H67" s="171"/>
      <c r="I67" s="172"/>
      <c r="J67" s="173">
        <f>J193</f>
        <v>0</v>
      </c>
      <c r="K67" s="174"/>
    </row>
    <row r="68" spans="2:12" s="9" customFormat="1" ht="19.899999999999999" customHeight="1">
      <c r="B68" s="168"/>
      <c r="C68" s="169"/>
      <c r="D68" s="170" t="s">
        <v>3357</v>
      </c>
      <c r="E68" s="171"/>
      <c r="F68" s="171"/>
      <c r="G68" s="171"/>
      <c r="H68" s="171"/>
      <c r="I68" s="172"/>
      <c r="J68" s="173">
        <f>J201</f>
        <v>0</v>
      </c>
      <c r="K68" s="174"/>
    </row>
    <row r="69" spans="2:12" s="9" customFormat="1" ht="19.899999999999999" customHeight="1">
      <c r="B69" s="168"/>
      <c r="C69" s="169"/>
      <c r="D69" s="170" t="s">
        <v>3262</v>
      </c>
      <c r="E69" s="171"/>
      <c r="F69" s="171"/>
      <c r="G69" s="171"/>
      <c r="H69" s="171"/>
      <c r="I69" s="172"/>
      <c r="J69" s="173">
        <f>J228</f>
        <v>0</v>
      </c>
      <c r="K69" s="174"/>
    </row>
    <row r="70" spans="2:12" s="9" customFormat="1" ht="19.899999999999999" customHeight="1">
      <c r="B70" s="168"/>
      <c r="C70" s="169"/>
      <c r="D70" s="170" t="s">
        <v>2703</v>
      </c>
      <c r="E70" s="171"/>
      <c r="F70" s="171"/>
      <c r="G70" s="171"/>
      <c r="H70" s="171"/>
      <c r="I70" s="172"/>
      <c r="J70" s="173">
        <f>J276</f>
        <v>0</v>
      </c>
      <c r="K70" s="174"/>
    </row>
    <row r="71" spans="2:12" s="9" customFormat="1" ht="19.899999999999999" customHeight="1">
      <c r="B71" s="168"/>
      <c r="C71" s="169"/>
      <c r="D71" s="170" t="s">
        <v>3263</v>
      </c>
      <c r="E71" s="171"/>
      <c r="F71" s="171"/>
      <c r="G71" s="171"/>
      <c r="H71" s="171"/>
      <c r="I71" s="172"/>
      <c r="J71" s="173">
        <f>J286</f>
        <v>0</v>
      </c>
      <c r="K71" s="174"/>
    </row>
    <row r="72" spans="2:12" s="1" customFormat="1" ht="21.75" customHeight="1">
      <c r="B72" s="42"/>
      <c r="C72" s="43"/>
      <c r="D72" s="43"/>
      <c r="E72" s="43"/>
      <c r="F72" s="43"/>
      <c r="G72" s="43"/>
      <c r="H72" s="43"/>
      <c r="I72" s="129"/>
      <c r="J72" s="43"/>
      <c r="K72" s="46"/>
    </row>
    <row r="73" spans="2:12" s="1" customFormat="1" ht="6.95" customHeight="1">
      <c r="B73" s="57"/>
      <c r="C73" s="58"/>
      <c r="D73" s="58"/>
      <c r="E73" s="58"/>
      <c r="F73" s="58"/>
      <c r="G73" s="58"/>
      <c r="H73" s="58"/>
      <c r="I73" s="151"/>
      <c r="J73" s="58"/>
      <c r="K73" s="59"/>
    </row>
    <row r="77" spans="2:12" s="1" customFormat="1" ht="6.95" customHeight="1">
      <c r="B77" s="60"/>
      <c r="C77" s="61"/>
      <c r="D77" s="61"/>
      <c r="E77" s="61"/>
      <c r="F77" s="61"/>
      <c r="G77" s="61"/>
      <c r="H77" s="61"/>
      <c r="I77" s="154"/>
      <c r="J77" s="61"/>
      <c r="K77" s="61"/>
      <c r="L77" s="62"/>
    </row>
    <row r="78" spans="2:12" s="1" customFormat="1" ht="36.950000000000003" customHeight="1">
      <c r="B78" s="42"/>
      <c r="C78" s="63" t="s">
        <v>345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4.45" customHeight="1">
      <c r="B80" s="42"/>
      <c r="C80" s="66" t="s">
        <v>18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22.5" customHeight="1">
      <c r="B81" s="42"/>
      <c r="C81" s="64"/>
      <c r="D81" s="64"/>
      <c r="E81" s="423" t="str">
        <f>E7</f>
        <v>Transformace ÚSP pro mládež Kvasiny – výstavba v lokalitě Kostelec nad Orlicí 2</v>
      </c>
      <c r="F81" s="424"/>
      <c r="G81" s="424"/>
      <c r="H81" s="424"/>
      <c r="I81" s="175"/>
      <c r="J81" s="64"/>
      <c r="K81" s="64"/>
      <c r="L81" s="62"/>
    </row>
    <row r="82" spans="2:63">
      <c r="B82" s="29"/>
      <c r="C82" s="66" t="s">
        <v>237</v>
      </c>
      <c r="D82" s="176"/>
      <c r="E82" s="176"/>
      <c r="F82" s="176"/>
      <c r="G82" s="176"/>
      <c r="H82" s="176"/>
      <c r="J82" s="176"/>
      <c r="K82" s="176"/>
      <c r="L82" s="177"/>
    </row>
    <row r="83" spans="2:63" ht="22.5" customHeight="1">
      <c r="B83" s="29"/>
      <c r="C83" s="176"/>
      <c r="D83" s="176"/>
      <c r="E83" s="423" t="s">
        <v>240</v>
      </c>
      <c r="F83" s="427"/>
      <c r="G83" s="427"/>
      <c r="H83" s="427"/>
      <c r="J83" s="176"/>
      <c r="K83" s="176"/>
      <c r="L83" s="177"/>
    </row>
    <row r="84" spans="2:63">
      <c r="B84" s="29"/>
      <c r="C84" s="66" t="s">
        <v>243</v>
      </c>
      <c r="D84" s="176"/>
      <c r="E84" s="176"/>
      <c r="F84" s="176"/>
      <c r="G84" s="176"/>
      <c r="H84" s="176"/>
      <c r="J84" s="176"/>
      <c r="K84" s="176"/>
      <c r="L84" s="177"/>
    </row>
    <row r="85" spans="2:63" s="1" customFormat="1" ht="22.5" customHeight="1">
      <c r="B85" s="42"/>
      <c r="C85" s="64"/>
      <c r="D85" s="64"/>
      <c r="E85" s="425" t="s">
        <v>3511</v>
      </c>
      <c r="F85" s="426"/>
      <c r="G85" s="426"/>
      <c r="H85" s="426"/>
      <c r="I85" s="175"/>
      <c r="J85" s="64"/>
      <c r="K85" s="64"/>
      <c r="L85" s="62"/>
    </row>
    <row r="86" spans="2:63" s="1" customFormat="1" ht="14.45" customHeight="1">
      <c r="B86" s="42"/>
      <c r="C86" s="66" t="s">
        <v>248</v>
      </c>
      <c r="D86" s="64"/>
      <c r="E86" s="64"/>
      <c r="F86" s="64"/>
      <c r="G86" s="64"/>
      <c r="H86" s="64"/>
      <c r="I86" s="175"/>
      <c r="J86" s="64"/>
      <c r="K86" s="64"/>
      <c r="L86" s="62"/>
    </row>
    <row r="87" spans="2:63" s="1" customFormat="1" ht="23.25" customHeight="1">
      <c r="B87" s="42"/>
      <c r="C87" s="64"/>
      <c r="D87" s="64"/>
      <c r="E87" s="394" t="str">
        <f>E13</f>
        <v>D.2.3.02 - Plynovodní přípojka TI05</v>
      </c>
      <c r="F87" s="426"/>
      <c r="G87" s="426"/>
      <c r="H87" s="426"/>
      <c r="I87" s="175"/>
      <c r="J87" s="64"/>
      <c r="K87" s="64"/>
      <c r="L87" s="62"/>
    </row>
    <row r="88" spans="2:63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3" s="1" customFormat="1" ht="18" customHeight="1">
      <c r="B89" s="42"/>
      <c r="C89" s="66" t="s">
        <v>23</v>
      </c>
      <c r="D89" s="64"/>
      <c r="E89" s="64"/>
      <c r="F89" s="178" t="str">
        <f>F16</f>
        <v xml:space="preserve"> </v>
      </c>
      <c r="G89" s="64"/>
      <c r="H89" s="64"/>
      <c r="I89" s="179" t="s">
        <v>25</v>
      </c>
      <c r="J89" s="74" t="str">
        <f>IF(J16="","",J16)</f>
        <v>11. 5. 2017</v>
      </c>
      <c r="K89" s="64"/>
      <c r="L89" s="62"/>
    </row>
    <row r="90" spans="2:63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63" s="1" customFormat="1">
      <c r="B91" s="42"/>
      <c r="C91" s="66" t="s">
        <v>27</v>
      </c>
      <c r="D91" s="64"/>
      <c r="E91" s="64"/>
      <c r="F91" s="178" t="str">
        <f>E19</f>
        <v xml:space="preserve"> </v>
      </c>
      <c r="G91" s="64"/>
      <c r="H91" s="64"/>
      <c r="I91" s="179" t="s">
        <v>32</v>
      </c>
      <c r="J91" s="178" t="str">
        <f>E25</f>
        <v xml:space="preserve"> </v>
      </c>
      <c r="K91" s="64"/>
      <c r="L91" s="62"/>
    </row>
    <row r="92" spans="2:63" s="1" customFormat="1" ht="14.45" customHeight="1">
      <c r="B92" s="42"/>
      <c r="C92" s="66" t="s">
        <v>30</v>
      </c>
      <c r="D92" s="64"/>
      <c r="E92" s="64"/>
      <c r="F92" s="178" t="str">
        <f>IF(E22="","",E22)</f>
        <v/>
      </c>
      <c r="G92" s="64"/>
      <c r="H92" s="64"/>
      <c r="I92" s="175"/>
      <c r="J92" s="64"/>
      <c r="K92" s="64"/>
      <c r="L92" s="62"/>
    </row>
    <row r="93" spans="2:63" s="1" customFormat="1" ht="10.3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63" s="10" customFormat="1" ht="29.25" customHeight="1">
      <c r="B94" s="180"/>
      <c r="C94" s="181" t="s">
        <v>346</v>
      </c>
      <c r="D94" s="182" t="s">
        <v>55</v>
      </c>
      <c r="E94" s="182" t="s">
        <v>51</v>
      </c>
      <c r="F94" s="182" t="s">
        <v>347</v>
      </c>
      <c r="G94" s="182" t="s">
        <v>348</v>
      </c>
      <c r="H94" s="182" t="s">
        <v>349</v>
      </c>
      <c r="I94" s="183" t="s">
        <v>350</v>
      </c>
      <c r="J94" s="182" t="s">
        <v>317</v>
      </c>
      <c r="K94" s="184" t="s">
        <v>351</v>
      </c>
      <c r="L94" s="185"/>
      <c r="M94" s="82" t="s">
        <v>352</v>
      </c>
      <c r="N94" s="83" t="s">
        <v>40</v>
      </c>
      <c r="O94" s="83" t="s">
        <v>353</v>
      </c>
      <c r="P94" s="83" t="s">
        <v>354</v>
      </c>
      <c r="Q94" s="83" t="s">
        <v>355</v>
      </c>
      <c r="R94" s="83" t="s">
        <v>356</v>
      </c>
      <c r="S94" s="83" t="s">
        <v>357</v>
      </c>
      <c r="T94" s="84" t="s">
        <v>358</v>
      </c>
    </row>
    <row r="95" spans="2:63" s="1" customFormat="1" ht="29.25" customHeight="1">
      <c r="B95" s="42"/>
      <c r="C95" s="88" t="s">
        <v>318</v>
      </c>
      <c r="D95" s="64"/>
      <c r="E95" s="64"/>
      <c r="F95" s="64"/>
      <c r="G95" s="64"/>
      <c r="H95" s="64"/>
      <c r="I95" s="175"/>
      <c r="J95" s="186">
        <f>BK95</f>
        <v>0</v>
      </c>
      <c r="K95" s="64"/>
      <c r="L95" s="62"/>
      <c r="M95" s="85"/>
      <c r="N95" s="86"/>
      <c r="O95" s="86"/>
      <c r="P95" s="187">
        <f>P96</f>
        <v>0</v>
      </c>
      <c r="Q95" s="86"/>
      <c r="R95" s="187">
        <f>R96</f>
        <v>7.412144800000001</v>
      </c>
      <c r="S95" s="86"/>
      <c r="T95" s="188">
        <f>T96</f>
        <v>7.9301000000000013</v>
      </c>
      <c r="AT95" s="25" t="s">
        <v>69</v>
      </c>
      <c r="AU95" s="25" t="s">
        <v>319</v>
      </c>
      <c r="BK95" s="189">
        <f>BK96</f>
        <v>0</v>
      </c>
    </row>
    <row r="96" spans="2:63" s="11" customFormat="1" ht="37.35" customHeight="1">
      <c r="B96" s="190"/>
      <c r="C96" s="191"/>
      <c r="D96" s="192" t="s">
        <v>69</v>
      </c>
      <c r="E96" s="193" t="s">
        <v>359</v>
      </c>
      <c r="F96" s="193" t="s">
        <v>360</v>
      </c>
      <c r="G96" s="191"/>
      <c r="H96" s="191"/>
      <c r="I96" s="194"/>
      <c r="J96" s="195">
        <f>BK96</f>
        <v>0</v>
      </c>
      <c r="K96" s="191"/>
      <c r="L96" s="196"/>
      <c r="M96" s="197"/>
      <c r="N96" s="198"/>
      <c r="O96" s="198"/>
      <c r="P96" s="199">
        <f>P97+P193+P201+P228+P276+P286</f>
        <v>0</v>
      </c>
      <c r="Q96" s="198"/>
      <c r="R96" s="199">
        <f>R97+R193+R201+R228+R276+R286</f>
        <v>7.412144800000001</v>
      </c>
      <c r="S96" s="198"/>
      <c r="T96" s="200">
        <f>T97+T193+T201+T228+T276+T286</f>
        <v>7.9301000000000013</v>
      </c>
      <c r="AR96" s="201" t="s">
        <v>77</v>
      </c>
      <c r="AT96" s="202" t="s">
        <v>69</v>
      </c>
      <c r="AU96" s="202" t="s">
        <v>70</v>
      </c>
      <c r="AY96" s="201" t="s">
        <v>361</v>
      </c>
      <c r="BK96" s="203">
        <f>BK97+BK193+BK201+BK228+BK276+BK286</f>
        <v>0</v>
      </c>
    </row>
    <row r="97" spans="2:65" s="11" customFormat="1" ht="19.899999999999999" customHeight="1">
      <c r="B97" s="190"/>
      <c r="C97" s="191"/>
      <c r="D97" s="204" t="s">
        <v>69</v>
      </c>
      <c r="E97" s="205" t="s">
        <v>77</v>
      </c>
      <c r="F97" s="205" t="s">
        <v>362</v>
      </c>
      <c r="G97" s="191"/>
      <c r="H97" s="191"/>
      <c r="I97" s="194"/>
      <c r="J97" s="206">
        <f>BK97</f>
        <v>0</v>
      </c>
      <c r="K97" s="191"/>
      <c r="L97" s="196"/>
      <c r="M97" s="197"/>
      <c r="N97" s="198"/>
      <c r="O97" s="198"/>
      <c r="P97" s="199">
        <f>SUM(P98:P192)</f>
        <v>0</v>
      </c>
      <c r="Q97" s="198"/>
      <c r="R97" s="199">
        <f>SUM(R98:R192)</f>
        <v>0.2239082</v>
      </c>
      <c r="S97" s="198"/>
      <c r="T97" s="200">
        <f>SUM(T98:T192)</f>
        <v>7.9301000000000013</v>
      </c>
      <c r="AR97" s="201" t="s">
        <v>77</v>
      </c>
      <c r="AT97" s="202" t="s">
        <v>69</v>
      </c>
      <c r="AU97" s="202" t="s">
        <v>77</v>
      </c>
      <c r="AY97" s="201" t="s">
        <v>361</v>
      </c>
      <c r="BK97" s="203">
        <f>SUM(BK98:BK192)</f>
        <v>0</v>
      </c>
    </row>
    <row r="98" spans="2:65" s="1" customFormat="1" ht="22.5" customHeight="1">
      <c r="B98" s="42"/>
      <c r="C98" s="207" t="s">
        <v>77</v>
      </c>
      <c r="D98" s="207" t="s">
        <v>363</v>
      </c>
      <c r="E98" s="208" t="s">
        <v>3358</v>
      </c>
      <c r="F98" s="209" t="s">
        <v>3359</v>
      </c>
      <c r="G98" s="210" t="s">
        <v>459</v>
      </c>
      <c r="H98" s="211">
        <v>3.2</v>
      </c>
      <c r="I98" s="212"/>
      <c r="J98" s="213">
        <f>ROUND(I98*H98,2)</f>
        <v>0</v>
      </c>
      <c r="K98" s="209" t="s">
        <v>367</v>
      </c>
      <c r="L98" s="62"/>
      <c r="M98" s="214" t="s">
        <v>21</v>
      </c>
      <c r="N98" s="215" t="s">
        <v>41</v>
      </c>
      <c r="O98" s="43"/>
      <c r="P98" s="216">
        <f>O98*H98</f>
        <v>0</v>
      </c>
      <c r="Q98" s="216">
        <v>0</v>
      </c>
      <c r="R98" s="216">
        <f>Q98*H98</f>
        <v>0</v>
      </c>
      <c r="S98" s="216">
        <v>0.26</v>
      </c>
      <c r="T98" s="217">
        <f>S98*H98</f>
        <v>0.83200000000000007</v>
      </c>
      <c r="AR98" s="25" t="s">
        <v>147</v>
      </c>
      <c r="AT98" s="25" t="s">
        <v>363</v>
      </c>
      <c r="AU98" s="25" t="s">
        <v>79</v>
      </c>
      <c r="AY98" s="25" t="s">
        <v>361</v>
      </c>
      <c r="BE98" s="218">
        <f>IF(N98="základní",J98,0)</f>
        <v>0</v>
      </c>
      <c r="BF98" s="218">
        <f>IF(N98="snížená",J98,0)</f>
        <v>0</v>
      </c>
      <c r="BG98" s="218">
        <f>IF(N98="zákl. přenesená",J98,0)</f>
        <v>0</v>
      </c>
      <c r="BH98" s="218">
        <f>IF(N98="sníž. přenesená",J98,0)</f>
        <v>0</v>
      </c>
      <c r="BI98" s="218">
        <f>IF(N98="nulová",J98,0)</f>
        <v>0</v>
      </c>
      <c r="BJ98" s="25" t="s">
        <v>77</v>
      </c>
      <c r="BK98" s="218">
        <f>ROUND(I98*H98,2)</f>
        <v>0</v>
      </c>
      <c r="BL98" s="25" t="s">
        <v>147</v>
      </c>
      <c r="BM98" s="25" t="s">
        <v>79</v>
      </c>
    </row>
    <row r="99" spans="2:65" s="1" customFormat="1" ht="40.5">
      <c r="B99" s="42"/>
      <c r="C99" s="64"/>
      <c r="D99" s="219" t="s">
        <v>369</v>
      </c>
      <c r="E99" s="64"/>
      <c r="F99" s="220" t="s">
        <v>3551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369</v>
      </c>
      <c r="AU99" s="25" t="s">
        <v>79</v>
      </c>
    </row>
    <row r="100" spans="2:65" s="13" customFormat="1" ht="13.5">
      <c r="B100" s="233"/>
      <c r="C100" s="234"/>
      <c r="D100" s="219" t="s">
        <v>371</v>
      </c>
      <c r="E100" s="245" t="s">
        <v>21</v>
      </c>
      <c r="F100" s="246" t="s">
        <v>3552</v>
      </c>
      <c r="G100" s="234"/>
      <c r="H100" s="247">
        <v>1.6</v>
      </c>
      <c r="I100" s="239"/>
      <c r="J100" s="234"/>
      <c r="K100" s="234"/>
      <c r="L100" s="240"/>
      <c r="M100" s="241"/>
      <c r="N100" s="242"/>
      <c r="O100" s="242"/>
      <c r="P100" s="242"/>
      <c r="Q100" s="242"/>
      <c r="R100" s="242"/>
      <c r="S100" s="242"/>
      <c r="T100" s="243"/>
      <c r="AT100" s="244" t="s">
        <v>371</v>
      </c>
      <c r="AU100" s="244" t="s">
        <v>79</v>
      </c>
      <c r="AV100" s="13" t="s">
        <v>79</v>
      </c>
      <c r="AW100" s="13" t="s">
        <v>33</v>
      </c>
      <c r="AX100" s="13" t="s">
        <v>70</v>
      </c>
      <c r="AY100" s="244" t="s">
        <v>361</v>
      </c>
    </row>
    <row r="101" spans="2:65" s="13" customFormat="1" ht="13.5">
      <c r="B101" s="233"/>
      <c r="C101" s="234"/>
      <c r="D101" s="219" t="s">
        <v>371</v>
      </c>
      <c r="E101" s="245" t="s">
        <v>21</v>
      </c>
      <c r="F101" s="246" t="s">
        <v>3553</v>
      </c>
      <c r="G101" s="234"/>
      <c r="H101" s="247">
        <v>1.6</v>
      </c>
      <c r="I101" s="239"/>
      <c r="J101" s="234"/>
      <c r="K101" s="234"/>
      <c r="L101" s="240"/>
      <c r="M101" s="241"/>
      <c r="N101" s="242"/>
      <c r="O101" s="242"/>
      <c r="P101" s="242"/>
      <c r="Q101" s="242"/>
      <c r="R101" s="242"/>
      <c r="S101" s="242"/>
      <c r="T101" s="243"/>
      <c r="AT101" s="244" t="s">
        <v>371</v>
      </c>
      <c r="AU101" s="244" t="s">
        <v>79</v>
      </c>
      <c r="AV101" s="13" t="s">
        <v>79</v>
      </c>
      <c r="AW101" s="13" t="s">
        <v>33</v>
      </c>
      <c r="AX101" s="13" t="s">
        <v>70</v>
      </c>
      <c r="AY101" s="244" t="s">
        <v>361</v>
      </c>
    </row>
    <row r="102" spans="2:65" s="14" customFormat="1" ht="13.5">
      <c r="B102" s="248"/>
      <c r="C102" s="249"/>
      <c r="D102" s="235" t="s">
        <v>371</v>
      </c>
      <c r="E102" s="250" t="s">
        <v>21</v>
      </c>
      <c r="F102" s="251" t="s">
        <v>2712</v>
      </c>
      <c r="G102" s="249"/>
      <c r="H102" s="252">
        <v>3.2</v>
      </c>
      <c r="I102" s="253"/>
      <c r="J102" s="249"/>
      <c r="K102" s="249"/>
      <c r="L102" s="254"/>
      <c r="M102" s="255"/>
      <c r="N102" s="256"/>
      <c r="O102" s="256"/>
      <c r="P102" s="256"/>
      <c r="Q102" s="256"/>
      <c r="R102" s="256"/>
      <c r="S102" s="256"/>
      <c r="T102" s="257"/>
      <c r="AT102" s="258" t="s">
        <v>371</v>
      </c>
      <c r="AU102" s="258" t="s">
        <v>79</v>
      </c>
      <c r="AV102" s="14" t="s">
        <v>147</v>
      </c>
      <c r="AW102" s="14" t="s">
        <v>33</v>
      </c>
      <c r="AX102" s="14" t="s">
        <v>77</v>
      </c>
      <c r="AY102" s="258" t="s">
        <v>361</v>
      </c>
    </row>
    <row r="103" spans="2:65" s="1" customFormat="1" ht="22.5" customHeight="1">
      <c r="B103" s="42"/>
      <c r="C103" s="207" t="s">
        <v>79</v>
      </c>
      <c r="D103" s="207" t="s">
        <v>363</v>
      </c>
      <c r="E103" s="208" t="s">
        <v>3369</v>
      </c>
      <c r="F103" s="209" t="s">
        <v>3370</v>
      </c>
      <c r="G103" s="210" t="s">
        <v>459</v>
      </c>
      <c r="H103" s="211">
        <v>6.1</v>
      </c>
      <c r="I103" s="212"/>
      <c r="J103" s="213">
        <f>ROUND(I103*H103,2)</f>
        <v>0</v>
      </c>
      <c r="K103" s="209" t="s">
        <v>367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9.8000000000000004E-2</v>
      </c>
      <c r="T103" s="217">
        <f>S103*H103</f>
        <v>0.5978</v>
      </c>
      <c r="AR103" s="25" t="s">
        <v>147</v>
      </c>
      <c r="AT103" s="25" t="s">
        <v>363</v>
      </c>
      <c r="AU103" s="25" t="s">
        <v>79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147</v>
      </c>
    </row>
    <row r="104" spans="2:65" s="1" customFormat="1" ht="27">
      <c r="B104" s="42"/>
      <c r="C104" s="64"/>
      <c r="D104" s="219" t="s">
        <v>369</v>
      </c>
      <c r="E104" s="64"/>
      <c r="F104" s="220" t="s">
        <v>3554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79</v>
      </c>
    </row>
    <row r="105" spans="2:65" s="13" customFormat="1" ht="13.5">
      <c r="B105" s="233"/>
      <c r="C105" s="234"/>
      <c r="D105" s="219" t="s">
        <v>371</v>
      </c>
      <c r="E105" s="245" t="s">
        <v>21</v>
      </c>
      <c r="F105" s="246" t="s">
        <v>3555</v>
      </c>
      <c r="G105" s="234"/>
      <c r="H105" s="247">
        <v>3.05</v>
      </c>
      <c r="I105" s="239"/>
      <c r="J105" s="234"/>
      <c r="K105" s="234"/>
      <c r="L105" s="240"/>
      <c r="M105" s="241"/>
      <c r="N105" s="242"/>
      <c r="O105" s="242"/>
      <c r="P105" s="242"/>
      <c r="Q105" s="242"/>
      <c r="R105" s="242"/>
      <c r="S105" s="242"/>
      <c r="T105" s="243"/>
      <c r="AT105" s="244" t="s">
        <v>371</v>
      </c>
      <c r="AU105" s="244" t="s">
        <v>79</v>
      </c>
      <c r="AV105" s="13" t="s">
        <v>79</v>
      </c>
      <c r="AW105" s="13" t="s">
        <v>33</v>
      </c>
      <c r="AX105" s="13" t="s">
        <v>70</v>
      </c>
      <c r="AY105" s="244" t="s">
        <v>361</v>
      </c>
    </row>
    <row r="106" spans="2:65" s="13" customFormat="1" ht="13.5">
      <c r="B106" s="233"/>
      <c r="C106" s="234"/>
      <c r="D106" s="219" t="s">
        <v>371</v>
      </c>
      <c r="E106" s="245" t="s">
        <v>21</v>
      </c>
      <c r="F106" s="246" t="s">
        <v>3556</v>
      </c>
      <c r="G106" s="234"/>
      <c r="H106" s="247">
        <v>3.05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70</v>
      </c>
      <c r="AY106" s="244" t="s">
        <v>361</v>
      </c>
    </row>
    <row r="107" spans="2:65" s="14" customFormat="1" ht="13.5">
      <c r="B107" s="248"/>
      <c r="C107" s="249"/>
      <c r="D107" s="235" t="s">
        <v>371</v>
      </c>
      <c r="E107" s="250" t="s">
        <v>21</v>
      </c>
      <c r="F107" s="251" t="s">
        <v>2712</v>
      </c>
      <c r="G107" s="249"/>
      <c r="H107" s="252">
        <v>6.1</v>
      </c>
      <c r="I107" s="253"/>
      <c r="J107" s="249"/>
      <c r="K107" s="249"/>
      <c r="L107" s="254"/>
      <c r="M107" s="255"/>
      <c r="N107" s="256"/>
      <c r="O107" s="256"/>
      <c r="P107" s="256"/>
      <c r="Q107" s="256"/>
      <c r="R107" s="256"/>
      <c r="S107" s="256"/>
      <c r="T107" s="257"/>
      <c r="AT107" s="258" t="s">
        <v>371</v>
      </c>
      <c r="AU107" s="258" t="s">
        <v>79</v>
      </c>
      <c r="AV107" s="14" t="s">
        <v>147</v>
      </c>
      <c r="AW107" s="14" t="s">
        <v>33</v>
      </c>
      <c r="AX107" s="14" t="s">
        <v>77</v>
      </c>
      <c r="AY107" s="258" t="s">
        <v>361</v>
      </c>
    </row>
    <row r="108" spans="2:65" s="1" customFormat="1" ht="22.5" customHeight="1">
      <c r="B108" s="42"/>
      <c r="C108" s="207" t="s">
        <v>87</v>
      </c>
      <c r="D108" s="207" t="s">
        <v>363</v>
      </c>
      <c r="E108" s="208" t="s">
        <v>3361</v>
      </c>
      <c r="F108" s="209" t="s">
        <v>3362</v>
      </c>
      <c r="G108" s="210" t="s">
        <v>459</v>
      </c>
      <c r="H108" s="211">
        <v>6.1</v>
      </c>
      <c r="I108" s="212"/>
      <c r="J108" s="213">
        <f>ROUND(I108*H108,2)</f>
        <v>0</v>
      </c>
      <c r="K108" s="209" t="s">
        <v>367</v>
      </c>
      <c r="L108" s="62"/>
      <c r="M108" s="214" t="s">
        <v>21</v>
      </c>
      <c r="N108" s="215" t="s">
        <v>41</v>
      </c>
      <c r="O108" s="43"/>
      <c r="P108" s="216">
        <f>O108*H108</f>
        <v>0</v>
      </c>
      <c r="Q108" s="216">
        <v>5.0000000000000002E-5</v>
      </c>
      <c r="R108" s="216">
        <f>Q108*H108</f>
        <v>3.0499999999999999E-4</v>
      </c>
      <c r="S108" s="216">
        <v>0.128</v>
      </c>
      <c r="T108" s="217">
        <f>S108*H108</f>
        <v>0.78079999999999994</v>
      </c>
      <c r="AR108" s="25" t="s">
        <v>147</v>
      </c>
      <c r="AT108" s="25" t="s">
        <v>363</v>
      </c>
      <c r="AU108" s="25" t="s">
        <v>79</v>
      </c>
      <c r="AY108" s="25" t="s">
        <v>361</v>
      </c>
      <c r="BE108" s="218">
        <f>IF(N108="základní",J108,0)</f>
        <v>0</v>
      </c>
      <c r="BF108" s="218">
        <f>IF(N108="snížená",J108,0)</f>
        <v>0</v>
      </c>
      <c r="BG108" s="218">
        <f>IF(N108="zákl. přenesená",J108,0)</f>
        <v>0</v>
      </c>
      <c r="BH108" s="218">
        <f>IF(N108="sníž. přenesená",J108,0)</f>
        <v>0</v>
      </c>
      <c r="BI108" s="218">
        <f>IF(N108="nulová",J108,0)</f>
        <v>0</v>
      </c>
      <c r="BJ108" s="25" t="s">
        <v>77</v>
      </c>
      <c r="BK108" s="218">
        <f>ROUND(I108*H108,2)</f>
        <v>0</v>
      </c>
      <c r="BL108" s="25" t="s">
        <v>147</v>
      </c>
      <c r="BM108" s="25" t="s">
        <v>398</v>
      </c>
    </row>
    <row r="109" spans="2:65" s="1" customFormat="1" ht="27">
      <c r="B109" s="42"/>
      <c r="C109" s="64"/>
      <c r="D109" s="235" t="s">
        <v>369</v>
      </c>
      <c r="E109" s="64"/>
      <c r="F109" s="285" t="s">
        <v>3557</v>
      </c>
      <c r="G109" s="64"/>
      <c r="H109" s="64"/>
      <c r="I109" s="175"/>
      <c r="J109" s="64"/>
      <c r="K109" s="64"/>
      <c r="L109" s="62"/>
      <c r="M109" s="221"/>
      <c r="N109" s="43"/>
      <c r="O109" s="43"/>
      <c r="P109" s="43"/>
      <c r="Q109" s="43"/>
      <c r="R109" s="43"/>
      <c r="S109" s="43"/>
      <c r="T109" s="79"/>
      <c r="AT109" s="25" t="s">
        <v>369</v>
      </c>
      <c r="AU109" s="25" t="s">
        <v>79</v>
      </c>
    </row>
    <row r="110" spans="2:65" s="1" customFormat="1" ht="22.5" customHeight="1">
      <c r="B110" s="42"/>
      <c r="C110" s="207" t="s">
        <v>147</v>
      </c>
      <c r="D110" s="207" t="s">
        <v>363</v>
      </c>
      <c r="E110" s="208" t="s">
        <v>3364</v>
      </c>
      <c r="F110" s="209" t="s">
        <v>3365</v>
      </c>
      <c r="G110" s="210" t="s">
        <v>459</v>
      </c>
      <c r="H110" s="211">
        <v>9.3000000000000007</v>
      </c>
      <c r="I110" s="212"/>
      <c r="J110" s="213">
        <f>ROUND(I110*H110,2)</f>
        <v>0</v>
      </c>
      <c r="K110" s="209" t="s">
        <v>367</v>
      </c>
      <c r="L110" s="62"/>
      <c r="M110" s="214" t="s">
        <v>21</v>
      </c>
      <c r="N110" s="215" t="s">
        <v>41</v>
      </c>
      <c r="O110" s="43"/>
      <c r="P110" s="216">
        <f>O110*H110</f>
        <v>0</v>
      </c>
      <c r="Q110" s="216">
        <v>0</v>
      </c>
      <c r="R110" s="216">
        <f>Q110*H110</f>
        <v>0</v>
      </c>
      <c r="S110" s="216">
        <v>0.28999999999999998</v>
      </c>
      <c r="T110" s="217">
        <f>S110*H110</f>
        <v>2.6970000000000001</v>
      </c>
      <c r="AR110" s="25" t="s">
        <v>147</v>
      </c>
      <c r="AT110" s="25" t="s">
        <v>363</v>
      </c>
      <c r="AU110" s="25" t="s">
        <v>79</v>
      </c>
      <c r="AY110" s="25" t="s">
        <v>361</v>
      </c>
      <c r="BE110" s="218">
        <f>IF(N110="základní",J110,0)</f>
        <v>0</v>
      </c>
      <c r="BF110" s="218">
        <f>IF(N110="snížená",J110,0)</f>
        <v>0</v>
      </c>
      <c r="BG110" s="218">
        <f>IF(N110="zákl. přenesená",J110,0)</f>
        <v>0</v>
      </c>
      <c r="BH110" s="218">
        <f>IF(N110="sníž. přenesená",J110,0)</f>
        <v>0</v>
      </c>
      <c r="BI110" s="218">
        <f>IF(N110="nulová",J110,0)</f>
        <v>0</v>
      </c>
      <c r="BJ110" s="25" t="s">
        <v>77</v>
      </c>
      <c r="BK110" s="218">
        <f>ROUND(I110*H110,2)</f>
        <v>0</v>
      </c>
      <c r="BL110" s="25" t="s">
        <v>147</v>
      </c>
      <c r="BM110" s="25" t="s">
        <v>417</v>
      </c>
    </row>
    <row r="111" spans="2:65" s="1" customFormat="1" ht="40.5">
      <c r="B111" s="42"/>
      <c r="C111" s="64"/>
      <c r="D111" s="219" t="s">
        <v>369</v>
      </c>
      <c r="E111" s="64"/>
      <c r="F111" s="220" t="s">
        <v>3558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369</v>
      </c>
      <c r="AU111" s="25" t="s">
        <v>79</v>
      </c>
    </row>
    <row r="112" spans="2:65" s="13" customFormat="1" ht="13.5">
      <c r="B112" s="233"/>
      <c r="C112" s="234"/>
      <c r="D112" s="219" t="s">
        <v>371</v>
      </c>
      <c r="E112" s="245" t="s">
        <v>21</v>
      </c>
      <c r="F112" s="246" t="s">
        <v>3559</v>
      </c>
      <c r="G112" s="234"/>
      <c r="H112" s="247">
        <v>4.6500000000000004</v>
      </c>
      <c r="I112" s="239"/>
      <c r="J112" s="234"/>
      <c r="K112" s="234"/>
      <c r="L112" s="240"/>
      <c r="M112" s="241"/>
      <c r="N112" s="242"/>
      <c r="O112" s="242"/>
      <c r="P112" s="242"/>
      <c r="Q112" s="242"/>
      <c r="R112" s="242"/>
      <c r="S112" s="242"/>
      <c r="T112" s="243"/>
      <c r="AT112" s="244" t="s">
        <v>371</v>
      </c>
      <c r="AU112" s="244" t="s">
        <v>79</v>
      </c>
      <c r="AV112" s="13" t="s">
        <v>79</v>
      </c>
      <c r="AW112" s="13" t="s">
        <v>33</v>
      </c>
      <c r="AX112" s="13" t="s">
        <v>70</v>
      </c>
      <c r="AY112" s="244" t="s">
        <v>361</v>
      </c>
    </row>
    <row r="113" spans="2:65" s="13" customFormat="1" ht="13.5">
      <c r="B113" s="233"/>
      <c r="C113" s="234"/>
      <c r="D113" s="219" t="s">
        <v>371</v>
      </c>
      <c r="E113" s="245" t="s">
        <v>21</v>
      </c>
      <c r="F113" s="246" t="s">
        <v>3560</v>
      </c>
      <c r="G113" s="234"/>
      <c r="H113" s="247">
        <v>4.6500000000000004</v>
      </c>
      <c r="I113" s="239"/>
      <c r="J113" s="234"/>
      <c r="K113" s="234"/>
      <c r="L113" s="240"/>
      <c r="M113" s="241"/>
      <c r="N113" s="242"/>
      <c r="O113" s="242"/>
      <c r="P113" s="242"/>
      <c r="Q113" s="242"/>
      <c r="R113" s="242"/>
      <c r="S113" s="242"/>
      <c r="T113" s="243"/>
      <c r="AT113" s="244" t="s">
        <v>371</v>
      </c>
      <c r="AU113" s="244" t="s">
        <v>79</v>
      </c>
      <c r="AV113" s="13" t="s">
        <v>79</v>
      </c>
      <c r="AW113" s="13" t="s">
        <v>33</v>
      </c>
      <c r="AX113" s="13" t="s">
        <v>70</v>
      </c>
      <c r="AY113" s="244" t="s">
        <v>361</v>
      </c>
    </row>
    <row r="114" spans="2:65" s="14" customFormat="1" ht="13.5">
      <c r="B114" s="248"/>
      <c r="C114" s="249"/>
      <c r="D114" s="235" t="s">
        <v>371</v>
      </c>
      <c r="E114" s="250" t="s">
        <v>21</v>
      </c>
      <c r="F114" s="251" t="s">
        <v>2712</v>
      </c>
      <c r="G114" s="249"/>
      <c r="H114" s="252">
        <v>9.3000000000000007</v>
      </c>
      <c r="I114" s="253"/>
      <c r="J114" s="249"/>
      <c r="K114" s="249"/>
      <c r="L114" s="254"/>
      <c r="M114" s="255"/>
      <c r="N114" s="256"/>
      <c r="O114" s="256"/>
      <c r="P114" s="256"/>
      <c r="Q114" s="256"/>
      <c r="R114" s="256"/>
      <c r="S114" s="256"/>
      <c r="T114" s="257"/>
      <c r="AT114" s="258" t="s">
        <v>371</v>
      </c>
      <c r="AU114" s="258" t="s">
        <v>79</v>
      </c>
      <c r="AV114" s="14" t="s">
        <v>147</v>
      </c>
      <c r="AW114" s="14" t="s">
        <v>33</v>
      </c>
      <c r="AX114" s="14" t="s">
        <v>77</v>
      </c>
      <c r="AY114" s="258" t="s">
        <v>361</v>
      </c>
    </row>
    <row r="115" spans="2:65" s="1" customFormat="1" ht="22.5" customHeight="1">
      <c r="B115" s="42"/>
      <c r="C115" s="207" t="s">
        <v>287</v>
      </c>
      <c r="D115" s="207" t="s">
        <v>363</v>
      </c>
      <c r="E115" s="208" t="s">
        <v>3367</v>
      </c>
      <c r="F115" s="209" t="s">
        <v>3561</v>
      </c>
      <c r="G115" s="210" t="s">
        <v>459</v>
      </c>
      <c r="H115" s="211">
        <v>9.3000000000000007</v>
      </c>
      <c r="I115" s="212"/>
      <c r="J115" s="213">
        <f>ROUND(I115*H115,2)</f>
        <v>0</v>
      </c>
      <c r="K115" s="209" t="s">
        <v>367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0.32500000000000001</v>
      </c>
      <c r="T115" s="217">
        <f>S115*H115</f>
        <v>3.0225000000000004</v>
      </c>
      <c r="AR115" s="25" t="s">
        <v>147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430</v>
      </c>
    </row>
    <row r="116" spans="2:65" s="1" customFormat="1" ht="40.5">
      <c r="B116" s="42"/>
      <c r="C116" s="64"/>
      <c r="D116" s="235" t="s">
        <v>369</v>
      </c>
      <c r="E116" s="64"/>
      <c r="F116" s="285" t="s">
        <v>3562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" customFormat="1" ht="22.5" customHeight="1">
      <c r="B117" s="42"/>
      <c r="C117" s="207" t="s">
        <v>398</v>
      </c>
      <c r="D117" s="207" t="s">
        <v>363</v>
      </c>
      <c r="E117" s="208" t="s">
        <v>3371</v>
      </c>
      <c r="F117" s="209" t="s">
        <v>3372</v>
      </c>
      <c r="G117" s="210" t="s">
        <v>685</v>
      </c>
      <c r="H117" s="211">
        <v>4</v>
      </c>
      <c r="I117" s="212"/>
      <c r="J117" s="213">
        <f>ROUND(I117*H117,2)</f>
        <v>0</v>
      </c>
      <c r="K117" s="209" t="s">
        <v>367</v>
      </c>
      <c r="L117" s="62"/>
      <c r="M117" s="214" t="s">
        <v>21</v>
      </c>
      <c r="N117" s="215" t="s">
        <v>41</v>
      </c>
      <c r="O117" s="43"/>
      <c r="P117" s="216">
        <f>O117*H117</f>
        <v>0</v>
      </c>
      <c r="Q117" s="216">
        <v>3.6900000000000002E-2</v>
      </c>
      <c r="R117" s="216">
        <f>Q117*H117</f>
        <v>0.14760000000000001</v>
      </c>
      <c r="S117" s="216">
        <v>0</v>
      </c>
      <c r="T117" s="217">
        <f>S117*H117</f>
        <v>0</v>
      </c>
      <c r="AR117" s="25" t="s">
        <v>147</v>
      </c>
      <c r="AT117" s="25" t="s">
        <v>363</v>
      </c>
      <c r="AU117" s="25" t="s">
        <v>79</v>
      </c>
      <c r="AY117" s="25" t="s">
        <v>361</v>
      </c>
      <c r="BE117" s="218">
        <f>IF(N117="základní",J117,0)</f>
        <v>0</v>
      </c>
      <c r="BF117" s="218">
        <f>IF(N117="snížená",J117,0)</f>
        <v>0</v>
      </c>
      <c r="BG117" s="218">
        <f>IF(N117="zákl. přenesená",J117,0)</f>
        <v>0</v>
      </c>
      <c r="BH117" s="218">
        <f>IF(N117="sníž. přenesená",J117,0)</f>
        <v>0</v>
      </c>
      <c r="BI117" s="218">
        <f>IF(N117="nulová",J117,0)</f>
        <v>0</v>
      </c>
      <c r="BJ117" s="25" t="s">
        <v>77</v>
      </c>
      <c r="BK117" s="218">
        <f>ROUND(I117*H117,2)</f>
        <v>0</v>
      </c>
      <c r="BL117" s="25" t="s">
        <v>147</v>
      </c>
      <c r="BM117" s="25" t="s">
        <v>440</v>
      </c>
    </row>
    <row r="118" spans="2:65" s="1" customFormat="1" ht="54">
      <c r="B118" s="42"/>
      <c r="C118" s="64"/>
      <c r="D118" s="219" t="s">
        <v>369</v>
      </c>
      <c r="E118" s="64"/>
      <c r="F118" s="220" t="s">
        <v>3563</v>
      </c>
      <c r="G118" s="64"/>
      <c r="H118" s="64"/>
      <c r="I118" s="175"/>
      <c r="J118" s="64"/>
      <c r="K118" s="64"/>
      <c r="L118" s="62"/>
      <c r="M118" s="221"/>
      <c r="N118" s="43"/>
      <c r="O118" s="43"/>
      <c r="P118" s="43"/>
      <c r="Q118" s="43"/>
      <c r="R118" s="43"/>
      <c r="S118" s="43"/>
      <c r="T118" s="79"/>
      <c r="AT118" s="25" t="s">
        <v>369</v>
      </c>
      <c r="AU118" s="25" t="s">
        <v>79</v>
      </c>
    </row>
    <row r="119" spans="2:65" s="13" customFormat="1" ht="13.5">
      <c r="B119" s="233"/>
      <c r="C119" s="234"/>
      <c r="D119" s="219" t="s">
        <v>371</v>
      </c>
      <c r="E119" s="245" t="s">
        <v>21</v>
      </c>
      <c r="F119" s="246" t="s">
        <v>3564</v>
      </c>
      <c r="G119" s="234"/>
      <c r="H119" s="247">
        <v>4</v>
      </c>
      <c r="I119" s="239"/>
      <c r="J119" s="234"/>
      <c r="K119" s="234"/>
      <c r="L119" s="240"/>
      <c r="M119" s="241"/>
      <c r="N119" s="242"/>
      <c r="O119" s="242"/>
      <c r="P119" s="242"/>
      <c r="Q119" s="242"/>
      <c r="R119" s="242"/>
      <c r="S119" s="242"/>
      <c r="T119" s="243"/>
      <c r="AT119" s="244" t="s">
        <v>371</v>
      </c>
      <c r="AU119" s="244" t="s">
        <v>79</v>
      </c>
      <c r="AV119" s="13" t="s">
        <v>79</v>
      </c>
      <c r="AW119" s="13" t="s">
        <v>33</v>
      </c>
      <c r="AX119" s="13" t="s">
        <v>70</v>
      </c>
      <c r="AY119" s="244" t="s">
        <v>361</v>
      </c>
    </row>
    <row r="120" spans="2:65" s="14" customFormat="1" ht="13.5">
      <c r="B120" s="248"/>
      <c r="C120" s="249"/>
      <c r="D120" s="235" t="s">
        <v>371</v>
      </c>
      <c r="E120" s="250" t="s">
        <v>21</v>
      </c>
      <c r="F120" s="251" t="s">
        <v>392</v>
      </c>
      <c r="G120" s="249"/>
      <c r="H120" s="252">
        <v>4</v>
      </c>
      <c r="I120" s="253"/>
      <c r="J120" s="249"/>
      <c r="K120" s="249"/>
      <c r="L120" s="254"/>
      <c r="M120" s="255"/>
      <c r="N120" s="256"/>
      <c r="O120" s="256"/>
      <c r="P120" s="256"/>
      <c r="Q120" s="256"/>
      <c r="R120" s="256"/>
      <c r="S120" s="256"/>
      <c r="T120" s="257"/>
      <c r="AT120" s="258" t="s">
        <v>371</v>
      </c>
      <c r="AU120" s="258" t="s">
        <v>79</v>
      </c>
      <c r="AV120" s="14" t="s">
        <v>147</v>
      </c>
      <c r="AW120" s="14" t="s">
        <v>33</v>
      </c>
      <c r="AX120" s="14" t="s">
        <v>77</v>
      </c>
      <c r="AY120" s="258" t="s">
        <v>361</v>
      </c>
    </row>
    <row r="121" spans="2:65" s="1" customFormat="1" ht="22.5" customHeight="1">
      <c r="B121" s="42"/>
      <c r="C121" s="207" t="s">
        <v>411</v>
      </c>
      <c r="D121" s="207" t="s">
        <v>363</v>
      </c>
      <c r="E121" s="208" t="s">
        <v>3377</v>
      </c>
      <c r="F121" s="209" t="s">
        <v>3378</v>
      </c>
      <c r="G121" s="210" t="s">
        <v>366</v>
      </c>
      <c r="H121" s="211">
        <v>8.3699999999999992</v>
      </c>
      <c r="I121" s="212"/>
      <c r="J121" s="213">
        <f>ROUND(I121*H121,2)</f>
        <v>0</v>
      </c>
      <c r="K121" s="209" t="s">
        <v>367</v>
      </c>
      <c r="L121" s="62"/>
      <c r="M121" s="214" t="s">
        <v>21</v>
      </c>
      <c r="N121" s="215" t="s">
        <v>41</v>
      </c>
      <c r="O121" s="43"/>
      <c r="P121" s="216">
        <f>O121*H121</f>
        <v>0</v>
      </c>
      <c r="Q121" s="216">
        <v>0</v>
      </c>
      <c r="R121" s="216">
        <f>Q121*H121</f>
        <v>0</v>
      </c>
      <c r="S121" s="216">
        <v>0</v>
      </c>
      <c r="T121" s="217">
        <f>S121*H121</f>
        <v>0</v>
      </c>
      <c r="AR121" s="25" t="s">
        <v>147</v>
      </c>
      <c r="AT121" s="25" t="s">
        <v>363</v>
      </c>
      <c r="AU121" s="25" t="s">
        <v>79</v>
      </c>
      <c r="AY121" s="25" t="s">
        <v>361</v>
      </c>
      <c r="BE121" s="218">
        <f>IF(N121="základní",J121,0)</f>
        <v>0</v>
      </c>
      <c r="BF121" s="218">
        <f>IF(N121="snížená",J121,0)</f>
        <v>0</v>
      </c>
      <c r="BG121" s="218">
        <f>IF(N121="zákl. přenesená",J121,0)</f>
        <v>0</v>
      </c>
      <c r="BH121" s="218">
        <f>IF(N121="sníž. přenesená",J121,0)</f>
        <v>0</v>
      </c>
      <c r="BI121" s="218">
        <f>IF(N121="nulová",J121,0)</f>
        <v>0</v>
      </c>
      <c r="BJ121" s="25" t="s">
        <v>77</v>
      </c>
      <c r="BK121" s="218">
        <f>ROUND(I121*H121,2)</f>
        <v>0</v>
      </c>
      <c r="BL121" s="25" t="s">
        <v>147</v>
      </c>
      <c r="BM121" s="25" t="s">
        <v>451</v>
      </c>
    </row>
    <row r="122" spans="2:65" s="1" customFormat="1" ht="27">
      <c r="B122" s="42"/>
      <c r="C122" s="64"/>
      <c r="D122" s="235" t="s">
        <v>369</v>
      </c>
      <c r="E122" s="64"/>
      <c r="F122" s="285" t="s">
        <v>3565</v>
      </c>
      <c r="G122" s="64"/>
      <c r="H122" s="64"/>
      <c r="I122" s="175"/>
      <c r="J122" s="64"/>
      <c r="K122" s="64"/>
      <c r="L122" s="62"/>
      <c r="M122" s="221"/>
      <c r="N122" s="43"/>
      <c r="O122" s="43"/>
      <c r="P122" s="43"/>
      <c r="Q122" s="43"/>
      <c r="R122" s="43"/>
      <c r="S122" s="43"/>
      <c r="T122" s="79"/>
      <c r="AT122" s="25" t="s">
        <v>369</v>
      </c>
      <c r="AU122" s="25" t="s">
        <v>79</v>
      </c>
    </row>
    <row r="123" spans="2:65" s="1" customFormat="1" ht="22.5" customHeight="1">
      <c r="B123" s="42"/>
      <c r="C123" s="207" t="s">
        <v>417</v>
      </c>
      <c r="D123" s="207" t="s">
        <v>363</v>
      </c>
      <c r="E123" s="208" t="s">
        <v>3264</v>
      </c>
      <c r="F123" s="209" t="s">
        <v>3265</v>
      </c>
      <c r="G123" s="210" t="s">
        <v>366</v>
      </c>
      <c r="H123" s="211">
        <v>6.75</v>
      </c>
      <c r="I123" s="212"/>
      <c r="J123" s="213">
        <f>ROUND(I123*H123,2)</f>
        <v>0</v>
      </c>
      <c r="K123" s="209" t="s">
        <v>367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0</v>
      </c>
      <c r="R123" s="216">
        <f>Q123*H123</f>
        <v>0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464</v>
      </c>
    </row>
    <row r="124" spans="2:65" s="1" customFormat="1" ht="27">
      <c r="B124" s="42"/>
      <c r="C124" s="64"/>
      <c r="D124" s="219" t="s">
        <v>369</v>
      </c>
      <c r="E124" s="64"/>
      <c r="F124" s="220" t="s">
        <v>3566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3" customFormat="1" ht="13.5">
      <c r="B125" s="233"/>
      <c r="C125" s="234"/>
      <c r="D125" s="219" t="s">
        <v>371</v>
      </c>
      <c r="E125" s="245" t="s">
        <v>21</v>
      </c>
      <c r="F125" s="246" t="s">
        <v>3567</v>
      </c>
      <c r="G125" s="234"/>
      <c r="H125" s="247">
        <v>3.375</v>
      </c>
      <c r="I125" s="239"/>
      <c r="J125" s="234"/>
      <c r="K125" s="234"/>
      <c r="L125" s="240"/>
      <c r="M125" s="241"/>
      <c r="N125" s="242"/>
      <c r="O125" s="242"/>
      <c r="P125" s="242"/>
      <c r="Q125" s="242"/>
      <c r="R125" s="242"/>
      <c r="S125" s="242"/>
      <c r="T125" s="243"/>
      <c r="AT125" s="244" t="s">
        <v>371</v>
      </c>
      <c r="AU125" s="244" t="s">
        <v>79</v>
      </c>
      <c r="AV125" s="13" t="s">
        <v>79</v>
      </c>
      <c r="AW125" s="13" t="s">
        <v>33</v>
      </c>
      <c r="AX125" s="13" t="s">
        <v>70</v>
      </c>
      <c r="AY125" s="244" t="s">
        <v>361</v>
      </c>
    </row>
    <row r="126" spans="2:65" s="13" customFormat="1" ht="13.5">
      <c r="B126" s="233"/>
      <c r="C126" s="234"/>
      <c r="D126" s="219" t="s">
        <v>371</v>
      </c>
      <c r="E126" s="245" t="s">
        <v>21</v>
      </c>
      <c r="F126" s="246" t="s">
        <v>3568</v>
      </c>
      <c r="G126" s="234"/>
      <c r="H126" s="247">
        <v>3.375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371</v>
      </c>
      <c r="AU126" s="244" t="s">
        <v>79</v>
      </c>
      <c r="AV126" s="13" t="s">
        <v>79</v>
      </c>
      <c r="AW126" s="13" t="s">
        <v>33</v>
      </c>
      <c r="AX126" s="13" t="s">
        <v>70</v>
      </c>
      <c r="AY126" s="244" t="s">
        <v>361</v>
      </c>
    </row>
    <row r="127" spans="2:65" s="14" customFormat="1" ht="13.5">
      <c r="B127" s="248"/>
      <c r="C127" s="249"/>
      <c r="D127" s="235" t="s">
        <v>371</v>
      </c>
      <c r="E127" s="250" t="s">
        <v>21</v>
      </c>
      <c r="F127" s="251" t="s">
        <v>2712</v>
      </c>
      <c r="G127" s="249"/>
      <c r="H127" s="252">
        <v>6.75</v>
      </c>
      <c r="I127" s="253"/>
      <c r="J127" s="249"/>
      <c r="K127" s="249"/>
      <c r="L127" s="254"/>
      <c r="M127" s="255"/>
      <c r="N127" s="256"/>
      <c r="O127" s="256"/>
      <c r="P127" s="256"/>
      <c r="Q127" s="256"/>
      <c r="R127" s="256"/>
      <c r="S127" s="256"/>
      <c r="T127" s="257"/>
      <c r="AT127" s="258" t="s">
        <v>371</v>
      </c>
      <c r="AU127" s="258" t="s">
        <v>79</v>
      </c>
      <c r="AV127" s="14" t="s">
        <v>147</v>
      </c>
      <c r="AW127" s="14" t="s">
        <v>33</v>
      </c>
      <c r="AX127" s="14" t="s">
        <v>77</v>
      </c>
      <c r="AY127" s="258" t="s">
        <v>361</v>
      </c>
    </row>
    <row r="128" spans="2:65" s="1" customFormat="1" ht="22.5" customHeight="1">
      <c r="B128" s="42"/>
      <c r="C128" s="207" t="s">
        <v>424</v>
      </c>
      <c r="D128" s="207" t="s">
        <v>363</v>
      </c>
      <c r="E128" s="208" t="s">
        <v>3267</v>
      </c>
      <c r="F128" s="209" t="s">
        <v>3268</v>
      </c>
      <c r="G128" s="210" t="s">
        <v>366</v>
      </c>
      <c r="H128" s="211">
        <v>3.375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477</v>
      </c>
    </row>
    <row r="129" spans="2:65" s="1" customFormat="1" ht="27">
      <c r="B129" s="42"/>
      <c r="C129" s="64"/>
      <c r="D129" s="219" t="s">
        <v>369</v>
      </c>
      <c r="E129" s="64"/>
      <c r="F129" s="220" t="s">
        <v>3569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3" customFormat="1" ht="13.5">
      <c r="B130" s="233"/>
      <c r="C130" s="234"/>
      <c r="D130" s="219" t="s">
        <v>371</v>
      </c>
      <c r="E130" s="245" t="s">
        <v>21</v>
      </c>
      <c r="F130" s="246" t="s">
        <v>3570</v>
      </c>
      <c r="G130" s="234"/>
      <c r="H130" s="247">
        <v>3.375</v>
      </c>
      <c r="I130" s="239"/>
      <c r="J130" s="234"/>
      <c r="K130" s="234"/>
      <c r="L130" s="240"/>
      <c r="M130" s="241"/>
      <c r="N130" s="242"/>
      <c r="O130" s="242"/>
      <c r="P130" s="242"/>
      <c r="Q130" s="242"/>
      <c r="R130" s="242"/>
      <c r="S130" s="242"/>
      <c r="T130" s="243"/>
      <c r="AT130" s="244" t="s">
        <v>371</v>
      </c>
      <c r="AU130" s="244" t="s">
        <v>79</v>
      </c>
      <c r="AV130" s="13" t="s">
        <v>79</v>
      </c>
      <c r="AW130" s="13" t="s">
        <v>33</v>
      </c>
      <c r="AX130" s="13" t="s">
        <v>70</v>
      </c>
      <c r="AY130" s="244" t="s">
        <v>361</v>
      </c>
    </row>
    <row r="131" spans="2:65" s="14" customFormat="1" ht="13.5">
      <c r="B131" s="248"/>
      <c r="C131" s="249"/>
      <c r="D131" s="235" t="s">
        <v>371</v>
      </c>
      <c r="E131" s="250" t="s">
        <v>21</v>
      </c>
      <c r="F131" s="251" t="s">
        <v>2712</v>
      </c>
      <c r="G131" s="249"/>
      <c r="H131" s="252">
        <v>3.375</v>
      </c>
      <c r="I131" s="253"/>
      <c r="J131" s="249"/>
      <c r="K131" s="249"/>
      <c r="L131" s="254"/>
      <c r="M131" s="255"/>
      <c r="N131" s="256"/>
      <c r="O131" s="256"/>
      <c r="P131" s="256"/>
      <c r="Q131" s="256"/>
      <c r="R131" s="256"/>
      <c r="S131" s="256"/>
      <c r="T131" s="257"/>
      <c r="AT131" s="258" t="s">
        <v>371</v>
      </c>
      <c r="AU131" s="258" t="s">
        <v>79</v>
      </c>
      <c r="AV131" s="14" t="s">
        <v>147</v>
      </c>
      <c r="AW131" s="14" t="s">
        <v>33</v>
      </c>
      <c r="AX131" s="14" t="s">
        <v>77</v>
      </c>
      <c r="AY131" s="258" t="s">
        <v>361</v>
      </c>
    </row>
    <row r="132" spans="2:65" s="1" customFormat="1" ht="22.5" customHeight="1">
      <c r="B132" s="42"/>
      <c r="C132" s="207" t="s">
        <v>430</v>
      </c>
      <c r="D132" s="207" t="s">
        <v>363</v>
      </c>
      <c r="E132" s="208" t="s">
        <v>384</v>
      </c>
      <c r="F132" s="209" t="s">
        <v>385</v>
      </c>
      <c r="G132" s="210" t="s">
        <v>366</v>
      </c>
      <c r="H132" s="211">
        <v>35.520000000000003</v>
      </c>
      <c r="I132" s="212"/>
      <c r="J132" s="213">
        <f>ROUND(I132*H132,2)</f>
        <v>0</v>
      </c>
      <c r="K132" s="209" t="s">
        <v>367</v>
      </c>
      <c r="L132" s="62"/>
      <c r="M132" s="214" t="s">
        <v>21</v>
      </c>
      <c r="N132" s="215" t="s">
        <v>41</v>
      </c>
      <c r="O132" s="43"/>
      <c r="P132" s="216">
        <f>O132*H132</f>
        <v>0</v>
      </c>
      <c r="Q132" s="216">
        <v>0</v>
      </c>
      <c r="R132" s="216">
        <f>Q132*H132</f>
        <v>0</v>
      </c>
      <c r="S132" s="216">
        <v>0</v>
      </c>
      <c r="T132" s="217">
        <f>S132*H132</f>
        <v>0</v>
      </c>
      <c r="AR132" s="25" t="s">
        <v>147</v>
      </c>
      <c r="AT132" s="25" t="s">
        <v>363</v>
      </c>
      <c r="AU132" s="25" t="s">
        <v>79</v>
      </c>
      <c r="AY132" s="25" t="s">
        <v>361</v>
      </c>
      <c r="BE132" s="218">
        <f>IF(N132="základní",J132,0)</f>
        <v>0</v>
      </c>
      <c r="BF132" s="218">
        <f>IF(N132="snížená",J132,0)</f>
        <v>0</v>
      </c>
      <c r="BG132" s="218">
        <f>IF(N132="zákl. přenesená",J132,0)</f>
        <v>0</v>
      </c>
      <c r="BH132" s="218">
        <f>IF(N132="sníž. přenesená",J132,0)</f>
        <v>0</v>
      </c>
      <c r="BI132" s="218">
        <f>IF(N132="nulová",J132,0)</f>
        <v>0</v>
      </c>
      <c r="BJ132" s="25" t="s">
        <v>77</v>
      </c>
      <c r="BK132" s="218">
        <f>ROUND(I132*H132,2)</f>
        <v>0</v>
      </c>
      <c r="BL132" s="25" t="s">
        <v>147</v>
      </c>
      <c r="BM132" s="25" t="s">
        <v>491</v>
      </c>
    </row>
    <row r="133" spans="2:65" s="1" customFormat="1" ht="27">
      <c r="B133" s="42"/>
      <c r="C133" s="64"/>
      <c r="D133" s="219" t="s">
        <v>369</v>
      </c>
      <c r="E133" s="64"/>
      <c r="F133" s="220" t="s">
        <v>387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369</v>
      </c>
      <c r="AU133" s="25" t="s">
        <v>79</v>
      </c>
    </row>
    <row r="134" spans="2:65" s="13" customFormat="1" ht="13.5">
      <c r="B134" s="233"/>
      <c r="C134" s="234"/>
      <c r="D134" s="219" t="s">
        <v>371</v>
      </c>
      <c r="E134" s="245" t="s">
        <v>21</v>
      </c>
      <c r="F134" s="246" t="s">
        <v>3571</v>
      </c>
      <c r="G134" s="234"/>
      <c r="H134" s="247">
        <v>32.64</v>
      </c>
      <c r="I134" s="239"/>
      <c r="J134" s="234"/>
      <c r="K134" s="234"/>
      <c r="L134" s="240"/>
      <c r="M134" s="241"/>
      <c r="N134" s="242"/>
      <c r="O134" s="242"/>
      <c r="P134" s="242"/>
      <c r="Q134" s="242"/>
      <c r="R134" s="242"/>
      <c r="S134" s="242"/>
      <c r="T134" s="243"/>
      <c r="AT134" s="244" t="s">
        <v>371</v>
      </c>
      <c r="AU134" s="244" t="s">
        <v>79</v>
      </c>
      <c r="AV134" s="13" t="s">
        <v>79</v>
      </c>
      <c r="AW134" s="13" t="s">
        <v>33</v>
      </c>
      <c r="AX134" s="13" t="s">
        <v>70</v>
      </c>
      <c r="AY134" s="244" t="s">
        <v>361</v>
      </c>
    </row>
    <row r="135" spans="2:65" s="13" customFormat="1" ht="13.5">
      <c r="B135" s="233"/>
      <c r="C135" s="234"/>
      <c r="D135" s="219" t="s">
        <v>371</v>
      </c>
      <c r="E135" s="245" t="s">
        <v>21</v>
      </c>
      <c r="F135" s="246" t="s">
        <v>3572</v>
      </c>
      <c r="G135" s="234"/>
      <c r="H135" s="247">
        <v>2.88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70</v>
      </c>
      <c r="AY135" s="244" t="s">
        <v>361</v>
      </c>
    </row>
    <row r="136" spans="2:65" s="14" customFormat="1" ht="13.5">
      <c r="B136" s="248"/>
      <c r="C136" s="249"/>
      <c r="D136" s="235" t="s">
        <v>371</v>
      </c>
      <c r="E136" s="250" t="s">
        <v>21</v>
      </c>
      <c r="F136" s="251" t="s">
        <v>2712</v>
      </c>
      <c r="G136" s="249"/>
      <c r="H136" s="252">
        <v>35.520000000000003</v>
      </c>
      <c r="I136" s="253"/>
      <c r="J136" s="249"/>
      <c r="K136" s="249"/>
      <c r="L136" s="254"/>
      <c r="M136" s="255"/>
      <c r="N136" s="256"/>
      <c r="O136" s="256"/>
      <c r="P136" s="256"/>
      <c r="Q136" s="256"/>
      <c r="R136" s="256"/>
      <c r="S136" s="256"/>
      <c r="T136" s="257"/>
      <c r="AT136" s="258" t="s">
        <v>371</v>
      </c>
      <c r="AU136" s="258" t="s">
        <v>79</v>
      </c>
      <c r="AV136" s="14" t="s">
        <v>147</v>
      </c>
      <c r="AW136" s="14" t="s">
        <v>33</v>
      </c>
      <c r="AX136" s="14" t="s">
        <v>77</v>
      </c>
      <c r="AY136" s="258" t="s">
        <v>361</v>
      </c>
    </row>
    <row r="137" spans="2:65" s="1" customFormat="1" ht="31.5" customHeight="1">
      <c r="B137" s="42"/>
      <c r="C137" s="207" t="s">
        <v>285</v>
      </c>
      <c r="D137" s="207" t="s">
        <v>363</v>
      </c>
      <c r="E137" s="208" t="s">
        <v>2713</v>
      </c>
      <c r="F137" s="209" t="s">
        <v>2714</v>
      </c>
      <c r="G137" s="210" t="s">
        <v>366</v>
      </c>
      <c r="H137" s="211">
        <v>17.760000000000002</v>
      </c>
      <c r="I137" s="212"/>
      <c r="J137" s="213">
        <f>ROUND(I137*H137,2)</f>
        <v>0</v>
      </c>
      <c r="K137" s="209" t="s">
        <v>367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79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501</v>
      </c>
    </row>
    <row r="138" spans="2:65" s="1" customFormat="1" ht="40.5">
      <c r="B138" s="42"/>
      <c r="C138" s="64"/>
      <c r="D138" s="219" t="s">
        <v>369</v>
      </c>
      <c r="E138" s="64"/>
      <c r="F138" s="220" t="s">
        <v>3573</v>
      </c>
      <c r="G138" s="64"/>
      <c r="H138" s="64"/>
      <c r="I138" s="175"/>
      <c r="J138" s="64"/>
      <c r="K138" s="64"/>
      <c r="L138" s="62"/>
      <c r="M138" s="221"/>
      <c r="N138" s="43"/>
      <c r="O138" s="43"/>
      <c r="P138" s="43"/>
      <c r="Q138" s="43"/>
      <c r="R138" s="43"/>
      <c r="S138" s="43"/>
      <c r="T138" s="79"/>
      <c r="AT138" s="25" t="s">
        <v>369</v>
      </c>
      <c r="AU138" s="25" t="s">
        <v>79</v>
      </c>
    </row>
    <row r="139" spans="2:65" s="13" customFormat="1" ht="13.5">
      <c r="B139" s="233"/>
      <c r="C139" s="234"/>
      <c r="D139" s="219" t="s">
        <v>371</v>
      </c>
      <c r="E139" s="245" t="s">
        <v>21</v>
      </c>
      <c r="F139" s="246" t="s">
        <v>3574</v>
      </c>
      <c r="G139" s="234"/>
      <c r="H139" s="247">
        <v>17.760000000000002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79</v>
      </c>
      <c r="AV139" s="13" t="s">
        <v>79</v>
      </c>
      <c r="AW139" s="13" t="s">
        <v>33</v>
      </c>
      <c r="AX139" s="13" t="s">
        <v>70</v>
      </c>
      <c r="AY139" s="244" t="s">
        <v>361</v>
      </c>
    </row>
    <row r="140" spans="2:65" s="14" customFormat="1" ht="13.5">
      <c r="B140" s="248"/>
      <c r="C140" s="249"/>
      <c r="D140" s="235" t="s">
        <v>371</v>
      </c>
      <c r="E140" s="250" t="s">
        <v>21</v>
      </c>
      <c r="F140" s="251" t="s">
        <v>2712</v>
      </c>
      <c r="G140" s="249"/>
      <c r="H140" s="252">
        <v>17.760000000000002</v>
      </c>
      <c r="I140" s="253"/>
      <c r="J140" s="249"/>
      <c r="K140" s="249"/>
      <c r="L140" s="254"/>
      <c r="M140" s="255"/>
      <c r="N140" s="256"/>
      <c r="O140" s="256"/>
      <c r="P140" s="256"/>
      <c r="Q140" s="256"/>
      <c r="R140" s="256"/>
      <c r="S140" s="256"/>
      <c r="T140" s="257"/>
      <c r="AT140" s="258" t="s">
        <v>371</v>
      </c>
      <c r="AU140" s="258" t="s">
        <v>79</v>
      </c>
      <c r="AV140" s="14" t="s">
        <v>147</v>
      </c>
      <c r="AW140" s="14" t="s">
        <v>33</v>
      </c>
      <c r="AX140" s="14" t="s">
        <v>77</v>
      </c>
      <c r="AY140" s="258" t="s">
        <v>361</v>
      </c>
    </row>
    <row r="141" spans="2:65" s="1" customFormat="1" ht="22.5" customHeight="1">
      <c r="B141" s="42"/>
      <c r="C141" s="207" t="s">
        <v>440</v>
      </c>
      <c r="D141" s="207" t="s">
        <v>363</v>
      </c>
      <c r="E141" s="208" t="s">
        <v>3272</v>
      </c>
      <c r="F141" s="209" t="s">
        <v>3273</v>
      </c>
      <c r="G141" s="210" t="s">
        <v>459</v>
      </c>
      <c r="H141" s="211">
        <v>90.48</v>
      </c>
      <c r="I141" s="212"/>
      <c r="J141" s="213">
        <f>ROUND(I141*H141,2)</f>
        <v>0</v>
      </c>
      <c r="K141" s="209" t="s">
        <v>367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8.4000000000000003E-4</v>
      </c>
      <c r="R141" s="216">
        <f>Q141*H141</f>
        <v>7.6003200000000007E-2</v>
      </c>
      <c r="S141" s="216">
        <v>0</v>
      </c>
      <c r="T141" s="217">
        <f>S141*H141</f>
        <v>0</v>
      </c>
      <c r="AR141" s="25" t="s">
        <v>147</v>
      </c>
      <c r="AT141" s="25" t="s">
        <v>363</v>
      </c>
      <c r="AU141" s="25" t="s">
        <v>79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147</v>
      </c>
      <c r="BM141" s="25" t="s">
        <v>512</v>
      </c>
    </row>
    <row r="142" spans="2:65" s="1" customFormat="1" ht="27">
      <c r="B142" s="42"/>
      <c r="C142" s="64"/>
      <c r="D142" s="219" t="s">
        <v>369</v>
      </c>
      <c r="E142" s="64"/>
      <c r="F142" s="220" t="s">
        <v>3575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79</v>
      </c>
    </row>
    <row r="143" spans="2:65" s="13" customFormat="1" ht="13.5">
      <c r="B143" s="233"/>
      <c r="C143" s="234"/>
      <c r="D143" s="219" t="s">
        <v>371</v>
      </c>
      <c r="E143" s="245" t="s">
        <v>21</v>
      </c>
      <c r="F143" s="246" t="s">
        <v>3576</v>
      </c>
      <c r="G143" s="234"/>
      <c r="H143" s="247">
        <v>65.28</v>
      </c>
      <c r="I143" s="239"/>
      <c r="J143" s="234"/>
      <c r="K143" s="234"/>
      <c r="L143" s="240"/>
      <c r="M143" s="241"/>
      <c r="N143" s="242"/>
      <c r="O143" s="242"/>
      <c r="P143" s="242"/>
      <c r="Q143" s="242"/>
      <c r="R143" s="242"/>
      <c r="S143" s="242"/>
      <c r="T143" s="243"/>
      <c r="AT143" s="244" t="s">
        <v>371</v>
      </c>
      <c r="AU143" s="244" t="s">
        <v>79</v>
      </c>
      <c r="AV143" s="13" t="s">
        <v>79</v>
      </c>
      <c r="AW143" s="13" t="s">
        <v>33</v>
      </c>
      <c r="AX143" s="13" t="s">
        <v>70</v>
      </c>
      <c r="AY143" s="244" t="s">
        <v>361</v>
      </c>
    </row>
    <row r="144" spans="2:65" s="13" customFormat="1" ht="13.5">
      <c r="B144" s="233"/>
      <c r="C144" s="234"/>
      <c r="D144" s="219" t="s">
        <v>371</v>
      </c>
      <c r="E144" s="245" t="s">
        <v>21</v>
      </c>
      <c r="F144" s="246" t="s">
        <v>3577</v>
      </c>
      <c r="G144" s="234"/>
      <c r="H144" s="247">
        <v>7.2</v>
      </c>
      <c r="I144" s="239"/>
      <c r="J144" s="234"/>
      <c r="K144" s="234"/>
      <c r="L144" s="240"/>
      <c r="M144" s="241"/>
      <c r="N144" s="242"/>
      <c r="O144" s="242"/>
      <c r="P144" s="242"/>
      <c r="Q144" s="242"/>
      <c r="R144" s="242"/>
      <c r="S144" s="242"/>
      <c r="T144" s="243"/>
      <c r="AT144" s="244" t="s">
        <v>371</v>
      </c>
      <c r="AU144" s="244" t="s">
        <v>79</v>
      </c>
      <c r="AV144" s="13" t="s">
        <v>79</v>
      </c>
      <c r="AW144" s="13" t="s">
        <v>33</v>
      </c>
      <c r="AX144" s="13" t="s">
        <v>70</v>
      </c>
      <c r="AY144" s="244" t="s">
        <v>361</v>
      </c>
    </row>
    <row r="145" spans="2:65" s="13" customFormat="1" ht="13.5">
      <c r="B145" s="233"/>
      <c r="C145" s="234"/>
      <c r="D145" s="219" t="s">
        <v>371</v>
      </c>
      <c r="E145" s="245" t="s">
        <v>21</v>
      </c>
      <c r="F145" s="246" t="s">
        <v>3578</v>
      </c>
      <c r="G145" s="234"/>
      <c r="H145" s="247">
        <v>9</v>
      </c>
      <c r="I145" s="239"/>
      <c r="J145" s="234"/>
      <c r="K145" s="234"/>
      <c r="L145" s="240"/>
      <c r="M145" s="241"/>
      <c r="N145" s="242"/>
      <c r="O145" s="242"/>
      <c r="P145" s="242"/>
      <c r="Q145" s="242"/>
      <c r="R145" s="242"/>
      <c r="S145" s="242"/>
      <c r="T145" s="243"/>
      <c r="AT145" s="244" t="s">
        <v>371</v>
      </c>
      <c r="AU145" s="244" t="s">
        <v>79</v>
      </c>
      <c r="AV145" s="13" t="s">
        <v>79</v>
      </c>
      <c r="AW145" s="13" t="s">
        <v>33</v>
      </c>
      <c r="AX145" s="13" t="s">
        <v>70</v>
      </c>
      <c r="AY145" s="244" t="s">
        <v>361</v>
      </c>
    </row>
    <row r="146" spans="2:65" s="13" customFormat="1" ht="13.5">
      <c r="B146" s="233"/>
      <c r="C146" s="234"/>
      <c r="D146" s="219" t="s">
        <v>371</v>
      </c>
      <c r="E146" s="245" t="s">
        <v>21</v>
      </c>
      <c r="F146" s="246" t="s">
        <v>3579</v>
      </c>
      <c r="G146" s="234"/>
      <c r="H146" s="247">
        <v>9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79</v>
      </c>
      <c r="AV146" s="13" t="s">
        <v>79</v>
      </c>
      <c r="AW146" s="13" t="s">
        <v>33</v>
      </c>
      <c r="AX146" s="13" t="s">
        <v>70</v>
      </c>
      <c r="AY146" s="244" t="s">
        <v>361</v>
      </c>
    </row>
    <row r="147" spans="2:65" s="14" customFormat="1" ht="13.5">
      <c r="B147" s="248"/>
      <c r="C147" s="249"/>
      <c r="D147" s="235" t="s">
        <v>371</v>
      </c>
      <c r="E147" s="250" t="s">
        <v>21</v>
      </c>
      <c r="F147" s="251" t="s">
        <v>2712</v>
      </c>
      <c r="G147" s="249"/>
      <c r="H147" s="252">
        <v>90.48</v>
      </c>
      <c r="I147" s="253"/>
      <c r="J147" s="249"/>
      <c r="K147" s="249"/>
      <c r="L147" s="254"/>
      <c r="M147" s="255"/>
      <c r="N147" s="256"/>
      <c r="O147" s="256"/>
      <c r="P147" s="256"/>
      <c r="Q147" s="256"/>
      <c r="R147" s="256"/>
      <c r="S147" s="256"/>
      <c r="T147" s="257"/>
      <c r="AT147" s="258" t="s">
        <v>371</v>
      </c>
      <c r="AU147" s="258" t="s">
        <v>79</v>
      </c>
      <c r="AV147" s="14" t="s">
        <v>147</v>
      </c>
      <c r="AW147" s="14" t="s">
        <v>33</v>
      </c>
      <c r="AX147" s="14" t="s">
        <v>77</v>
      </c>
      <c r="AY147" s="258" t="s">
        <v>361</v>
      </c>
    </row>
    <row r="148" spans="2:65" s="1" customFormat="1" ht="22.5" customHeight="1">
      <c r="B148" s="42"/>
      <c r="C148" s="207" t="s">
        <v>444</v>
      </c>
      <c r="D148" s="207" t="s">
        <v>363</v>
      </c>
      <c r="E148" s="208" t="s">
        <v>3276</v>
      </c>
      <c r="F148" s="209" t="s">
        <v>3277</v>
      </c>
      <c r="G148" s="210" t="s">
        <v>459</v>
      </c>
      <c r="H148" s="211">
        <v>90.48</v>
      </c>
      <c r="I148" s="212"/>
      <c r="J148" s="213">
        <f>ROUND(I148*H148,2)</f>
        <v>0</v>
      </c>
      <c r="K148" s="209" t="s">
        <v>367</v>
      </c>
      <c r="L148" s="62"/>
      <c r="M148" s="214" t="s">
        <v>21</v>
      </c>
      <c r="N148" s="215" t="s">
        <v>41</v>
      </c>
      <c r="O148" s="43"/>
      <c r="P148" s="216">
        <f>O148*H148</f>
        <v>0</v>
      </c>
      <c r="Q148" s="216">
        <v>0</v>
      </c>
      <c r="R148" s="216">
        <f>Q148*H148</f>
        <v>0</v>
      </c>
      <c r="S148" s="216">
        <v>0</v>
      </c>
      <c r="T148" s="217">
        <f>S148*H148</f>
        <v>0</v>
      </c>
      <c r="AR148" s="25" t="s">
        <v>147</v>
      </c>
      <c r="AT148" s="25" t="s">
        <v>363</v>
      </c>
      <c r="AU148" s="25" t="s">
        <v>79</v>
      </c>
      <c r="AY148" s="25" t="s">
        <v>361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25" t="s">
        <v>77</v>
      </c>
      <c r="BK148" s="218">
        <f>ROUND(I148*H148,2)</f>
        <v>0</v>
      </c>
      <c r="BL148" s="25" t="s">
        <v>147</v>
      </c>
      <c r="BM148" s="25" t="s">
        <v>526</v>
      </c>
    </row>
    <row r="149" spans="2:65" s="1" customFormat="1" ht="27">
      <c r="B149" s="42"/>
      <c r="C149" s="64"/>
      <c r="D149" s="235" t="s">
        <v>369</v>
      </c>
      <c r="E149" s="64"/>
      <c r="F149" s="285" t="s">
        <v>3580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369</v>
      </c>
      <c r="AU149" s="25" t="s">
        <v>79</v>
      </c>
    </row>
    <row r="150" spans="2:65" s="1" customFormat="1" ht="22.5" customHeight="1">
      <c r="B150" s="42"/>
      <c r="C150" s="207" t="s">
        <v>451</v>
      </c>
      <c r="D150" s="207" t="s">
        <v>363</v>
      </c>
      <c r="E150" s="208" t="s">
        <v>2716</v>
      </c>
      <c r="F150" s="209" t="s">
        <v>2717</v>
      </c>
      <c r="G150" s="210" t="s">
        <v>366</v>
      </c>
      <c r="H150" s="211">
        <v>42.27</v>
      </c>
      <c r="I150" s="212"/>
      <c r="J150" s="213">
        <f>ROUND(I150*H150,2)</f>
        <v>0</v>
      </c>
      <c r="K150" s="209" t="s">
        <v>367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0</v>
      </c>
      <c r="R150" s="216">
        <f>Q150*H150</f>
        <v>0</v>
      </c>
      <c r="S150" s="216">
        <v>0</v>
      </c>
      <c r="T150" s="217">
        <f>S150*H150</f>
        <v>0</v>
      </c>
      <c r="AR150" s="25" t="s">
        <v>147</v>
      </c>
      <c r="AT150" s="25" t="s">
        <v>363</v>
      </c>
      <c r="AU150" s="25" t="s">
        <v>79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147</v>
      </c>
      <c r="BM150" s="25" t="s">
        <v>545</v>
      </c>
    </row>
    <row r="151" spans="2:65" s="1" customFormat="1" ht="40.5">
      <c r="B151" s="42"/>
      <c r="C151" s="64"/>
      <c r="D151" s="219" t="s">
        <v>369</v>
      </c>
      <c r="E151" s="64"/>
      <c r="F151" s="220" t="s">
        <v>3581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79</v>
      </c>
    </row>
    <row r="152" spans="2:65" s="13" customFormat="1" ht="13.5">
      <c r="B152" s="233"/>
      <c r="C152" s="234"/>
      <c r="D152" s="219" t="s">
        <v>371</v>
      </c>
      <c r="E152" s="245" t="s">
        <v>21</v>
      </c>
      <c r="F152" s="246" t="s">
        <v>3582</v>
      </c>
      <c r="G152" s="234"/>
      <c r="H152" s="247">
        <v>42.27</v>
      </c>
      <c r="I152" s="239"/>
      <c r="J152" s="234"/>
      <c r="K152" s="234"/>
      <c r="L152" s="240"/>
      <c r="M152" s="241"/>
      <c r="N152" s="242"/>
      <c r="O152" s="242"/>
      <c r="P152" s="242"/>
      <c r="Q152" s="242"/>
      <c r="R152" s="242"/>
      <c r="S152" s="242"/>
      <c r="T152" s="243"/>
      <c r="AT152" s="244" t="s">
        <v>371</v>
      </c>
      <c r="AU152" s="244" t="s">
        <v>79</v>
      </c>
      <c r="AV152" s="13" t="s">
        <v>79</v>
      </c>
      <c r="AW152" s="13" t="s">
        <v>33</v>
      </c>
      <c r="AX152" s="13" t="s">
        <v>70</v>
      </c>
      <c r="AY152" s="244" t="s">
        <v>361</v>
      </c>
    </row>
    <row r="153" spans="2:65" s="14" customFormat="1" ht="13.5">
      <c r="B153" s="248"/>
      <c r="C153" s="249"/>
      <c r="D153" s="235" t="s">
        <v>371</v>
      </c>
      <c r="E153" s="250" t="s">
        <v>21</v>
      </c>
      <c r="F153" s="251" t="s">
        <v>2712</v>
      </c>
      <c r="G153" s="249"/>
      <c r="H153" s="252">
        <v>42.27</v>
      </c>
      <c r="I153" s="253"/>
      <c r="J153" s="249"/>
      <c r="K153" s="249"/>
      <c r="L153" s="254"/>
      <c r="M153" s="255"/>
      <c r="N153" s="256"/>
      <c r="O153" s="256"/>
      <c r="P153" s="256"/>
      <c r="Q153" s="256"/>
      <c r="R153" s="256"/>
      <c r="S153" s="256"/>
      <c r="T153" s="257"/>
      <c r="AT153" s="258" t="s">
        <v>371</v>
      </c>
      <c r="AU153" s="258" t="s">
        <v>79</v>
      </c>
      <c r="AV153" s="14" t="s">
        <v>147</v>
      </c>
      <c r="AW153" s="14" t="s">
        <v>33</v>
      </c>
      <c r="AX153" s="14" t="s">
        <v>77</v>
      </c>
      <c r="AY153" s="258" t="s">
        <v>361</v>
      </c>
    </row>
    <row r="154" spans="2:65" s="1" customFormat="1" ht="22.5" customHeight="1">
      <c r="B154" s="42"/>
      <c r="C154" s="207" t="s">
        <v>10</v>
      </c>
      <c r="D154" s="207" t="s">
        <v>363</v>
      </c>
      <c r="E154" s="208" t="s">
        <v>425</v>
      </c>
      <c r="F154" s="209" t="s">
        <v>426</v>
      </c>
      <c r="G154" s="210" t="s">
        <v>366</v>
      </c>
      <c r="H154" s="211">
        <v>14.978</v>
      </c>
      <c r="I154" s="212"/>
      <c r="J154" s="213">
        <f>ROUND(I154*H154,2)</f>
        <v>0</v>
      </c>
      <c r="K154" s="209" t="s">
        <v>367</v>
      </c>
      <c r="L154" s="62"/>
      <c r="M154" s="214" t="s">
        <v>21</v>
      </c>
      <c r="N154" s="215" t="s">
        <v>41</v>
      </c>
      <c r="O154" s="43"/>
      <c r="P154" s="216">
        <f>O154*H154</f>
        <v>0</v>
      </c>
      <c r="Q154" s="216">
        <v>0</v>
      </c>
      <c r="R154" s="216">
        <f>Q154*H154</f>
        <v>0</v>
      </c>
      <c r="S154" s="216">
        <v>0</v>
      </c>
      <c r="T154" s="217">
        <f>S154*H154</f>
        <v>0</v>
      </c>
      <c r="AR154" s="25" t="s">
        <v>147</v>
      </c>
      <c r="AT154" s="25" t="s">
        <v>363</v>
      </c>
      <c r="AU154" s="25" t="s">
        <v>79</v>
      </c>
      <c r="AY154" s="25" t="s">
        <v>361</v>
      </c>
      <c r="BE154" s="218">
        <f>IF(N154="základní",J154,0)</f>
        <v>0</v>
      </c>
      <c r="BF154" s="218">
        <f>IF(N154="snížená",J154,0)</f>
        <v>0</v>
      </c>
      <c r="BG154" s="218">
        <f>IF(N154="zákl. přenesená",J154,0)</f>
        <v>0</v>
      </c>
      <c r="BH154" s="218">
        <f>IF(N154="sníž. přenesená",J154,0)</f>
        <v>0</v>
      </c>
      <c r="BI154" s="218">
        <f>IF(N154="nulová",J154,0)</f>
        <v>0</v>
      </c>
      <c r="BJ154" s="25" t="s">
        <v>77</v>
      </c>
      <c r="BK154" s="218">
        <f>ROUND(I154*H154,2)</f>
        <v>0</v>
      </c>
      <c r="BL154" s="25" t="s">
        <v>147</v>
      </c>
      <c r="BM154" s="25" t="s">
        <v>563</v>
      </c>
    </row>
    <row r="155" spans="2:65" s="1" customFormat="1" ht="40.5">
      <c r="B155" s="42"/>
      <c r="C155" s="64"/>
      <c r="D155" s="219" t="s">
        <v>369</v>
      </c>
      <c r="E155" s="64"/>
      <c r="F155" s="220" t="s">
        <v>428</v>
      </c>
      <c r="G155" s="64"/>
      <c r="H155" s="64"/>
      <c r="I155" s="175"/>
      <c r="J155" s="64"/>
      <c r="K155" s="64"/>
      <c r="L155" s="62"/>
      <c r="M155" s="221"/>
      <c r="N155" s="43"/>
      <c r="O155" s="43"/>
      <c r="P155" s="43"/>
      <c r="Q155" s="43"/>
      <c r="R155" s="43"/>
      <c r="S155" s="43"/>
      <c r="T155" s="79"/>
      <c r="AT155" s="25" t="s">
        <v>369</v>
      </c>
      <c r="AU155" s="25" t="s">
        <v>79</v>
      </c>
    </row>
    <row r="156" spans="2:65" s="13" customFormat="1" ht="13.5">
      <c r="B156" s="233"/>
      <c r="C156" s="234"/>
      <c r="D156" s="219" t="s">
        <v>371</v>
      </c>
      <c r="E156" s="245" t="s">
        <v>21</v>
      </c>
      <c r="F156" s="246" t="s">
        <v>3583</v>
      </c>
      <c r="G156" s="234"/>
      <c r="H156" s="247">
        <v>3.41</v>
      </c>
      <c r="I156" s="239"/>
      <c r="J156" s="234"/>
      <c r="K156" s="234"/>
      <c r="L156" s="240"/>
      <c r="M156" s="241"/>
      <c r="N156" s="242"/>
      <c r="O156" s="242"/>
      <c r="P156" s="242"/>
      <c r="Q156" s="242"/>
      <c r="R156" s="242"/>
      <c r="S156" s="242"/>
      <c r="T156" s="243"/>
      <c r="AT156" s="244" t="s">
        <v>371</v>
      </c>
      <c r="AU156" s="244" t="s">
        <v>79</v>
      </c>
      <c r="AV156" s="13" t="s">
        <v>79</v>
      </c>
      <c r="AW156" s="13" t="s">
        <v>33</v>
      </c>
      <c r="AX156" s="13" t="s">
        <v>70</v>
      </c>
      <c r="AY156" s="244" t="s">
        <v>361</v>
      </c>
    </row>
    <row r="157" spans="2:65" s="13" customFormat="1" ht="13.5">
      <c r="B157" s="233"/>
      <c r="C157" s="234"/>
      <c r="D157" s="219" t="s">
        <v>371</v>
      </c>
      <c r="E157" s="245" t="s">
        <v>21</v>
      </c>
      <c r="F157" s="246" t="s">
        <v>3584</v>
      </c>
      <c r="G157" s="234"/>
      <c r="H157" s="247">
        <v>11.568</v>
      </c>
      <c r="I157" s="239"/>
      <c r="J157" s="234"/>
      <c r="K157" s="234"/>
      <c r="L157" s="240"/>
      <c r="M157" s="241"/>
      <c r="N157" s="242"/>
      <c r="O157" s="242"/>
      <c r="P157" s="242"/>
      <c r="Q157" s="242"/>
      <c r="R157" s="242"/>
      <c r="S157" s="242"/>
      <c r="T157" s="243"/>
      <c r="AT157" s="244" t="s">
        <v>371</v>
      </c>
      <c r="AU157" s="244" t="s">
        <v>79</v>
      </c>
      <c r="AV157" s="13" t="s">
        <v>79</v>
      </c>
      <c r="AW157" s="13" t="s">
        <v>33</v>
      </c>
      <c r="AX157" s="13" t="s">
        <v>70</v>
      </c>
      <c r="AY157" s="244" t="s">
        <v>361</v>
      </c>
    </row>
    <row r="158" spans="2:65" s="14" customFormat="1" ht="13.5">
      <c r="B158" s="248"/>
      <c r="C158" s="249"/>
      <c r="D158" s="235" t="s">
        <v>371</v>
      </c>
      <c r="E158" s="250" t="s">
        <v>272</v>
      </c>
      <c r="F158" s="251" t="s">
        <v>2712</v>
      </c>
      <c r="G158" s="249"/>
      <c r="H158" s="252">
        <v>14.978</v>
      </c>
      <c r="I158" s="253"/>
      <c r="J158" s="249"/>
      <c r="K158" s="249"/>
      <c r="L158" s="254"/>
      <c r="M158" s="255"/>
      <c r="N158" s="256"/>
      <c r="O158" s="256"/>
      <c r="P158" s="256"/>
      <c r="Q158" s="256"/>
      <c r="R158" s="256"/>
      <c r="S158" s="256"/>
      <c r="T158" s="257"/>
      <c r="AT158" s="258" t="s">
        <v>371</v>
      </c>
      <c r="AU158" s="258" t="s">
        <v>79</v>
      </c>
      <c r="AV158" s="14" t="s">
        <v>147</v>
      </c>
      <c r="AW158" s="14" t="s">
        <v>33</v>
      </c>
      <c r="AX158" s="14" t="s">
        <v>77</v>
      </c>
      <c r="AY158" s="258" t="s">
        <v>361</v>
      </c>
    </row>
    <row r="159" spans="2:65" s="1" customFormat="1" ht="31.5" customHeight="1">
      <c r="B159" s="42"/>
      <c r="C159" s="207" t="s">
        <v>464</v>
      </c>
      <c r="D159" s="207" t="s">
        <v>363</v>
      </c>
      <c r="E159" s="208" t="s">
        <v>431</v>
      </c>
      <c r="F159" s="209" t="s">
        <v>432</v>
      </c>
      <c r="G159" s="210" t="s">
        <v>366</v>
      </c>
      <c r="H159" s="211">
        <v>134.80199999999999</v>
      </c>
      <c r="I159" s="212"/>
      <c r="J159" s="213">
        <f>ROUND(I159*H159,2)</f>
        <v>0</v>
      </c>
      <c r="K159" s="209" t="s">
        <v>367</v>
      </c>
      <c r="L159" s="62"/>
      <c r="M159" s="214" t="s">
        <v>21</v>
      </c>
      <c r="N159" s="215" t="s">
        <v>41</v>
      </c>
      <c r="O159" s="43"/>
      <c r="P159" s="216">
        <f>O159*H159</f>
        <v>0</v>
      </c>
      <c r="Q159" s="216">
        <v>0</v>
      </c>
      <c r="R159" s="216">
        <f>Q159*H159</f>
        <v>0</v>
      </c>
      <c r="S159" s="216">
        <v>0</v>
      </c>
      <c r="T159" s="217">
        <f>S159*H159</f>
        <v>0</v>
      </c>
      <c r="AR159" s="25" t="s">
        <v>147</v>
      </c>
      <c r="AT159" s="25" t="s">
        <v>363</v>
      </c>
      <c r="AU159" s="25" t="s">
        <v>79</v>
      </c>
      <c r="AY159" s="25" t="s">
        <v>361</v>
      </c>
      <c r="BE159" s="218">
        <f>IF(N159="základní",J159,0)</f>
        <v>0</v>
      </c>
      <c r="BF159" s="218">
        <f>IF(N159="snížená",J159,0)</f>
        <v>0</v>
      </c>
      <c r="BG159" s="218">
        <f>IF(N159="zákl. přenesená",J159,0)</f>
        <v>0</v>
      </c>
      <c r="BH159" s="218">
        <f>IF(N159="sníž. přenesená",J159,0)</f>
        <v>0</v>
      </c>
      <c r="BI159" s="218">
        <f>IF(N159="nulová",J159,0)</f>
        <v>0</v>
      </c>
      <c r="BJ159" s="25" t="s">
        <v>77</v>
      </c>
      <c r="BK159" s="218">
        <f>ROUND(I159*H159,2)</f>
        <v>0</v>
      </c>
      <c r="BL159" s="25" t="s">
        <v>147</v>
      </c>
      <c r="BM159" s="25" t="s">
        <v>3585</v>
      </c>
    </row>
    <row r="160" spans="2:65" s="1" customFormat="1" ht="40.5">
      <c r="B160" s="42"/>
      <c r="C160" s="64"/>
      <c r="D160" s="219" t="s">
        <v>369</v>
      </c>
      <c r="E160" s="64"/>
      <c r="F160" s="220" t="s">
        <v>434</v>
      </c>
      <c r="G160" s="64"/>
      <c r="H160" s="64"/>
      <c r="I160" s="175"/>
      <c r="J160" s="64"/>
      <c r="K160" s="64"/>
      <c r="L160" s="62"/>
      <c r="M160" s="221"/>
      <c r="N160" s="43"/>
      <c r="O160" s="43"/>
      <c r="P160" s="43"/>
      <c r="Q160" s="43"/>
      <c r="R160" s="43"/>
      <c r="S160" s="43"/>
      <c r="T160" s="79"/>
      <c r="AT160" s="25" t="s">
        <v>369</v>
      </c>
      <c r="AU160" s="25" t="s">
        <v>79</v>
      </c>
    </row>
    <row r="161" spans="2:65" s="13" customFormat="1" ht="13.5">
      <c r="B161" s="233"/>
      <c r="C161" s="234"/>
      <c r="D161" s="219" t="s">
        <v>371</v>
      </c>
      <c r="E161" s="245" t="s">
        <v>21</v>
      </c>
      <c r="F161" s="246" t="s">
        <v>272</v>
      </c>
      <c r="G161" s="234"/>
      <c r="H161" s="247">
        <v>14.978</v>
      </c>
      <c r="I161" s="239"/>
      <c r="J161" s="234"/>
      <c r="K161" s="234"/>
      <c r="L161" s="240"/>
      <c r="M161" s="241"/>
      <c r="N161" s="242"/>
      <c r="O161" s="242"/>
      <c r="P161" s="242"/>
      <c r="Q161" s="242"/>
      <c r="R161" s="242"/>
      <c r="S161" s="242"/>
      <c r="T161" s="243"/>
      <c r="AT161" s="244" t="s">
        <v>371</v>
      </c>
      <c r="AU161" s="244" t="s">
        <v>79</v>
      </c>
      <c r="AV161" s="13" t="s">
        <v>79</v>
      </c>
      <c r="AW161" s="13" t="s">
        <v>33</v>
      </c>
      <c r="AX161" s="13" t="s">
        <v>77</v>
      </c>
      <c r="AY161" s="244" t="s">
        <v>361</v>
      </c>
    </row>
    <row r="162" spans="2:65" s="13" customFormat="1" ht="13.5">
      <c r="B162" s="233"/>
      <c r="C162" s="234"/>
      <c r="D162" s="235" t="s">
        <v>371</v>
      </c>
      <c r="E162" s="234"/>
      <c r="F162" s="237" t="s">
        <v>3586</v>
      </c>
      <c r="G162" s="234"/>
      <c r="H162" s="238">
        <v>134.80199999999999</v>
      </c>
      <c r="I162" s="239"/>
      <c r="J162" s="234"/>
      <c r="K162" s="234"/>
      <c r="L162" s="240"/>
      <c r="M162" s="241"/>
      <c r="N162" s="242"/>
      <c r="O162" s="242"/>
      <c r="P162" s="242"/>
      <c r="Q162" s="242"/>
      <c r="R162" s="242"/>
      <c r="S162" s="242"/>
      <c r="T162" s="243"/>
      <c r="AT162" s="244" t="s">
        <v>371</v>
      </c>
      <c r="AU162" s="244" t="s">
        <v>79</v>
      </c>
      <c r="AV162" s="13" t="s">
        <v>79</v>
      </c>
      <c r="AW162" s="13" t="s">
        <v>6</v>
      </c>
      <c r="AX162" s="13" t="s">
        <v>77</v>
      </c>
      <c r="AY162" s="244" t="s">
        <v>361</v>
      </c>
    </row>
    <row r="163" spans="2:65" s="1" customFormat="1" ht="22.5" customHeight="1">
      <c r="B163" s="42"/>
      <c r="C163" s="207" t="s">
        <v>470</v>
      </c>
      <c r="D163" s="207" t="s">
        <v>363</v>
      </c>
      <c r="E163" s="208" t="s">
        <v>441</v>
      </c>
      <c r="F163" s="209" t="s">
        <v>442</v>
      </c>
      <c r="G163" s="210" t="s">
        <v>366</v>
      </c>
      <c r="H163" s="211">
        <v>14.978</v>
      </c>
      <c r="I163" s="212"/>
      <c r="J163" s="213">
        <f>ROUND(I163*H163,2)</f>
        <v>0</v>
      </c>
      <c r="K163" s="209" t="s">
        <v>367</v>
      </c>
      <c r="L163" s="62"/>
      <c r="M163" s="214" t="s">
        <v>21</v>
      </c>
      <c r="N163" s="215" t="s">
        <v>41</v>
      </c>
      <c r="O163" s="43"/>
      <c r="P163" s="216">
        <f>O163*H163</f>
        <v>0</v>
      </c>
      <c r="Q163" s="216">
        <v>0</v>
      </c>
      <c r="R163" s="216">
        <f>Q163*H163</f>
        <v>0</v>
      </c>
      <c r="S163" s="216">
        <v>0</v>
      </c>
      <c r="T163" s="217">
        <f>S163*H163</f>
        <v>0</v>
      </c>
      <c r="AR163" s="25" t="s">
        <v>147</v>
      </c>
      <c r="AT163" s="25" t="s">
        <v>363</v>
      </c>
      <c r="AU163" s="25" t="s">
        <v>79</v>
      </c>
      <c r="AY163" s="25" t="s">
        <v>361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25" t="s">
        <v>77</v>
      </c>
      <c r="BK163" s="218">
        <f>ROUND(I163*H163,2)</f>
        <v>0</v>
      </c>
      <c r="BL163" s="25" t="s">
        <v>147</v>
      </c>
      <c r="BM163" s="25" t="s">
        <v>580</v>
      </c>
    </row>
    <row r="164" spans="2:65" s="1" customFormat="1" ht="13.5">
      <c r="B164" s="42"/>
      <c r="C164" s="64"/>
      <c r="D164" s="235" t="s">
        <v>369</v>
      </c>
      <c r="E164" s="64"/>
      <c r="F164" s="285" t="s">
        <v>442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369</v>
      </c>
      <c r="AU164" s="25" t="s">
        <v>79</v>
      </c>
    </row>
    <row r="165" spans="2:65" s="1" customFormat="1" ht="22.5" customHeight="1">
      <c r="B165" s="42"/>
      <c r="C165" s="207" t="s">
        <v>477</v>
      </c>
      <c r="D165" s="207" t="s">
        <v>363</v>
      </c>
      <c r="E165" s="208" t="s">
        <v>3587</v>
      </c>
      <c r="F165" s="209" t="s">
        <v>446</v>
      </c>
      <c r="G165" s="210" t="s">
        <v>366</v>
      </c>
      <c r="H165" s="211">
        <v>26.96</v>
      </c>
      <c r="I165" s="212"/>
      <c r="J165" s="213">
        <f>ROUND(I165*H165,2)</f>
        <v>0</v>
      </c>
      <c r="K165" s="209" t="s">
        <v>21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0</v>
      </c>
      <c r="R165" s="216">
        <f>Q165*H165</f>
        <v>0</v>
      </c>
      <c r="S165" s="216">
        <v>0</v>
      </c>
      <c r="T165" s="217">
        <f>S165*H165</f>
        <v>0</v>
      </c>
      <c r="AR165" s="25" t="s">
        <v>147</v>
      </c>
      <c r="AT165" s="25" t="s">
        <v>363</v>
      </c>
      <c r="AU165" s="25" t="s">
        <v>79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147</v>
      </c>
      <c r="BM165" s="25" t="s">
        <v>595</v>
      </c>
    </row>
    <row r="166" spans="2:65" s="1" customFormat="1" ht="13.5">
      <c r="B166" s="42"/>
      <c r="C166" s="64"/>
      <c r="D166" s="219" t="s">
        <v>369</v>
      </c>
      <c r="E166" s="64"/>
      <c r="F166" s="220" t="s">
        <v>446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79</v>
      </c>
    </row>
    <row r="167" spans="2:65" s="13" customFormat="1" ht="13.5">
      <c r="B167" s="233"/>
      <c r="C167" s="234"/>
      <c r="D167" s="219" t="s">
        <v>371</v>
      </c>
      <c r="E167" s="245" t="s">
        <v>21</v>
      </c>
      <c r="F167" s="246" t="s">
        <v>3588</v>
      </c>
      <c r="G167" s="234"/>
      <c r="H167" s="247">
        <v>26.96</v>
      </c>
      <c r="I167" s="239"/>
      <c r="J167" s="234"/>
      <c r="K167" s="234"/>
      <c r="L167" s="240"/>
      <c r="M167" s="241"/>
      <c r="N167" s="242"/>
      <c r="O167" s="242"/>
      <c r="P167" s="242"/>
      <c r="Q167" s="242"/>
      <c r="R167" s="242"/>
      <c r="S167" s="242"/>
      <c r="T167" s="243"/>
      <c r="AT167" s="244" t="s">
        <v>371</v>
      </c>
      <c r="AU167" s="244" t="s">
        <v>79</v>
      </c>
      <c r="AV167" s="13" t="s">
        <v>79</v>
      </c>
      <c r="AW167" s="13" t="s">
        <v>33</v>
      </c>
      <c r="AX167" s="13" t="s">
        <v>70</v>
      </c>
      <c r="AY167" s="244" t="s">
        <v>361</v>
      </c>
    </row>
    <row r="168" spans="2:65" s="14" customFormat="1" ht="13.5">
      <c r="B168" s="248"/>
      <c r="C168" s="249"/>
      <c r="D168" s="235" t="s">
        <v>371</v>
      </c>
      <c r="E168" s="250" t="s">
        <v>21</v>
      </c>
      <c r="F168" s="251" t="s">
        <v>2712</v>
      </c>
      <c r="G168" s="249"/>
      <c r="H168" s="252">
        <v>26.96</v>
      </c>
      <c r="I168" s="253"/>
      <c r="J168" s="249"/>
      <c r="K168" s="249"/>
      <c r="L168" s="254"/>
      <c r="M168" s="255"/>
      <c r="N168" s="256"/>
      <c r="O168" s="256"/>
      <c r="P168" s="256"/>
      <c r="Q168" s="256"/>
      <c r="R168" s="256"/>
      <c r="S168" s="256"/>
      <c r="T168" s="257"/>
      <c r="AT168" s="258" t="s">
        <v>371</v>
      </c>
      <c r="AU168" s="258" t="s">
        <v>79</v>
      </c>
      <c r="AV168" s="14" t="s">
        <v>147</v>
      </c>
      <c r="AW168" s="14" t="s">
        <v>33</v>
      </c>
      <c r="AX168" s="14" t="s">
        <v>77</v>
      </c>
      <c r="AY168" s="258" t="s">
        <v>361</v>
      </c>
    </row>
    <row r="169" spans="2:65" s="1" customFormat="1" ht="22.5" customHeight="1">
      <c r="B169" s="42"/>
      <c r="C169" s="207" t="s">
        <v>485</v>
      </c>
      <c r="D169" s="207" t="s">
        <v>363</v>
      </c>
      <c r="E169" s="208" t="s">
        <v>452</v>
      </c>
      <c r="F169" s="209" t="s">
        <v>453</v>
      </c>
      <c r="G169" s="210" t="s">
        <v>366</v>
      </c>
      <c r="H169" s="211">
        <v>27.292000000000002</v>
      </c>
      <c r="I169" s="212"/>
      <c r="J169" s="213">
        <f>ROUND(I169*H169,2)</f>
        <v>0</v>
      </c>
      <c r="K169" s="209" t="s">
        <v>367</v>
      </c>
      <c r="L169" s="62"/>
      <c r="M169" s="214" t="s">
        <v>21</v>
      </c>
      <c r="N169" s="215" t="s">
        <v>41</v>
      </c>
      <c r="O169" s="43"/>
      <c r="P169" s="216">
        <f>O169*H169</f>
        <v>0</v>
      </c>
      <c r="Q169" s="216">
        <v>0</v>
      </c>
      <c r="R169" s="216">
        <f>Q169*H169</f>
        <v>0</v>
      </c>
      <c r="S169" s="216">
        <v>0</v>
      </c>
      <c r="T169" s="217">
        <f>S169*H169</f>
        <v>0</v>
      </c>
      <c r="AR169" s="25" t="s">
        <v>147</v>
      </c>
      <c r="AT169" s="25" t="s">
        <v>363</v>
      </c>
      <c r="AU169" s="25" t="s">
        <v>79</v>
      </c>
      <c r="AY169" s="25" t="s">
        <v>361</v>
      </c>
      <c r="BE169" s="218">
        <f>IF(N169="základní",J169,0)</f>
        <v>0</v>
      </c>
      <c r="BF169" s="218">
        <f>IF(N169="snížená",J169,0)</f>
        <v>0</v>
      </c>
      <c r="BG169" s="218">
        <f>IF(N169="zákl. přenesená",J169,0)</f>
        <v>0</v>
      </c>
      <c r="BH169" s="218">
        <f>IF(N169="sníž. přenesená",J169,0)</f>
        <v>0</v>
      </c>
      <c r="BI169" s="218">
        <f>IF(N169="nulová",J169,0)</f>
        <v>0</v>
      </c>
      <c r="BJ169" s="25" t="s">
        <v>77</v>
      </c>
      <c r="BK169" s="218">
        <f>ROUND(I169*H169,2)</f>
        <v>0</v>
      </c>
      <c r="BL169" s="25" t="s">
        <v>147</v>
      </c>
      <c r="BM169" s="25" t="s">
        <v>611</v>
      </c>
    </row>
    <row r="170" spans="2:65" s="1" customFormat="1" ht="27">
      <c r="B170" s="42"/>
      <c r="C170" s="64"/>
      <c r="D170" s="219" t="s">
        <v>369</v>
      </c>
      <c r="E170" s="64"/>
      <c r="F170" s="220" t="s">
        <v>455</v>
      </c>
      <c r="G170" s="64"/>
      <c r="H170" s="64"/>
      <c r="I170" s="175"/>
      <c r="J170" s="64"/>
      <c r="K170" s="64"/>
      <c r="L170" s="62"/>
      <c r="M170" s="221"/>
      <c r="N170" s="43"/>
      <c r="O170" s="43"/>
      <c r="P170" s="43"/>
      <c r="Q170" s="43"/>
      <c r="R170" s="43"/>
      <c r="S170" s="43"/>
      <c r="T170" s="79"/>
      <c r="AT170" s="25" t="s">
        <v>369</v>
      </c>
      <c r="AU170" s="25" t="s">
        <v>79</v>
      </c>
    </row>
    <row r="171" spans="2:65" s="13" customFormat="1" ht="13.5">
      <c r="B171" s="233"/>
      <c r="C171" s="234"/>
      <c r="D171" s="219" t="s">
        <v>371</v>
      </c>
      <c r="E171" s="245" t="s">
        <v>21</v>
      </c>
      <c r="F171" s="246" t="s">
        <v>3582</v>
      </c>
      <c r="G171" s="234"/>
      <c r="H171" s="247">
        <v>42.27</v>
      </c>
      <c r="I171" s="239"/>
      <c r="J171" s="234"/>
      <c r="K171" s="234"/>
      <c r="L171" s="240"/>
      <c r="M171" s="241"/>
      <c r="N171" s="242"/>
      <c r="O171" s="242"/>
      <c r="P171" s="242"/>
      <c r="Q171" s="242"/>
      <c r="R171" s="242"/>
      <c r="S171" s="242"/>
      <c r="T171" s="243"/>
      <c r="AT171" s="244" t="s">
        <v>371</v>
      </c>
      <c r="AU171" s="244" t="s">
        <v>79</v>
      </c>
      <c r="AV171" s="13" t="s">
        <v>79</v>
      </c>
      <c r="AW171" s="13" t="s">
        <v>33</v>
      </c>
      <c r="AX171" s="13" t="s">
        <v>70</v>
      </c>
      <c r="AY171" s="244" t="s">
        <v>361</v>
      </c>
    </row>
    <row r="172" spans="2:65" s="13" customFormat="1" ht="13.5">
      <c r="B172" s="233"/>
      <c r="C172" s="234"/>
      <c r="D172" s="219" t="s">
        <v>371</v>
      </c>
      <c r="E172" s="245" t="s">
        <v>21</v>
      </c>
      <c r="F172" s="246" t="s">
        <v>3589</v>
      </c>
      <c r="G172" s="234"/>
      <c r="H172" s="247">
        <v>-14.978</v>
      </c>
      <c r="I172" s="239"/>
      <c r="J172" s="234"/>
      <c r="K172" s="234"/>
      <c r="L172" s="240"/>
      <c r="M172" s="241"/>
      <c r="N172" s="242"/>
      <c r="O172" s="242"/>
      <c r="P172" s="242"/>
      <c r="Q172" s="242"/>
      <c r="R172" s="242"/>
      <c r="S172" s="242"/>
      <c r="T172" s="243"/>
      <c r="AT172" s="244" t="s">
        <v>371</v>
      </c>
      <c r="AU172" s="244" t="s">
        <v>79</v>
      </c>
      <c r="AV172" s="13" t="s">
        <v>79</v>
      </c>
      <c r="AW172" s="13" t="s">
        <v>33</v>
      </c>
      <c r="AX172" s="13" t="s">
        <v>70</v>
      </c>
      <c r="AY172" s="244" t="s">
        <v>361</v>
      </c>
    </row>
    <row r="173" spans="2:65" s="14" customFormat="1" ht="13.5">
      <c r="B173" s="248"/>
      <c r="C173" s="249"/>
      <c r="D173" s="235" t="s">
        <v>371</v>
      </c>
      <c r="E173" s="250" t="s">
        <v>21</v>
      </c>
      <c r="F173" s="251" t="s">
        <v>2712</v>
      </c>
      <c r="G173" s="249"/>
      <c r="H173" s="252">
        <v>27.292000000000002</v>
      </c>
      <c r="I173" s="253"/>
      <c r="J173" s="249"/>
      <c r="K173" s="249"/>
      <c r="L173" s="254"/>
      <c r="M173" s="255"/>
      <c r="N173" s="256"/>
      <c r="O173" s="256"/>
      <c r="P173" s="256"/>
      <c r="Q173" s="256"/>
      <c r="R173" s="256"/>
      <c r="S173" s="256"/>
      <c r="T173" s="257"/>
      <c r="AT173" s="258" t="s">
        <v>371</v>
      </c>
      <c r="AU173" s="258" t="s">
        <v>79</v>
      </c>
      <c r="AV173" s="14" t="s">
        <v>147</v>
      </c>
      <c r="AW173" s="14" t="s">
        <v>33</v>
      </c>
      <c r="AX173" s="14" t="s">
        <v>77</v>
      </c>
      <c r="AY173" s="258" t="s">
        <v>361</v>
      </c>
    </row>
    <row r="174" spans="2:65" s="1" customFormat="1" ht="31.5" customHeight="1">
      <c r="B174" s="42"/>
      <c r="C174" s="207" t="s">
        <v>491</v>
      </c>
      <c r="D174" s="207" t="s">
        <v>363</v>
      </c>
      <c r="E174" s="208" t="s">
        <v>2729</v>
      </c>
      <c r="F174" s="209" t="s">
        <v>3590</v>
      </c>
      <c r="G174" s="210" t="s">
        <v>366</v>
      </c>
      <c r="H174" s="211">
        <v>11.568</v>
      </c>
      <c r="I174" s="212"/>
      <c r="J174" s="213">
        <f>ROUND(I174*H174,2)</f>
        <v>0</v>
      </c>
      <c r="K174" s="209" t="s">
        <v>21</v>
      </c>
      <c r="L174" s="62"/>
      <c r="M174" s="214" t="s">
        <v>21</v>
      </c>
      <c r="N174" s="215" t="s">
        <v>41</v>
      </c>
      <c r="O174" s="43"/>
      <c r="P174" s="216">
        <f>O174*H174</f>
        <v>0</v>
      </c>
      <c r="Q174" s="216">
        <v>0</v>
      </c>
      <c r="R174" s="216">
        <f>Q174*H174</f>
        <v>0</v>
      </c>
      <c r="S174" s="216">
        <v>0</v>
      </c>
      <c r="T174" s="217">
        <f>S174*H174</f>
        <v>0</v>
      </c>
      <c r="AR174" s="25" t="s">
        <v>147</v>
      </c>
      <c r="AT174" s="25" t="s">
        <v>363</v>
      </c>
      <c r="AU174" s="25" t="s">
        <v>79</v>
      </c>
      <c r="AY174" s="25" t="s">
        <v>361</v>
      </c>
      <c r="BE174" s="218">
        <f>IF(N174="základní",J174,0)</f>
        <v>0</v>
      </c>
      <c r="BF174" s="218">
        <f>IF(N174="snížená",J174,0)</f>
        <v>0</v>
      </c>
      <c r="BG174" s="218">
        <f>IF(N174="zákl. přenesená",J174,0)</f>
        <v>0</v>
      </c>
      <c r="BH174" s="218">
        <f>IF(N174="sníž. přenesená",J174,0)</f>
        <v>0</v>
      </c>
      <c r="BI174" s="218">
        <f>IF(N174="nulová",J174,0)</f>
        <v>0</v>
      </c>
      <c r="BJ174" s="25" t="s">
        <v>77</v>
      </c>
      <c r="BK174" s="218">
        <f>ROUND(I174*H174,2)</f>
        <v>0</v>
      </c>
      <c r="BL174" s="25" t="s">
        <v>147</v>
      </c>
      <c r="BM174" s="25" t="s">
        <v>626</v>
      </c>
    </row>
    <row r="175" spans="2:65" s="1" customFormat="1" ht="13.5">
      <c r="B175" s="42"/>
      <c r="C175" s="64"/>
      <c r="D175" s="219" t="s">
        <v>369</v>
      </c>
      <c r="E175" s="64"/>
      <c r="F175" s="220" t="s">
        <v>3590</v>
      </c>
      <c r="G175" s="64"/>
      <c r="H175" s="64"/>
      <c r="I175" s="175"/>
      <c r="J175" s="64"/>
      <c r="K175" s="64"/>
      <c r="L175" s="62"/>
      <c r="M175" s="221"/>
      <c r="N175" s="43"/>
      <c r="O175" s="43"/>
      <c r="P175" s="43"/>
      <c r="Q175" s="43"/>
      <c r="R175" s="43"/>
      <c r="S175" s="43"/>
      <c r="T175" s="79"/>
      <c r="AT175" s="25" t="s">
        <v>369</v>
      </c>
      <c r="AU175" s="25" t="s">
        <v>79</v>
      </c>
    </row>
    <row r="176" spans="2:65" s="13" customFormat="1" ht="13.5">
      <c r="B176" s="233"/>
      <c r="C176" s="234"/>
      <c r="D176" s="219" t="s">
        <v>371</v>
      </c>
      <c r="E176" s="245" t="s">
        <v>21</v>
      </c>
      <c r="F176" s="246" t="s">
        <v>3591</v>
      </c>
      <c r="G176" s="234"/>
      <c r="H176" s="247">
        <v>8.9760000000000009</v>
      </c>
      <c r="I176" s="239"/>
      <c r="J176" s="234"/>
      <c r="K176" s="234"/>
      <c r="L176" s="240"/>
      <c r="M176" s="241"/>
      <c r="N176" s="242"/>
      <c r="O176" s="242"/>
      <c r="P176" s="242"/>
      <c r="Q176" s="242"/>
      <c r="R176" s="242"/>
      <c r="S176" s="242"/>
      <c r="T176" s="243"/>
      <c r="AT176" s="244" t="s">
        <v>371</v>
      </c>
      <c r="AU176" s="244" t="s">
        <v>79</v>
      </c>
      <c r="AV176" s="13" t="s">
        <v>79</v>
      </c>
      <c r="AW176" s="13" t="s">
        <v>33</v>
      </c>
      <c r="AX176" s="13" t="s">
        <v>70</v>
      </c>
      <c r="AY176" s="244" t="s">
        <v>361</v>
      </c>
    </row>
    <row r="177" spans="2:65" s="13" customFormat="1" ht="13.5">
      <c r="B177" s="233"/>
      <c r="C177" s="234"/>
      <c r="D177" s="219" t="s">
        <v>371</v>
      </c>
      <c r="E177" s="245" t="s">
        <v>21</v>
      </c>
      <c r="F177" s="246" t="s">
        <v>3592</v>
      </c>
      <c r="G177" s="234"/>
      <c r="H177" s="247">
        <v>0.79200000000000004</v>
      </c>
      <c r="I177" s="239"/>
      <c r="J177" s="234"/>
      <c r="K177" s="234"/>
      <c r="L177" s="240"/>
      <c r="M177" s="241"/>
      <c r="N177" s="242"/>
      <c r="O177" s="242"/>
      <c r="P177" s="242"/>
      <c r="Q177" s="242"/>
      <c r="R177" s="242"/>
      <c r="S177" s="242"/>
      <c r="T177" s="243"/>
      <c r="AT177" s="244" t="s">
        <v>371</v>
      </c>
      <c r="AU177" s="244" t="s">
        <v>79</v>
      </c>
      <c r="AV177" s="13" t="s">
        <v>79</v>
      </c>
      <c r="AW177" s="13" t="s">
        <v>33</v>
      </c>
      <c r="AX177" s="13" t="s">
        <v>70</v>
      </c>
      <c r="AY177" s="244" t="s">
        <v>361</v>
      </c>
    </row>
    <row r="178" spans="2:65" s="13" customFormat="1" ht="13.5">
      <c r="B178" s="233"/>
      <c r="C178" s="234"/>
      <c r="D178" s="219" t="s">
        <v>371</v>
      </c>
      <c r="E178" s="245" t="s">
        <v>21</v>
      </c>
      <c r="F178" s="246" t="s">
        <v>3593</v>
      </c>
      <c r="G178" s="234"/>
      <c r="H178" s="247">
        <v>0.9</v>
      </c>
      <c r="I178" s="239"/>
      <c r="J178" s="234"/>
      <c r="K178" s="234"/>
      <c r="L178" s="240"/>
      <c r="M178" s="241"/>
      <c r="N178" s="242"/>
      <c r="O178" s="242"/>
      <c r="P178" s="242"/>
      <c r="Q178" s="242"/>
      <c r="R178" s="242"/>
      <c r="S178" s="242"/>
      <c r="T178" s="243"/>
      <c r="AT178" s="244" t="s">
        <v>371</v>
      </c>
      <c r="AU178" s="244" t="s">
        <v>79</v>
      </c>
      <c r="AV178" s="13" t="s">
        <v>79</v>
      </c>
      <c r="AW178" s="13" t="s">
        <v>33</v>
      </c>
      <c r="AX178" s="13" t="s">
        <v>70</v>
      </c>
      <c r="AY178" s="244" t="s">
        <v>361</v>
      </c>
    </row>
    <row r="179" spans="2:65" s="13" customFormat="1" ht="13.5">
      <c r="B179" s="233"/>
      <c r="C179" s="234"/>
      <c r="D179" s="219" t="s">
        <v>371</v>
      </c>
      <c r="E179" s="245" t="s">
        <v>21</v>
      </c>
      <c r="F179" s="246" t="s">
        <v>3594</v>
      </c>
      <c r="G179" s="234"/>
      <c r="H179" s="247">
        <v>0.9</v>
      </c>
      <c r="I179" s="239"/>
      <c r="J179" s="234"/>
      <c r="K179" s="234"/>
      <c r="L179" s="240"/>
      <c r="M179" s="241"/>
      <c r="N179" s="242"/>
      <c r="O179" s="242"/>
      <c r="P179" s="242"/>
      <c r="Q179" s="242"/>
      <c r="R179" s="242"/>
      <c r="S179" s="242"/>
      <c r="T179" s="243"/>
      <c r="AT179" s="244" t="s">
        <v>371</v>
      </c>
      <c r="AU179" s="244" t="s">
        <v>79</v>
      </c>
      <c r="AV179" s="13" t="s">
        <v>79</v>
      </c>
      <c r="AW179" s="13" t="s">
        <v>33</v>
      </c>
      <c r="AX179" s="13" t="s">
        <v>70</v>
      </c>
      <c r="AY179" s="244" t="s">
        <v>361</v>
      </c>
    </row>
    <row r="180" spans="2:65" s="14" customFormat="1" ht="13.5">
      <c r="B180" s="248"/>
      <c r="C180" s="249"/>
      <c r="D180" s="235" t="s">
        <v>371</v>
      </c>
      <c r="E180" s="250" t="s">
        <v>21</v>
      </c>
      <c r="F180" s="251" t="s">
        <v>2712</v>
      </c>
      <c r="G180" s="249"/>
      <c r="H180" s="252">
        <v>11.568</v>
      </c>
      <c r="I180" s="253"/>
      <c r="J180" s="249"/>
      <c r="K180" s="249"/>
      <c r="L180" s="254"/>
      <c r="M180" s="255"/>
      <c r="N180" s="256"/>
      <c r="O180" s="256"/>
      <c r="P180" s="256"/>
      <c r="Q180" s="256"/>
      <c r="R180" s="256"/>
      <c r="S180" s="256"/>
      <c r="T180" s="257"/>
      <c r="AT180" s="258" t="s">
        <v>371</v>
      </c>
      <c r="AU180" s="258" t="s">
        <v>79</v>
      </c>
      <c r="AV180" s="14" t="s">
        <v>147</v>
      </c>
      <c r="AW180" s="14" t="s">
        <v>33</v>
      </c>
      <c r="AX180" s="14" t="s">
        <v>77</v>
      </c>
      <c r="AY180" s="258" t="s">
        <v>361</v>
      </c>
    </row>
    <row r="181" spans="2:65" s="1" customFormat="1" ht="22.5" customHeight="1">
      <c r="B181" s="42"/>
      <c r="C181" s="273" t="s">
        <v>9</v>
      </c>
      <c r="D181" s="273" t="s">
        <v>952</v>
      </c>
      <c r="E181" s="274" t="s">
        <v>2732</v>
      </c>
      <c r="F181" s="275" t="s">
        <v>3595</v>
      </c>
      <c r="G181" s="276" t="s">
        <v>447</v>
      </c>
      <c r="H181" s="277">
        <v>21.864000000000001</v>
      </c>
      <c r="I181" s="278"/>
      <c r="J181" s="279">
        <f>ROUND(I181*H181,2)</f>
        <v>0</v>
      </c>
      <c r="K181" s="275" t="s">
        <v>367</v>
      </c>
      <c r="L181" s="280"/>
      <c r="M181" s="281" t="s">
        <v>21</v>
      </c>
      <c r="N181" s="282" t="s">
        <v>41</v>
      </c>
      <c r="O181" s="43"/>
      <c r="P181" s="216">
        <f>O181*H181</f>
        <v>0</v>
      </c>
      <c r="Q181" s="216">
        <v>0</v>
      </c>
      <c r="R181" s="216">
        <f>Q181*H181</f>
        <v>0</v>
      </c>
      <c r="S181" s="216">
        <v>0</v>
      </c>
      <c r="T181" s="217">
        <f>S181*H181</f>
        <v>0</v>
      </c>
      <c r="AR181" s="25" t="s">
        <v>417</v>
      </c>
      <c r="AT181" s="25" t="s">
        <v>952</v>
      </c>
      <c r="AU181" s="25" t="s">
        <v>79</v>
      </c>
      <c r="AY181" s="25" t="s">
        <v>361</v>
      </c>
      <c r="BE181" s="218">
        <f>IF(N181="základní",J181,0)</f>
        <v>0</v>
      </c>
      <c r="BF181" s="218">
        <f>IF(N181="snížená",J181,0)</f>
        <v>0</v>
      </c>
      <c r="BG181" s="218">
        <f>IF(N181="zákl. přenesená",J181,0)</f>
        <v>0</v>
      </c>
      <c r="BH181" s="218">
        <f>IF(N181="sníž. přenesená",J181,0)</f>
        <v>0</v>
      </c>
      <c r="BI181" s="218">
        <f>IF(N181="nulová",J181,0)</f>
        <v>0</v>
      </c>
      <c r="BJ181" s="25" t="s">
        <v>77</v>
      </c>
      <c r="BK181" s="218">
        <f>ROUND(I181*H181,2)</f>
        <v>0</v>
      </c>
      <c r="BL181" s="25" t="s">
        <v>147</v>
      </c>
      <c r="BM181" s="25" t="s">
        <v>638</v>
      </c>
    </row>
    <row r="182" spans="2:65" s="1" customFormat="1" ht="13.5">
      <c r="B182" s="42"/>
      <c r="C182" s="64"/>
      <c r="D182" s="219" t="s">
        <v>369</v>
      </c>
      <c r="E182" s="64"/>
      <c r="F182" s="220" t="s">
        <v>3596</v>
      </c>
      <c r="G182" s="64"/>
      <c r="H182" s="64"/>
      <c r="I182" s="175"/>
      <c r="J182" s="64"/>
      <c r="K182" s="64"/>
      <c r="L182" s="62"/>
      <c r="M182" s="221"/>
      <c r="N182" s="43"/>
      <c r="O182" s="43"/>
      <c r="P182" s="43"/>
      <c r="Q182" s="43"/>
      <c r="R182" s="43"/>
      <c r="S182" s="43"/>
      <c r="T182" s="79"/>
      <c r="AT182" s="25" t="s">
        <v>369</v>
      </c>
      <c r="AU182" s="25" t="s">
        <v>79</v>
      </c>
    </row>
    <row r="183" spans="2:65" s="13" customFormat="1" ht="13.5">
      <c r="B183" s="233"/>
      <c r="C183" s="234"/>
      <c r="D183" s="219" t="s">
        <v>371</v>
      </c>
      <c r="E183" s="245" t="s">
        <v>21</v>
      </c>
      <c r="F183" s="246" t="s">
        <v>3597</v>
      </c>
      <c r="G183" s="234"/>
      <c r="H183" s="247">
        <v>21.864000000000001</v>
      </c>
      <c r="I183" s="239"/>
      <c r="J183" s="234"/>
      <c r="K183" s="234"/>
      <c r="L183" s="240"/>
      <c r="M183" s="241"/>
      <c r="N183" s="242"/>
      <c r="O183" s="242"/>
      <c r="P183" s="242"/>
      <c r="Q183" s="242"/>
      <c r="R183" s="242"/>
      <c r="S183" s="242"/>
      <c r="T183" s="243"/>
      <c r="AT183" s="244" t="s">
        <v>371</v>
      </c>
      <c r="AU183" s="244" t="s">
        <v>79</v>
      </c>
      <c r="AV183" s="13" t="s">
        <v>79</v>
      </c>
      <c r="AW183" s="13" t="s">
        <v>33</v>
      </c>
      <c r="AX183" s="13" t="s">
        <v>70</v>
      </c>
      <c r="AY183" s="244" t="s">
        <v>361</v>
      </c>
    </row>
    <row r="184" spans="2:65" s="14" customFormat="1" ht="13.5">
      <c r="B184" s="248"/>
      <c r="C184" s="249"/>
      <c r="D184" s="235" t="s">
        <v>371</v>
      </c>
      <c r="E184" s="250" t="s">
        <v>21</v>
      </c>
      <c r="F184" s="251" t="s">
        <v>2712</v>
      </c>
      <c r="G184" s="249"/>
      <c r="H184" s="252">
        <v>21.864000000000001</v>
      </c>
      <c r="I184" s="253"/>
      <c r="J184" s="249"/>
      <c r="K184" s="249"/>
      <c r="L184" s="254"/>
      <c r="M184" s="255"/>
      <c r="N184" s="256"/>
      <c r="O184" s="256"/>
      <c r="P184" s="256"/>
      <c r="Q184" s="256"/>
      <c r="R184" s="256"/>
      <c r="S184" s="256"/>
      <c r="T184" s="257"/>
      <c r="AT184" s="258" t="s">
        <v>371</v>
      </c>
      <c r="AU184" s="258" t="s">
        <v>79</v>
      </c>
      <c r="AV184" s="14" t="s">
        <v>147</v>
      </c>
      <c r="AW184" s="14" t="s">
        <v>33</v>
      </c>
      <c r="AX184" s="14" t="s">
        <v>77</v>
      </c>
      <c r="AY184" s="258" t="s">
        <v>361</v>
      </c>
    </row>
    <row r="185" spans="2:65" s="1" customFormat="1" ht="22.5" customHeight="1">
      <c r="B185" s="42"/>
      <c r="C185" s="273" t="s">
        <v>501</v>
      </c>
      <c r="D185" s="273" t="s">
        <v>952</v>
      </c>
      <c r="E185" s="274" t="s">
        <v>3295</v>
      </c>
      <c r="F185" s="275" t="s">
        <v>3296</v>
      </c>
      <c r="G185" s="276" t="s">
        <v>685</v>
      </c>
      <c r="H185" s="277">
        <v>42.5</v>
      </c>
      <c r="I185" s="278"/>
      <c r="J185" s="279">
        <f>ROUND(I185*H185,2)</f>
        <v>0</v>
      </c>
      <c r="K185" s="275" t="s">
        <v>21</v>
      </c>
      <c r="L185" s="280"/>
      <c r="M185" s="281" t="s">
        <v>21</v>
      </c>
      <c r="N185" s="282" t="s">
        <v>41</v>
      </c>
      <c r="O185" s="43"/>
      <c r="P185" s="216">
        <f>O185*H185</f>
        <v>0</v>
      </c>
      <c r="Q185" s="216">
        <v>0</v>
      </c>
      <c r="R185" s="216">
        <f>Q185*H185</f>
        <v>0</v>
      </c>
      <c r="S185" s="216">
        <v>0</v>
      </c>
      <c r="T185" s="217">
        <f>S185*H185</f>
        <v>0</v>
      </c>
      <c r="AR185" s="25" t="s">
        <v>417</v>
      </c>
      <c r="AT185" s="25" t="s">
        <v>952</v>
      </c>
      <c r="AU185" s="25" t="s">
        <v>79</v>
      </c>
      <c r="AY185" s="25" t="s">
        <v>361</v>
      </c>
      <c r="BE185" s="218">
        <f>IF(N185="základní",J185,0)</f>
        <v>0</v>
      </c>
      <c r="BF185" s="218">
        <f>IF(N185="snížená",J185,0)</f>
        <v>0</v>
      </c>
      <c r="BG185" s="218">
        <f>IF(N185="zákl. přenesená",J185,0)</f>
        <v>0</v>
      </c>
      <c r="BH185" s="218">
        <f>IF(N185="sníž. přenesená",J185,0)</f>
        <v>0</v>
      </c>
      <c r="BI185" s="218">
        <f>IF(N185="nulová",J185,0)</f>
        <v>0</v>
      </c>
      <c r="BJ185" s="25" t="s">
        <v>77</v>
      </c>
      <c r="BK185" s="218">
        <f>ROUND(I185*H185,2)</f>
        <v>0</v>
      </c>
      <c r="BL185" s="25" t="s">
        <v>147</v>
      </c>
      <c r="BM185" s="25" t="s">
        <v>650</v>
      </c>
    </row>
    <row r="186" spans="2:65" s="1" customFormat="1" ht="13.5">
      <c r="B186" s="42"/>
      <c r="C186" s="64"/>
      <c r="D186" s="219" t="s">
        <v>369</v>
      </c>
      <c r="E186" s="64"/>
      <c r="F186" s="220" t="s">
        <v>3296</v>
      </c>
      <c r="G186" s="64"/>
      <c r="H186" s="64"/>
      <c r="I186" s="175"/>
      <c r="J186" s="64"/>
      <c r="K186" s="64"/>
      <c r="L186" s="62"/>
      <c r="M186" s="221"/>
      <c r="N186" s="43"/>
      <c r="O186" s="43"/>
      <c r="P186" s="43"/>
      <c r="Q186" s="43"/>
      <c r="R186" s="43"/>
      <c r="S186" s="43"/>
      <c r="T186" s="79"/>
      <c r="AT186" s="25" t="s">
        <v>369</v>
      </c>
      <c r="AU186" s="25" t="s">
        <v>79</v>
      </c>
    </row>
    <row r="187" spans="2:65" s="13" customFormat="1" ht="13.5">
      <c r="B187" s="233"/>
      <c r="C187" s="234"/>
      <c r="D187" s="219" t="s">
        <v>371</v>
      </c>
      <c r="E187" s="245" t="s">
        <v>21</v>
      </c>
      <c r="F187" s="246" t="s">
        <v>3598</v>
      </c>
      <c r="G187" s="234"/>
      <c r="H187" s="247">
        <v>42.5</v>
      </c>
      <c r="I187" s="239"/>
      <c r="J187" s="234"/>
      <c r="K187" s="234"/>
      <c r="L187" s="240"/>
      <c r="M187" s="241"/>
      <c r="N187" s="242"/>
      <c r="O187" s="242"/>
      <c r="P187" s="242"/>
      <c r="Q187" s="242"/>
      <c r="R187" s="242"/>
      <c r="S187" s="242"/>
      <c r="T187" s="243"/>
      <c r="AT187" s="244" t="s">
        <v>371</v>
      </c>
      <c r="AU187" s="244" t="s">
        <v>79</v>
      </c>
      <c r="AV187" s="13" t="s">
        <v>79</v>
      </c>
      <c r="AW187" s="13" t="s">
        <v>33</v>
      </c>
      <c r="AX187" s="13" t="s">
        <v>70</v>
      </c>
      <c r="AY187" s="244" t="s">
        <v>361</v>
      </c>
    </row>
    <row r="188" spans="2:65" s="14" customFormat="1" ht="13.5">
      <c r="B188" s="248"/>
      <c r="C188" s="249"/>
      <c r="D188" s="235" t="s">
        <v>371</v>
      </c>
      <c r="E188" s="250" t="s">
        <v>21</v>
      </c>
      <c r="F188" s="251" t="s">
        <v>2712</v>
      </c>
      <c r="G188" s="249"/>
      <c r="H188" s="252">
        <v>42.5</v>
      </c>
      <c r="I188" s="253"/>
      <c r="J188" s="249"/>
      <c r="K188" s="249"/>
      <c r="L188" s="254"/>
      <c r="M188" s="255"/>
      <c r="N188" s="256"/>
      <c r="O188" s="256"/>
      <c r="P188" s="256"/>
      <c r="Q188" s="256"/>
      <c r="R188" s="256"/>
      <c r="S188" s="256"/>
      <c r="T188" s="257"/>
      <c r="AT188" s="258" t="s">
        <v>371</v>
      </c>
      <c r="AU188" s="258" t="s">
        <v>79</v>
      </c>
      <c r="AV188" s="14" t="s">
        <v>147</v>
      </c>
      <c r="AW188" s="14" t="s">
        <v>33</v>
      </c>
      <c r="AX188" s="14" t="s">
        <v>77</v>
      </c>
      <c r="AY188" s="258" t="s">
        <v>361</v>
      </c>
    </row>
    <row r="189" spans="2:65" s="1" customFormat="1" ht="22.5" customHeight="1">
      <c r="B189" s="42"/>
      <c r="C189" s="273" t="s">
        <v>507</v>
      </c>
      <c r="D189" s="273" t="s">
        <v>952</v>
      </c>
      <c r="E189" s="274" t="s">
        <v>3297</v>
      </c>
      <c r="F189" s="275" t="s">
        <v>3298</v>
      </c>
      <c r="G189" s="276" t="s">
        <v>685</v>
      </c>
      <c r="H189" s="277">
        <v>35.020000000000003</v>
      </c>
      <c r="I189" s="278"/>
      <c r="J189" s="279">
        <f>ROUND(I189*H189,2)</f>
        <v>0</v>
      </c>
      <c r="K189" s="275" t="s">
        <v>21</v>
      </c>
      <c r="L189" s="280"/>
      <c r="M189" s="281" t="s">
        <v>21</v>
      </c>
      <c r="N189" s="282" t="s">
        <v>41</v>
      </c>
      <c r="O189" s="43"/>
      <c r="P189" s="216">
        <f>O189*H189</f>
        <v>0</v>
      </c>
      <c r="Q189" s="216">
        <v>0</v>
      </c>
      <c r="R189" s="216">
        <f>Q189*H189</f>
        <v>0</v>
      </c>
      <c r="S189" s="216">
        <v>0</v>
      </c>
      <c r="T189" s="217">
        <f>S189*H189</f>
        <v>0</v>
      </c>
      <c r="AR189" s="25" t="s">
        <v>417</v>
      </c>
      <c r="AT189" s="25" t="s">
        <v>952</v>
      </c>
      <c r="AU189" s="25" t="s">
        <v>79</v>
      </c>
      <c r="AY189" s="25" t="s">
        <v>361</v>
      </c>
      <c r="BE189" s="218">
        <f>IF(N189="základní",J189,0)</f>
        <v>0</v>
      </c>
      <c r="BF189" s="218">
        <f>IF(N189="snížená",J189,0)</f>
        <v>0</v>
      </c>
      <c r="BG189" s="218">
        <f>IF(N189="zákl. přenesená",J189,0)</f>
        <v>0</v>
      </c>
      <c r="BH189" s="218">
        <f>IF(N189="sníž. přenesená",J189,0)</f>
        <v>0</v>
      </c>
      <c r="BI189" s="218">
        <f>IF(N189="nulová",J189,0)</f>
        <v>0</v>
      </c>
      <c r="BJ189" s="25" t="s">
        <v>77</v>
      </c>
      <c r="BK189" s="218">
        <f>ROUND(I189*H189,2)</f>
        <v>0</v>
      </c>
      <c r="BL189" s="25" t="s">
        <v>147</v>
      </c>
      <c r="BM189" s="25" t="s">
        <v>662</v>
      </c>
    </row>
    <row r="190" spans="2:65" s="1" customFormat="1" ht="13.5">
      <c r="B190" s="42"/>
      <c r="C190" s="64"/>
      <c r="D190" s="219" t="s">
        <v>369</v>
      </c>
      <c r="E190" s="64"/>
      <c r="F190" s="220" t="s">
        <v>3298</v>
      </c>
      <c r="G190" s="64"/>
      <c r="H190" s="64"/>
      <c r="I190" s="175"/>
      <c r="J190" s="64"/>
      <c r="K190" s="64"/>
      <c r="L190" s="62"/>
      <c r="M190" s="221"/>
      <c r="N190" s="43"/>
      <c r="O190" s="43"/>
      <c r="P190" s="43"/>
      <c r="Q190" s="43"/>
      <c r="R190" s="43"/>
      <c r="S190" s="43"/>
      <c r="T190" s="79"/>
      <c r="AT190" s="25" t="s">
        <v>369</v>
      </c>
      <c r="AU190" s="25" t="s">
        <v>79</v>
      </c>
    </row>
    <row r="191" spans="2:65" s="13" customFormat="1" ht="13.5">
      <c r="B191" s="233"/>
      <c r="C191" s="234"/>
      <c r="D191" s="219" t="s">
        <v>371</v>
      </c>
      <c r="E191" s="245" t="s">
        <v>21</v>
      </c>
      <c r="F191" s="246" t="s">
        <v>3599</v>
      </c>
      <c r="G191" s="234"/>
      <c r="H191" s="247">
        <v>35.020000000000003</v>
      </c>
      <c r="I191" s="239"/>
      <c r="J191" s="234"/>
      <c r="K191" s="234"/>
      <c r="L191" s="240"/>
      <c r="M191" s="241"/>
      <c r="N191" s="242"/>
      <c r="O191" s="242"/>
      <c r="P191" s="242"/>
      <c r="Q191" s="242"/>
      <c r="R191" s="242"/>
      <c r="S191" s="242"/>
      <c r="T191" s="243"/>
      <c r="AT191" s="244" t="s">
        <v>371</v>
      </c>
      <c r="AU191" s="244" t="s">
        <v>79</v>
      </c>
      <c r="AV191" s="13" t="s">
        <v>79</v>
      </c>
      <c r="AW191" s="13" t="s">
        <v>33</v>
      </c>
      <c r="AX191" s="13" t="s">
        <v>70</v>
      </c>
      <c r="AY191" s="244" t="s">
        <v>361</v>
      </c>
    </row>
    <row r="192" spans="2:65" s="14" customFormat="1" ht="13.5">
      <c r="B192" s="248"/>
      <c r="C192" s="249"/>
      <c r="D192" s="219" t="s">
        <v>371</v>
      </c>
      <c r="E192" s="259" t="s">
        <v>21</v>
      </c>
      <c r="F192" s="260" t="s">
        <v>2712</v>
      </c>
      <c r="G192" s="249"/>
      <c r="H192" s="261">
        <v>35.020000000000003</v>
      </c>
      <c r="I192" s="253"/>
      <c r="J192" s="249"/>
      <c r="K192" s="249"/>
      <c r="L192" s="254"/>
      <c r="M192" s="255"/>
      <c r="N192" s="256"/>
      <c r="O192" s="256"/>
      <c r="P192" s="256"/>
      <c r="Q192" s="256"/>
      <c r="R192" s="256"/>
      <c r="S192" s="256"/>
      <c r="T192" s="257"/>
      <c r="AT192" s="258" t="s">
        <v>371</v>
      </c>
      <c r="AU192" s="258" t="s">
        <v>79</v>
      </c>
      <c r="AV192" s="14" t="s">
        <v>147</v>
      </c>
      <c r="AW192" s="14" t="s">
        <v>33</v>
      </c>
      <c r="AX192" s="14" t="s">
        <v>77</v>
      </c>
      <c r="AY192" s="258" t="s">
        <v>361</v>
      </c>
    </row>
    <row r="193" spans="2:65" s="11" customFormat="1" ht="29.85" customHeight="1">
      <c r="B193" s="190"/>
      <c r="C193" s="191"/>
      <c r="D193" s="204" t="s">
        <v>69</v>
      </c>
      <c r="E193" s="205" t="s">
        <v>147</v>
      </c>
      <c r="F193" s="205" t="s">
        <v>719</v>
      </c>
      <c r="G193" s="191"/>
      <c r="H193" s="191"/>
      <c r="I193" s="194"/>
      <c r="J193" s="206">
        <f>BK193</f>
        <v>0</v>
      </c>
      <c r="K193" s="191"/>
      <c r="L193" s="196"/>
      <c r="M193" s="197"/>
      <c r="N193" s="198"/>
      <c r="O193" s="198"/>
      <c r="P193" s="199">
        <f>SUM(P194:P200)</f>
        <v>0</v>
      </c>
      <c r="Q193" s="198"/>
      <c r="R193" s="199">
        <f>SUM(R194:R200)</f>
        <v>6.4475257000000008</v>
      </c>
      <c r="S193" s="198"/>
      <c r="T193" s="200">
        <f>SUM(T194:T200)</f>
        <v>0</v>
      </c>
      <c r="AR193" s="201" t="s">
        <v>77</v>
      </c>
      <c r="AT193" s="202" t="s">
        <v>69</v>
      </c>
      <c r="AU193" s="202" t="s">
        <v>77</v>
      </c>
      <c r="AY193" s="201" t="s">
        <v>361</v>
      </c>
      <c r="BK193" s="203">
        <f>SUM(BK194:BK200)</f>
        <v>0</v>
      </c>
    </row>
    <row r="194" spans="2:65" s="1" customFormat="1" ht="22.5" customHeight="1">
      <c r="B194" s="42"/>
      <c r="C194" s="207" t="s">
        <v>512</v>
      </c>
      <c r="D194" s="207" t="s">
        <v>363</v>
      </c>
      <c r="E194" s="208" t="s">
        <v>2735</v>
      </c>
      <c r="F194" s="209" t="s">
        <v>2736</v>
      </c>
      <c r="G194" s="210" t="s">
        <v>366</v>
      </c>
      <c r="H194" s="211">
        <v>3.41</v>
      </c>
      <c r="I194" s="212"/>
      <c r="J194" s="213">
        <f>ROUND(I194*H194,2)</f>
        <v>0</v>
      </c>
      <c r="K194" s="209" t="s">
        <v>367</v>
      </c>
      <c r="L194" s="62"/>
      <c r="M194" s="214" t="s">
        <v>21</v>
      </c>
      <c r="N194" s="215" t="s">
        <v>41</v>
      </c>
      <c r="O194" s="43"/>
      <c r="P194" s="216">
        <f>O194*H194</f>
        <v>0</v>
      </c>
      <c r="Q194" s="216">
        <v>1.8907700000000001</v>
      </c>
      <c r="R194" s="216">
        <f>Q194*H194</f>
        <v>6.4475257000000008</v>
      </c>
      <c r="S194" s="216">
        <v>0</v>
      </c>
      <c r="T194" s="217">
        <f>S194*H194</f>
        <v>0</v>
      </c>
      <c r="AR194" s="25" t="s">
        <v>147</v>
      </c>
      <c r="AT194" s="25" t="s">
        <v>363</v>
      </c>
      <c r="AU194" s="25" t="s">
        <v>79</v>
      </c>
      <c r="AY194" s="25" t="s">
        <v>361</v>
      </c>
      <c r="BE194" s="218">
        <f>IF(N194="základní",J194,0)</f>
        <v>0</v>
      </c>
      <c r="BF194" s="218">
        <f>IF(N194="snížená",J194,0)</f>
        <v>0</v>
      </c>
      <c r="BG194" s="218">
        <f>IF(N194="zákl. přenesená",J194,0)</f>
        <v>0</v>
      </c>
      <c r="BH194" s="218">
        <f>IF(N194="sníž. přenesená",J194,0)</f>
        <v>0</v>
      </c>
      <c r="BI194" s="218">
        <f>IF(N194="nulová",J194,0)</f>
        <v>0</v>
      </c>
      <c r="BJ194" s="25" t="s">
        <v>77</v>
      </c>
      <c r="BK194" s="218">
        <f>ROUND(I194*H194,2)</f>
        <v>0</v>
      </c>
      <c r="BL194" s="25" t="s">
        <v>147</v>
      </c>
      <c r="BM194" s="25" t="s">
        <v>675</v>
      </c>
    </row>
    <row r="195" spans="2:65" s="1" customFormat="1" ht="27">
      <c r="B195" s="42"/>
      <c r="C195" s="64"/>
      <c r="D195" s="219" t="s">
        <v>369</v>
      </c>
      <c r="E195" s="64"/>
      <c r="F195" s="220" t="s">
        <v>3600</v>
      </c>
      <c r="G195" s="64"/>
      <c r="H195" s="64"/>
      <c r="I195" s="175"/>
      <c r="J195" s="64"/>
      <c r="K195" s="64"/>
      <c r="L195" s="62"/>
      <c r="M195" s="221"/>
      <c r="N195" s="43"/>
      <c r="O195" s="43"/>
      <c r="P195" s="43"/>
      <c r="Q195" s="43"/>
      <c r="R195" s="43"/>
      <c r="S195" s="43"/>
      <c r="T195" s="79"/>
      <c r="AT195" s="25" t="s">
        <v>369</v>
      </c>
      <c r="AU195" s="25" t="s">
        <v>79</v>
      </c>
    </row>
    <row r="196" spans="2:65" s="13" customFormat="1" ht="13.5">
      <c r="B196" s="233"/>
      <c r="C196" s="234"/>
      <c r="D196" s="219" t="s">
        <v>371</v>
      </c>
      <c r="E196" s="245" t="s">
        <v>21</v>
      </c>
      <c r="F196" s="246" t="s">
        <v>3601</v>
      </c>
      <c r="G196" s="234"/>
      <c r="H196" s="247">
        <v>2.72</v>
      </c>
      <c r="I196" s="239"/>
      <c r="J196" s="234"/>
      <c r="K196" s="234"/>
      <c r="L196" s="240"/>
      <c r="M196" s="241"/>
      <c r="N196" s="242"/>
      <c r="O196" s="242"/>
      <c r="P196" s="242"/>
      <c r="Q196" s="242"/>
      <c r="R196" s="242"/>
      <c r="S196" s="242"/>
      <c r="T196" s="243"/>
      <c r="AT196" s="244" t="s">
        <v>371</v>
      </c>
      <c r="AU196" s="244" t="s">
        <v>79</v>
      </c>
      <c r="AV196" s="13" t="s">
        <v>79</v>
      </c>
      <c r="AW196" s="13" t="s">
        <v>33</v>
      </c>
      <c r="AX196" s="13" t="s">
        <v>70</v>
      </c>
      <c r="AY196" s="244" t="s">
        <v>361</v>
      </c>
    </row>
    <row r="197" spans="2:65" s="13" customFormat="1" ht="13.5">
      <c r="B197" s="233"/>
      <c r="C197" s="234"/>
      <c r="D197" s="219" t="s">
        <v>371</v>
      </c>
      <c r="E197" s="245" t="s">
        <v>21</v>
      </c>
      <c r="F197" s="246" t="s">
        <v>3602</v>
      </c>
      <c r="G197" s="234"/>
      <c r="H197" s="247">
        <v>0.24</v>
      </c>
      <c r="I197" s="239"/>
      <c r="J197" s="234"/>
      <c r="K197" s="234"/>
      <c r="L197" s="240"/>
      <c r="M197" s="241"/>
      <c r="N197" s="242"/>
      <c r="O197" s="242"/>
      <c r="P197" s="242"/>
      <c r="Q197" s="242"/>
      <c r="R197" s="242"/>
      <c r="S197" s="242"/>
      <c r="T197" s="243"/>
      <c r="AT197" s="244" t="s">
        <v>371</v>
      </c>
      <c r="AU197" s="244" t="s">
        <v>79</v>
      </c>
      <c r="AV197" s="13" t="s">
        <v>79</v>
      </c>
      <c r="AW197" s="13" t="s">
        <v>33</v>
      </c>
      <c r="AX197" s="13" t="s">
        <v>70</v>
      </c>
      <c r="AY197" s="244" t="s">
        <v>361</v>
      </c>
    </row>
    <row r="198" spans="2:65" s="13" customFormat="1" ht="13.5">
      <c r="B198" s="233"/>
      <c r="C198" s="234"/>
      <c r="D198" s="219" t="s">
        <v>371</v>
      </c>
      <c r="E198" s="245" t="s">
        <v>21</v>
      </c>
      <c r="F198" s="246" t="s">
        <v>3603</v>
      </c>
      <c r="G198" s="234"/>
      <c r="H198" s="247">
        <v>0.22500000000000001</v>
      </c>
      <c r="I198" s="239"/>
      <c r="J198" s="234"/>
      <c r="K198" s="234"/>
      <c r="L198" s="240"/>
      <c r="M198" s="241"/>
      <c r="N198" s="242"/>
      <c r="O198" s="242"/>
      <c r="P198" s="242"/>
      <c r="Q198" s="242"/>
      <c r="R198" s="242"/>
      <c r="S198" s="242"/>
      <c r="T198" s="243"/>
      <c r="AT198" s="244" t="s">
        <v>371</v>
      </c>
      <c r="AU198" s="244" t="s">
        <v>79</v>
      </c>
      <c r="AV198" s="13" t="s">
        <v>79</v>
      </c>
      <c r="AW198" s="13" t="s">
        <v>33</v>
      </c>
      <c r="AX198" s="13" t="s">
        <v>70</v>
      </c>
      <c r="AY198" s="244" t="s">
        <v>361</v>
      </c>
    </row>
    <row r="199" spans="2:65" s="13" customFormat="1" ht="13.5">
      <c r="B199" s="233"/>
      <c r="C199" s="234"/>
      <c r="D199" s="219" t="s">
        <v>371</v>
      </c>
      <c r="E199" s="245" t="s">
        <v>21</v>
      </c>
      <c r="F199" s="246" t="s">
        <v>3604</v>
      </c>
      <c r="G199" s="234"/>
      <c r="H199" s="247">
        <v>0.22500000000000001</v>
      </c>
      <c r="I199" s="239"/>
      <c r="J199" s="234"/>
      <c r="K199" s="234"/>
      <c r="L199" s="240"/>
      <c r="M199" s="241"/>
      <c r="N199" s="242"/>
      <c r="O199" s="242"/>
      <c r="P199" s="242"/>
      <c r="Q199" s="242"/>
      <c r="R199" s="242"/>
      <c r="S199" s="242"/>
      <c r="T199" s="243"/>
      <c r="AT199" s="244" t="s">
        <v>371</v>
      </c>
      <c r="AU199" s="244" t="s">
        <v>79</v>
      </c>
      <c r="AV199" s="13" t="s">
        <v>79</v>
      </c>
      <c r="AW199" s="13" t="s">
        <v>33</v>
      </c>
      <c r="AX199" s="13" t="s">
        <v>70</v>
      </c>
      <c r="AY199" s="244" t="s">
        <v>361</v>
      </c>
    </row>
    <row r="200" spans="2:65" s="14" customFormat="1" ht="13.5">
      <c r="B200" s="248"/>
      <c r="C200" s="249"/>
      <c r="D200" s="219" t="s">
        <v>371</v>
      </c>
      <c r="E200" s="259" t="s">
        <v>21</v>
      </c>
      <c r="F200" s="260" t="s">
        <v>2712</v>
      </c>
      <c r="G200" s="249"/>
      <c r="H200" s="261">
        <v>3.41</v>
      </c>
      <c r="I200" s="253"/>
      <c r="J200" s="249"/>
      <c r="K200" s="249"/>
      <c r="L200" s="254"/>
      <c r="M200" s="255"/>
      <c r="N200" s="256"/>
      <c r="O200" s="256"/>
      <c r="P200" s="256"/>
      <c r="Q200" s="256"/>
      <c r="R200" s="256"/>
      <c r="S200" s="256"/>
      <c r="T200" s="257"/>
      <c r="AT200" s="258" t="s">
        <v>371</v>
      </c>
      <c r="AU200" s="258" t="s">
        <v>79</v>
      </c>
      <c r="AV200" s="14" t="s">
        <v>147</v>
      </c>
      <c r="AW200" s="14" t="s">
        <v>33</v>
      </c>
      <c r="AX200" s="14" t="s">
        <v>77</v>
      </c>
      <c r="AY200" s="258" t="s">
        <v>361</v>
      </c>
    </row>
    <row r="201" spans="2:65" s="11" customFormat="1" ht="29.85" customHeight="1">
      <c r="B201" s="190"/>
      <c r="C201" s="191"/>
      <c r="D201" s="204" t="s">
        <v>69</v>
      </c>
      <c r="E201" s="205" t="s">
        <v>287</v>
      </c>
      <c r="F201" s="205" t="s">
        <v>3391</v>
      </c>
      <c r="G201" s="191"/>
      <c r="H201" s="191"/>
      <c r="I201" s="194"/>
      <c r="J201" s="206">
        <f>BK201</f>
        <v>0</v>
      </c>
      <c r="K201" s="191"/>
      <c r="L201" s="196"/>
      <c r="M201" s="197"/>
      <c r="N201" s="198"/>
      <c r="O201" s="198"/>
      <c r="P201" s="199">
        <f>SUM(P202:P227)</f>
        <v>0</v>
      </c>
      <c r="Q201" s="198"/>
      <c r="R201" s="199">
        <f>SUM(R202:R227)</f>
        <v>0.71760000000000002</v>
      </c>
      <c r="S201" s="198"/>
      <c r="T201" s="200">
        <f>SUM(T202:T227)</f>
        <v>0</v>
      </c>
      <c r="AR201" s="201" t="s">
        <v>77</v>
      </c>
      <c r="AT201" s="202" t="s">
        <v>69</v>
      </c>
      <c r="AU201" s="202" t="s">
        <v>77</v>
      </c>
      <c r="AY201" s="201" t="s">
        <v>361</v>
      </c>
      <c r="BK201" s="203">
        <f>SUM(BK202:BK227)</f>
        <v>0</v>
      </c>
    </row>
    <row r="202" spans="2:65" s="1" customFormat="1" ht="22.5" customHeight="1">
      <c r="B202" s="42"/>
      <c r="C202" s="207" t="s">
        <v>521</v>
      </c>
      <c r="D202" s="207" t="s">
        <v>363</v>
      </c>
      <c r="E202" s="208" t="s">
        <v>3605</v>
      </c>
      <c r="F202" s="209" t="s">
        <v>3606</v>
      </c>
      <c r="G202" s="210" t="s">
        <v>459</v>
      </c>
      <c r="H202" s="211">
        <v>9.3000000000000007</v>
      </c>
      <c r="I202" s="212"/>
      <c r="J202" s="213">
        <f>ROUND(I202*H202,2)</f>
        <v>0</v>
      </c>
      <c r="K202" s="209" t="s">
        <v>367</v>
      </c>
      <c r="L202" s="62"/>
      <c r="M202" s="214" t="s">
        <v>21</v>
      </c>
      <c r="N202" s="215" t="s">
        <v>41</v>
      </c>
      <c r="O202" s="43"/>
      <c r="P202" s="216">
        <f>O202*H202</f>
        <v>0</v>
      </c>
      <c r="Q202" s="216">
        <v>0</v>
      </c>
      <c r="R202" s="216">
        <f>Q202*H202</f>
        <v>0</v>
      </c>
      <c r="S202" s="216">
        <v>0</v>
      </c>
      <c r="T202" s="217">
        <f>S202*H202</f>
        <v>0</v>
      </c>
      <c r="AR202" s="25" t="s">
        <v>147</v>
      </c>
      <c r="AT202" s="25" t="s">
        <v>363</v>
      </c>
      <c r="AU202" s="25" t="s">
        <v>79</v>
      </c>
      <c r="AY202" s="25" t="s">
        <v>361</v>
      </c>
      <c r="BE202" s="218">
        <f>IF(N202="základní",J202,0)</f>
        <v>0</v>
      </c>
      <c r="BF202" s="218">
        <f>IF(N202="snížená",J202,0)</f>
        <v>0</v>
      </c>
      <c r="BG202" s="218">
        <f>IF(N202="zákl. přenesená",J202,0)</f>
        <v>0</v>
      </c>
      <c r="BH202" s="218">
        <f>IF(N202="sníž. přenesená",J202,0)</f>
        <v>0</v>
      </c>
      <c r="BI202" s="218">
        <f>IF(N202="nulová",J202,0)</f>
        <v>0</v>
      </c>
      <c r="BJ202" s="25" t="s">
        <v>77</v>
      </c>
      <c r="BK202" s="218">
        <f>ROUND(I202*H202,2)</f>
        <v>0</v>
      </c>
      <c r="BL202" s="25" t="s">
        <v>147</v>
      </c>
      <c r="BM202" s="25" t="s">
        <v>690</v>
      </c>
    </row>
    <row r="203" spans="2:65" s="1" customFormat="1" ht="13.5">
      <c r="B203" s="42"/>
      <c r="C203" s="64"/>
      <c r="D203" s="219" t="s">
        <v>369</v>
      </c>
      <c r="E203" s="64"/>
      <c r="F203" s="220" t="s">
        <v>3607</v>
      </c>
      <c r="G203" s="64"/>
      <c r="H203" s="64"/>
      <c r="I203" s="175"/>
      <c r="J203" s="64"/>
      <c r="K203" s="64"/>
      <c r="L203" s="62"/>
      <c r="M203" s="221"/>
      <c r="N203" s="43"/>
      <c r="O203" s="43"/>
      <c r="P203" s="43"/>
      <c r="Q203" s="43"/>
      <c r="R203" s="43"/>
      <c r="S203" s="43"/>
      <c r="T203" s="79"/>
      <c r="AT203" s="25" t="s">
        <v>369</v>
      </c>
      <c r="AU203" s="25" t="s">
        <v>79</v>
      </c>
    </row>
    <row r="204" spans="2:65" s="13" customFormat="1" ht="13.5">
      <c r="B204" s="233"/>
      <c r="C204" s="234"/>
      <c r="D204" s="219" t="s">
        <v>371</v>
      </c>
      <c r="E204" s="245" t="s">
        <v>21</v>
      </c>
      <c r="F204" s="246" t="s">
        <v>3608</v>
      </c>
      <c r="G204" s="234"/>
      <c r="H204" s="247">
        <v>9.3000000000000007</v>
      </c>
      <c r="I204" s="239"/>
      <c r="J204" s="234"/>
      <c r="K204" s="234"/>
      <c r="L204" s="240"/>
      <c r="M204" s="241"/>
      <c r="N204" s="242"/>
      <c r="O204" s="242"/>
      <c r="P204" s="242"/>
      <c r="Q204" s="242"/>
      <c r="R204" s="242"/>
      <c r="S204" s="242"/>
      <c r="T204" s="243"/>
      <c r="AT204" s="244" t="s">
        <v>371</v>
      </c>
      <c r="AU204" s="244" t="s">
        <v>79</v>
      </c>
      <c r="AV204" s="13" t="s">
        <v>79</v>
      </c>
      <c r="AW204" s="13" t="s">
        <v>33</v>
      </c>
      <c r="AX204" s="13" t="s">
        <v>70</v>
      </c>
      <c r="AY204" s="244" t="s">
        <v>361</v>
      </c>
    </row>
    <row r="205" spans="2:65" s="14" customFormat="1" ht="13.5">
      <c r="B205" s="248"/>
      <c r="C205" s="249"/>
      <c r="D205" s="235" t="s">
        <v>371</v>
      </c>
      <c r="E205" s="250" t="s">
        <v>21</v>
      </c>
      <c r="F205" s="251" t="s">
        <v>2712</v>
      </c>
      <c r="G205" s="249"/>
      <c r="H205" s="252">
        <v>9.3000000000000007</v>
      </c>
      <c r="I205" s="253"/>
      <c r="J205" s="249"/>
      <c r="K205" s="249"/>
      <c r="L205" s="254"/>
      <c r="M205" s="255"/>
      <c r="N205" s="256"/>
      <c r="O205" s="256"/>
      <c r="P205" s="256"/>
      <c r="Q205" s="256"/>
      <c r="R205" s="256"/>
      <c r="S205" s="256"/>
      <c r="T205" s="257"/>
      <c r="AT205" s="258" t="s">
        <v>371</v>
      </c>
      <c r="AU205" s="258" t="s">
        <v>79</v>
      </c>
      <c r="AV205" s="14" t="s">
        <v>147</v>
      </c>
      <c r="AW205" s="14" t="s">
        <v>33</v>
      </c>
      <c r="AX205" s="14" t="s">
        <v>77</v>
      </c>
      <c r="AY205" s="258" t="s">
        <v>361</v>
      </c>
    </row>
    <row r="206" spans="2:65" s="1" customFormat="1" ht="22.5" customHeight="1">
      <c r="B206" s="42"/>
      <c r="C206" s="207" t="s">
        <v>526</v>
      </c>
      <c r="D206" s="207" t="s">
        <v>363</v>
      </c>
      <c r="E206" s="208" t="s">
        <v>3395</v>
      </c>
      <c r="F206" s="209" t="s">
        <v>3609</v>
      </c>
      <c r="G206" s="210" t="s">
        <v>459</v>
      </c>
      <c r="H206" s="211">
        <v>9.3000000000000007</v>
      </c>
      <c r="I206" s="212"/>
      <c r="J206" s="213">
        <f>ROUND(I206*H206,2)</f>
        <v>0</v>
      </c>
      <c r="K206" s="209" t="s">
        <v>367</v>
      </c>
      <c r="L206" s="62"/>
      <c r="M206" s="214" t="s">
        <v>21</v>
      </c>
      <c r="N206" s="215" t="s">
        <v>41</v>
      </c>
      <c r="O206" s="43"/>
      <c r="P206" s="216">
        <f>O206*H206</f>
        <v>0</v>
      </c>
      <c r="Q206" s="216">
        <v>0</v>
      </c>
      <c r="R206" s="216">
        <f>Q206*H206</f>
        <v>0</v>
      </c>
      <c r="S206" s="216">
        <v>0</v>
      </c>
      <c r="T206" s="217">
        <f>S206*H206</f>
        <v>0</v>
      </c>
      <c r="AR206" s="25" t="s">
        <v>147</v>
      </c>
      <c r="AT206" s="25" t="s">
        <v>363</v>
      </c>
      <c r="AU206" s="25" t="s">
        <v>79</v>
      </c>
      <c r="AY206" s="25" t="s">
        <v>361</v>
      </c>
      <c r="BE206" s="218">
        <f>IF(N206="základní",J206,0)</f>
        <v>0</v>
      </c>
      <c r="BF206" s="218">
        <f>IF(N206="snížená",J206,0)</f>
        <v>0</v>
      </c>
      <c r="BG206" s="218">
        <f>IF(N206="zákl. přenesená",J206,0)</f>
        <v>0</v>
      </c>
      <c r="BH206" s="218">
        <f>IF(N206="sníž. přenesená",J206,0)</f>
        <v>0</v>
      </c>
      <c r="BI206" s="218">
        <f>IF(N206="nulová",J206,0)</f>
        <v>0</v>
      </c>
      <c r="BJ206" s="25" t="s">
        <v>77</v>
      </c>
      <c r="BK206" s="218">
        <f>ROUND(I206*H206,2)</f>
        <v>0</v>
      </c>
      <c r="BL206" s="25" t="s">
        <v>147</v>
      </c>
      <c r="BM206" s="25" t="s">
        <v>703</v>
      </c>
    </row>
    <row r="207" spans="2:65" s="1" customFormat="1" ht="27">
      <c r="B207" s="42"/>
      <c r="C207" s="64"/>
      <c r="D207" s="235" t="s">
        <v>369</v>
      </c>
      <c r="E207" s="64"/>
      <c r="F207" s="285" t="s">
        <v>3610</v>
      </c>
      <c r="G207" s="64"/>
      <c r="H207" s="64"/>
      <c r="I207" s="175"/>
      <c r="J207" s="64"/>
      <c r="K207" s="64"/>
      <c r="L207" s="62"/>
      <c r="M207" s="221"/>
      <c r="N207" s="43"/>
      <c r="O207" s="43"/>
      <c r="P207" s="43"/>
      <c r="Q207" s="43"/>
      <c r="R207" s="43"/>
      <c r="S207" s="43"/>
      <c r="T207" s="79"/>
      <c r="AT207" s="25" t="s">
        <v>369</v>
      </c>
      <c r="AU207" s="25" t="s">
        <v>79</v>
      </c>
    </row>
    <row r="208" spans="2:65" s="1" customFormat="1" ht="22.5" customHeight="1">
      <c r="B208" s="42"/>
      <c r="C208" s="207" t="s">
        <v>533</v>
      </c>
      <c r="D208" s="207" t="s">
        <v>363</v>
      </c>
      <c r="E208" s="208" t="s">
        <v>3397</v>
      </c>
      <c r="F208" s="209" t="s">
        <v>3611</v>
      </c>
      <c r="G208" s="210" t="s">
        <v>459</v>
      </c>
      <c r="H208" s="211">
        <v>9.3000000000000007</v>
      </c>
      <c r="I208" s="212"/>
      <c r="J208" s="213">
        <f>ROUND(I208*H208,2)</f>
        <v>0</v>
      </c>
      <c r="K208" s="209" t="s">
        <v>367</v>
      </c>
      <c r="L208" s="62"/>
      <c r="M208" s="214" t="s">
        <v>21</v>
      </c>
      <c r="N208" s="215" t="s">
        <v>41</v>
      </c>
      <c r="O208" s="43"/>
      <c r="P208" s="216">
        <f>O208*H208</f>
        <v>0</v>
      </c>
      <c r="Q208" s="216">
        <v>0</v>
      </c>
      <c r="R208" s="216">
        <f>Q208*H208</f>
        <v>0</v>
      </c>
      <c r="S208" s="216">
        <v>0</v>
      </c>
      <c r="T208" s="217">
        <f>S208*H208</f>
        <v>0</v>
      </c>
      <c r="AR208" s="25" t="s">
        <v>147</v>
      </c>
      <c r="AT208" s="25" t="s">
        <v>363</v>
      </c>
      <c r="AU208" s="25" t="s">
        <v>79</v>
      </c>
      <c r="AY208" s="25" t="s">
        <v>361</v>
      </c>
      <c r="BE208" s="218">
        <f>IF(N208="základní",J208,0)</f>
        <v>0</v>
      </c>
      <c r="BF208" s="218">
        <f>IF(N208="snížená",J208,0)</f>
        <v>0</v>
      </c>
      <c r="BG208" s="218">
        <f>IF(N208="zákl. přenesená",J208,0)</f>
        <v>0</v>
      </c>
      <c r="BH208" s="218">
        <f>IF(N208="sníž. přenesená",J208,0)</f>
        <v>0</v>
      </c>
      <c r="BI208" s="218">
        <f>IF(N208="nulová",J208,0)</f>
        <v>0</v>
      </c>
      <c r="BJ208" s="25" t="s">
        <v>77</v>
      </c>
      <c r="BK208" s="218">
        <f>ROUND(I208*H208,2)</f>
        <v>0</v>
      </c>
      <c r="BL208" s="25" t="s">
        <v>147</v>
      </c>
      <c r="BM208" s="25" t="s">
        <v>720</v>
      </c>
    </row>
    <row r="209" spans="2:65" s="1" customFormat="1" ht="27">
      <c r="B209" s="42"/>
      <c r="C209" s="64"/>
      <c r="D209" s="235" t="s">
        <v>369</v>
      </c>
      <c r="E209" s="64"/>
      <c r="F209" s="285" t="s">
        <v>3612</v>
      </c>
      <c r="G209" s="64"/>
      <c r="H209" s="64"/>
      <c r="I209" s="175"/>
      <c r="J209" s="64"/>
      <c r="K209" s="64"/>
      <c r="L209" s="62"/>
      <c r="M209" s="221"/>
      <c r="N209" s="43"/>
      <c r="O209" s="43"/>
      <c r="P209" s="43"/>
      <c r="Q209" s="43"/>
      <c r="R209" s="43"/>
      <c r="S209" s="43"/>
      <c r="T209" s="79"/>
      <c r="AT209" s="25" t="s">
        <v>369</v>
      </c>
      <c r="AU209" s="25" t="s">
        <v>79</v>
      </c>
    </row>
    <row r="210" spans="2:65" s="1" customFormat="1" ht="22.5" customHeight="1">
      <c r="B210" s="42"/>
      <c r="C210" s="207" t="s">
        <v>545</v>
      </c>
      <c r="D210" s="207" t="s">
        <v>363</v>
      </c>
      <c r="E210" s="208" t="s">
        <v>3399</v>
      </c>
      <c r="F210" s="209" t="s">
        <v>3400</v>
      </c>
      <c r="G210" s="210" t="s">
        <v>459</v>
      </c>
      <c r="H210" s="211">
        <v>6.1</v>
      </c>
      <c r="I210" s="212"/>
      <c r="J210" s="213">
        <f>ROUND(I210*H210,2)</f>
        <v>0</v>
      </c>
      <c r="K210" s="209" t="s">
        <v>367</v>
      </c>
      <c r="L210" s="62"/>
      <c r="M210" s="214" t="s">
        <v>21</v>
      </c>
      <c r="N210" s="215" t="s">
        <v>41</v>
      </c>
      <c r="O210" s="43"/>
      <c r="P210" s="216">
        <f>O210*H210</f>
        <v>0</v>
      </c>
      <c r="Q210" s="216">
        <v>0</v>
      </c>
      <c r="R210" s="216">
        <f>Q210*H210</f>
        <v>0</v>
      </c>
      <c r="S210" s="216">
        <v>0</v>
      </c>
      <c r="T210" s="217">
        <f>S210*H210</f>
        <v>0</v>
      </c>
      <c r="AR210" s="25" t="s">
        <v>147</v>
      </c>
      <c r="AT210" s="25" t="s">
        <v>363</v>
      </c>
      <c r="AU210" s="25" t="s">
        <v>79</v>
      </c>
      <c r="AY210" s="25" t="s">
        <v>361</v>
      </c>
      <c r="BE210" s="218">
        <f>IF(N210="základní",J210,0)</f>
        <v>0</v>
      </c>
      <c r="BF210" s="218">
        <f>IF(N210="snížená",J210,0)</f>
        <v>0</v>
      </c>
      <c r="BG210" s="218">
        <f>IF(N210="zákl. přenesená",J210,0)</f>
        <v>0</v>
      </c>
      <c r="BH210" s="218">
        <f>IF(N210="sníž. přenesená",J210,0)</f>
        <v>0</v>
      </c>
      <c r="BI210" s="218">
        <f>IF(N210="nulová",J210,0)</f>
        <v>0</v>
      </c>
      <c r="BJ210" s="25" t="s">
        <v>77</v>
      </c>
      <c r="BK210" s="218">
        <f>ROUND(I210*H210,2)</f>
        <v>0</v>
      </c>
      <c r="BL210" s="25" t="s">
        <v>147</v>
      </c>
      <c r="BM210" s="25" t="s">
        <v>743</v>
      </c>
    </row>
    <row r="211" spans="2:65" s="1" customFormat="1" ht="27">
      <c r="B211" s="42"/>
      <c r="C211" s="64"/>
      <c r="D211" s="219" t="s">
        <v>369</v>
      </c>
      <c r="E211" s="64"/>
      <c r="F211" s="220" t="s">
        <v>3613</v>
      </c>
      <c r="G211" s="64"/>
      <c r="H211" s="64"/>
      <c r="I211" s="175"/>
      <c r="J211" s="64"/>
      <c r="K211" s="64"/>
      <c r="L211" s="62"/>
      <c r="M211" s="221"/>
      <c r="N211" s="43"/>
      <c r="O211" s="43"/>
      <c r="P211" s="43"/>
      <c r="Q211" s="43"/>
      <c r="R211" s="43"/>
      <c r="S211" s="43"/>
      <c r="T211" s="79"/>
      <c r="AT211" s="25" t="s">
        <v>369</v>
      </c>
      <c r="AU211" s="25" t="s">
        <v>79</v>
      </c>
    </row>
    <row r="212" spans="2:65" s="13" customFormat="1" ht="13.5">
      <c r="B212" s="233"/>
      <c r="C212" s="234"/>
      <c r="D212" s="219" t="s">
        <v>371</v>
      </c>
      <c r="E212" s="245" t="s">
        <v>21</v>
      </c>
      <c r="F212" s="246" t="s">
        <v>3614</v>
      </c>
      <c r="G212" s="234"/>
      <c r="H212" s="247">
        <v>6.1</v>
      </c>
      <c r="I212" s="239"/>
      <c r="J212" s="234"/>
      <c r="K212" s="234"/>
      <c r="L212" s="240"/>
      <c r="M212" s="241"/>
      <c r="N212" s="242"/>
      <c r="O212" s="242"/>
      <c r="P212" s="242"/>
      <c r="Q212" s="242"/>
      <c r="R212" s="242"/>
      <c r="S212" s="242"/>
      <c r="T212" s="243"/>
      <c r="AT212" s="244" t="s">
        <v>371</v>
      </c>
      <c r="AU212" s="244" t="s">
        <v>79</v>
      </c>
      <c r="AV212" s="13" t="s">
        <v>79</v>
      </c>
      <c r="AW212" s="13" t="s">
        <v>33</v>
      </c>
      <c r="AX212" s="13" t="s">
        <v>70</v>
      </c>
      <c r="AY212" s="244" t="s">
        <v>361</v>
      </c>
    </row>
    <row r="213" spans="2:65" s="14" customFormat="1" ht="13.5">
      <c r="B213" s="248"/>
      <c r="C213" s="249"/>
      <c r="D213" s="235" t="s">
        <v>371</v>
      </c>
      <c r="E213" s="250" t="s">
        <v>21</v>
      </c>
      <c r="F213" s="251" t="s">
        <v>392</v>
      </c>
      <c r="G213" s="249"/>
      <c r="H213" s="252">
        <v>6.1</v>
      </c>
      <c r="I213" s="253"/>
      <c r="J213" s="249"/>
      <c r="K213" s="249"/>
      <c r="L213" s="254"/>
      <c r="M213" s="255"/>
      <c r="N213" s="256"/>
      <c r="O213" s="256"/>
      <c r="P213" s="256"/>
      <c r="Q213" s="256"/>
      <c r="R213" s="256"/>
      <c r="S213" s="256"/>
      <c r="T213" s="257"/>
      <c r="AT213" s="258" t="s">
        <v>371</v>
      </c>
      <c r="AU213" s="258" t="s">
        <v>79</v>
      </c>
      <c r="AV213" s="14" t="s">
        <v>147</v>
      </c>
      <c r="AW213" s="14" t="s">
        <v>33</v>
      </c>
      <c r="AX213" s="14" t="s">
        <v>77</v>
      </c>
      <c r="AY213" s="258" t="s">
        <v>361</v>
      </c>
    </row>
    <row r="214" spans="2:65" s="1" customFormat="1" ht="22.5" customHeight="1">
      <c r="B214" s="42"/>
      <c r="C214" s="207" t="s">
        <v>558</v>
      </c>
      <c r="D214" s="207" t="s">
        <v>363</v>
      </c>
      <c r="E214" s="208" t="s">
        <v>3615</v>
      </c>
      <c r="F214" s="209" t="s">
        <v>3616</v>
      </c>
      <c r="G214" s="210" t="s">
        <v>459</v>
      </c>
      <c r="H214" s="211">
        <v>6.1</v>
      </c>
      <c r="I214" s="212"/>
      <c r="J214" s="213">
        <f>ROUND(I214*H214,2)</f>
        <v>0</v>
      </c>
      <c r="K214" s="209" t="s">
        <v>367</v>
      </c>
      <c r="L214" s="62"/>
      <c r="M214" s="214" t="s">
        <v>21</v>
      </c>
      <c r="N214" s="215" t="s">
        <v>41</v>
      </c>
      <c r="O214" s="43"/>
      <c r="P214" s="216">
        <f>O214*H214</f>
        <v>0</v>
      </c>
      <c r="Q214" s="216">
        <v>0</v>
      </c>
      <c r="R214" s="216">
        <f>Q214*H214</f>
        <v>0</v>
      </c>
      <c r="S214" s="216">
        <v>0</v>
      </c>
      <c r="T214" s="217">
        <f>S214*H214</f>
        <v>0</v>
      </c>
      <c r="AR214" s="25" t="s">
        <v>147</v>
      </c>
      <c r="AT214" s="25" t="s">
        <v>363</v>
      </c>
      <c r="AU214" s="25" t="s">
        <v>79</v>
      </c>
      <c r="AY214" s="25" t="s">
        <v>361</v>
      </c>
      <c r="BE214" s="218">
        <f>IF(N214="základní",J214,0)</f>
        <v>0</v>
      </c>
      <c r="BF214" s="218">
        <f>IF(N214="snížená",J214,0)</f>
        <v>0</v>
      </c>
      <c r="BG214" s="218">
        <f>IF(N214="zákl. přenesená",J214,0)</f>
        <v>0</v>
      </c>
      <c r="BH214" s="218">
        <f>IF(N214="sníž. přenesená",J214,0)</f>
        <v>0</v>
      </c>
      <c r="BI214" s="218">
        <f>IF(N214="nulová",J214,0)</f>
        <v>0</v>
      </c>
      <c r="BJ214" s="25" t="s">
        <v>77</v>
      </c>
      <c r="BK214" s="218">
        <f>ROUND(I214*H214,2)</f>
        <v>0</v>
      </c>
      <c r="BL214" s="25" t="s">
        <v>147</v>
      </c>
      <c r="BM214" s="25" t="s">
        <v>754</v>
      </c>
    </row>
    <row r="215" spans="2:65" s="1" customFormat="1" ht="13.5">
      <c r="B215" s="42"/>
      <c r="C215" s="64"/>
      <c r="D215" s="235" t="s">
        <v>369</v>
      </c>
      <c r="E215" s="64"/>
      <c r="F215" s="285" t="s">
        <v>3617</v>
      </c>
      <c r="G215" s="64"/>
      <c r="H215" s="64"/>
      <c r="I215" s="175"/>
      <c r="J215" s="64"/>
      <c r="K215" s="64"/>
      <c r="L215" s="62"/>
      <c r="M215" s="221"/>
      <c r="N215" s="43"/>
      <c r="O215" s="43"/>
      <c r="P215" s="43"/>
      <c r="Q215" s="43"/>
      <c r="R215" s="43"/>
      <c r="S215" s="43"/>
      <c r="T215" s="79"/>
      <c r="AT215" s="25" t="s">
        <v>369</v>
      </c>
      <c r="AU215" s="25" t="s">
        <v>79</v>
      </c>
    </row>
    <row r="216" spans="2:65" s="1" customFormat="1" ht="31.5" customHeight="1">
      <c r="B216" s="42"/>
      <c r="C216" s="207" t="s">
        <v>563</v>
      </c>
      <c r="D216" s="207" t="s">
        <v>363</v>
      </c>
      <c r="E216" s="208" t="s">
        <v>3401</v>
      </c>
      <c r="F216" s="209" t="s">
        <v>3402</v>
      </c>
      <c r="G216" s="210" t="s">
        <v>459</v>
      </c>
      <c r="H216" s="211">
        <v>6.1</v>
      </c>
      <c r="I216" s="212"/>
      <c r="J216" s="213">
        <f>ROUND(I216*H216,2)</f>
        <v>0</v>
      </c>
      <c r="K216" s="209" t="s">
        <v>367</v>
      </c>
      <c r="L216" s="62"/>
      <c r="M216" s="214" t="s">
        <v>21</v>
      </c>
      <c r="N216" s="215" t="s">
        <v>41</v>
      </c>
      <c r="O216" s="43"/>
      <c r="P216" s="216">
        <f>O216*H216</f>
        <v>0</v>
      </c>
      <c r="Q216" s="216">
        <v>0</v>
      </c>
      <c r="R216" s="216">
        <f>Q216*H216</f>
        <v>0</v>
      </c>
      <c r="S216" s="216">
        <v>0</v>
      </c>
      <c r="T216" s="217">
        <f>S216*H216</f>
        <v>0</v>
      </c>
      <c r="AR216" s="25" t="s">
        <v>147</v>
      </c>
      <c r="AT216" s="25" t="s">
        <v>363</v>
      </c>
      <c r="AU216" s="25" t="s">
        <v>79</v>
      </c>
      <c r="AY216" s="25" t="s">
        <v>361</v>
      </c>
      <c r="BE216" s="218">
        <f>IF(N216="základní",J216,0)</f>
        <v>0</v>
      </c>
      <c r="BF216" s="218">
        <f>IF(N216="snížená",J216,0)</f>
        <v>0</v>
      </c>
      <c r="BG216" s="218">
        <f>IF(N216="zákl. přenesená",J216,0)</f>
        <v>0</v>
      </c>
      <c r="BH216" s="218">
        <f>IF(N216="sníž. přenesená",J216,0)</f>
        <v>0</v>
      </c>
      <c r="BI216" s="218">
        <f>IF(N216="nulová",J216,0)</f>
        <v>0</v>
      </c>
      <c r="BJ216" s="25" t="s">
        <v>77</v>
      </c>
      <c r="BK216" s="218">
        <f>ROUND(I216*H216,2)</f>
        <v>0</v>
      </c>
      <c r="BL216" s="25" t="s">
        <v>147</v>
      </c>
      <c r="BM216" s="25" t="s">
        <v>765</v>
      </c>
    </row>
    <row r="217" spans="2:65" s="1" customFormat="1" ht="27">
      <c r="B217" s="42"/>
      <c r="C217" s="64"/>
      <c r="D217" s="235" t="s">
        <v>369</v>
      </c>
      <c r="E217" s="64"/>
      <c r="F217" s="285" t="s">
        <v>3618</v>
      </c>
      <c r="G217" s="64"/>
      <c r="H217" s="64"/>
      <c r="I217" s="175"/>
      <c r="J217" s="64"/>
      <c r="K217" s="64"/>
      <c r="L217" s="62"/>
      <c r="M217" s="221"/>
      <c r="N217" s="43"/>
      <c r="O217" s="43"/>
      <c r="P217" s="43"/>
      <c r="Q217" s="43"/>
      <c r="R217" s="43"/>
      <c r="S217" s="43"/>
      <c r="T217" s="79"/>
      <c r="AT217" s="25" t="s">
        <v>369</v>
      </c>
      <c r="AU217" s="25" t="s">
        <v>79</v>
      </c>
    </row>
    <row r="218" spans="2:65" s="1" customFormat="1" ht="22.5" customHeight="1">
      <c r="B218" s="42"/>
      <c r="C218" s="207" t="s">
        <v>573</v>
      </c>
      <c r="D218" s="207" t="s">
        <v>363</v>
      </c>
      <c r="E218" s="208" t="s">
        <v>3403</v>
      </c>
      <c r="F218" s="209" t="s">
        <v>3404</v>
      </c>
      <c r="G218" s="210" t="s">
        <v>459</v>
      </c>
      <c r="H218" s="211">
        <v>6.1</v>
      </c>
      <c r="I218" s="212"/>
      <c r="J218" s="213">
        <f>ROUND(I218*H218,2)</f>
        <v>0</v>
      </c>
      <c r="K218" s="209" t="s">
        <v>367</v>
      </c>
      <c r="L218" s="62"/>
      <c r="M218" s="214" t="s">
        <v>21</v>
      </c>
      <c r="N218" s="215" t="s">
        <v>41</v>
      </c>
      <c r="O218" s="43"/>
      <c r="P218" s="216">
        <f>O218*H218</f>
        <v>0</v>
      </c>
      <c r="Q218" s="216">
        <v>0</v>
      </c>
      <c r="R218" s="216">
        <f>Q218*H218</f>
        <v>0</v>
      </c>
      <c r="S218" s="216">
        <v>0</v>
      </c>
      <c r="T218" s="217">
        <f>S218*H218</f>
        <v>0</v>
      </c>
      <c r="AR218" s="25" t="s">
        <v>147</v>
      </c>
      <c r="AT218" s="25" t="s">
        <v>363</v>
      </c>
      <c r="AU218" s="25" t="s">
        <v>79</v>
      </c>
      <c r="AY218" s="25" t="s">
        <v>361</v>
      </c>
      <c r="BE218" s="218">
        <f>IF(N218="základní",J218,0)</f>
        <v>0</v>
      </c>
      <c r="BF218" s="218">
        <f>IF(N218="snížená",J218,0)</f>
        <v>0</v>
      </c>
      <c r="BG218" s="218">
        <f>IF(N218="zákl. přenesená",J218,0)</f>
        <v>0</v>
      </c>
      <c r="BH218" s="218">
        <f>IF(N218="sníž. přenesená",J218,0)</f>
        <v>0</v>
      </c>
      <c r="BI218" s="218">
        <f>IF(N218="nulová",J218,0)</f>
        <v>0</v>
      </c>
      <c r="BJ218" s="25" t="s">
        <v>77</v>
      </c>
      <c r="BK218" s="218">
        <f>ROUND(I218*H218,2)</f>
        <v>0</v>
      </c>
      <c r="BL218" s="25" t="s">
        <v>147</v>
      </c>
      <c r="BM218" s="25" t="s">
        <v>785</v>
      </c>
    </row>
    <row r="219" spans="2:65" s="1" customFormat="1" ht="27">
      <c r="B219" s="42"/>
      <c r="C219" s="64"/>
      <c r="D219" s="235" t="s">
        <v>369</v>
      </c>
      <c r="E219" s="64"/>
      <c r="F219" s="285" t="s">
        <v>3619</v>
      </c>
      <c r="G219" s="64"/>
      <c r="H219" s="64"/>
      <c r="I219" s="175"/>
      <c r="J219" s="64"/>
      <c r="K219" s="64"/>
      <c r="L219" s="62"/>
      <c r="M219" s="221"/>
      <c r="N219" s="43"/>
      <c r="O219" s="43"/>
      <c r="P219" s="43"/>
      <c r="Q219" s="43"/>
      <c r="R219" s="43"/>
      <c r="S219" s="43"/>
      <c r="T219" s="79"/>
      <c r="AT219" s="25" t="s">
        <v>369</v>
      </c>
      <c r="AU219" s="25" t="s">
        <v>79</v>
      </c>
    </row>
    <row r="220" spans="2:65" s="1" customFormat="1" ht="22.5" customHeight="1">
      <c r="B220" s="42"/>
      <c r="C220" s="207" t="s">
        <v>580</v>
      </c>
      <c r="D220" s="207" t="s">
        <v>363</v>
      </c>
      <c r="E220" s="208" t="s">
        <v>3620</v>
      </c>
      <c r="F220" s="209" t="s">
        <v>3621</v>
      </c>
      <c r="G220" s="210" t="s">
        <v>685</v>
      </c>
      <c r="H220" s="211">
        <v>23.2</v>
      </c>
      <c r="I220" s="212"/>
      <c r="J220" s="213">
        <f>ROUND(I220*H220,2)</f>
        <v>0</v>
      </c>
      <c r="K220" s="209" t="s">
        <v>21</v>
      </c>
      <c r="L220" s="62"/>
      <c r="M220" s="214" t="s">
        <v>21</v>
      </c>
      <c r="N220" s="215" t="s">
        <v>41</v>
      </c>
      <c r="O220" s="43"/>
      <c r="P220" s="216">
        <f>O220*H220</f>
        <v>0</v>
      </c>
      <c r="Q220" s="216">
        <v>0</v>
      </c>
      <c r="R220" s="216">
        <f>Q220*H220</f>
        <v>0</v>
      </c>
      <c r="S220" s="216">
        <v>0</v>
      </c>
      <c r="T220" s="217">
        <f>S220*H220</f>
        <v>0</v>
      </c>
      <c r="AR220" s="25" t="s">
        <v>147</v>
      </c>
      <c r="AT220" s="25" t="s">
        <v>363</v>
      </c>
      <c r="AU220" s="25" t="s">
        <v>79</v>
      </c>
      <c r="AY220" s="25" t="s">
        <v>361</v>
      </c>
      <c r="BE220" s="218">
        <f>IF(N220="základní",J220,0)</f>
        <v>0</v>
      </c>
      <c r="BF220" s="218">
        <f>IF(N220="snížená",J220,0)</f>
        <v>0</v>
      </c>
      <c r="BG220" s="218">
        <f>IF(N220="zákl. přenesená",J220,0)</f>
        <v>0</v>
      </c>
      <c r="BH220" s="218">
        <f>IF(N220="sníž. přenesená",J220,0)</f>
        <v>0</v>
      </c>
      <c r="BI220" s="218">
        <f>IF(N220="nulová",J220,0)</f>
        <v>0</v>
      </c>
      <c r="BJ220" s="25" t="s">
        <v>77</v>
      </c>
      <c r="BK220" s="218">
        <f>ROUND(I220*H220,2)</f>
        <v>0</v>
      </c>
      <c r="BL220" s="25" t="s">
        <v>147</v>
      </c>
      <c r="BM220" s="25" t="s">
        <v>804</v>
      </c>
    </row>
    <row r="221" spans="2:65" s="1" customFormat="1" ht="13.5">
      <c r="B221" s="42"/>
      <c r="C221" s="64"/>
      <c r="D221" s="235" t="s">
        <v>369</v>
      </c>
      <c r="E221" s="64"/>
      <c r="F221" s="285" t="s">
        <v>3621</v>
      </c>
      <c r="G221" s="64"/>
      <c r="H221" s="64"/>
      <c r="I221" s="175"/>
      <c r="J221" s="64"/>
      <c r="K221" s="64"/>
      <c r="L221" s="62"/>
      <c r="M221" s="221"/>
      <c r="N221" s="43"/>
      <c r="O221" s="43"/>
      <c r="P221" s="43"/>
      <c r="Q221" s="43"/>
      <c r="R221" s="43"/>
      <c r="S221" s="43"/>
      <c r="T221" s="79"/>
      <c r="AT221" s="25" t="s">
        <v>369</v>
      </c>
      <c r="AU221" s="25" t="s">
        <v>79</v>
      </c>
    </row>
    <row r="222" spans="2:65" s="1" customFormat="1" ht="22.5" customHeight="1">
      <c r="B222" s="42"/>
      <c r="C222" s="207" t="s">
        <v>588</v>
      </c>
      <c r="D222" s="207" t="s">
        <v>363</v>
      </c>
      <c r="E222" s="208" t="s">
        <v>3407</v>
      </c>
      <c r="F222" s="209" t="s">
        <v>3408</v>
      </c>
      <c r="G222" s="210" t="s">
        <v>459</v>
      </c>
      <c r="H222" s="211">
        <v>3.2</v>
      </c>
      <c r="I222" s="212"/>
      <c r="J222" s="213">
        <f>ROUND(I222*H222,2)</f>
        <v>0</v>
      </c>
      <c r="K222" s="209" t="s">
        <v>367</v>
      </c>
      <c r="L222" s="62"/>
      <c r="M222" s="214" t="s">
        <v>21</v>
      </c>
      <c r="N222" s="215" t="s">
        <v>41</v>
      </c>
      <c r="O222" s="43"/>
      <c r="P222" s="216">
        <f>O222*H222</f>
        <v>0</v>
      </c>
      <c r="Q222" s="216">
        <v>8.4250000000000005E-2</v>
      </c>
      <c r="R222" s="216">
        <f>Q222*H222</f>
        <v>0.26960000000000001</v>
      </c>
      <c r="S222" s="216">
        <v>0</v>
      </c>
      <c r="T222" s="217">
        <f>S222*H222</f>
        <v>0</v>
      </c>
      <c r="AR222" s="25" t="s">
        <v>147</v>
      </c>
      <c r="AT222" s="25" t="s">
        <v>363</v>
      </c>
      <c r="AU222" s="25" t="s">
        <v>79</v>
      </c>
      <c r="AY222" s="25" t="s">
        <v>361</v>
      </c>
      <c r="BE222" s="218">
        <f>IF(N222="základní",J222,0)</f>
        <v>0</v>
      </c>
      <c r="BF222" s="218">
        <f>IF(N222="snížená",J222,0)</f>
        <v>0</v>
      </c>
      <c r="BG222" s="218">
        <f>IF(N222="zákl. přenesená",J222,0)</f>
        <v>0</v>
      </c>
      <c r="BH222" s="218">
        <f>IF(N222="sníž. přenesená",J222,0)</f>
        <v>0</v>
      </c>
      <c r="BI222" s="218">
        <f>IF(N222="nulová",J222,0)</f>
        <v>0</v>
      </c>
      <c r="BJ222" s="25" t="s">
        <v>77</v>
      </c>
      <c r="BK222" s="218">
        <f>ROUND(I222*H222,2)</f>
        <v>0</v>
      </c>
      <c r="BL222" s="25" t="s">
        <v>147</v>
      </c>
      <c r="BM222" s="25" t="s">
        <v>820</v>
      </c>
    </row>
    <row r="223" spans="2:65" s="1" customFormat="1" ht="40.5">
      <c r="B223" s="42"/>
      <c r="C223" s="64"/>
      <c r="D223" s="219" t="s">
        <v>369</v>
      </c>
      <c r="E223" s="64"/>
      <c r="F223" s="220" t="s">
        <v>3622</v>
      </c>
      <c r="G223" s="64"/>
      <c r="H223" s="64"/>
      <c r="I223" s="175"/>
      <c r="J223" s="64"/>
      <c r="K223" s="64"/>
      <c r="L223" s="62"/>
      <c r="M223" s="221"/>
      <c r="N223" s="43"/>
      <c r="O223" s="43"/>
      <c r="P223" s="43"/>
      <c r="Q223" s="43"/>
      <c r="R223" s="43"/>
      <c r="S223" s="43"/>
      <c r="T223" s="79"/>
      <c r="AT223" s="25" t="s">
        <v>369</v>
      </c>
      <c r="AU223" s="25" t="s">
        <v>79</v>
      </c>
    </row>
    <row r="224" spans="2:65" s="13" customFormat="1" ht="13.5">
      <c r="B224" s="233"/>
      <c r="C224" s="234"/>
      <c r="D224" s="219" t="s">
        <v>371</v>
      </c>
      <c r="E224" s="245" t="s">
        <v>21</v>
      </c>
      <c r="F224" s="246" t="s">
        <v>3623</v>
      </c>
      <c r="G224" s="234"/>
      <c r="H224" s="247">
        <v>3.2</v>
      </c>
      <c r="I224" s="239"/>
      <c r="J224" s="234"/>
      <c r="K224" s="234"/>
      <c r="L224" s="240"/>
      <c r="M224" s="241"/>
      <c r="N224" s="242"/>
      <c r="O224" s="242"/>
      <c r="P224" s="242"/>
      <c r="Q224" s="242"/>
      <c r="R224" s="242"/>
      <c r="S224" s="242"/>
      <c r="T224" s="243"/>
      <c r="AT224" s="244" t="s">
        <v>371</v>
      </c>
      <c r="AU224" s="244" t="s">
        <v>79</v>
      </c>
      <c r="AV224" s="13" t="s">
        <v>79</v>
      </c>
      <c r="AW224" s="13" t="s">
        <v>33</v>
      </c>
      <c r="AX224" s="13" t="s">
        <v>70</v>
      </c>
      <c r="AY224" s="244" t="s">
        <v>361</v>
      </c>
    </row>
    <row r="225" spans="2:65" s="14" customFormat="1" ht="13.5">
      <c r="B225" s="248"/>
      <c r="C225" s="249"/>
      <c r="D225" s="235" t="s">
        <v>371</v>
      </c>
      <c r="E225" s="250" t="s">
        <v>21</v>
      </c>
      <c r="F225" s="251" t="s">
        <v>2712</v>
      </c>
      <c r="G225" s="249"/>
      <c r="H225" s="252">
        <v>3.2</v>
      </c>
      <c r="I225" s="253"/>
      <c r="J225" s="249"/>
      <c r="K225" s="249"/>
      <c r="L225" s="254"/>
      <c r="M225" s="255"/>
      <c r="N225" s="256"/>
      <c r="O225" s="256"/>
      <c r="P225" s="256"/>
      <c r="Q225" s="256"/>
      <c r="R225" s="256"/>
      <c r="S225" s="256"/>
      <c r="T225" s="257"/>
      <c r="AT225" s="258" t="s">
        <v>371</v>
      </c>
      <c r="AU225" s="258" t="s">
        <v>79</v>
      </c>
      <c r="AV225" s="14" t="s">
        <v>147</v>
      </c>
      <c r="AW225" s="14" t="s">
        <v>33</v>
      </c>
      <c r="AX225" s="14" t="s">
        <v>77</v>
      </c>
      <c r="AY225" s="258" t="s">
        <v>361</v>
      </c>
    </row>
    <row r="226" spans="2:65" s="1" customFormat="1" ht="22.5" customHeight="1">
      <c r="B226" s="42"/>
      <c r="C226" s="273" t="s">
        <v>595</v>
      </c>
      <c r="D226" s="273" t="s">
        <v>952</v>
      </c>
      <c r="E226" s="274" t="s">
        <v>3409</v>
      </c>
      <c r="F226" s="275" t="s">
        <v>3410</v>
      </c>
      <c r="G226" s="276" t="s">
        <v>459</v>
      </c>
      <c r="H226" s="277">
        <v>3.2</v>
      </c>
      <c r="I226" s="278"/>
      <c r="J226" s="279">
        <f>ROUND(I226*H226,2)</f>
        <v>0</v>
      </c>
      <c r="K226" s="275" t="s">
        <v>367</v>
      </c>
      <c r="L226" s="280"/>
      <c r="M226" s="281" t="s">
        <v>21</v>
      </c>
      <c r="N226" s="282" t="s">
        <v>41</v>
      </c>
      <c r="O226" s="43"/>
      <c r="P226" s="216">
        <f>O226*H226</f>
        <v>0</v>
      </c>
      <c r="Q226" s="216">
        <v>0.14000000000000001</v>
      </c>
      <c r="R226" s="216">
        <f>Q226*H226</f>
        <v>0.44800000000000006</v>
      </c>
      <c r="S226" s="216">
        <v>0</v>
      </c>
      <c r="T226" s="217">
        <f>S226*H226</f>
        <v>0</v>
      </c>
      <c r="AR226" s="25" t="s">
        <v>417</v>
      </c>
      <c r="AT226" s="25" t="s">
        <v>952</v>
      </c>
      <c r="AU226" s="25" t="s">
        <v>79</v>
      </c>
      <c r="AY226" s="25" t="s">
        <v>361</v>
      </c>
      <c r="BE226" s="218">
        <f>IF(N226="základní",J226,0)</f>
        <v>0</v>
      </c>
      <c r="BF226" s="218">
        <f>IF(N226="snížená",J226,0)</f>
        <v>0</v>
      </c>
      <c r="BG226" s="218">
        <f>IF(N226="zákl. přenesená",J226,0)</f>
        <v>0</v>
      </c>
      <c r="BH226" s="218">
        <f>IF(N226="sníž. přenesená",J226,0)</f>
        <v>0</v>
      </c>
      <c r="BI226" s="218">
        <f>IF(N226="nulová",J226,0)</f>
        <v>0</v>
      </c>
      <c r="BJ226" s="25" t="s">
        <v>77</v>
      </c>
      <c r="BK226" s="218">
        <f>ROUND(I226*H226,2)</f>
        <v>0</v>
      </c>
      <c r="BL226" s="25" t="s">
        <v>147</v>
      </c>
      <c r="BM226" s="25" t="s">
        <v>3624</v>
      </c>
    </row>
    <row r="227" spans="2:65" s="1" customFormat="1" ht="13.5">
      <c r="B227" s="42"/>
      <c r="C227" s="64"/>
      <c r="D227" s="219" t="s">
        <v>369</v>
      </c>
      <c r="E227" s="64"/>
      <c r="F227" s="220" t="s">
        <v>3412</v>
      </c>
      <c r="G227" s="64"/>
      <c r="H227" s="64"/>
      <c r="I227" s="175"/>
      <c r="J227" s="64"/>
      <c r="K227" s="64"/>
      <c r="L227" s="62"/>
      <c r="M227" s="221"/>
      <c r="N227" s="43"/>
      <c r="O227" s="43"/>
      <c r="P227" s="43"/>
      <c r="Q227" s="43"/>
      <c r="R227" s="43"/>
      <c r="S227" s="43"/>
      <c r="T227" s="79"/>
      <c r="AT227" s="25" t="s">
        <v>369</v>
      </c>
      <c r="AU227" s="25" t="s">
        <v>79</v>
      </c>
    </row>
    <row r="228" spans="2:65" s="11" customFormat="1" ht="29.85" customHeight="1">
      <c r="B228" s="190"/>
      <c r="C228" s="191"/>
      <c r="D228" s="204" t="s">
        <v>69</v>
      </c>
      <c r="E228" s="205" t="s">
        <v>417</v>
      </c>
      <c r="F228" s="205" t="s">
        <v>3318</v>
      </c>
      <c r="G228" s="191"/>
      <c r="H228" s="191"/>
      <c r="I228" s="194"/>
      <c r="J228" s="206">
        <f>BK228</f>
        <v>0</v>
      </c>
      <c r="K228" s="191"/>
      <c r="L228" s="196"/>
      <c r="M228" s="197"/>
      <c r="N228" s="198"/>
      <c r="O228" s="198"/>
      <c r="P228" s="199">
        <f>SUM(P229:P275)</f>
        <v>0</v>
      </c>
      <c r="Q228" s="198"/>
      <c r="R228" s="199">
        <f>SUM(R229:R275)</f>
        <v>2.3110899999999997E-2</v>
      </c>
      <c r="S228" s="198"/>
      <c r="T228" s="200">
        <f>SUM(T229:T275)</f>
        <v>0</v>
      </c>
      <c r="AR228" s="201" t="s">
        <v>77</v>
      </c>
      <c r="AT228" s="202" t="s">
        <v>69</v>
      </c>
      <c r="AU228" s="202" t="s">
        <v>77</v>
      </c>
      <c r="AY228" s="201" t="s">
        <v>361</v>
      </c>
      <c r="BK228" s="203">
        <f>SUM(BK229:BK275)</f>
        <v>0</v>
      </c>
    </row>
    <row r="229" spans="2:65" s="1" customFormat="1" ht="31.5" customHeight="1">
      <c r="B229" s="42"/>
      <c r="C229" s="207" t="s">
        <v>601</v>
      </c>
      <c r="D229" s="207" t="s">
        <v>363</v>
      </c>
      <c r="E229" s="208" t="s">
        <v>3319</v>
      </c>
      <c r="F229" s="209" t="s">
        <v>3320</v>
      </c>
      <c r="G229" s="210" t="s">
        <v>685</v>
      </c>
      <c r="H229" s="211">
        <v>34</v>
      </c>
      <c r="I229" s="212"/>
      <c r="J229" s="213">
        <f>ROUND(I229*H229,2)</f>
        <v>0</v>
      </c>
      <c r="K229" s="209" t="s">
        <v>21</v>
      </c>
      <c r="L229" s="62"/>
      <c r="M229" s="214" t="s">
        <v>21</v>
      </c>
      <c r="N229" s="215" t="s">
        <v>41</v>
      </c>
      <c r="O229" s="43"/>
      <c r="P229" s="216">
        <f>O229*H229</f>
        <v>0</v>
      </c>
      <c r="Q229" s="216">
        <v>0</v>
      </c>
      <c r="R229" s="216">
        <f>Q229*H229</f>
        <v>0</v>
      </c>
      <c r="S229" s="216">
        <v>0</v>
      </c>
      <c r="T229" s="217">
        <f>S229*H229</f>
        <v>0</v>
      </c>
      <c r="AR229" s="25" t="s">
        <v>147</v>
      </c>
      <c r="AT229" s="25" t="s">
        <v>363</v>
      </c>
      <c r="AU229" s="25" t="s">
        <v>79</v>
      </c>
      <c r="AY229" s="25" t="s">
        <v>361</v>
      </c>
      <c r="BE229" s="218">
        <f>IF(N229="základní",J229,0)</f>
        <v>0</v>
      </c>
      <c r="BF229" s="218">
        <f>IF(N229="snížená",J229,0)</f>
        <v>0</v>
      </c>
      <c r="BG229" s="218">
        <f>IF(N229="zákl. přenesená",J229,0)</f>
        <v>0</v>
      </c>
      <c r="BH229" s="218">
        <f>IF(N229="sníž. přenesená",J229,0)</f>
        <v>0</v>
      </c>
      <c r="BI229" s="218">
        <f>IF(N229="nulová",J229,0)</f>
        <v>0</v>
      </c>
      <c r="BJ229" s="25" t="s">
        <v>77</v>
      </c>
      <c r="BK229" s="218">
        <f>ROUND(I229*H229,2)</f>
        <v>0</v>
      </c>
      <c r="BL229" s="25" t="s">
        <v>147</v>
      </c>
      <c r="BM229" s="25" t="s">
        <v>830</v>
      </c>
    </row>
    <row r="230" spans="2:65" s="1" customFormat="1" ht="27">
      <c r="B230" s="42"/>
      <c r="C230" s="64"/>
      <c r="D230" s="219" t="s">
        <v>369</v>
      </c>
      <c r="E230" s="64"/>
      <c r="F230" s="220" t="s">
        <v>3320</v>
      </c>
      <c r="G230" s="64"/>
      <c r="H230" s="64"/>
      <c r="I230" s="175"/>
      <c r="J230" s="64"/>
      <c r="K230" s="64"/>
      <c r="L230" s="62"/>
      <c r="M230" s="221"/>
      <c r="N230" s="43"/>
      <c r="O230" s="43"/>
      <c r="P230" s="43"/>
      <c r="Q230" s="43"/>
      <c r="R230" s="43"/>
      <c r="S230" s="43"/>
      <c r="T230" s="79"/>
      <c r="AT230" s="25" t="s">
        <v>369</v>
      </c>
      <c r="AU230" s="25" t="s">
        <v>79</v>
      </c>
    </row>
    <row r="231" spans="2:65" s="13" customFormat="1" ht="13.5">
      <c r="B231" s="233"/>
      <c r="C231" s="234"/>
      <c r="D231" s="219" t="s">
        <v>371</v>
      </c>
      <c r="E231" s="245" t="s">
        <v>21</v>
      </c>
      <c r="F231" s="246" t="s">
        <v>3625</v>
      </c>
      <c r="G231" s="234"/>
      <c r="H231" s="247">
        <v>34</v>
      </c>
      <c r="I231" s="239"/>
      <c r="J231" s="234"/>
      <c r="K231" s="234"/>
      <c r="L231" s="240"/>
      <c r="M231" s="241"/>
      <c r="N231" s="242"/>
      <c r="O231" s="242"/>
      <c r="P231" s="242"/>
      <c r="Q231" s="242"/>
      <c r="R231" s="242"/>
      <c r="S231" s="242"/>
      <c r="T231" s="243"/>
      <c r="AT231" s="244" t="s">
        <v>371</v>
      </c>
      <c r="AU231" s="244" t="s">
        <v>79</v>
      </c>
      <c r="AV231" s="13" t="s">
        <v>79</v>
      </c>
      <c r="AW231" s="13" t="s">
        <v>33</v>
      </c>
      <c r="AX231" s="13" t="s">
        <v>70</v>
      </c>
      <c r="AY231" s="244" t="s">
        <v>361</v>
      </c>
    </row>
    <row r="232" spans="2:65" s="14" customFormat="1" ht="13.5">
      <c r="B232" s="248"/>
      <c r="C232" s="249"/>
      <c r="D232" s="235" t="s">
        <v>371</v>
      </c>
      <c r="E232" s="250" t="s">
        <v>21</v>
      </c>
      <c r="F232" s="251" t="s">
        <v>2712</v>
      </c>
      <c r="G232" s="249"/>
      <c r="H232" s="252">
        <v>34</v>
      </c>
      <c r="I232" s="253"/>
      <c r="J232" s="249"/>
      <c r="K232" s="249"/>
      <c r="L232" s="254"/>
      <c r="M232" s="255"/>
      <c r="N232" s="256"/>
      <c r="O232" s="256"/>
      <c r="P232" s="256"/>
      <c r="Q232" s="256"/>
      <c r="R232" s="256"/>
      <c r="S232" s="256"/>
      <c r="T232" s="257"/>
      <c r="AT232" s="258" t="s">
        <v>371</v>
      </c>
      <c r="AU232" s="258" t="s">
        <v>79</v>
      </c>
      <c r="AV232" s="14" t="s">
        <v>147</v>
      </c>
      <c r="AW232" s="14" t="s">
        <v>33</v>
      </c>
      <c r="AX232" s="14" t="s">
        <v>77</v>
      </c>
      <c r="AY232" s="258" t="s">
        <v>361</v>
      </c>
    </row>
    <row r="233" spans="2:65" s="1" customFormat="1" ht="22.5" customHeight="1">
      <c r="B233" s="42"/>
      <c r="C233" s="273" t="s">
        <v>611</v>
      </c>
      <c r="D233" s="273" t="s">
        <v>952</v>
      </c>
      <c r="E233" s="274" t="s">
        <v>3626</v>
      </c>
      <c r="F233" s="275" t="s">
        <v>3627</v>
      </c>
      <c r="G233" s="276" t="s">
        <v>685</v>
      </c>
      <c r="H233" s="277">
        <v>5.0750000000000002</v>
      </c>
      <c r="I233" s="278"/>
      <c r="J233" s="279">
        <f>ROUND(I233*H233,2)</f>
        <v>0</v>
      </c>
      <c r="K233" s="275" t="s">
        <v>367</v>
      </c>
      <c r="L233" s="280"/>
      <c r="M233" s="281" t="s">
        <v>21</v>
      </c>
      <c r="N233" s="282" t="s">
        <v>41</v>
      </c>
      <c r="O233" s="43"/>
      <c r="P233" s="216">
        <f>O233*H233</f>
        <v>0</v>
      </c>
      <c r="Q233" s="216">
        <v>2.7999999999999998E-4</v>
      </c>
      <c r="R233" s="216">
        <f>Q233*H233</f>
        <v>1.421E-3</v>
      </c>
      <c r="S233" s="216">
        <v>0</v>
      </c>
      <c r="T233" s="217">
        <f>S233*H233</f>
        <v>0</v>
      </c>
      <c r="AR233" s="25" t="s">
        <v>417</v>
      </c>
      <c r="AT233" s="25" t="s">
        <v>952</v>
      </c>
      <c r="AU233" s="25" t="s">
        <v>79</v>
      </c>
      <c r="AY233" s="25" t="s">
        <v>361</v>
      </c>
      <c r="BE233" s="218">
        <f>IF(N233="základní",J233,0)</f>
        <v>0</v>
      </c>
      <c r="BF233" s="218">
        <f>IF(N233="snížená",J233,0)</f>
        <v>0</v>
      </c>
      <c r="BG233" s="218">
        <f>IF(N233="zákl. přenesená",J233,0)</f>
        <v>0</v>
      </c>
      <c r="BH233" s="218">
        <f>IF(N233="sníž. přenesená",J233,0)</f>
        <v>0</v>
      </c>
      <c r="BI233" s="218">
        <f>IF(N233="nulová",J233,0)</f>
        <v>0</v>
      </c>
      <c r="BJ233" s="25" t="s">
        <v>77</v>
      </c>
      <c r="BK233" s="218">
        <f>ROUND(I233*H233,2)</f>
        <v>0</v>
      </c>
      <c r="BL233" s="25" t="s">
        <v>147</v>
      </c>
      <c r="BM233" s="25" t="s">
        <v>841</v>
      </c>
    </row>
    <row r="234" spans="2:65" s="1" customFormat="1" ht="13.5">
      <c r="B234" s="42"/>
      <c r="C234" s="64"/>
      <c r="D234" s="219" t="s">
        <v>369</v>
      </c>
      <c r="E234" s="64"/>
      <c r="F234" s="220" t="s">
        <v>3627</v>
      </c>
      <c r="G234" s="64"/>
      <c r="H234" s="64"/>
      <c r="I234" s="175"/>
      <c r="J234" s="64"/>
      <c r="K234" s="64"/>
      <c r="L234" s="62"/>
      <c r="M234" s="221"/>
      <c r="N234" s="43"/>
      <c r="O234" s="43"/>
      <c r="P234" s="43"/>
      <c r="Q234" s="43"/>
      <c r="R234" s="43"/>
      <c r="S234" s="43"/>
      <c r="T234" s="79"/>
      <c r="AT234" s="25" t="s">
        <v>369</v>
      </c>
      <c r="AU234" s="25" t="s">
        <v>79</v>
      </c>
    </row>
    <row r="235" spans="2:65" s="13" customFormat="1" ht="13.5">
      <c r="B235" s="233"/>
      <c r="C235" s="234"/>
      <c r="D235" s="219" t="s">
        <v>371</v>
      </c>
      <c r="E235" s="245" t="s">
        <v>21</v>
      </c>
      <c r="F235" s="246" t="s">
        <v>3628</v>
      </c>
      <c r="G235" s="234"/>
      <c r="H235" s="247">
        <v>5.0750000000000002</v>
      </c>
      <c r="I235" s="239"/>
      <c r="J235" s="234"/>
      <c r="K235" s="234"/>
      <c r="L235" s="240"/>
      <c r="M235" s="241"/>
      <c r="N235" s="242"/>
      <c r="O235" s="242"/>
      <c r="P235" s="242"/>
      <c r="Q235" s="242"/>
      <c r="R235" s="242"/>
      <c r="S235" s="242"/>
      <c r="T235" s="243"/>
      <c r="AT235" s="244" t="s">
        <v>371</v>
      </c>
      <c r="AU235" s="244" t="s">
        <v>79</v>
      </c>
      <c r="AV235" s="13" t="s">
        <v>79</v>
      </c>
      <c r="AW235" s="13" t="s">
        <v>33</v>
      </c>
      <c r="AX235" s="13" t="s">
        <v>70</v>
      </c>
      <c r="AY235" s="244" t="s">
        <v>361</v>
      </c>
    </row>
    <row r="236" spans="2:65" s="14" customFormat="1" ht="13.5">
      <c r="B236" s="248"/>
      <c r="C236" s="249"/>
      <c r="D236" s="235" t="s">
        <v>371</v>
      </c>
      <c r="E236" s="250" t="s">
        <v>21</v>
      </c>
      <c r="F236" s="251" t="s">
        <v>392</v>
      </c>
      <c r="G236" s="249"/>
      <c r="H236" s="252">
        <v>5.0750000000000002</v>
      </c>
      <c r="I236" s="253"/>
      <c r="J236" s="249"/>
      <c r="K236" s="249"/>
      <c r="L236" s="254"/>
      <c r="M236" s="255"/>
      <c r="N236" s="256"/>
      <c r="O236" s="256"/>
      <c r="P236" s="256"/>
      <c r="Q236" s="256"/>
      <c r="R236" s="256"/>
      <c r="S236" s="256"/>
      <c r="T236" s="257"/>
      <c r="AT236" s="258" t="s">
        <v>371</v>
      </c>
      <c r="AU236" s="258" t="s">
        <v>79</v>
      </c>
      <c r="AV236" s="14" t="s">
        <v>147</v>
      </c>
      <c r="AW236" s="14" t="s">
        <v>33</v>
      </c>
      <c r="AX236" s="14" t="s">
        <v>77</v>
      </c>
      <c r="AY236" s="258" t="s">
        <v>361</v>
      </c>
    </row>
    <row r="237" spans="2:65" s="1" customFormat="1" ht="22.5" customHeight="1">
      <c r="B237" s="42"/>
      <c r="C237" s="273" t="s">
        <v>619</v>
      </c>
      <c r="D237" s="273" t="s">
        <v>952</v>
      </c>
      <c r="E237" s="274" t="s">
        <v>3629</v>
      </c>
      <c r="F237" s="275" t="s">
        <v>3630</v>
      </c>
      <c r="G237" s="276" t="s">
        <v>685</v>
      </c>
      <c r="H237" s="277">
        <v>34.51</v>
      </c>
      <c r="I237" s="278"/>
      <c r="J237" s="279">
        <f>ROUND(I237*H237,2)</f>
        <v>0</v>
      </c>
      <c r="K237" s="275" t="s">
        <v>367</v>
      </c>
      <c r="L237" s="280"/>
      <c r="M237" s="281" t="s">
        <v>21</v>
      </c>
      <c r="N237" s="282" t="s">
        <v>41</v>
      </c>
      <c r="O237" s="43"/>
      <c r="P237" s="216">
        <f>O237*H237</f>
        <v>0</v>
      </c>
      <c r="Q237" s="216">
        <v>4.8999999999999998E-4</v>
      </c>
      <c r="R237" s="216">
        <f>Q237*H237</f>
        <v>1.6909899999999999E-2</v>
      </c>
      <c r="S237" s="216">
        <v>0</v>
      </c>
      <c r="T237" s="217">
        <f>S237*H237</f>
        <v>0</v>
      </c>
      <c r="AR237" s="25" t="s">
        <v>417</v>
      </c>
      <c r="AT237" s="25" t="s">
        <v>952</v>
      </c>
      <c r="AU237" s="25" t="s">
        <v>79</v>
      </c>
      <c r="AY237" s="25" t="s">
        <v>361</v>
      </c>
      <c r="BE237" s="218">
        <f>IF(N237="základní",J237,0)</f>
        <v>0</v>
      </c>
      <c r="BF237" s="218">
        <f>IF(N237="snížená",J237,0)</f>
        <v>0</v>
      </c>
      <c r="BG237" s="218">
        <f>IF(N237="zákl. přenesená",J237,0)</f>
        <v>0</v>
      </c>
      <c r="BH237" s="218">
        <f>IF(N237="sníž. přenesená",J237,0)</f>
        <v>0</v>
      </c>
      <c r="BI237" s="218">
        <f>IF(N237="nulová",J237,0)</f>
        <v>0</v>
      </c>
      <c r="BJ237" s="25" t="s">
        <v>77</v>
      </c>
      <c r="BK237" s="218">
        <f>ROUND(I237*H237,2)</f>
        <v>0</v>
      </c>
      <c r="BL237" s="25" t="s">
        <v>147</v>
      </c>
      <c r="BM237" s="25" t="s">
        <v>888</v>
      </c>
    </row>
    <row r="238" spans="2:65" s="1" customFormat="1" ht="13.5">
      <c r="B238" s="42"/>
      <c r="C238" s="64"/>
      <c r="D238" s="235" t="s">
        <v>369</v>
      </c>
      <c r="E238" s="64"/>
      <c r="F238" s="285" t="s">
        <v>3631</v>
      </c>
      <c r="G238" s="64"/>
      <c r="H238" s="64"/>
      <c r="I238" s="175"/>
      <c r="J238" s="64"/>
      <c r="K238" s="64"/>
      <c r="L238" s="62"/>
      <c r="M238" s="221"/>
      <c r="N238" s="43"/>
      <c r="O238" s="43"/>
      <c r="P238" s="43"/>
      <c r="Q238" s="43"/>
      <c r="R238" s="43"/>
      <c r="S238" s="43"/>
      <c r="T238" s="79"/>
      <c r="AT238" s="25" t="s">
        <v>369</v>
      </c>
      <c r="AU238" s="25" t="s">
        <v>79</v>
      </c>
    </row>
    <row r="239" spans="2:65" s="1" customFormat="1" ht="22.5" customHeight="1">
      <c r="B239" s="42"/>
      <c r="C239" s="273" t="s">
        <v>626</v>
      </c>
      <c r="D239" s="273" t="s">
        <v>952</v>
      </c>
      <c r="E239" s="274" t="s">
        <v>3632</v>
      </c>
      <c r="F239" s="275" t="s">
        <v>3633</v>
      </c>
      <c r="G239" s="276" t="s">
        <v>685</v>
      </c>
      <c r="H239" s="277">
        <v>3</v>
      </c>
      <c r="I239" s="278"/>
      <c r="J239" s="279">
        <f>ROUND(I239*H239,2)</f>
        <v>0</v>
      </c>
      <c r="K239" s="275" t="s">
        <v>367</v>
      </c>
      <c r="L239" s="280"/>
      <c r="M239" s="281" t="s">
        <v>21</v>
      </c>
      <c r="N239" s="282" t="s">
        <v>41</v>
      </c>
      <c r="O239" s="43"/>
      <c r="P239" s="216">
        <f>O239*H239</f>
        <v>0</v>
      </c>
      <c r="Q239" s="216">
        <v>9.6000000000000002E-4</v>
      </c>
      <c r="R239" s="216">
        <f>Q239*H239</f>
        <v>2.8800000000000002E-3</v>
      </c>
      <c r="S239" s="216">
        <v>0</v>
      </c>
      <c r="T239" s="217">
        <f>S239*H239</f>
        <v>0</v>
      </c>
      <c r="AR239" s="25" t="s">
        <v>417</v>
      </c>
      <c r="AT239" s="25" t="s">
        <v>952</v>
      </c>
      <c r="AU239" s="25" t="s">
        <v>79</v>
      </c>
      <c r="AY239" s="25" t="s">
        <v>361</v>
      </c>
      <c r="BE239" s="218">
        <f>IF(N239="základní",J239,0)</f>
        <v>0</v>
      </c>
      <c r="BF239" s="218">
        <f>IF(N239="snížená",J239,0)</f>
        <v>0</v>
      </c>
      <c r="BG239" s="218">
        <f>IF(N239="zákl. přenesená",J239,0)</f>
        <v>0</v>
      </c>
      <c r="BH239" s="218">
        <f>IF(N239="sníž. přenesená",J239,0)</f>
        <v>0</v>
      </c>
      <c r="BI239" s="218">
        <f>IF(N239="nulová",J239,0)</f>
        <v>0</v>
      </c>
      <c r="BJ239" s="25" t="s">
        <v>77</v>
      </c>
      <c r="BK239" s="218">
        <f>ROUND(I239*H239,2)</f>
        <v>0</v>
      </c>
      <c r="BL239" s="25" t="s">
        <v>147</v>
      </c>
      <c r="BM239" s="25" t="s">
        <v>900</v>
      </c>
    </row>
    <row r="240" spans="2:65" s="1" customFormat="1" ht="13.5">
      <c r="B240" s="42"/>
      <c r="C240" s="64"/>
      <c r="D240" s="219" t="s">
        <v>369</v>
      </c>
      <c r="E240" s="64"/>
      <c r="F240" s="220" t="s">
        <v>3633</v>
      </c>
      <c r="G240" s="64"/>
      <c r="H240" s="64"/>
      <c r="I240" s="175"/>
      <c r="J240" s="64"/>
      <c r="K240" s="64"/>
      <c r="L240" s="62"/>
      <c r="M240" s="221"/>
      <c r="N240" s="43"/>
      <c r="O240" s="43"/>
      <c r="P240" s="43"/>
      <c r="Q240" s="43"/>
      <c r="R240" s="43"/>
      <c r="S240" s="43"/>
      <c r="T240" s="79"/>
      <c r="AT240" s="25" t="s">
        <v>369</v>
      </c>
      <c r="AU240" s="25" t="s">
        <v>79</v>
      </c>
    </row>
    <row r="241" spans="2:65" s="1" customFormat="1" ht="27">
      <c r="B241" s="42"/>
      <c r="C241" s="64"/>
      <c r="D241" s="219" t="s">
        <v>974</v>
      </c>
      <c r="E241" s="64"/>
      <c r="F241" s="283" t="s">
        <v>3634</v>
      </c>
      <c r="G241" s="64"/>
      <c r="H241" s="64"/>
      <c r="I241" s="175"/>
      <c r="J241" s="64"/>
      <c r="K241" s="64"/>
      <c r="L241" s="62"/>
      <c r="M241" s="221"/>
      <c r="N241" s="43"/>
      <c r="O241" s="43"/>
      <c r="P241" s="43"/>
      <c r="Q241" s="43"/>
      <c r="R241" s="43"/>
      <c r="S241" s="43"/>
      <c r="T241" s="79"/>
      <c r="AT241" s="25" t="s">
        <v>974</v>
      </c>
      <c r="AU241" s="25" t="s">
        <v>79</v>
      </c>
    </row>
    <row r="242" spans="2:65" s="13" customFormat="1" ht="13.5">
      <c r="B242" s="233"/>
      <c r="C242" s="234"/>
      <c r="D242" s="219" t="s">
        <v>371</v>
      </c>
      <c r="E242" s="245" t="s">
        <v>21</v>
      </c>
      <c r="F242" s="246" t="s">
        <v>3635</v>
      </c>
      <c r="G242" s="234"/>
      <c r="H242" s="247">
        <v>3</v>
      </c>
      <c r="I242" s="239"/>
      <c r="J242" s="234"/>
      <c r="K242" s="234"/>
      <c r="L242" s="240"/>
      <c r="M242" s="241"/>
      <c r="N242" s="242"/>
      <c r="O242" s="242"/>
      <c r="P242" s="242"/>
      <c r="Q242" s="242"/>
      <c r="R242" s="242"/>
      <c r="S242" s="242"/>
      <c r="T242" s="243"/>
      <c r="AT242" s="244" t="s">
        <v>371</v>
      </c>
      <c r="AU242" s="244" t="s">
        <v>79</v>
      </c>
      <c r="AV242" s="13" t="s">
        <v>79</v>
      </c>
      <c r="AW242" s="13" t="s">
        <v>33</v>
      </c>
      <c r="AX242" s="13" t="s">
        <v>70</v>
      </c>
      <c r="AY242" s="244" t="s">
        <v>361</v>
      </c>
    </row>
    <row r="243" spans="2:65" s="14" customFormat="1" ht="13.5">
      <c r="B243" s="248"/>
      <c r="C243" s="249"/>
      <c r="D243" s="235" t="s">
        <v>371</v>
      </c>
      <c r="E243" s="250" t="s">
        <v>21</v>
      </c>
      <c r="F243" s="251" t="s">
        <v>2712</v>
      </c>
      <c r="G243" s="249"/>
      <c r="H243" s="252">
        <v>3</v>
      </c>
      <c r="I243" s="253"/>
      <c r="J243" s="249"/>
      <c r="K243" s="249"/>
      <c r="L243" s="254"/>
      <c r="M243" s="255"/>
      <c r="N243" s="256"/>
      <c r="O243" s="256"/>
      <c r="P243" s="256"/>
      <c r="Q243" s="256"/>
      <c r="R243" s="256"/>
      <c r="S243" s="256"/>
      <c r="T243" s="257"/>
      <c r="AT243" s="258" t="s">
        <v>371</v>
      </c>
      <c r="AU243" s="258" t="s">
        <v>79</v>
      </c>
      <c r="AV243" s="14" t="s">
        <v>147</v>
      </c>
      <c r="AW243" s="14" t="s">
        <v>33</v>
      </c>
      <c r="AX243" s="14" t="s">
        <v>77</v>
      </c>
      <c r="AY243" s="258" t="s">
        <v>361</v>
      </c>
    </row>
    <row r="244" spans="2:65" s="1" customFormat="1" ht="22.5" customHeight="1">
      <c r="B244" s="42"/>
      <c r="C244" s="273" t="s">
        <v>632</v>
      </c>
      <c r="D244" s="273" t="s">
        <v>952</v>
      </c>
      <c r="E244" s="274" t="s">
        <v>3636</v>
      </c>
      <c r="F244" s="275" t="s">
        <v>3637</v>
      </c>
      <c r="G244" s="276" t="s">
        <v>685</v>
      </c>
      <c r="H244" s="277">
        <v>2</v>
      </c>
      <c r="I244" s="278"/>
      <c r="J244" s="279">
        <f>ROUND(I244*H244,2)</f>
        <v>0</v>
      </c>
      <c r="K244" s="275" t="s">
        <v>21</v>
      </c>
      <c r="L244" s="280"/>
      <c r="M244" s="281" t="s">
        <v>21</v>
      </c>
      <c r="N244" s="282" t="s">
        <v>41</v>
      </c>
      <c r="O244" s="43"/>
      <c r="P244" s="216">
        <f>O244*H244</f>
        <v>0</v>
      </c>
      <c r="Q244" s="216">
        <v>0</v>
      </c>
      <c r="R244" s="216">
        <f>Q244*H244</f>
        <v>0</v>
      </c>
      <c r="S244" s="216">
        <v>0</v>
      </c>
      <c r="T244" s="217">
        <f>S244*H244</f>
        <v>0</v>
      </c>
      <c r="AR244" s="25" t="s">
        <v>417</v>
      </c>
      <c r="AT244" s="25" t="s">
        <v>952</v>
      </c>
      <c r="AU244" s="25" t="s">
        <v>79</v>
      </c>
      <c r="AY244" s="25" t="s">
        <v>361</v>
      </c>
      <c r="BE244" s="218">
        <f>IF(N244="základní",J244,0)</f>
        <v>0</v>
      </c>
      <c r="BF244" s="218">
        <f>IF(N244="snížená",J244,0)</f>
        <v>0</v>
      </c>
      <c r="BG244" s="218">
        <f>IF(N244="zákl. přenesená",J244,0)</f>
        <v>0</v>
      </c>
      <c r="BH244" s="218">
        <f>IF(N244="sníž. přenesená",J244,0)</f>
        <v>0</v>
      </c>
      <c r="BI244" s="218">
        <f>IF(N244="nulová",J244,0)</f>
        <v>0</v>
      </c>
      <c r="BJ244" s="25" t="s">
        <v>77</v>
      </c>
      <c r="BK244" s="218">
        <f>ROUND(I244*H244,2)</f>
        <v>0</v>
      </c>
      <c r="BL244" s="25" t="s">
        <v>147</v>
      </c>
      <c r="BM244" s="25" t="s">
        <v>912</v>
      </c>
    </row>
    <row r="245" spans="2:65" s="1" customFormat="1" ht="13.5">
      <c r="B245" s="42"/>
      <c r="C245" s="64"/>
      <c r="D245" s="219" t="s">
        <v>369</v>
      </c>
      <c r="E245" s="64"/>
      <c r="F245" s="220" t="s">
        <v>3637</v>
      </c>
      <c r="G245" s="64"/>
      <c r="H245" s="64"/>
      <c r="I245" s="175"/>
      <c r="J245" s="64"/>
      <c r="K245" s="64"/>
      <c r="L245" s="62"/>
      <c r="M245" s="221"/>
      <c r="N245" s="43"/>
      <c r="O245" s="43"/>
      <c r="P245" s="43"/>
      <c r="Q245" s="43"/>
      <c r="R245" s="43"/>
      <c r="S245" s="43"/>
      <c r="T245" s="79"/>
      <c r="AT245" s="25" t="s">
        <v>369</v>
      </c>
      <c r="AU245" s="25" t="s">
        <v>79</v>
      </c>
    </row>
    <row r="246" spans="2:65" s="13" customFormat="1" ht="13.5">
      <c r="B246" s="233"/>
      <c r="C246" s="234"/>
      <c r="D246" s="219" t="s">
        <v>371</v>
      </c>
      <c r="E246" s="245" t="s">
        <v>21</v>
      </c>
      <c r="F246" s="246" t="s">
        <v>3638</v>
      </c>
      <c r="G246" s="234"/>
      <c r="H246" s="247">
        <v>2</v>
      </c>
      <c r="I246" s="239"/>
      <c r="J246" s="234"/>
      <c r="K246" s="234"/>
      <c r="L246" s="240"/>
      <c r="M246" s="241"/>
      <c r="N246" s="242"/>
      <c r="O246" s="242"/>
      <c r="P246" s="242"/>
      <c r="Q246" s="242"/>
      <c r="R246" s="242"/>
      <c r="S246" s="242"/>
      <c r="T246" s="243"/>
      <c r="AT246" s="244" t="s">
        <v>371</v>
      </c>
      <c r="AU246" s="244" t="s">
        <v>79</v>
      </c>
      <c r="AV246" s="13" t="s">
        <v>79</v>
      </c>
      <c r="AW246" s="13" t="s">
        <v>33</v>
      </c>
      <c r="AX246" s="13" t="s">
        <v>70</v>
      </c>
      <c r="AY246" s="244" t="s">
        <v>361</v>
      </c>
    </row>
    <row r="247" spans="2:65" s="14" customFormat="1" ht="13.5">
      <c r="B247" s="248"/>
      <c r="C247" s="249"/>
      <c r="D247" s="235" t="s">
        <v>371</v>
      </c>
      <c r="E247" s="250" t="s">
        <v>21</v>
      </c>
      <c r="F247" s="251" t="s">
        <v>2712</v>
      </c>
      <c r="G247" s="249"/>
      <c r="H247" s="252">
        <v>2</v>
      </c>
      <c r="I247" s="253"/>
      <c r="J247" s="249"/>
      <c r="K247" s="249"/>
      <c r="L247" s="254"/>
      <c r="M247" s="255"/>
      <c r="N247" s="256"/>
      <c r="O247" s="256"/>
      <c r="P247" s="256"/>
      <c r="Q247" s="256"/>
      <c r="R247" s="256"/>
      <c r="S247" s="256"/>
      <c r="T247" s="257"/>
      <c r="AT247" s="258" t="s">
        <v>371</v>
      </c>
      <c r="AU247" s="258" t="s">
        <v>79</v>
      </c>
      <c r="AV247" s="14" t="s">
        <v>147</v>
      </c>
      <c r="AW247" s="14" t="s">
        <v>33</v>
      </c>
      <c r="AX247" s="14" t="s">
        <v>77</v>
      </c>
      <c r="AY247" s="258" t="s">
        <v>361</v>
      </c>
    </row>
    <row r="248" spans="2:65" s="1" customFormat="1" ht="31.5" customHeight="1">
      <c r="B248" s="42"/>
      <c r="C248" s="207" t="s">
        <v>638</v>
      </c>
      <c r="D248" s="207" t="s">
        <v>363</v>
      </c>
      <c r="E248" s="208" t="s">
        <v>3639</v>
      </c>
      <c r="F248" s="209" t="s">
        <v>3640</v>
      </c>
      <c r="G248" s="210" t="s">
        <v>614</v>
      </c>
      <c r="H248" s="211">
        <v>1</v>
      </c>
      <c r="I248" s="212"/>
      <c r="J248" s="213">
        <f>ROUND(I248*H248,2)</f>
        <v>0</v>
      </c>
      <c r="K248" s="209" t="s">
        <v>21</v>
      </c>
      <c r="L248" s="62"/>
      <c r="M248" s="214" t="s">
        <v>21</v>
      </c>
      <c r="N248" s="215" t="s">
        <v>41</v>
      </c>
      <c r="O248" s="43"/>
      <c r="P248" s="216">
        <f>O248*H248</f>
        <v>0</v>
      </c>
      <c r="Q248" s="216">
        <v>0</v>
      </c>
      <c r="R248" s="216">
        <f>Q248*H248</f>
        <v>0</v>
      </c>
      <c r="S248" s="216">
        <v>0</v>
      </c>
      <c r="T248" s="217">
        <f>S248*H248</f>
        <v>0</v>
      </c>
      <c r="AR248" s="25" t="s">
        <v>147</v>
      </c>
      <c r="AT248" s="25" t="s">
        <v>363</v>
      </c>
      <c r="AU248" s="25" t="s">
        <v>79</v>
      </c>
      <c r="AY248" s="25" t="s">
        <v>361</v>
      </c>
      <c r="BE248" s="218">
        <f>IF(N248="základní",J248,0)</f>
        <v>0</v>
      </c>
      <c r="BF248" s="218">
        <f>IF(N248="snížená",J248,0)</f>
        <v>0</v>
      </c>
      <c r="BG248" s="218">
        <f>IF(N248="zákl. přenesená",J248,0)</f>
        <v>0</v>
      </c>
      <c r="BH248" s="218">
        <f>IF(N248="sníž. přenesená",J248,0)</f>
        <v>0</v>
      </c>
      <c r="BI248" s="218">
        <f>IF(N248="nulová",J248,0)</f>
        <v>0</v>
      </c>
      <c r="BJ248" s="25" t="s">
        <v>77</v>
      </c>
      <c r="BK248" s="218">
        <f>ROUND(I248*H248,2)</f>
        <v>0</v>
      </c>
      <c r="BL248" s="25" t="s">
        <v>147</v>
      </c>
      <c r="BM248" s="25" t="s">
        <v>922</v>
      </c>
    </row>
    <row r="249" spans="2:65" s="1" customFormat="1" ht="13.5">
      <c r="B249" s="42"/>
      <c r="C249" s="64"/>
      <c r="D249" s="235" t="s">
        <v>369</v>
      </c>
      <c r="E249" s="64"/>
      <c r="F249" s="285" t="s">
        <v>3640</v>
      </c>
      <c r="G249" s="64"/>
      <c r="H249" s="64"/>
      <c r="I249" s="175"/>
      <c r="J249" s="64"/>
      <c r="K249" s="64"/>
      <c r="L249" s="62"/>
      <c r="M249" s="221"/>
      <c r="N249" s="43"/>
      <c r="O249" s="43"/>
      <c r="P249" s="43"/>
      <c r="Q249" s="43"/>
      <c r="R249" s="43"/>
      <c r="S249" s="43"/>
      <c r="T249" s="79"/>
      <c r="AT249" s="25" t="s">
        <v>369</v>
      </c>
      <c r="AU249" s="25" t="s">
        <v>79</v>
      </c>
    </row>
    <row r="250" spans="2:65" s="1" customFormat="1" ht="22.5" customHeight="1">
      <c r="B250" s="42"/>
      <c r="C250" s="273" t="s">
        <v>644</v>
      </c>
      <c r="D250" s="273" t="s">
        <v>952</v>
      </c>
      <c r="E250" s="274" t="s">
        <v>3641</v>
      </c>
      <c r="F250" s="275" t="s">
        <v>3642</v>
      </c>
      <c r="G250" s="276" t="s">
        <v>614</v>
      </c>
      <c r="H250" s="277">
        <v>1</v>
      </c>
      <c r="I250" s="278"/>
      <c r="J250" s="279">
        <f>ROUND(I250*H250,2)</f>
        <v>0</v>
      </c>
      <c r="K250" s="275" t="s">
        <v>21</v>
      </c>
      <c r="L250" s="280"/>
      <c r="M250" s="281" t="s">
        <v>21</v>
      </c>
      <c r="N250" s="282" t="s">
        <v>41</v>
      </c>
      <c r="O250" s="43"/>
      <c r="P250" s="216">
        <f>O250*H250</f>
        <v>0</v>
      </c>
      <c r="Q250" s="216">
        <v>0</v>
      </c>
      <c r="R250" s="216">
        <f>Q250*H250</f>
        <v>0</v>
      </c>
      <c r="S250" s="216">
        <v>0</v>
      </c>
      <c r="T250" s="217">
        <f>S250*H250</f>
        <v>0</v>
      </c>
      <c r="AR250" s="25" t="s">
        <v>417</v>
      </c>
      <c r="AT250" s="25" t="s">
        <v>952</v>
      </c>
      <c r="AU250" s="25" t="s">
        <v>79</v>
      </c>
      <c r="AY250" s="25" t="s">
        <v>361</v>
      </c>
      <c r="BE250" s="218">
        <f>IF(N250="základní",J250,0)</f>
        <v>0</v>
      </c>
      <c r="BF250" s="218">
        <f>IF(N250="snížená",J250,0)</f>
        <v>0</v>
      </c>
      <c r="BG250" s="218">
        <f>IF(N250="zákl. přenesená",J250,0)</f>
        <v>0</v>
      </c>
      <c r="BH250" s="218">
        <f>IF(N250="sníž. přenesená",J250,0)</f>
        <v>0</v>
      </c>
      <c r="BI250" s="218">
        <f>IF(N250="nulová",J250,0)</f>
        <v>0</v>
      </c>
      <c r="BJ250" s="25" t="s">
        <v>77</v>
      </c>
      <c r="BK250" s="218">
        <f>ROUND(I250*H250,2)</f>
        <v>0</v>
      </c>
      <c r="BL250" s="25" t="s">
        <v>147</v>
      </c>
      <c r="BM250" s="25" t="s">
        <v>951</v>
      </c>
    </row>
    <row r="251" spans="2:65" s="1" customFormat="1" ht="13.5">
      <c r="B251" s="42"/>
      <c r="C251" s="64"/>
      <c r="D251" s="235" t="s">
        <v>369</v>
      </c>
      <c r="E251" s="64"/>
      <c r="F251" s="285" t="s">
        <v>3642</v>
      </c>
      <c r="G251" s="64"/>
      <c r="H251" s="64"/>
      <c r="I251" s="175"/>
      <c r="J251" s="64"/>
      <c r="K251" s="64"/>
      <c r="L251" s="62"/>
      <c r="M251" s="221"/>
      <c r="N251" s="43"/>
      <c r="O251" s="43"/>
      <c r="P251" s="43"/>
      <c r="Q251" s="43"/>
      <c r="R251" s="43"/>
      <c r="S251" s="43"/>
      <c r="T251" s="79"/>
      <c r="AT251" s="25" t="s">
        <v>369</v>
      </c>
      <c r="AU251" s="25" t="s">
        <v>79</v>
      </c>
    </row>
    <row r="252" spans="2:65" s="1" customFormat="1" ht="31.5" customHeight="1">
      <c r="B252" s="42"/>
      <c r="C252" s="207" t="s">
        <v>650</v>
      </c>
      <c r="D252" s="207" t="s">
        <v>363</v>
      </c>
      <c r="E252" s="208" t="s">
        <v>3643</v>
      </c>
      <c r="F252" s="209" t="s">
        <v>3644</v>
      </c>
      <c r="G252" s="210" t="s">
        <v>614</v>
      </c>
      <c r="H252" s="211">
        <v>2</v>
      </c>
      <c r="I252" s="212"/>
      <c r="J252" s="213">
        <f>ROUND(I252*H252,2)</f>
        <v>0</v>
      </c>
      <c r="K252" s="209" t="s">
        <v>21</v>
      </c>
      <c r="L252" s="62"/>
      <c r="M252" s="214" t="s">
        <v>21</v>
      </c>
      <c r="N252" s="215" t="s">
        <v>41</v>
      </c>
      <c r="O252" s="43"/>
      <c r="P252" s="216">
        <f>O252*H252</f>
        <v>0</v>
      </c>
      <c r="Q252" s="216">
        <v>0</v>
      </c>
      <c r="R252" s="216">
        <f>Q252*H252</f>
        <v>0</v>
      </c>
      <c r="S252" s="216">
        <v>0</v>
      </c>
      <c r="T252" s="217">
        <f>S252*H252</f>
        <v>0</v>
      </c>
      <c r="AR252" s="25" t="s">
        <v>147</v>
      </c>
      <c r="AT252" s="25" t="s">
        <v>363</v>
      </c>
      <c r="AU252" s="25" t="s">
        <v>79</v>
      </c>
      <c r="AY252" s="25" t="s">
        <v>361</v>
      </c>
      <c r="BE252" s="218">
        <f>IF(N252="základní",J252,0)</f>
        <v>0</v>
      </c>
      <c r="BF252" s="218">
        <f>IF(N252="snížená",J252,0)</f>
        <v>0</v>
      </c>
      <c r="BG252" s="218">
        <f>IF(N252="zákl. přenesená",J252,0)</f>
        <v>0</v>
      </c>
      <c r="BH252" s="218">
        <f>IF(N252="sníž. přenesená",J252,0)</f>
        <v>0</v>
      </c>
      <c r="BI252" s="218">
        <f>IF(N252="nulová",J252,0)</f>
        <v>0</v>
      </c>
      <c r="BJ252" s="25" t="s">
        <v>77</v>
      </c>
      <c r="BK252" s="218">
        <f>ROUND(I252*H252,2)</f>
        <v>0</v>
      </c>
      <c r="BL252" s="25" t="s">
        <v>147</v>
      </c>
      <c r="BM252" s="25" t="s">
        <v>969</v>
      </c>
    </row>
    <row r="253" spans="2:65" s="1" customFormat="1" ht="13.5">
      <c r="B253" s="42"/>
      <c r="C253" s="64"/>
      <c r="D253" s="235" t="s">
        <v>369</v>
      </c>
      <c r="E253" s="64"/>
      <c r="F253" s="285" t="s">
        <v>3644</v>
      </c>
      <c r="G253" s="64"/>
      <c r="H253" s="64"/>
      <c r="I253" s="175"/>
      <c r="J253" s="64"/>
      <c r="K253" s="64"/>
      <c r="L253" s="62"/>
      <c r="M253" s="221"/>
      <c r="N253" s="43"/>
      <c r="O253" s="43"/>
      <c r="P253" s="43"/>
      <c r="Q253" s="43"/>
      <c r="R253" s="43"/>
      <c r="S253" s="43"/>
      <c r="T253" s="79"/>
      <c r="AT253" s="25" t="s">
        <v>369</v>
      </c>
      <c r="AU253" s="25" t="s">
        <v>79</v>
      </c>
    </row>
    <row r="254" spans="2:65" s="1" customFormat="1" ht="22.5" customHeight="1">
      <c r="B254" s="42"/>
      <c r="C254" s="273" t="s">
        <v>656</v>
      </c>
      <c r="D254" s="273" t="s">
        <v>952</v>
      </c>
      <c r="E254" s="274" t="s">
        <v>3645</v>
      </c>
      <c r="F254" s="275" t="s">
        <v>3646</v>
      </c>
      <c r="G254" s="276" t="s">
        <v>614</v>
      </c>
      <c r="H254" s="277">
        <v>1</v>
      </c>
      <c r="I254" s="278"/>
      <c r="J254" s="279">
        <f>ROUND(I254*H254,2)</f>
        <v>0</v>
      </c>
      <c r="K254" s="275" t="s">
        <v>21</v>
      </c>
      <c r="L254" s="280"/>
      <c r="M254" s="281" t="s">
        <v>21</v>
      </c>
      <c r="N254" s="282" t="s">
        <v>41</v>
      </c>
      <c r="O254" s="43"/>
      <c r="P254" s="216">
        <f>O254*H254</f>
        <v>0</v>
      </c>
      <c r="Q254" s="216">
        <v>0</v>
      </c>
      <c r="R254" s="216">
        <f>Q254*H254</f>
        <v>0</v>
      </c>
      <c r="S254" s="216">
        <v>0</v>
      </c>
      <c r="T254" s="217">
        <f>S254*H254</f>
        <v>0</v>
      </c>
      <c r="AR254" s="25" t="s">
        <v>417</v>
      </c>
      <c r="AT254" s="25" t="s">
        <v>952</v>
      </c>
      <c r="AU254" s="25" t="s">
        <v>79</v>
      </c>
      <c r="AY254" s="25" t="s">
        <v>361</v>
      </c>
      <c r="BE254" s="218">
        <f>IF(N254="základní",J254,0)</f>
        <v>0</v>
      </c>
      <c r="BF254" s="218">
        <f>IF(N254="snížená",J254,0)</f>
        <v>0</v>
      </c>
      <c r="BG254" s="218">
        <f>IF(N254="zákl. přenesená",J254,0)</f>
        <v>0</v>
      </c>
      <c r="BH254" s="218">
        <f>IF(N254="sníž. přenesená",J254,0)</f>
        <v>0</v>
      </c>
      <c r="BI254" s="218">
        <f>IF(N254="nulová",J254,0)</f>
        <v>0</v>
      </c>
      <c r="BJ254" s="25" t="s">
        <v>77</v>
      </c>
      <c r="BK254" s="218">
        <f>ROUND(I254*H254,2)</f>
        <v>0</v>
      </c>
      <c r="BL254" s="25" t="s">
        <v>147</v>
      </c>
      <c r="BM254" s="25" t="s">
        <v>982</v>
      </c>
    </row>
    <row r="255" spans="2:65" s="1" customFormat="1" ht="13.5">
      <c r="B255" s="42"/>
      <c r="C255" s="64"/>
      <c r="D255" s="235" t="s">
        <v>369</v>
      </c>
      <c r="E255" s="64"/>
      <c r="F255" s="285" t="s">
        <v>3646</v>
      </c>
      <c r="G255" s="64"/>
      <c r="H255" s="64"/>
      <c r="I255" s="175"/>
      <c r="J255" s="64"/>
      <c r="K255" s="64"/>
      <c r="L255" s="62"/>
      <c r="M255" s="221"/>
      <c r="N255" s="43"/>
      <c r="O255" s="43"/>
      <c r="P255" s="43"/>
      <c r="Q255" s="43"/>
      <c r="R255" s="43"/>
      <c r="S255" s="43"/>
      <c r="T255" s="79"/>
      <c r="AT255" s="25" t="s">
        <v>369</v>
      </c>
      <c r="AU255" s="25" t="s">
        <v>79</v>
      </c>
    </row>
    <row r="256" spans="2:65" s="1" customFormat="1" ht="22.5" customHeight="1">
      <c r="B256" s="42"/>
      <c r="C256" s="273" t="s">
        <v>662</v>
      </c>
      <c r="D256" s="273" t="s">
        <v>952</v>
      </c>
      <c r="E256" s="274" t="s">
        <v>3647</v>
      </c>
      <c r="F256" s="275" t="s">
        <v>3648</v>
      </c>
      <c r="G256" s="276" t="s">
        <v>614</v>
      </c>
      <c r="H256" s="277">
        <v>1</v>
      </c>
      <c r="I256" s="278"/>
      <c r="J256" s="279">
        <f>ROUND(I256*H256,2)</f>
        <v>0</v>
      </c>
      <c r="K256" s="275" t="s">
        <v>21</v>
      </c>
      <c r="L256" s="280"/>
      <c r="M256" s="281" t="s">
        <v>21</v>
      </c>
      <c r="N256" s="282" t="s">
        <v>41</v>
      </c>
      <c r="O256" s="43"/>
      <c r="P256" s="216">
        <f>O256*H256</f>
        <v>0</v>
      </c>
      <c r="Q256" s="216">
        <v>0</v>
      </c>
      <c r="R256" s="216">
        <f>Q256*H256</f>
        <v>0</v>
      </c>
      <c r="S256" s="216">
        <v>0</v>
      </c>
      <c r="T256" s="217">
        <f>S256*H256</f>
        <v>0</v>
      </c>
      <c r="AR256" s="25" t="s">
        <v>417</v>
      </c>
      <c r="AT256" s="25" t="s">
        <v>952</v>
      </c>
      <c r="AU256" s="25" t="s">
        <v>79</v>
      </c>
      <c r="AY256" s="25" t="s">
        <v>361</v>
      </c>
      <c r="BE256" s="218">
        <f>IF(N256="základní",J256,0)</f>
        <v>0</v>
      </c>
      <c r="BF256" s="218">
        <f>IF(N256="snížená",J256,0)</f>
        <v>0</v>
      </c>
      <c r="BG256" s="218">
        <f>IF(N256="zákl. přenesená",J256,0)</f>
        <v>0</v>
      </c>
      <c r="BH256" s="218">
        <f>IF(N256="sníž. přenesená",J256,0)</f>
        <v>0</v>
      </c>
      <c r="BI256" s="218">
        <f>IF(N256="nulová",J256,0)</f>
        <v>0</v>
      </c>
      <c r="BJ256" s="25" t="s">
        <v>77</v>
      </c>
      <c r="BK256" s="218">
        <f>ROUND(I256*H256,2)</f>
        <v>0</v>
      </c>
      <c r="BL256" s="25" t="s">
        <v>147</v>
      </c>
      <c r="BM256" s="25" t="s">
        <v>993</v>
      </c>
    </row>
    <row r="257" spans="2:65" s="1" customFormat="1" ht="13.5">
      <c r="B257" s="42"/>
      <c r="C257" s="64"/>
      <c r="D257" s="235" t="s">
        <v>369</v>
      </c>
      <c r="E257" s="64"/>
      <c r="F257" s="285" t="s">
        <v>3648</v>
      </c>
      <c r="G257" s="64"/>
      <c r="H257" s="64"/>
      <c r="I257" s="175"/>
      <c r="J257" s="64"/>
      <c r="K257" s="64"/>
      <c r="L257" s="62"/>
      <c r="M257" s="221"/>
      <c r="N257" s="43"/>
      <c r="O257" s="43"/>
      <c r="P257" s="43"/>
      <c r="Q257" s="43"/>
      <c r="R257" s="43"/>
      <c r="S257" s="43"/>
      <c r="T257" s="79"/>
      <c r="AT257" s="25" t="s">
        <v>369</v>
      </c>
      <c r="AU257" s="25" t="s">
        <v>79</v>
      </c>
    </row>
    <row r="258" spans="2:65" s="1" customFormat="1" ht="22.5" customHeight="1">
      <c r="B258" s="42"/>
      <c r="C258" s="207" t="s">
        <v>668</v>
      </c>
      <c r="D258" s="207" t="s">
        <v>363</v>
      </c>
      <c r="E258" s="208" t="s">
        <v>3649</v>
      </c>
      <c r="F258" s="209" t="s">
        <v>3650</v>
      </c>
      <c r="G258" s="210" t="s">
        <v>2840</v>
      </c>
      <c r="H258" s="211">
        <v>1</v>
      </c>
      <c r="I258" s="212"/>
      <c r="J258" s="213">
        <f>ROUND(I258*H258,2)</f>
        <v>0</v>
      </c>
      <c r="K258" s="209" t="s">
        <v>21</v>
      </c>
      <c r="L258" s="62"/>
      <c r="M258" s="214" t="s">
        <v>21</v>
      </c>
      <c r="N258" s="215" t="s">
        <v>41</v>
      </c>
      <c r="O258" s="43"/>
      <c r="P258" s="216">
        <f>O258*H258</f>
        <v>0</v>
      </c>
      <c r="Q258" s="216">
        <v>0</v>
      </c>
      <c r="R258" s="216">
        <f>Q258*H258</f>
        <v>0</v>
      </c>
      <c r="S258" s="216">
        <v>0</v>
      </c>
      <c r="T258" s="217">
        <f>S258*H258</f>
        <v>0</v>
      </c>
      <c r="AR258" s="25" t="s">
        <v>147</v>
      </c>
      <c r="AT258" s="25" t="s">
        <v>363</v>
      </c>
      <c r="AU258" s="25" t="s">
        <v>79</v>
      </c>
      <c r="AY258" s="25" t="s">
        <v>361</v>
      </c>
      <c r="BE258" s="218">
        <f>IF(N258="základní",J258,0)</f>
        <v>0</v>
      </c>
      <c r="BF258" s="218">
        <f>IF(N258="snížená",J258,0)</f>
        <v>0</v>
      </c>
      <c r="BG258" s="218">
        <f>IF(N258="zákl. přenesená",J258,0)</f>
        <v>0</v>
      </c>
      <c r="BH258" s="218">
        <f>IF(N258="sníž. přenesená",J258,0)</f>
        <v>0</v>
      </c>
      <c r="BI258" s="218">
        <f>IF(N258="nulová",J258,0)</f>
        <v>0</v>
      </c>
      <c r="BJ258" s="25" t="s">
        <v>77</v>
      </c>
      <c r="BK258" s="218">
        <f>ROUND(I258*H258,2)</f>
        <v>0</v>
      </c>
      <c r="BL258" s="25" t="s">
        <v>147</v>
      </c>
      <c r="BM258" s="25" t="s">
        <v>1016</v>
      </c>
    </row>
    <row r="259" spans="2:65" s="1" customFormat="1" ht="13.5">
      <c r="B259" s="42"/>
      <c r="C259" s="64"/>
      <c r="D259" s="235" t="s">
        <v>369</v>
      </c>
      <c r="E259" s="64"/>
      <c r="F259" s="285" t="s">
        <v>3650</v>
      </c>
      <c r="G259" s="64"/>
      <c r="H259" s="64"/>
      <c r="I259" s="175"/>
      <c r="J259" s="64"/>
      <c r="K259" s="64"/>
      <c r="L259" s="62"/>
      <c r="M259" s="221"/>
      <c r="N259" s="43"/>
      <c r="O259" s="43"/>
      <c r="P259" s="43"/>
      <c r="Q259" s="43"/>
      <c r="R259" s="43"/>
      <c r="S259" s="43"/>
      <c r="T259" s="79"/>
      <c r="AT259" s="25" t="s">
        <v>369</v>
      </c>
      <c r="AU259" s="25" t="s">
        <v>79</v>
      </c>
    </row>
    <row r="260" spans="2:65" s="1" customFormat="1" ht="22.5" customHeight="1">
      <c r="B260" s="42"/>
      <c r="C260" s="207" t="s">
        <v>675</v>
      </c>
      <c r="D260" s="207" t="s">
        <v>363</v>
      </c>
      <c r="E260" s="208" t="s">
        <v>3651</v>
      </c>
      <c r="F260" s="209" t="s">
        <v>3652</v>
      </c>
      <c r="G260" s="210" t="s">
        <v>2840</v>
      </c>
      <c r="H260" s="211">
        <v>1</v>
      </c>
      <c r="I260" s="212"/>
      <c r="J260" s="213">
        <f>ROUND(I260*H260,2)</f>
        <v>0</v>
      </c>
      <c r="K260" s="209" t="s">
        <v>21</v>
      </c>
      <c r="L260" s="62"/>
      <c r="M260" s="214" t="s">
        <v>21</v>
      </c>
      <c r="N260" s="215" t="s">
        <v>41</v>
      </c>
      <c r="O260" s="43"/>
      <c r="P260" s="216">
        <f>O260*H260</f>
        <v>0</v>
      </c>
      <c r="Q260" s="216">
        <v>0</v>
      </c>
      <c r="R260" s="216">
        <f>Q260*H260</f>
        <v>0</v>
      </c>
      <c r="S260" s="216">
        <v>0</v>
      </c>
      <c r="T260" s="217">
        <f>S260*H260</f>
        <v>0</v>
      </c>
      <c r="AR260" s="25" t="s">
        <v>147</v>
      </c>
      <c r="AT260" s="25" t="s">
        <v>363</v>
      </c>
      <c r="AU260" s="25" t="s">
        <v>79</v>
      </c>
      <c r="AY260" s="25" t="s">
        <v>361</v>
      </c>
      <c r="BE260" s="218">
        <f>IF(N260="základní",J260,0)</f>
        <v>0</v>
      </c>
      <c r="BF260" s="218">
        <f>IF(N260="snížená",J260,0)</f>
        <v>0</v>
      </c>
      <c r="BG260" s="218">
        <f>IF(N260="zákl. přenesená",J260,0)</f>
        <v>0</v>
      </c>
      <c r="BH260" s="218">
        <f>IF(N260="sníž. přenesená",J260,0)</f>
        <v>0</v>
      </c>
      <c r="BI260" s="218">
        <f>IF(N260="nulová",J260,0)</f>
        <v>0</v>
      </c>
      <c r="BJ260" s="25" t="s">
        <v>77</v>
      </c>
      <c r="BK260" s="218">
        <f>ROUND(I260*H260,2)</f>
        <v>0</v>
      </c>
      <c r="BL260" s="25" t="s">
        <v>147</v>
      </c>
      <c r="BM260" s="25" t="s">
        <v>1026</v>
      </c>
    </row>
    <row r="261" spans="2:65" s="1" customFormat="1" ht="13.5">
      <c r="B261" s="42"/>
      <c r="C261" s="64"/>
      <c r="D261" s="235" t="s">
        <v>369</v>
      </c>
      <c r="E261" s="64"/>
      <c r="F261" s="285" t="s">
        <v>3652</v>
      </c>
      <c r="G261" s="64"/>
      <c r="H261" s="64"/>
      <c r="I261" s="175"/>
      <c r="J261" s="64"/>
      <c r="K261" s="64"/>
      <c r="L261" s="62"/>
      <c r="M261" s="221"/>
      <c r="N261" s="43"/>
      <c r="O261" s="43"/>
      <c r="P261" s="43"/>
      <c r="Q261" s="43"/>
      <c r="R261" s="43"/>
      <c r="S261" s="43"/>
      <c r="T261" s="79"/>
      <c r="AT261" s="25" t="s">
        <v>369</v>
      </c>
      <c r="AU261" s="25" t="s">
        <v>79</v>
      </c>
    </row>
    <row r="262" spans="2:65" s="1" customFormat="1" ht="22.5" customHeight="1">
      <c r="B262" s="42"/>
      <c r="C262" s="207" t="s">
        <v>682</v>
      </c>
      <c r="D262" s="207" t="s">
        <v>363</v>
      </c>
      <c r="E262" s="208" t="s">
        <v>3653</v>
      </c>
      <c r="F262" s="209" t="s">
        <v>3654</v>
      </c>
      <c r="G262" s="210" t="s">
        <v>2840</v>
      </c>
      <c r="H262" s="211">
        <v>1</v>
      </c>
      <c r="I262" s="212"/>
      <c r="J262" s="213">
        <f>ROUND(I262*H262,2)</f>
        <v>0</v>
      </c>
      <c r="K262" s="209" t="s">
        <v>21</v>
      </c>
      <c r="L262" s="62"/>
      <c r="M262" s="214" t="s">
        <v>21</v>
      </c>
      <c r="N262" s="215" t="s">
        <v>41</v>
      </c>
      <c r="O262" s="43"/>
      <c r="P262" s="216">
        <f>O262*H262</f>
        <v>0</v>
      </c>
      <c r="Q262" s="216">
        <v>0</v>
      </c>
      <c r="R262" s="216">
        <f>Q262*H262</f>
        <v>0</v>
      </c>
      <c r="S262" s="216">
        <v>0</v>
      </c>
      <c r="T262" s="217">
        <f>S262*H262</f>
        <v>0</v>
      </c>
      <c r="AR262" s="25" t="s">
        <v>147</v>
      </c>
      <c r="AT262" s="25" t="s">
        <v>363</v>
      </c>
      <c r="AU262" s="25" t="s">
        <v>79</v>
      </c>
      <c r="AY262" s="25" t="s">
        <v>361</v>
      </c>
      <c r="BE262" s="218">
        <f>IF(N262="základní",J262,0)</f>
        <v>0</v>
      </c>
      <c r="BF262" s="218">
        <f>IF(N262="snížená",J262,0)</f>
        <v>0</v>
      </c>
      <c r="BG262" s="218">
        <f>IF(N262="zákl. přenesená",J262,0)</f>
        <v>0</v>
      </c>
      <c r="BH262" s="218">
        <f>IF(N262="sníž. přenesená",J262,0)</f>
        <v>0</v>
      </c>
      <c r="BI262" s="218">
        <f>IF(N262="nulová",J262,0)</f>
        <v>0</v>
      </c>
      <c r="BJ262" s="25" t="s">
        <v>77</v>
      </c>
      <c r="BK262" s="218">
        <f>ROUND(I262*H262,2)</f>
        <v>0</v>
      </c>
      <c r="BL262" s="25" t="s">
        <v>147</v>
      </c>
      <c r="BM262" s="25" t="s">
        <v>1037</v>
      </c>
    </row>
    <row r="263" spans="2:65" s="1" customFormat="1" ht="13.5">
      <c r="B263" s="42"/>
      <c r="C263" s="64"/>
      <c r="D263" s="235" t="s">
        <v>369</v>
      </c>
      <c r="E263" s="64"/>
      <c r="F263" s="285" t="s">
        <v>3654</v>
      </c>
      <c r="G263" s="64"/>
      <c r="H263" s="64"/>
      <c r="I263" s="175"/>
      <c r="J263" s="64"/>
      <c r="K263" s="64"/>
      <c r="L263" s="62"/>
      <c r="M263" s="221"/>
      <c r="N263" s="43"/>
      <c r="O263" s="43"/>
      <c r="P263" s="43"/>
      <c r="Q263" s="43"/>
      <c r="R263" s="43"/>
      <c r="S263" s="43"/>
      <c r="T263" s="79"/>
      <c r="AT263" s="25" t="s">
        <v>369</v>
      </c>
      <c r="AU263" s="25" t="s">
        <v>79</v>
      </c>
    </row>
    <row r="264" spans="2:65" s="1" customFormat="1" ht="22.5" customHeight="1">
      <c r="B264" s="42"/>
      <c r="C264" s="207" t="s">
        <v>690</v>
      </c>
      <c r="D264" s="207" t="s">
        <v>363</v>
      </c>
      <c r="E264" s="208" t="s">
        <v>3655</v>
      </c>
      <c r="F264" s="209" t="s">
        <v>3656</v>
      </c>
      <c r="G264" s="210" t="s">
        <v>614</v>
      </c>
      <c r="H264" s="211">
        <v>1</v>
      </c>
      <c r="I264" s="212"/>
      <c r="J264" s="213">
        <f>ROUND(I264*H264,2)</f>
        <v>0</v>
      </c>
      <c r="K264" s="209" t="s">
        <v>21</v>
      </c>
      <c r="L264" s="62"/>
      <c r="M264" s="214" t="s">
        <v>21</v>
      </c>
      <c r="N264" s="215" t="s">
        <v>41</v>
      </c>
      <c r="O264" s="43"/>
      <c r="P264" s="216">
        <f>O264*H264</f>
        <v>0</v>
      </c>
      <c r="Q264" s="216">
        <v>0</v>
      </c>
      <c r="R264" s="216">
        <f>Q264*H264</f>
        <v>0</v>
      </c>
      <c r="S264" s="216">
        <v>0</v>
      </c>
      <c r="T264" s="217">
        <f>S264*H264</f>
        <v>0</v>
      </c>
      <c r="AR264" s="25" t="s">
        <v>147</v>
      </c>
      <c r="AT264" s="25" t="s">
        <v>363</v>
      </c>
      <c r="AU264" s="25" t="s">
        <v>79</v>
      </c>
      <c r="AY264" s="25" t="s">
        <v>361</v>
      </c>
      <c r="BE264" s="218">
        <f>IF(N264="základní",J264,0)</f>
        <v>0</v>
      </c>
      <c r="BF264" s="218">
        <f>IF(N264="snížená",J264,0)</f>
        <v>0</v>
      </c>
      <c r="BG264" s="218">
        <f>IF(N264="zákl. přenesená",J264,0)</f>
        <v>0</v>
      </c>
      <c r="BH264" s="218">
        <f>IF(N264="sníž. přenesená",J264,0)</f>
        <v>0</v>
      </c>
      <c r="BI264" s="218">
        <f>IF(N264="nulová",J264,0)</f>
        <v>0</v>
      </c>
      <c r="BJ264" s="25" t="s">
        <v>77</v>
      </c>
      <c r="BK264" s="218">
        <f>ROUND(I264*H264,2)</f>
        <v>0</v>
      </c>
      <c r="BL264" s="25" t="s">
        <v>147</v>
      </c>
      <c r="BM264" s="25" t="s">
        <v>1049</v>
      </c>
    </row>
    <row r="265" spans="2:65" s="1" customFormat="1" ht="13.5">
      <c r="B265" s="42"/>
      <c r="C265" s="64"/>
      <c r="D265" s="235" t="s">
        <v>369</v>
      </c>
      <c r="E265" s="64"/>
      <c r="F265" s="285" t="s">
        <v>3656</v>
      </c>
      <c r="G265" s="64"/>
      <c r="H265" s="64"/>
      <c r="I265" s="175"/>
      <c r="J265" s="64"/>
      <c r="K265" s="64"/>
      <c r="L265" s="62"/>
      <c r="M265" s="221"/>
      <c r="N265" s="43"/>
      <c r="O265" s="43"/>
      <c r="P265" s="43"/>
      <c r="Q265" s="43"/>
      <c r="R265" s="43"/>
      <c r="S265" s="43"/>
      <c r="T265" s="79"/>
      <c r="AT265" s="25" t="s">
        <v>369</v>
      </c>
      <c r="AU265" s="25" t="s">
        <v>79</v>
      </c>
    </row>
    <row r="266" spans="2:65" s="1" customFormat="1" ht="22.5" customHeight="1">
      <c r="B266" s="42"/>
      <c r="C266" s="273" t="s">
        <v>697</v>
      </c>
      <c r="D266" s="273" t="s">
        <v>952</v>
      </c>
      <c r="E266" s="274" t="s">
        <v>3657</v>
      </c>
      <c r="F266" s="275" t="s">
        <v>3658</v>
      </c>
      <c r="G266" s="276" t="s">
        <v>614</v>
      </c>
      <c r="H266" s="277">
        <v>1</v>
      </c>
      <c r="I266" s="278"/>
      <c r="J266" s="279">
        <f>ROUND(I266*H266,2)</f>
        <v>0</v>
      </c>
      <c r="K266" s="275" t="s">
        <v>367</v>
      </c>
      <c r="L266" s="280"/>
      <c r="M266" s="281" t="s">
        <v>21</v>
      </c>
      <c r="N266" s="282" t="s">
        <v>41</v>
      </c>
      <c r="O266" s="43"/>
      <c r="P266" s="216">
        <f>O266*H266</f>
        <v>0</v>
      </c>
      <c r="Q266" s="216">
        <v>1.9E-3</v>
      </c>
      <c r="R266" s="216">
        <f>Q266*H266</f>
        <v>1.9E-3</v>
      </c>
      <c r="S266" s="216">
        <v>0</v>
      </c>
      <c r="T266" s="217">
        <f>S266*H266</f>
        <v>0</v>
      </c>
      <c r="AR266" s="25" t="s">
        <v>417</v>
      </c>
      <c r="AT266" s="25" t="s">
        <v>952</v>
      </c>
      <c r="AU266" s="25" t="s">
        <v>79</v>
      </c>
      <c r="AY266" s="25" t="s">
        <v>361</v>
      </c>
      <c r="BE266" s="218">
        <f>IF(N266="základní",J266,0)</f>
        <v>0</v>
      </c>
      <c r="BF266" s="218">
        <f>IF(N266="snížená",J266,0)</f>
        <v>0</v>
      </c>
      <c r="BG266" s="218">
        <f>IF(N266="zákl. přenesená",J266,0)</f>
        <v>0</v>
      </c>
      <c r="BH266" s="218">
        <f>IF(N266="sníž. přenesená",J266,0)</f>
        <v>0</v>
      </c>
      <c r="BI266" s="218">
        <f>IF(N266="nulová",J266,0)</f>
        <v>0</v>
      </c>
      <c r="BJ266" s="25" t="s">
        <v>77</v>
      </c>
      <c r="BK266" s="218">
        <f>ROUND(I266*H266,2)</f>
        <v>0</v>
      </c>
      <c r="BL266" s="25" t="s">
        <v>147</v>
      </c>
      <c r="BM266" s="25" t="s">
        <v>1060</v>
      </c>
    </row>
    <row r="267" spans="2:65" s="1" customFormat="1" ht="13.5">
      <c r="B267" s="42"/>
      <c r="C267" s="64"/>
      <c r="D267" s="235" t="s">
        <v>369</v>
      </c>
      <c r="E267" s="64"/>
      <c r="F267" s="285" t="s">
        <v>3659</v>
      </c>
      <c r="G267" s="64"/>
      <c r="H267" s="64"/>
      <c r="I267" s="175"/>
      <c r="J267" s="64"/>
      <c r="K267" s="64"/>
      <c r="L267" s="62"/>
      <c r="M267" s="221"/>
      <c r="N267" s="43"/>
      <c r="O267" s="43"/>
      <c r="P267" s="43"/>
      <c r="Q267" s="43"/>
      <c r="R267" s="43"/>
      <c r="S267" s="43"/>
      <c r="T267" s="79"/>
      <c r="AT267" s="25" t="s">
        <v>369</v>
      </c>
      <c r="AU267" s="25" t="s">
        <v>79</v>
      </c>
    </row>
    <row r="268" spans="2:65" s="1" customFormat="1" ht="22.5" customHeight="1">
      <c r="B268" s="42"/>
      <c r="C268" s="207" t="s">
        <v>703</v>
      </c>
      <c r="D268" s="207" t="s">
        <v>363</v>
      </c>
      <c r="E268" s="208" t="s">
        <v>3333</v>
      </c>
      <c r="F268" s="209" t="s">
        <v>3334</v>
      </c>
      <c r="G268" s="210" t="s">
        <v>685</v>
      </c>
      <c r="H268" s="211">
        <v>36</v>
      </c>
      <c r="I268" s="212"/>
      <c r="J268" s="213">
        <f>ROUND(I268*H268,2)</f>
        <v>0</v>
      </c>
      <c r="K268" s="209" t="s">
        <v>21</v>
      </c>
      <c r="L268" s="62"/>
      <c r="M268" s="214" t="s">
        <v>21</v>
      </c>
      <c r="N268" s="215" t="s">
        <v>41</v>
      </c>
      <c r="O268" s="43"/>
      <c r="P268" s="216">
        <f>O268*H268</f>
        <v>0</v>
      </c>
      <c r="Q268" s="216">
        <v>0</v>
      </c>
      <c r="R268" s="216">
        <f>Q268*H268</f>
        <v>0</v>
      </c>
      <c r="S268" s="216">
        <v>0</v>
      </c>
      <c r="T268" s="217">
        <f>S268*H268</f>
        <v>0</v>
      </c>
      <c r="AR268" s="25" t="s">
        <v>147</v>
      </c>
      <c r="AT268" s="25" t="s">
        <v>363</v>
      </c>
      <c r="AU268" s="25" t="s">
        <v>79</v>
      </c>
      <c r="AY268" s="25" t="s">
        <v>361</v>
      </c>
      <c r="BE268" s="218">
        <f>IF(N268="základní",J268,0)</f>
        <v>0</v>
      </c>
      <c r="BF268" s="218">
        <f>IF(N268="snížená",J268,0)</f>
        <v>0</v>
      </c>
      <c r="BG268" s="218">
        <f>IF(N268="zákl. přenesená",J268,0)</f>
        <v>0</v>
      </c>
      <c r="BH268" s="218">
        <f>IF(N268="sníž. přenesená",J268,0)</f>
        <v>0</v>
      </c>
      <c r="BI268" s="218">
        <f>IF(N268="nulová",J268,0)</f>
        <v>0</v>
      </c>
      <c r="BJ268" s="25" t="s">
        <v>77</v>
      </c>
      <c r="BK268" s="218">
        <f>ROUND(I268*H268,2)</f>
        <v>0</v>
      </c>
      <c r="BL268" s="25" t="s">
        <v>147</v>
      </c>
      <c r="BM268" s="25" t="s">
        <v>1073</v>
      </c>
    </row>
    <row r="269" spans="2:65" s="1" customFormat="1" ht="13.5">
      <c r="B269" s="42"/>
      <c r="C269" s="64"/>
      <c r="D269" s="219" t="s">
        <v>369</v>
      </c>
      <c r="E269" s="64"/>
      <c r="F269" s="220" t="s">
        <v>3334</v>
      </c>
      <c r="G269" s="64"/>
      <c r="H269" s="64"/>
      <c r="I269" s="175"/>
      <c r="J269" s="64"/>
      <c r="K269" s="64"/>
      <c r="L269" s="62"/>
      <c r="M269" s="221"/>
      <c r="N269" s="43"/>
      <c r="O269" s="43"/>
      <c r="P269" s="43"/>
      <c r="Q269" s="43"/>
      <c r="R269" s="43"/>
      <c r="S269" s="43"/>
      <c r="T269" s="79"/>
      <c r="AT269" s="25" t="s">
        <v>369</v>
      </c>
      <c r="AU269" s="25" t="s">
        <v>79</v>
      </c>
    </row>
    <row r="270" spans="2:65" s="13" customFormat="1" ht="13.5">
      <c r="B270" s="233"/>
      <c r="C270" s="234"/>
      <c r="D270" s="219" t="s">
        <v>371</v>
      </c>
      <c r="E270" s="245" t="s">
        <v>21</v>
      </c>
      <c r="F270" s="246" t="s">
        <v>3660</v>
      </c>
      <c r="G270" s="234"/>
      <c r="H270" s="247">
        <v>36</v>
      </c>
      <c r="I270" s="239"/>
      <c r="J270" s="234"/>
      <c r="K270" s="234"/>
      <c r="L270" s="240"/>
      <c r="M270" s="241"/>
      <c r="N270" s="242"/>
      <c r="O270" s="242"/>
      <c r="P270" s="242"/>
      <c r="Q270" s="242"/>
      <c r="R270" s="242"/>
      <c r="S270" s="242"/>
      <c r="T270" s="243"/>
      <c r="AT270" s="244" t="s">
        <v>371</v>
      </c>
      <c r="AU270" s="244" t="s">
        <v>79</v>
      </c>
      <c r="AV270" s="13" t="s">
        <v>79</v>
      </c>
      <c r="AW270" s="13" t="s">
        <v>33</v>
      </c>
      <c r="AX270" s="13" t="s">
        <v>70</v>
      </c>
      <c r="AY270" s="244" t="s">
        <v>361</v>
      </c>
    </row>
    <row r="271" spans="2:65" s="14" customFormat="1" ht="13.5">
      <c r="B271" s="248"/>
      <c r="C271" s="249"/>
      <c r="D271" s="235" t="s">
        <v>371</v>
      </c>
      <c r="E271" s="250" t="s">
        <v>21</v>
      </c>
      <c r="F271" s="251" t="s">
        <v>2712</v>
      </c>
      <c r="G271" s="249"/>
      <c r="H271" s="252">
        <v>36</v>
      </c>
      <c r="I271" s="253"/>
      <c r="J271" s="249"/>
      <c r="K271" s="249"/>
      <c r="L271" s="254"/>
      <c r="M271" s="255"/>
      <c r="N271" s="256"/>
      <c r="O271" s="256"/>
      <c r="P271" s="256"/>
      <c r="Q271" s="256"/>
      <c r="R271" s="256"/>
      <c r="S271" s="256"/>
      <c r="T271" s="257"/>
      <c r="AT271" s="258" t="s">
        <v>371</v>
      </c>
      <c r="AU271" s="258" t="s">
        <v>79</v>
      </c>
      <c r="AV271" s="14" t="s">
        <v>147</v>
      </c>
      <c r="AW271" s="14" t="s">
        <v>33</v>
      </c>
      <c r="AX271" s="14" t="s">
        <v>77</v>
      </c>
      <c r="AY271" s="258" t="s">
        <v>361</v>
      </c>
    </row>
    <row r="272" spans="2:65" s="1" customFormat="1" ht="22.5" customHeight="1">
      <c r="B272" s="42"/>
      <c r="C272" s="207" t="s">
        <v>710</v>
      </c>
      <c r="D272" s="207" t="s">
        <v>363</v>
      </c>
      <c r="E272" s="208" t="s">
        <v>3661</v>
      </c>
      <c r="F272" s="209" t="s">
        <v>3662</v>
      </c>
      <c r="G272" s="210" t="s">
        <v>2606</v>
      </c>
      <c r="H272" s="211">
        <v>5</v>
      </c>
      <c r="I272" s="212"/>
      <c r="J272" s="213">
        <f>ROUND(I272*H272,2)</f>
        <v>0</v>
      </c>
      <c r="K272" s="209" t="s">
        <v>21</v>
      </c>
      <c r="L272" s="62"/>
      <c r="M272" s="214" t="s">
        <v>21</v>
      </c>
      <c r="N272" s="215" t="s">
        <v>41</v>
      </c>
      <c r="O272" s="43"/>
      <c r="P272" s="216">
        <f>O272*H272</f>
        <v>0</v>
      </c>
      <c r="Q272" s="216">
        <v>0</v>
      </c>
      <c r="R272" s="216">
        <f>Q272*H272</f>
        <v>0</v>
      </c>
      <c r="S272" s="216">
        <v>0</v>
      </c>
      <c r="T272" s="217">
        <f>S272*H272</f>
        <v>0</v>
      </c>
      <c r="AR272" s="25" t="s">
        <v>147</v>
      </c>
      <c r="AT272" s="25" t="s">
        <v>363</v>
      </c>
      <c r="AU272" s="25" t="s">
        <v>79</v>
      </c>
      <c r="AY272" s="25" t="s">
        <v>361</v>
      </c>
      <c r="BE272" s="218">
        <f>IF(N272="základní",J272,0)</f>
        <v>0</v>
      </c>
      <c r="BF272" s="218">
        <f>IF(N272="snížená",J272,0)</f>
        <v>0</v>
      </c>
      <c r="BG272" s="218">
        <f>IF(N272="zákl. přenesená",J272,0)</f>
        <v>0</v>
      </c>
      <c r="BH272" s="218">
        <f>IF(N272="sníž. přenesená",J272,0)</f>
        <v>0</v>
      </c>
      <c r="BI272" s="218">
        <f>IF(N272="nulová",J272,0)</f>
        <v>0</v>
      </c>
      <c r="BJ272" s="25" t="s">
        <v>77</v>
      </c>
      <c r="BK272" s="218">
        <f>ROUND(I272*H272,2)</f>
        <v>0</v>
      </c>
      <c r="BL272" s="25" t="s">
        <v>147</v>
      </c>
      <c r="BM272" s="25" t="s">
        <v>1108</v>
      </c>
    </row>
    <row r="273" spans="2:65" s="1" customFormat="1" ht="13.5">
      <c r="B273" s="42"/>
      <c r="C273" s="64"/>
      <c r="D273" s="235" t="s">
        <v>369</v>
      </c>
      <c r="E273" s="64"/>
      <c r="F273" s="285" t="s">
        <v>3662</v>
      </c>
      <c r="G273" s="64"/>
      <c r="H273" s="64"/>
      <c r="I273" s="175"/>
      <c r="J273" s="64"/>
      <c r="K273" s="64"/>
      <c r="L273" s="62"/>
      <c r="M273" s="221"/>
      <c r="N273" s="43"/>
      <c r="O273" s="43"/>
      <c r="P273" s="43"/>
      <c r="Q273" s="43"/>
      <c r="R273" s="43"/>
      <c r="S273" s="43"/>
      <c r="T273" s="79"/>
      <c r="AT273" s="25" t="s">
        <v>369</v>
      </c>
      <c r="AU273" s="25" t="s">
        <v>79</v>
      </c>
    </row>
    <row r="274" spans="2:65" s="1" customFormat="1" ht="22.5" customHeight="1">
      <c r="B274" s="42"/>
      <c r="C274" s="207" t="s">
        <v>720</v>
      </c>
      <c r="D274" s="207" t="s">
        <v>363</v>
      </c>
      <c r="E274" s="208" t="s">
        <v>3663</v>
      </c>
      <c r="F274" s="209" t="s">
        <v>3546</v>
      </c>
      <c r="G274" s="210" t="s">
        <v>2493</v>
      </c>
      <c r="H274" s="211">
        <v>1</v>
      </c>
      <c r="I274" s="212"/>
      <c r="J274" s="213">
        <f>ROUND(I274*H274,2)</f>
        <v>0</v>
      </c>
      <c r="K274" s="209" t="s">
        <v>21</v>
      </c>
      <c r="L274" s="62"/>
      <c r="M274" s="214" t="s">
        <v>21</v>
      </c>
      <c r="N274" s="215" t="s">
        <v>41</v>
      </c>
      <c r="O274" s="43"/>
      <c r="P274" s="216">
        <f>O274*H274</f>
        <v>0</v>
      </c>
      <c r="Q274" s="216">
        <v>0</v>
      </c>
      <c r="R274" s="216">
        <f>Q274*H274</f>
        <v>0</v>
      </c>
      <c r="S274" s="216">
        <v>0</v>
      </c>
      <c r="T274" s="217">
        <f>S274*H274</f>
        <v>0</v>
      </c>
      <c r="AR274" s="25" t="s">
        <v>147</v>
      </c>
      <c r="AT274" s="25" t="s">
        <v>363</v>
      </c>
      <c r="AU274" s="25" t="s">
        <v>79</v>
      </c>
      <c r="AY274" s="25" t="s">
        <v>361</v>
      </c>
      <c r="BE274" s="218">
        <f>IF(N274="základní",J274,0)</f>
        <v>0</v>
      </c>
      <c r="BF274" s="218">
        <f>IF(N274="snížená",J274,0)</f>
        <v>0</v>
      </c>
      <c r="BG274" s="218">
        <f>IF(N274="zákl. přenesená",J274,0)</f>
        <v>0</v>
      </c>
      <c r="BH274" s="218">
        <f>IF(N274="sníž. přenesená",J274,0)</f>
        <v>0</v>
      </c>
      <c r="BI274" s="218">
        <f>IF(N274="nulová",J274,0)</f>
        <v>0</v>
      </c>
      <c r="BJ274" s="25" t="s">
        <v>77</v>
      </c>
      <c r="BK274" s="218">
        <f>ROUND(I274*H274,2)</f>
        <v>0</v>
      </c>
      <c r="BL274" s="25" t="s">
        <v>147</v>
      </c>
      <c r="BM274" s="25" t="s">
        <v>1119</v>
      </c>
    </row>
    <row r="275" spans="2:65" s="1" customFormat="1" ht="13.5">
      <c r="B275" s="42"/>
      <c r="C275" s="64"/>
      <c r="D275" s="219" t="s">
        <v>369</v>
      </c>
      <c r="E275" s="64"/>
      <c r="F275" s="220" t="s">
        <v>3546</v>
      </c>
      <c r="G275" s="64"/>
      <c r="H275" s="64"/>
      <c r="I275" s="175"/>
      <c r="J275" s="64"/>
      <c r="K275" s="64"/>
      <c r="L275" s="62"/>
      <c r="M275" s="221"/>
      <c r="N275" s="43"/>
      <c r="O275" s="43"/>
      <c r="P275" s="43"/>
      <c r="Q275" s="43"/>
      <c r="R275" s="43"/>
      <c r="S275" s="43"/>
      <c r="T275" s="79"/>
      <c r="AT275" s="25" t="s">
        <v>369</v>
      </c>
      <c r="AU275" s="25" t="s">
        <v>79</v>
      </c>
    </row>
    <row r="276" spans="2:65" s="11" customFormat="1" ht="29.85" customHeight="1">
      <c r="B276" s="190"/>
      <c r="C276" s="191"/>
      <c r="D276" s="204" t="s">
        <v>69</v>
      </c>
      <c r="E276" s="205" t="s">
        <v>424</v>
      </c>
      <c r="F276" s="205" t="s">
        <v>2737</v>
      </c>
      <c r="G276" s="191"/>
      <c r="H276" s="191"/>
      <c r="I276" s="194"/>
      <c r="J276" s="206">
        <f>BK276</f>
        <v>0</v>
      </c>
      <c r="K276" s="191"/>
      <c r="L276" s="196"/>
      <c r="M276" s="197"/>
      <c r="N276" s="198"/>
      <c r="O276" s="198"/>
      <c r="P276" s="199">
        <f>SUM(P277:P285)</f>
        <v>0</v>
      </c>
      <c r="Q276" s="198"/>
      <c r="R276" s="199">
        <f>SUM(R277:R285)</f>
        <v>0</v>
      </c>
      <c r="S276" s="198"/>
      <c r="T276" s="200">
        <f>SUM(T277:T285)</f>
        <v>0</v>
      </c>
      <c r="AR276" s="201" t="s">
        <v>77</v>
      </c>
      <c r="AT276" s="202" t="s">
        <v>69</v>
      </c>
      <c r="AU276" s="202" t="s">
        <v>77</v>
      </c>
      <c r="AY276" s="201" t="s">
        <v>361</v>
      </c>
      <c r="BK276" s="203">
        <f>SUM(BK277:BK285)</f>
        <v>0</v>
      </c>
    </row>
    <row r="277" spans="2:65" s="1" customFormat="1" ht="22.5" customHeight="1">
      <c r="B277" s="42"/>
      <c r="C277" s="207" t="s">
        <v>736</v>
      </c>
      <c r="D277" s="207" t="s">
        <v>363</v>
      </c>
      <c r="E277" s="208" t="s">
        <v>3439</v>
      </c>
      <c r="F277" s="209" t="s">
        <v>3440</v>
      </c>
      <c r="G277" s="210" t="s">
        <v>685</v>
      </c>
      <c r="H277" s="211">
        <v>23.2</v>
      </c>
      <c r="I277" s="212"/>
      <c r="J277" s="213">
        <f>ROUND(I277*H277,2)</f>
        <v>0</v>
      </c>
      <c r="K277" s="209" t="s">
        <v>367</v>
      </c>
      <c r="L277" s="62"/>
      <c r="M277" s="214" t="s">
        <v>21</v>
      </c>
      <c r="N277" s="215" t="s">
        <v>41</v>
      </c>
      <c r="O277" s="43"/>
      <c r="P277" s="216">
        <f>O277*H277</f>
        <v>0</v>
      </c>
      <c r="Q277" s="216">
        <v>0</v>
      </c>
      <c r="R277" s="216">
        <f>Q277*H277</f>
        <v>0</v>
      </c>
      <c r="S277" s="216">
        <v>0</v>
      </c>
      <c r="T277" s="217">
        <f>S277*H277</f>
        <v>0</v>
      </c>
      <c r="AR277" s="25" t="s">
        <v>147</v>
      </c>
      <c r="AT277" s="25" t="s">
        <v>363</v>
      </c>
      <c r="AU277" s="25" t="s">
        <v>79</v>
      </c>
      <c r="AY277" s="25" t="s">
        <v>361</v>
      </c>
      <c r="BE277" s="218">
        <f>IF(N277="základní",J277,0)</f>
        <v>0</v>
      </c>
      <c r="BF277" s="218">
        <f>IF(N277="snížená",J277,0)</f>
        <v>0</v>
      </c>
      <c r="BG277" s="218">
        <f>IF(N277="zákl. přenesená",J277,0)</f>
        <v>0</v>
      </c>
      <c r="BH277" s="218">
        <f>IF(N277="sníž. přenesená",J277,0)</f>
        <v>0</v>
      </c>
      <c r="BI277" s="218">
        <f>IF(N277="nulová",J277,0)</f>
        <v>0</v>
      </c>
      <c r="BJ277" s="25" t="s">
        <v>77</v>
      </c>
      <c r="BK277" s="218">
        <f>ROUND(I277*H277,2)</f>
        <v>0</v>
      </c>
      <c r="BL277" s="25" t="s">
        <v>147</v>
      </c>
      <c r="BM277" s="25" t="s">
        <v>1131</v>
      </c>
    </row>
    <row r="278" spans="2:65" s="1" customFormat="1" ht="13.5">
      <c r="B278" s="42"/>
      <c r="C278" s="64"/>
      <c r="D278" s="219" t="s">
        <v>369</v>
      </c>
      <c r="E278" s="64"/>
      <c r="F278" s="220" t="s">
        <v>3664</v>
      </c>
      <c r="G278" s="64"/>
      <c r="H278" s="64"/>
      <c r="I278" s="175"/>
      <c r="J278" s="64"/>
      <c r="K278" s="64"/>
      <c r="L278" s="62"/>
      <c r="M278" s="221"/>
      <c r="N278" s="43"/>
      <c r="O278" s="43"/>
      <c r="P278" s="43"/>
      <c r="Q278" s="43"/>
      <c r="R278" s="43"/>
      <c r="S278" s="43"/>
      <c r="T278" s="79"/>
      <c r="AT278" s="25" t="s">
        <v>369</v>
      </c>
      <c r="AU278" s="25" t="s">
        <v>79</v>
      </c>
    </row>
    <row r="279" spans="2:65" s="13" customFormat="1" ht="13.5">
      <c r="B279" s="233"/>
      <c r="C279" s="234"/>
      <c r="D279" s="219" t="s">
        <v>371</v>
      </c>
      <c r="E279" s="245" t="s">
        <v>21</v>
      </c>
      <c r="F279" s="246" t="s">
        <v>3665</v>
      </c>
      <c r="G279" s="234"/>
      <c r="H279" s="247">
        <v>13.6</v>
      </c>
      <c r="I279" s="239"/>
      <c r="J279" s="234"/>
      <c r="K279" s="234"/>
      <c r="L279" s="240"/>
      <c r="M279" s="241"/>
      <c r="N279" s="242"/>
      <c r="O279" s="242"/>
      <c r="P279" s="242"/>
      <c r="Q279" s="242"/>
      <c r="R279" s="242"/>
      <c r="S279" s="242"/>
      <c r="T279" s="243"/>
      <c r="AT279" s="244" t="s">
        <v>371</v>
      </c>
      <c r="AU279" s="244" t="s">
        <v>79</v>
      </c>
      <c r="AV279" s="13" t="s">
        <v>79</v>
      </c>
      <c r="AW279" s="13" t="s">
        <v>33</v>
      </c>
      <c r="AX279" s="13" t="s">
        <v>70</v>
      </c>
      <c r="AY279" s="244" t="s">
        <v>361</v>
      </c>
    </row>
    <row r="280" spans="2:65" s="13" customFormat="1" ht="13.5">
      <c r="B280" s="233"/>
      <c r="C280" s="234"/>
      <c r="D280" s="219" t="s">
        <v>371</v>
      </c>
      <c r="E280" s="245" t="s">
        <v>21</v>
      </c>
      <c r="F280" s="246" t="s">
        <v>3666</v>
      </c>
      <c r="G280" s="234"/>
      <c r="H280" s="247">
        <v>9.6</v>
      </c>
      <c r="I280" s="239"/>
      <c r="J280" s="234"/>
      <c r="K280" s="234"/>
      <c r="L280" s="240"/>
      <c r="M280" s="241"/>
      <c r="N280" s="242"/>
      <c r="O280" s="242"/>
      <c r="P280" s="242"/>
      <c r="Q280" s="242"/>
      <c r="R280" s="242"/>
      <c r="S280" s="242"/>
      <c r="T280" s="243"/>
      <c r="AT280" s="244" t="s">
        <v>371</v>
      </c>
      <c r="AU280" s="244" t="s">
        <v>79</v>
      </c>
      <c r="AV280" s="13" t="s">
        <v>79</v>
      </c>
      <c r="AW280" s="13" t="s">
        <v>33</v>
      </c>
      <c r="AX280" s="13" t="s">
        <v>70</v>
      </c>
      <c r="AY280" s="244" t="s">
        <v>361</v>
      </c>
    </row>
    <row r="281" spans="2:65" s="14" customFormat="1" ht="13.5">
      <c r="B281" s="248"/>
      <c r="C281" s="249"/>
      <c r="D281" s="235" t="s">
        <v>371</v>
      </c>
      <c r="E281" s="250" t="s">
        <v>21</v>
      </c>
      <c r="F281" s="251" t="s">
        <v>2712</v>
      </c>
      <c r="G281" s="249"/>
      <c r="H281" s="252">
        <v>23.2</v>
      </c>
      <c r="I281" s="253"/>
      <c r="J281" s="249"/>
      <c r="K281" s="249"/>
      <c r="L281" s="254"/>
      <c r="M281" s="255"/>
      <c r="N281" s="256"/>
      <c r="O281" s="256"/>
      <c r="P281" s="256"/>
      <c r="Q281" s="256"/>
      <c r="R281" s="256"/>
      <c r="S281" s="256"/>
      <c r="T281" s="257"/>
      <c r="AT281" s="258" t="s">
        <v>371</v>
      </c>
      <c r="AU281" s="258" t="s">
        <v>79</v>
      </c>
      <c r="AV281" s="14" t="s">
        <v>147</v>
      </c>
      <c r="AW281" s="14" t="s">
        <v>33</v>
      </c>
      <c r="AX281" s="14" t="s">
        <v>77</v>
      </c>
      <c r="AY281" s="258" t="s">
        <v>361</v>
      </c>
    </row>
    <row r="282" spans="2:65" s="1" customFormat="1" ht="22.5" customHeight="1">
      <c r="B282" s="42"/>
      <c r="C282" s="207" t="s">
        <v>743</v>
      </c>
      <c r="D282" s="207" t="s">
        <v>363</v>
      </c>
      <c r="E282" s="208" t="s">
        <v>3442</v>
      </c>
      <c r="F282" s="209" t="s">
        <v>3443</v>
      </c>
      <c r="G282" s="210" t="s">
        <v>685</v>
      </c>
      <c r="H282" s="211">
        <v>23.2</v>
      </c>
      <c r="I282" s="212"/>
      <c r="J282" s="213">
        <f>ROUND(I282*H282,2)</f>
        <v>0</v>
      </c>
      <c r="K282" s="209" t="s">
        <v>21</v>
      </c>
      <c r="L282" s="62"/>
      <c r="M282" s="214" t="s">
        <v>21</v>
      </c>
      <c r="N282" s="215" t="s">
        <v>41</v>
      </c>
      <c r="O282" s="43"/>
      <c r="P282" s="216">
        <f>O282*H282</f>
        <v>0</v>
      </c>
      <c r="Q282" s="216">
        <v>0</v>
      </c>
      <c r="R282" s="216">
        <f>Q282*H282</f>
        <v>0</v>
      </c>
      <c r="S282" s="216">
        <v>0</v>
      </c>
      <c r="T282" s="217">
        <f>S282*H282</f>
        <v>0</v>
      </c>
      <c r="AR282" s="25" t="s">
        <v>147</v>
      </c>
      <c r="AT282" s="25" t="s">
        <v>363</v>
      </c>
      <c r="AU282" s="25" t="s">
        <v>79</v>
      </c>
      <c r="AY282" s="25" t="s">
        <v>361</v>
      </c>
      <c r="BE282" s="218">
        <f>IF(N282="základní",J282,0)</f>
        <v>0</v>
      </c>
      <c r="BF282" s="218">
        <f>IF(N282="snížená",J282,0)</f>
        <v>0</v>
      </c>
      <c r="BG282" s="218">
        <f>IF(N282="zákl. přenesená",J282,0)</f>
        <v>0</v>
      </c>
      <c r="BH282" s="218">
        <f>IF(N282="sníž. přenesená",J282,0)</f>
        <v>0</v>
      </c>
      <c r="BI282" s="218">
        <f>IF(N282="nulová",J282,0)</f>
        <v>0</v>
      </c>
      <c r="BJ282" s="25" t="s">
        <v>77</v>
      </c>
      <c r="BK282" s="218">
        <f>ROUND(I282*H282,2)</f>
        <v>0</v>
      </c>
      <c r="BL282" s="25" t="s">
        <v>147</v>
      </c>
      <c r="BM282" s="25" t="s">
        <v>1142</v>
      </c>
    </row>
    <row r="283" spans="2:65" s="1" customFormat="1" ht="13.5">
      <c r="B283" s="42"/>
      <c r="C283" s="64"/>
      <c r="D283" s="235" t="s">
        <v>369</v>
      </c>
      <c r="E283" s="64"/>
      <c r="F283" s="285" t="s">
        <v>3443</v>
      </c>
      <c r="G283" s="64"/>
      <c r="H283" s="64"/>
      <c r="I283" s="175"/>
      <c r="J283" s="64"/>
      <c r="K283" s="64"/>
      <c r="L283" s="62"/>
      <c r="M283" s="221"/>
      <c r="N283" s="43"/>
      <c r="O283" s="43"/>
      <c r="P283" s="43"/>
      <c r="Q283" s="43"/>
      <c r="R283" s="43"/>
      <c r="S283" s="43"/>
      <c r="T283" s="79"/>
      <c r="AT283" s="25" t="s">
        <v>369</v>
      </c>
      <c r="AU283" s="25" t="s">
        <v>79</v>
      </c>
    </row>
    <row r="284" spans="2:65" s="1" customFormat="1" ht="22.5" customHeight="1">
      <c r="B284" s="42"/>
      <c r="C284" s="207" t="s">
        <v>749</v>
      </c>
      <c r="D284" s="207" t="s">
        <v>363</v>
      </c>
      <c r="E284" s="208" t="s">
        <v>3444</v>
      </c>
      <c r="F284" s="209" t="s">
        <v>3445</v>
      </c>
      <c r="G284" s="210" t="s">
        <v>685</v>
      </c>
      <c r="H284" s="211">
        <v>23.2</v>
      </c>
      <c r="I284" s="212"/>
      <c r="J284" s="213">
        <f>ROUND(I284*H284,2)</f>
        <v>0</v>
      </c>
      <c r="K284" s="209" t="s">
        <v>367</v>
      </c>
      <c r="L284" s="62"/>
      <c r="M284" s="214" t="s">
        <v>21</v>
      </c>
      <c r="N284" s="215" t="s">
        <v>41</v>
      </c>
      <c r="O284" s="43"/>
      <c r="P284" s="216">
        <f>O284*H284</f>
        <v>0</v>
      </c>
      <c r="Q284" s="216">
        <v>0</v>
      </c>
      <c r="R284" s="216">
        <f>Q284*H284</f>
        <v>0</v>
      </c>
      <c r="S284" s="216">
        <v>0</v>
      </c>
      <c r="T284" s="217">
        <f>S284*H284</f>
        <v>0</v>
      </c>
      <c r="AR284" s="25" t="s">
        <v>147</v>
      </c>
      <c r="AT284" s="25" t="s">
        <v>363</v>
      </c>
      <c r="AU284" s="25" t="s">
        <v>79</v>
      </c>
      <c r="AY284" s="25" t="s">
        <v>361</v>
      </c>
      <c r="BE284" s="218">
        <f>IF(N284="základní",J284,0)</f>
        <v>0</v>
      </c>
      <c r="BF284" s="218">
        <f>IF(N284="snížená",J284,0)</f>
        <v>0</v>
      </c>
      <c r="BG284" s="218">
        <f>IF(N284="zákl. přenesená",J284,0)</f>
        <v>0</v>
      </c>
      <c r="BH284" s="218">
        <f>IF(N284="sníž. přenesená",J284,0)</f>
        <v>0</v>
      </c>
      <c r="BI284" s="218">
        <f>IF(N284="nulová",J284,0)</f>
        <v>0</v>
      </c>
      <c r="BJ284" s="25" t="s">
        <v>77</v>
      </c>
      <c r="BK284" s="218">
        <f>ROUND(I284*H284,2)</f>
        <v>0</v>
      </c>
      <c r="BL284" s="25" t="s">
        <v>147</v>
      </c>
      <c r="BM284" s="25" t="s">
        <v>1155</v>
      </c>
    </row>
    <row r="285" spans="2:65" s="1" customFormat="1" ht="27">
      <c r="B285" s="42"/>
      <c r="C285" s="64"/>
      <c r="D285" s="219" t="s">
        <v>369</v>
      </c>
      <c r="E285" s="64"/>
      <c r="F285" s="220" t="s">
        <v>3667</v>
      </c>
      <c r="G285" s="64"/>
      <c r="H285" s="64"/>
      <c r="I285" s="175"/>
      <c r="J285" s="64"/>
      <c r="K285" s="64"/>
      <c r="L285" s="62"/>
      <c r="M285" s="221"/>
      <c r="N285" s="43"/>
      <c r="O285" s="43"/>
      <c r="P285" s="43"/>
      <c r="Q285" s="43"/>
      <c r="R285" s="43"/>
      <c r="S285" s="43"/>
      <c r="T285" s="79"/>
      <c r="AT285" s="25" t="s">
        <v>369</v>
      </c>
      <c r="AU285" s="25" t="s">
        <v>79</v>
      </c>
    </row>
    <row r="286" spans="2:65" s="11" customFormat="1" ht="29.85" customHeight="1">
      <c r="B286" s="190"/>
      <c r="C286" s="191"/>
      <c r="D286" s="204" t="s">
        <v>69</v>
      </c>
      <c r="E286" s="205" t="s">
        <v>1114</v>
      </c>
      <c r="F286" s="205" t="s">
        <v>1154</v>
      </c>
      <c r="G286" s="191"/>
      <c r="H286" s="191"/>
      <c r="I286" s="194"/>
      <c r="J286" s="206">
        <f>BK286</f>
        <v>0</v>
      </c>
      <c r="K286" s="191"/>
      <c r="L286" s="196"/>
      <c r="M286" s="197"/>
      <c r="N286" s="198"/>
      <c r="O286" s="198"/>
      <c r="P286" s="199">
        <f>SUM(P287:P295)</f>
        <v>0</v>
      </c>
      <c r="Q286" s="198"/>
      <c r="R286" s="199">
        <f>SUM(R287:R295)</f>
        <v>0</v>
      </c>
      <c r="S286" s="198"/>
      <c r="T286" s="200">
        <f>SUM(T287:T295)</f>
        <v>0</v>
      </c>
      <c r="AR286" s="201" t="s">
        <v>77</v>
      </c>
      <c r="AT286" s="202" t="s">
        <v>69</v>
      </c>
      <c r="AU286" s="202" t="s">
        <v>77</v>
      </c>
      <c r="AY286" s="201" t="s">
        <v>361</v>
      </c>
      <c r="BK286" s="203">
        <f>SUM(BK287:BK295)</f>
        <v>0</v>
      </c>
    </row>
    <row r="287" spans="2:65" s="1" customFormat="1" ht="22.5" customHeight="1">
      <c r="B287" s="42"/>
      <c r="C287" s="207" t="s">
        <v>754</v>
      </c>
      <c r="D287" s="207" t="s">
        <v>363</v>
      </c>
      <c r="E287" s="208" t="s">
        <v>3446</v>
      </c>
      <c r="F287" s="209" t="s">
        <v>3447</v>
      </c>
      <c r="G287" s="210" t="s">
        <v>447</v>
      </c>
      <c r="H287" s="211">
        <v>7.93</v>
      </c>
      <c r="I287" s="212"/>
      <c r="J287" s="213">
        <f>ROUND(I287*H287,2)</f>
        <v>0</v>
      </c>
      <c r="K287" s="209" t="s">
        <v>367</v>
      </c>
      <c r="L287" s="62"/>
      <c r="M287" s="214" t="s">
        <v>21</v>
      </c>
      <c r="N287" s="215" t="s">
        <v>41</v>
      </c>
      <c r="O287" s="43"/>
      <c r="P287" s="216">
        <f>O287*H287</f>
        <v>0</v>
      </c>
      <c r="Q287" s="216">
        <v>0</v>
      </c>
      <c r="R287" s="216">
        <f>Q287*H287</f>
        <v>0</v>
      </c>
      <c r="S287" s="216">
        <v>0</v>
      </c>
      <c r="T287" s="217">
        <f>S287*H287</f>
        <v>0</v>
      </c>
      <c r="AR287" s="25" t="s">
        <v>147</v>
      </c>
      <c r="AT287" s="25" t="s">
        <v>363</v>
      </c>
      <c r="AU287" s="25" t="s">
        <v>79</v>
      </c>
      <c r="AY287" s="25" t="s">
        <v>361</v>
      </c>
      <c r="BE287" s="218">
        <f>IF(N287="základní",J287,0)</f>
        <v>0</v>
      </c>
      <c r="BF287" s="218">
        <f>IF(N287="snížená",J287,0)</f>
        <v>0</v>
      </c>
      <c r="BG287" s="218">
        <f>IF(N287="zákl. přenesená",J287,0)</f>
        <v>0</v>
      </c>
      <c r="BH287" s="218">
        <f>IF(N287="sníž. přenesená",J287,0)</f>
        <v>0</v>
      </c>
      <c r="BI287" s="218">
        <f>IF(N287="nulová",J287,0)</f>
        <v>0</v>
      </c>
      <c r="BJ287" s="25" t="s">
        <v>77</v>
      </c>
      <c r="BK287" s="218">
        <f>ROUND(I287*H287,2)</f>
        <v>0</v>
      </c>
      <c r="BL287" s="25" t="s">
        <v>147</v>
      </c>
      <c r="BM287" s="25" t="s">
        <v>1171</v>
      </c>
    </row>
    <row r="288" spans="2:65" s="1" customFormat="1" ht="27">
      <c r="B288" s="42"/>
      <c r="C288" s="64"/>
      <c r="D288" s="235" t="s">
        <v>369</v>
      </c>
      <c r="E288" s="64"/>
      <c r="F288" s="285" t="s">
        <v>3668</v>
      </c>
      <c r="G288" s="64"/>
      <c r="H288" s="64"/>
      <c r="I288" s="175"/>
      <c r="J288" s="64"/>
      <c r="K288" s="64"/>
      <c r="L288" s="62"/>
      <c r="M288" s="221"/>
      <c r="N288" s="43"/>
      <c r="O288" s="43"/>
      <c r="P288" s="43"/>
      <c r="Q288" s="43"/>
      <c r="R288" s="43"/>
      <c r="S288" s="43"/>
      <c r="T288" s="79"/>
      <c r="AT288" s="25" t="s">
        <v>369</v>
      </c>
      <c r="AU288" s="25" t="s">
        <v>79</v>
      </c>
    </row>
    <row r="289" spans="2:65" s="1" customFormat="1" ht="22.5" customHeight="1">
      <c r="B289" s="42"/>
      <c r="C289" s="207" t="s">
        <v>760</v>
      </c>
      <c r="D289" s="207" t="s">
        <v>363</v>
      </c>
      <c r="E289" s="208" t="s">
        <v>3448</v>
      </c>
      <c r="F289" s="209" t="s">
        <v>3449</v>
      </c>
      <c r="G289" s="210" t="s">
        <v>447</v>
      </c>
      <c r="H289" s="211">
        <v>142.74</v>
      </c>
      <c r="I289" s="212"/>
      <c r="J289" s="213">
        <f>ROUND(I289*H289,2)</f>
        <v>0</v>
      </c>
      <c r="K289" s="209" t="s">
        <v>367</v>
      </c>
      <c r="L289" s="62"/>
      <c r="M289" s="214" t="s">
        <v>21</v>
      </c>
      <c r="N289" s="215" t="s">
        <v>41</v>
      </c>
      <c r="O289" s="43"/>
      <c r="P289" s="216">
        <f>O289*H289</f>
        <v>0</v>
      </c>
      <c r="Q289" s="216">
        <v>0</v>
      </c>
      <c r="R289" s="216">
        <f>Q289*H289</f>
        <v>0</v>
      </c>
      <c r="S289" s="216">
        <v>0</v>
      </c>
      <c r="T289" s="217">
        <f>S289*H289</f>
        <v>0</v>
      </c>
      <c r="AR289" s="25" t="s">
        <v>147</v>
      </c>
      <c r="AT289" s="25" t="s">
        <v>363</v>
      </c>
      <c r="AU289" s="25" t="s">
        <v>79</v>
      </c>
      <c r="AY289" s="25" t="s">
        <v>361</v>
      </c>
      <c r="BE289" s="218">
        <f>IF(N289="základní",J289,0)</f>
        <v>0</v>
      </c>
      <c r="BF289" s="218">
        <f>IF(N289="snížená",J289,0)</f>
        <v>0</v>
      </c>
      <c r="BG289" s="218">
        <f>IF(N289="zákl. přenesená",J289,0)</f>
        <v>0</v>
      </c>
      <c r="BH289" s="218">
        <f>IF(N289="sníž. přenesená",J289,0)</f>
        <v>0</v>
      </c>
      <c r="BI289" s="218">
        <f>IF(N289="nulová",J289,0)</f>
        <v>0</v>
      </c>
      <c r="BJ289" s="25" t="s">
        <v>77</v>
      </c>
      <c r="BK289" s="218">
        <f>ROUND(I289*H289,2)</f>
        <v>0</v>
      </c>
      <c r="BL289" s="25" t="s">
        <v>147</v>
      </c>
      <c r="BM289" s="25" t="s">
        <v>1184</v>
      </c>
    </row>
    <row r="290" spans="2:65" s="1" customFormat="1" ht="27">
      <c r="B290" s="42"/>
      <c r="C290" s="64"/>
      <c r="D290" s="219" t="s">
        <v>369</v>
      </c>
      <c r="E290" s="64"/>
      <c r="F290" s="220" t="s">
        <v>3669</v>
      </c>
      <c r="G290" s="64"/>
      <c r="H290" s="64"/>
      <c r="I290" s="175"/>
      <c r="J290" s="64"/>
      <c r="K290" s="64"/>
      <c r="L290" s="62"/>
      <c r="M290" s="221"/>
      <c r="N290" s="43"/>
      <c r="O290" s="43"/>
      <c r="P290" s="43"/>
      <c r="Q290" s="43"/>
      <c r="R290" s="43"/>
      <c r="S290" s="43"/>
      <c r="T290" s="79"/>
      <c r="AT290" s="25" t="s">
        <v>369</v>
      </c>
      <c r="AU290" s="25" t="s">
        <v>79</v>
      </c>
    </row>
    <row r="291" spans="2:65" s="13" customFormat="1" ht="13.5">
      <c r="B291" s="233"/>
      <c r="C291" s="234"/>
      <c r="D291" s="235" t="s">
        <v>371</v>
      </c>
      <c r="E291" s="234"/>
      <c r="F291" s="237" t="s">
        <v>3670</v>
      </c>
      <c r="G291" s="234"/>
      <c r="H291" s="238">
        <v>142.74</v>
      </c>
      <c r="I291" s="239"/>
      <c r="J291" s="234"/>
      <c r="K291" s="234"/>
      <c r="L291" s="240"/>
      <c r="M291" s="241"/>
      <c r="N291" s="242"/>
      <c r="O291" s="242"/>
      <c r="P291" s="242"/>
      <c r="Q291" s="242"/>
      <c r="R291" s="242"/>
      <c r="S291" s="242"/>
      <c r="T291" s="243"/>
      <c r="AT291" s="244" t="s">
        <v>371</v>
      </c>
      <c r="AU291" s="244" t="s">
        <v>79</v>
      </c>
      <c r="AV291" s="13" t="s">
        <v>79</v>
      </c>
      <c r="AW291" s="13" t="s">
        <v>6</v>
      </c>
      <c r="AX291" s="13" t="s">
        <v>77</v>
      </c>
      <c r="AY291" s="244" t="s">
        <v>361</v>
      </c>
    </row>
    <row r="292" spans="2:65" s="1" customFormat="1" ht="22.5" customHeight="1">
      <c r="B292" s="42"/>
      <c r="C292" s="207" t="s">
        <v>765</v>
      </c>
      <c r="D292" s="207" t="s">
        <v>363</v>
      </c>
      <c r="E292" s="208" t="s">
        <v>3451</v>
      </c>
      <c r="F292" s="209" t="s">
        <v>3452</v>
      </c>
      <c r="G292" s="210" t="s">
        <v>447</v>
      </c>
      <c r="H292" s="211">
        <v>7.93</v>
      </c>
      <c r="I292" s="212"/>
      <c r="J292" s="213">
        <f>ROUND(I292*H292,2)</f>
        <v>0</v>
      </c>
      <c r="K292" s="209" t="s">
        <v>367</v>
      </c>
      <c r="L292" s="62"/>
      <c r="M292" s="214" t="s">
        <v>21</v>
      </c>
      <c r="N292" s="215" t="s">
        <v>41</v>
      </c>
      <c r="O292" s="43"/>
      <c r="P292" s="216">
        <f>O292*H292</f>
        <v>0</v>
      </c>
      <c r="Q292" s="216">
        <v>0</v>
      </c>
      <c r="R292" s="216">
        <f>Q292*H292</f>
        <v>0</v>
      </c>
      <c r="S292" s="216">
        <v>0</v>
      </c>
      <c r="T292" s="217">
        <f>S292*H292</f>
        <v>0</v>
      </c>
      <c r="AR292" s="25" t="s">
        <v>147</v>
      </c>
      <c r="AT292" s="25" t="s">
        <v>363</v>
      </c>
      <c r="AU292" s="25" t="s">
        <v>79</v>
      </c>
      <c r="AY292" s="25" t="s">
        <v>361</v>
      </c>
      <c r="BE292" s="218">
        <f>IF(N292="základní",J292,0)</f>
        <v>0</v>
      </c>
      <c r="BF292" s="218">
        <f>IF(N292="snížená",J292,0)</f>
        <v>0</v>
      </c>
      <c r="BG292" s="218">
        <f>IF(N292="zákl. přenesená",J292,0)</f>
        <v>0</v>
      </c>
      <c r="BH292" s="218">
        <f>IF(N292="sníž. přenesená",J292,0)</f>
        <v>0</v>
      </c>
      <c r="BI292" s="218">
        <f>IF(N292="nulová",J292,0)</f>
        <v>0</v>
      </c>
      <c r="BJ292" s="25" t="s">
        <v>77</v>
      </c>
      <c r="BK292" s="218">
        <f>ROUND(I292*H292,2)</f>
        <v>0</v>
      </c>
      <c r="BL292" s="25" t="s">
        <v>147</v>
      </c>
      <c r="BM292" s="25" t="s">
        <v>1193</v>
      </c>
    </row>
    <row r="293" spans="2:65" s="1" customFormat="1" ht="13.5">
      <c r="B293" s="42"/>
      <c r="C293" s="64"/>
      <c r="D293" s="235" t="s">
        <v>369</v>
      </c>
      <c r="E293" s="64"/>
      <c r="F293" s="285" t="s">
        <v>3671</v>
      </c>
      <c r="G293" s="64"/>
      <c r="H293" s="64"/>
      <c r="I293" s="175"/>
      <c r="J293" s="64"/>
      <c r="K293" s="64"/>
      <c r="L293" s="62"/>
      <c r="M293" s="221"/>
      <c r="N293" s="43"/>
      <c r="O293" s="43"/>
      <c r="P293" s="43"/>
      <c r="Q293" s="43"/>
      <c r="R293" s="43"/>
      <c r="S293" s="43"/>
      <c r="T293" s="79"/>
      <c r="AT293" s="25" t="s">
        <v>369</v>
      </c>
      <c r="AU293" s="25" t="s">
        <v>79</v>
      </c>
    </row>
    <row r="294" spans="2:65" s="1" customFormat="1" ht="22.5" customHeight="1">
      <c r="B294" s="42"/>
      <c r="C294" s="207" t="s">
        <v>771</v>
      </c>
      <c r="D294" s="207" t="s">
        <v>363</v>
      </c>
      <c r="E294" s="208" t="s">
        <v>3351</v>
      </c>
      <c r="F294" s="209" t="s">
        <v>3352</v>
      </c>
      <c r="G294" s="210" t="s">
        <v>447</v>
      </c>
      <c r="H294" s="211">
        <v>7.4119999999999999</v>
      </c>
      <c r="I294" s="212"/>
      <c r="J294" s="213">
        <f>ROUND(I294*H294,2)</f>
        <v>0</v>
      </c>
      <c r="K294" s="209" t="s">
        <v>367</v>
      </c>
      <c r="L294" s="62"/>
      <c r="M294" s="214" t="s">
        <v>21</v>
      </c>
      <c r="N294" s="215" t="s">
        <v>41</v>
      </c>
      <c r="O294" s="43"/>
      <c r="P294" s="216">
        <f>O294*H294</f>
        <v>0</v>
      </c>
      <c r="Q294" s="216">
        <v>0</v>
      </c>
      <c r="R294" s="216">
        <f>Q294*H294</f>
        <v>0</v>
      </c>
      <c r="S294" s="216">
        <v>0</v>
      </c>
      <c r="T294" s="217">
        <f>S294*H294</f>
        <v>0</v>
      </c>
      <c r="AR294" s="25" t="s">
        <v>147</v>
      </c>
      <c r="AT294" s="25" t="s">
        <v>363</v>
      </c>
      <c r="AU294" s="25" t="s">
        <v>79</v>
      </c>
      <c r="AY294" s="25" t="s">
        <v>361</v>
      </c>
      <c r="BE294" s="218">
        <f>IF(N294="základní",J294,0)</f>
        <v>0</v>
      </c>
      <c r="BF294" s="218">
        <f>IF(N294="snížená",J294,0)</f>
        <v>0</v>
      </c>
      <c r="BG294" s="218">
        <f>IF(N294="zákl. přenesená",J294,0)</f>
        <v>0</v>
      </c>
      <c r="BH294" s="218">
        <f>IF(N294="sníž. přenesená",J294,0)</f>
        <v>0</v>
      </c>
      <c r="BI294" s="218">
        <f>IF(N294="nulová",J294,0)</f>
        <v>0</v>
      </c>
      <c r="BJ294" s="25" t="s">
        <v>77</v>
      </c>
      <c r="BK294" s="218">
        <f>ROUND(I294*H294,2)</f>
        <v>0</v>
      </c>
      <c r="BL294" s="25" t="s">
        <v>147</v>
      </c>
      <c r="BM294" s="25" t="s">
        <v>1204</v>
      </c>
    </row>
    <row r="295" spans="2:65" s="1" customFormat="1" ht="27">
      <c r="B295" s="42"/>
      <c r="C295" s="64"/>
      <c r="D295" s="219" t="s">
        <v>369</v>
      </c>
      <c r="E295" s="64"/>
      <c r="F295" s="220" t="s">
        <v>3672</v>
      </c>
      <c r="G295" s="64"/>
      <c r="H295" s="64"/>
      <c r="I295" s="175"/>
      <c r="J295" s="64"/>
      <c r="K295" s="64"/>
      <c r="L295" s="62"/>
      <c r="M295" s="290"/>
      <c r="N295" s="291"/>
      <c r="O295" s="291"/>
      <c r="P295" s="291"/>
      <c r="Q295" s="291"/>
      <c r="R295" s="291"/>
      <c r="S295" s="291"/>
      <c r="T295" s="292"/>
      <c r="AT295" s="25" t="s">
        <v>369</v>
      </c>
      <c r="AU295" s="25" t="s">
        <v>79</v>
      </c>
    </row>
    <row r="296" spans="2:65" s="1" customFormat="1" ht="6.95" customHeight="1">
      <c r="B296" s="57"/>
      <c r="C296" s="58"/>
      <c r="D296" s="58"/>
      <c r="E296" s="58"/>
      <c r="F296" s="58"/>
      <c r="G296" s="58"/>
      <c r="H296" s="58"/>
      <c r="I296" s="151"/>
      <c r="J296" s="58"/>
      <c r="K296" s="58"/>
      <c r="L296" s="62"/>
    </row>
  </sheetData>
  <sheetProtection algorithmName="SHA-512" hashValue="ywSM0FpsE+QCUuzrIr0UOGWHLHmrFpIC+xJUfaZ+qY9earVNWaITZwT56+7gPAWyYnv9wNjmF2ORcVcrg+/DSg==" saltValue="aZpoUnQ+B89tLwDuu6d02w==" spinCount="100000" sheet="1" objects="1" scenarios="1" formatCells="0" formatColumns="0" formatRows="0" sort="0" autoFilter="0"/>
  <autoFilter ref="C94:K295" xr:uid="{00000000-0009-0000-0000-00000B000000}"/>
  <mergeCells count="15">
    <mergeCell ref="E85:H85"/>
    <mergeCell ref="E83:H83"/>
    <mergeCell ref="E87:H87"/>
    <mergeCell ref="G1:H1"/>
    <mergeCell ref="L2:V2"/>
    <mergeCell ref="E49:H49"/>
    <mergeCell ref="E53:H53"/>
    <mergeCell ref="E51:H51"/>
    <mergeCell ref="E55:H55"/>
    <mergeCell ref="E81:H81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B00-000000000000}"/>
    <hyperlink ref="G1:H1" location="C62" display="2) Rekapitulace" xr:uid="{00000000-0004-0000-0B00-000001000000}"/>
    <hyperlink ref="J1" location="C94" display="3) Soupis prací" xr:uid="{00000000-0004-0000-0B00-000002000000}"/>
    <hyperlink ref="L1:V1" location="'Rekapitulace stavby'!C2" display="Rekapitulace stavby" xr:uid="{00000000-0004-0000-0B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BR113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130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s="1" customFormat="1" ht="22.5" customHeight="1">
      <c r="B9" s="42"/>
      <c r="C9" s="43"/>
      <c r="D9" s="43"/>
      <c r="E9" s="419" t="s">
        <v>240</v>
      </c>
      <c r="F9" s="421"/>
      <c r="G9" s="421"/>
      <c r="H9" s="421"/>
      <c r="I9" s="129"/>
      <c r="J9" s="43"/>
      <c r="K9" s="46"/>
    </row>
    <row r="10" spans="1:70" s="1" customFormat="1">
      <c r="B10" s="42"/>
      <c r="C10" s="43"/>
      <c r="D10" s="38" t="s">
        <v>243</v>
      </c>
      <c r="E10" s="43"/>
      <c r="F10" s="43"/>
      <c r="G10" s="43"/>
      <c r="H10" s="43"/>
      <c r="I10" s="129"/>
      <c r="J10" s="43"/>
      <c r="K10" s="46"/>
    </row>
    <row r="11" spans="1:70" s="1" customFormat="1" ht="36.950000000000003" customHeight="1">
      <c r="B11" s="42"/>
      <c r="C11" s="43"/>
      <c r="D11" s="43"/>
      <c r="E11" s="422" t="s">
        <v>3673</v>
      </c>
      <c r="F11" s="421"/>
      <c r="G11" s="421"/>
      <c r="H11" s="421"/>
      <c r="I11" s="129"/>
      <c r="J11" s="43"/>
      <c r="K11" s="46"/>
    </row>
    <row r="12" spans="1:70" s="1" customFormat="1" ht="13.5">
      <c r="B12" s="42"/>
      <c r="C12" s="43"/>
      <c r="D12" s="43"/>
      <c r="E12" s="43"/>
      <c r="F12" s="43"/>
      <c r="G12" s="43"/>
      <c r="H12" s="43"/>
      <c r="I12" s="129"/>
      <c r="J12" s="43"/>
      <c r="K12" s="46"/>
    </row>
    <row r="13" spans="1:70" s="1" customFormat="1" ht="14.45" customHeight="1">
      <c r="B13" s="42"/>
      <c r="C13" s="43"/>
      <c r="D13" s="38" t="s">
        <v>20</v>
      </c>
      <c r="E13" s="43"/>
      <c r="F13" s="36" t="s">
        <v>21</v>
      </c>
      <c r="G13" s="43"/>
      <c r="H13" s="43"/>
      <c r="I13" s="130" t="s">
        <v>22</v>
      </c>
      <c r="J13" s="36" t="s">
        <v>21</v>
      </c>
      <c r="K13" s="46"/>
    </row>
    <row r="14" spans="1:70" s="1" customFormat="1" ht="14.45" customHeight="1">
      <c r="B14" s="42"/>
      <c r="C14" s="43"/>
      <c r="D14" s="38" t="s">
        <v>23</v>
      </c>
      <c r="E14" s="43"/>
      <c r="F14" s="36" t="s">
        <v>24</v>
      </c>
      <c r="G14" s="43"/>
      <c r="H14" s="43"/>
      <c r="I14" s="130" t="s">
        <v>25</v>
      </c>
      <c r="J14" s="131" t="str">
        <f>'Rekapitulace stavby'!AN8</f>
        <v>11. 5. 2017</v>
      </c>
      <c r="K14" s="46"/>
    </row>
    <row r="15" spans="1:70" s="1" customFormat="1" ht="10.9" customHeight="1">
      <c r="B15" s="42"/>
      <c r="C15" s="43"/>
      <c r="D15" s="43"/>
      <c r="E15" s="43"/>
      <c r="F15" s="43"/>
      <c r="G15" s="43"/>
      <c r="H15" s="43"/>
      <c r="I15" s="129"/>
      <c r="J15" s="43"/>
      <c r="K15" s="46"/>
    </row>
    <row r="16" spans="1:70" s="1" customFormat="1" ht="14.45" customHeight="1">
      <c r="B16" s="42"/>
      <c r="C16" s="43"/>
      <c r="D16" s="38" t="s">
        <v>27</v>
      </c>
      <c r="E16" s="43"/>
      <c r="F16" s="43"/>
      <c r="G16" s="43"/>
      <c r="H16" s="43"/>
      <c r="I16" s="130" t="s">
        <v>28</v>
      </c>
      <c r="J16" s="36" t="str">
        <f>IF('Rekapitulace stavby'!AN10="","",'Rekapitulace stavby'!AN10)</f>
        <v/>
      </c>
      <c r="K16" s="46"/>
    </row>
    <row r="17" spans="2:11" s="1" customFormat="1" ht="18" customHeight="1">
      <c r="B17" s="42"/>
      <c r="C17" s="43"/>
      <c r="D17" s="43"/>
      <c r="E17" s="36" t="str">
        <f>IF('Rekapitulace stavby'!E11="","",'Rekapitulace stavby'!E11)</f>
        <v xml:space="preserve"> </v>
      </c>
      <c r="F17" s="43"/>
      <c r="G17" s="43"/>
      <c r="H17" s="43"/>
      <c r="I17" s="130" t="s">
        <v>29</v>
      </c>
      <c r="J17" s="36" t="str">
        <f>IF('Rekapitulace stavby'!AN11="","",'Rekapitulace stavby'!AN11)</f>
        <v/>
      </c>
      <c r="K17" s="46"/>
    </row>
    <row r="18" spans="2:11" s="1" customFormat="1" ht="6.95" customHeight="1">
      <c r="B18" s="42"/>
      <c r="C18" s="43"/>
      <c r="D18" s="43"/>
      <c r="E18" s="43"/>
      <c r="F18" s="43"/>
      <c r="G18" s="43"/>
      <c r="H18" s="43"/>
      <c r="I18" s="129"/>
      <c r="J18" s="43"/>
      <c r="K18" s="46"/>
    </row>
    <row r="19" spans="2:11" s="1" customFormat="1" ht="14.45" customHeight="1">
      <c r="B19" s="42"/>
      <c r="C19" s="43"/>
      <c r="D19" s="38" t="s">
        <v>30</v>
      </c>
      <c r="E19" s="43"/>
      <c r="F19" s="43"/>
      <c r="G19" s="43"/>
      <c r="H19" s="43"/>
      <c r="I19" s="130" t="s">
        <v>28</v>
      </c>
      <c r="J19" s="36" t="str">
        <f>IF('Rekapitulace stavby'!AN13="Vyplň údaj","",IF('Rekapitulace stavby'!AN13="","",'Rekapitulace stavby'!AN13))</f>
        <v/>
      </c>
      <c r="K19" s="46"/>
    </row>
    <row r="20" spans="2:11" s="1" customFormat="1" ht="18" customHeight="1">
      <c r="B20" s="42"/>
      <c r="C20" s="43"/>
      <c r="D20" s="43"/>
      <c r="E20" s="36" t="str">
        <f>IF('Rekapitulace stavby'!E14="Vyplň údaj","",IF('Rekapitulace stavby'!E14="","",'Rekapitulace stavby'!E14))</f>
        <v/>
      </c>
      <c r="F20" s="43"/>
      <c r="G20" s="43"/>
      <c r="H20" s="43"/>
      <c r="I20" s="130" t="s">
        <v>29</v>
      </c>
      <c r="J20" s="36" t="str">
        <f>IF('Rekapitulace stavby'!AN14="Vyplň údaj","",IF('Rekapitulace stavby'!AN14="","",'Rekapitulace stavby'!AN14))</f>
        <v/>
      </c>
      <c r="K20" s="46"/>
    </row>
    <row r="21" spans="2:11" s="1" customFormat="1" ht="6.95" customHeight="1">
      <c r="B21" s="42"/>
      <c r="C21" s="43"/>
      <c r="D21" s="43"/>
      <c r="E21" s="43"/>
      <c r="F21" s="43"/>
      <c r="G21" s="43"/>
      <c r="H21" s="43"/>
      <c r="I21" s="129"/>
      <c r="J21" s="43"/>
      <c r="K21" s="46"/>
    </row>
    <row r="22" spans="2:11" s="1" customFormat="1" ht="14.45" customHeight="1">
      <c r="B22" s="42"/>
      <c r="C22" s="43"/>
      <c r="D22" s="38" t="s">
        <v>32</v>
      </c>
      <c r="E22" s="43"/>
      <c r="F22" s="43"/>
      <c r="G22" s="43"/>
      <c r="H22" s="43"/>
      <c r="I22" s="130" t="s">
        <v>28</v>
      </c>
      <c r="J22" s="36" t="str">
        <f>IF('Rekapitulace stavby'!AN16="","",'Rekapitulace stavby'!AN16)</f>
        <v/>
      </c>
      <c r="K22" s="46"/>
    </row>
    <row r="23" spans="2:11" s="1" customFormat="1" ht="18" customHeight="1">
      <c r="B23" s="42"/>
      <c r="C23" s="43"/>
      <c r="D23" s="43"/>
      <c r="E23" s="36" t="str">
        <f>IF('Rekapitulace stavby'!E17="","",'Rekapitulace stavby'!E17)</f>
        <v xml:space="preserve"> </v>
      </c>
      <c r="F23" s="43"/>
      <c r="G23" s="43"/>
      <c r="H23" s="43"/>
      <c r="I23" s="130" t="s">
        <v>29</v>
      </c>
      <c r="J23" s="36" t="str">
        <f>IF('Rekapitulace stavby'!AN17="","",'Rekapitulace stavby'!AN17)</f>
        <v/>
      </c>
      <c r="K23" s="46"/>
    </row>
    <row r="24" spans="2:11" s="1" customFormat="1" ht="6.95" customHeight="1">
      <c r="B24" s="42"/>
      <c r="C24" s="43"/>
      <c r="D24" s="43"/>
      <c r="E24" s="43"/>
      <c r="F24" s="43"/>
      <c r="G24" s="43"/>
      <c r="H24" s="43"/>
      <c r="I24" s="129"/>
      <c r="J24" s="43"/>
      <c r="K24" s="46"/>
    </row>
    <row r="25" spans="2:11" s="1" customFormat="1" ht="14.45" customHeight="1">
      <c r="B25" s="42"/>
      <c r="C25" s="43"/>
      <c r="D25" s="38" t="s">
        <v>34</v>
      </c>
      <c r="E25" s="43"/>
      <c r="F25" s="43"/>
      <c r="G25" s="43"/>
      <c r="H25" s="43"/>
      <c r="I25" s="129"/>
      <c r="J25" s="43"/>
      <c r="K25" s="46"/>
    </row>
    <row r="26" spans="2:11" s="7" customFormat="1" ht="22.5" customHeight="1">
      <c r="B26" s="132"/>
      <c r="C26" s="133"/>
      <c r="D26" s="133"/>
      <c r="E26" s="383" t="s">
        <v>21</v>
      </c>
      <c r="F26" s="383"/>
      <c r="G26" s="383"/>
      <c r="H26" s="383"/>
      <c r="I26" s="134"/>
      <c r="J26" s="133"/>
      <c r="K26" s="135"/>
    </row>
    <row r="27" spans="2:11" s="1" customFormat="1" ht="6.95" customHeight="1">
      <c r="B27" s="42"/>
      <c r="C27" s="43"/>
      <c r="D27" s="43"/>
      <c r="E27" s="43"/>
      <c r="F27" s="43"/>
      <c r="G27" s="43"/>
      <c r="H27" s="43"/>
      <c r="I27" s="129"/>
      <c r="J27" s="43"/>
      <c r="K27" s="46"/>
    </row>
    <row r="28" spans="2:11" s="1" customFormat="1" ht="6.95" customHeight="1">
      <c r="B28" s="42"/>
      <c r="C28" s="43"/>
      <c r="D28" s="86"/>
      <c r="E28" s="86"/>
      <c r="F28" s="86"/>
      <c r="G28" s="86"/>
      <c r="H28" s="86"/>
      <c r="I28" s="137"/>
      <c r="J28" s="86"/>
      <c r="K28" s="138"/>
    </row>
    <row r="29" spans="2:11" s="1" customFormat="1" ht="25.35" customHeight="1">
      <c r="B29" s="42"/>
      <c r="C29" s="43"/>
      <c r="D29" s="139" t="s">
        <v>36</v>
      </c>
      <c r="E29" s="43"/>
      <c r="F29" s="43"/>
      <c r="G29" s="43"/>
      <c r="H29" s="43"/>
      <c r="I29" s="129"/>
      <c r="J29" s="140">
        <f>ROUND(J86,2)</f>
        <v>0</v>
      </c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14.45" customHeight="1">
      <c r="B31" s="42"/>
      <c r="C31" s="43"/>
      <c r="D31" s="43"/>
      <c r="E31" s="43"/>
      <c r="F31" s="47" t="s">
        <v>38</v>
      </c>
      <c r="G31" s="43"/>
      <c r="H31" s="43"/>
      <c r="I31" s="141" t="s">
        <v>37</v>
      </c>
      <c r="J31" s="47" t="s">
        <v>39</v>
      </c>
      <c r="K31" s="46"/>
    </row>
    <row r="32" spans="2:11" s="1" customFormat="1" ht="14.45" customHeight="1">
      <c r="B32" s="42"/>
      <c r="C32" s="43"/>
      <c r="D32" s="50" t="s">
        <v>40</v>
      </c>
      <c r="E32" s="50" t="s">
        <v>41</v>
      </c>
      <c r="F32" s="142">
        <f>ROUND(SUM(BE86:BE112), 2)</f>
        <v>0</v>
      </c>
      <c r="G32" s="43"/>
      <c r="H32" s="43"/>
      <c r="I32" s="143">
        <v>0.21</v>
      </c>
      <c r="J32" s="142">
        <f>ROUND(ROUND((SUM(BE86:BE112)), 2)*I32, 2)</f>
        <v>0</v>
      </c>
      <c r="K32" s="46"/>
    </row>
    <row r="33" spans="2:11" s="1" customFormat="1" ht="14.45" customHeight="1">
      <c r="B33" s="42"/>
      <c r="C33" s="43"/>
      <c r="D33" s="43"/>
      <c r="E33" s="50" t="s">
        <v>42</v>
      </c>
      <c r="F33" s="142">
        <f>ROUND(SUM(BF86:BF112), 2)</f>
        <v>0</v>
      </c>
      <c r="G33" s="43"/>
      <c r="H33" s="43"/>
      <c r="I33" s="143">
        <v>0.15</v>
      </c>
      <c r="J33" s="142">
        <f>ROUND(ROUND((SUM(BF86:BF112)), 2)*I33, 2)</f>
        <v>0</v>
      </c>
      <c r="K33" s="46"/>
    </row>
    <row r="34" spans="2:11" s="1" customFormat="1" ht="14.45" hidden="1" customHeight="1">
      <c r="B34" s="42"/>
      <c r="C34" s="43"/>
      <c r="D34" s="43"/>
      <c r="E34" s="50" t="s">
        <v>43</v>
      </c>
      <c r="F34" s="142">
        <f>ROUND(SUM(BG86:BG112), 2)</f>
        <v>0</v>
      </c>
      <c r="G34" s="43"/>
      <c r="H34" s="43"/>
      <c r="I34" s="143">
        <v>0.21</v>
      </c>
      <c r="J34" s="142">
        <v>0</v>
      </c>
      <c r="K34" s="46"/>
    </row>
    <row r="35" spans="2:11" s="1" customFormat="1" ht="14.45" hidden="1" customHeight="1">
      <c r="B35" s="42"/>
      <c r="C35" s="43"/>
      <c r="D35" s="43"/>
      <c r="E35" s="50" t="s">
        <v>44</v>
      </c>
      <c r="F35" s="142">
        <f>ROUND(SUM(BH86:BH112), 2)</f>
        <v>0</v>
      </c>
      <c r="G35" s="43"/>
      <c r="H35" s="43"/>
      <c r="I35" s="143">
        <v>0.15</v>
      </c>
      <c r="J35" s="142"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45</v>
      </c>
      <c r="F36" s="142">
        <f>ROUND(SUM(BI86:BI112), 2)</f>
        <v>0</v>
      </c>
      <c r="G36" s="43"/>
      <c r="H36" s="43"/>
      <c r="I36" s="143">
        <v>0</v>
      </c>
      <c r="J36" s="142">
        <v>0</v>
      </c>
      <c r="K36" s="46"/>
    </row>
    <row r="37" spans="2:11" s="1" customFormat="1" ht="6.95" customHeight="1">
      <c r="B37" s="42"/>
      <c r="C37" s="43"/>
      <c r="D37" s="43"/>
      <c r="E37" s="43"/>
      <c r="F37" s="43"/>
      <c r="G37" s="43"/>
      <c r="H37" s="43"/>
      <c r="I37" s="129"/>
      <c r="J37" s="43"/>
      <c r="K37" s="46"/>
    </row>
    <row r="38" spans="2:11" s="1" customFormat="1" ht="25.35" customHeight="1">
      <c r="B38" s="42"/>
      <c r="C38" s="144"/>
      <c r="D38" s="145" t="s">
        <v>46</v>
      </c>
      <c r="E38" s="80"/>
      <c r="F38" s="80"/>
      <c r="G38" s="146" t="s">
        <v>47</v>
      </c>
      <c r="H38" s="147" t="s">
        <v>48</v>
      </c>
      <c r="I38" s="148"/>
      <c r="J38" s="149">
        <f>SUM(J29:J36)</f>
        <v>0</v>
      </c>
      <c r="K38" s="150"/>
    </row>
    <row r="39" spans="2:11" s="1" customFormat="1" ht="14.45" customHeight="1">
      <c r="B39" s="57"/>
      <c r="C39" s="58"/>
      <c r="D39" s="58"/>
      <c r="E39" s="58"/>
      <c r="F39" s="58"/>
      <c r="G39" s="58"/>
      <c r="H39" s="58"/>
      <c r="I39" s="151"/>
      <c r="J39" s="58"/>
      <c r="K39" s="59"/>
    </row>
    <row r="43" spans="2:11" s="1" customFormat="1" ht="6.95" customHeight="1">
      <c r="B43" s="152"/>
      <c r="C43" s="153"/>
      <c r="D43" s="153"/>
      <c r="E43" s="153"/>
      <c r="F43" s="153"/>
      <c r="G43" s="153"/>
      <c r="H43" s="153"/>
      <c r="I43" s="154"/>
      <c r="J43" s="153"/>
      <c r="K43" s="155"/>
    </row>
    <row r="44" spans="2:11" s="1" customFormat="1" ht="36.950000000000003" customHeight="1">
      <c r="B44" s="42"/>
      <c r="C44" s="31" t="s">
        <v>315</v>
      </c>
      <c r="D44" s="43"/>
      <c r="E44" s="43"/>
      <c r="F44" s="43"/>
      <c r="G44" s="43"/>
      <c r="H44" s="43"/>
      <c r="I44" s="129"/>
      <c r="J44" s="43"/>
      <c r="K44" s="46"/>
    </row>
    <row r="45" spans="2:11" s="1" customFormat="1" ht="6.95" customHeight="1">
      <c r="B45" s="42"/>
      <c r="C45" s="43"/>
      <c r="D45" s="43"/>
      <c r="E45" s="43"/>
      <c r="F45" s="43"/>
      <c r="G45" s="43"/>
      <c r="H45" s="43"/>
      <c r="I45" s="129"/>
      <c r="J45" s="43"/>
      <c r="K45" s="46"/>
    </row>
    <row r="46" spans="2:11" s="1" customFormat="1" ht="14.45" customHeight="1">
      <c r="B46" s="42"/>
      <c r="C46" s="38" t="s">
        <v>18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22.5" customHeight="1">
      <c r="B47" s="42"/>
      <c r="C47" s="43"/>
      <c r="D47" s="43"/>
      <c r="E47" s="419" t="str">
        <f>E7</f>
        <v>Transformace ÚSP pro mládež Kvasiny – výstavba v lokalitě Kostelec nad Orlicí 2</v>
      </c>
      <c r="F47" s="420"/>
      <c r="G47" s="420"/>
      <c r="H47" s="420"/>
      <c r="I47" s="129"/>
      <c r="J47" s="43"/>
      <c r="K47" s="46"/>
    </row>
    <row r="48" spans="2:11">
      <c r="B48" s="29"/>
      <c r="C48" s="38" t="s">
        <v>237</v>
      </c>
      <c r="D48" s="30"/>
      <c r="E48" s="30"/>
      <c r="F48" s="30"/>
      <c r="G48" s="30"/>
      <c r="H48" s="30"/>
      <c r="I48" s="128"/>
      <c r="J48" s="30"/>
      <c r="K48" s="32"/>
    </row>
    <row r="49" spans="2:47" s="1" customFormat="1" ht="22.5" customHeight="1">
      <c r="B49" s="42"/>
      <c r="C49" s="43"/>
      <c r="D49" s="43"/>
      <c r="E49" s="419" t="s">
        <v>240</v>
      </c>
      <c r="F49" s="421"/>
      <c r="G49" s="421"/>
      <c r="H49" s="421"/>
      <c r="I49" s="129"/>
      <c r="J49" s="43"/>
      <c r="K49" s="46"/>
    </row>
    <row r="50" spans="2:47" s="1" customFormat="1" ht="14.45" customHeight="1">
      <c r="B50" s="42"/>
      <c r="C50" s="38" t="s">
        <v>243</v>
      </c>
      <c r="D50" s="43"/>
      <c r="E50" s="43"/>
      <c r="F50" s="43"/>
      <c r="G50" s="43"/>
      <c r="H50" s="43"/>
      <c r="I50" s="129"/>
      <c r="J50" s="43"/>
      <c r="K50" s="46"/>
    </row>
    <row r="51" spans="2:47" s="1" customFormat="1" ht="23.25" customHeight="1">
      <c r="B51" s="42"/>
      <c r="C51" s="43"/>
      <c r="D51" s="43"/>
      <c r="E51" s="422" t="str">
        <f>E11</f>
        <v>D.2.4 - Podzemní vedení elektro</v>
      </c>
      <c r="F51" s="421"/>
      <c r="G51" s="421"/>
      <c r="H51" s="421"/>
      <c r="I51" s="129"/>
      <c r="J51" s="43"/>
      <c r="K51" s="46"/>
    </row>
    <row r="52" spans="2:47" s="1" customFormat="1" ht="6.95" customHeight="1">
      <c r="B52" s="42"/>
      <c r="C52" s="43"/>
      <c r="D52" s="43"/>
      <c r="E52" s="43"/>
      <c r="F52" s="43"/>
      <c r="G52" s="43"/>
      <c r="H52" s="43"/>
      <c r="I52" s="129"/>
      <c r="J52" s="43"/>
      <c r="K52" s="46"/>
    </row>
    <row r="53" spans="2:47" s="1" customFormat="1" ht="18" customHeight="1">
      <c r="B53" s="42"/>
      <c r="C53" s="38" t="s">
        <v>23</v>
      </c>
      <c r="D53" s="43"/>
      <c r="E53" s="43"/>
      <c r="F53" s="36" t="str">
        <f>F14</f>
        <v xml:space="preserve"> </v>
      </c>
      <c r="G53" s="43"/>
      <c r="H53" s="43"/>
      <c r="I53" s="130" t="s">
        <v>25</v>
      </c>
      <c r="J53" s="131" t="str">
        <f>IF(J14="","",J14)</f>
        <v>11. 5. 2017</v>
      </c>
      <c r="K53" s="46"/>
    </row>
    <row r="54" spans="2:47" s="1" customFormat="1" ht="6.95" customHeight="1">
      <c r="B54" s="42"/>
      <c r="C54" s="43"/>
      <c r="D54" s="43"/>
      <c r="E54" s="43"/>
      <c r="F54" s="43"/>
      <c r="G54" s="43"/>
      <c r="H54" s="43"/>
      <c r="I54" s="129"/>
      <c r="J54" s="43"/>
      <c r="K54" s="46"/>
    </row>
    <row r="55" spans="2:47" s="1" customFormat="1">
      <c r="B55" s="42"/>
      <c r="C55" s="38" t="s">
        <v>27</v>
      </c>
      <c r="D55" s="43"/>
      <c r="E55" s="43"/>
      <c r="F55" s="36" t="str">
        <f>E17</f>
        <v xml:space="preserve"> </v>
      </c>
      <c r="G55" s="43"/>
      <c r="H55" s="43"/>
      <c r="I55" s="130" t="s">
        <v>32</v>
      </c>
      <c r="J55" s="36" t="str">
        <f>E23</f>
        <v xml:space="preserve"> </v>
      </c>
      <c r="K55" s="46"/>
    </row>
    <row r="56" spans="2:47" s="1" customFormat="1" ht="14.45" customHeight="1">
      <c r="B56" s="42"/>
      <c r="C56" s="38" t="s">
        <v>30</v>
      </c>
      <c r="D56" s="43"/>
      <c r="E56" s="43"/>
      <c r="F56" s="36" t="str">
        <f>IF(E20="","",E20)</f>
        <v/>
      </c>
      <c r="G56" s="43"/>
      <c r="H56" s="43"/>
      <c r="I56" s="129"/>
      <c r="J56" s="43"/>
      <c r="K56" s="46"/>
    </row>
    <row r="57" spans="2:47" s="1" customFormat="1" ht="10.35" customHeight="1">
      <c r="B57" s="42"/>
      <c r="C57" s="43"/>
      <c r="D57" s="43"/>
      <c r="E57" s="43"/>
      <c r="F57" s="43"/>
      <c r="G57" s="43"/>
      <c r="H57" s="43"/>
      <c r="I57" s="129"/>
      <c r="J57" s="43"/>
      <c r="K57" s="46"/>
    </row>
    <row r="58" spans="2:47" s="1" customFormat="1" ht="29.25" customHeight="1">
      <c r="B58" s="42"/>
      <c r="C58" s="156" t="s">
        <v>316</v>
      </c>
      <c r="D58" s="144"/>
      <c r="E58" s="144"/>
      <c r="F58" s="144"/>
      <c r="G58" s="144"/>
      <c r="H58" s="144"/>
      <c r="I58" s="157"/>
      <c r="J58" s="158" t="s">
        <v>317</v>
      </c>
      <c r="K58" s="159"/>
    </row>
    <row r="59" spans="2:47" s="1" customFormat="1" ht="10.35" customHeight="1">
      <c r="B59" s="42"/>
      <c r="C59" s="43"/>
      <c r="D59" s="43"/>
      <c r="E59" s="43"/>
      <c r="F59" s="43"/>
      <c r="G59" s="43"/>
      <c r="H59" s="43"/>
      <c r="I59" s="129"/>
      <c r="J59" s="43"/>
      <c r="K59" s="46"/>
    </row>
    <row r="60" spans="2:47" s="1" customFormat="1" ht="29.25" customHeight="1">
      <c r="B60" s="42"/>
      <c r="C60" s="160" t="s">
        <v>318</v>
      </c>
      <c r="D60" s="43"/>
      <c r="E60" s="43"/>
      <c r="F60" s="43"/>
      <c r="G60" s="43"/>
      <c r="H60" s="43"/>
      <c r="I60" s="129"/>
      <c r="J60" s="140">
        <f>J86</f>
        <v>0</v>
      </c>
      <c r="K60" s="46"/>
      <c r="AU60" s="25" t="s">
        <v>319</v>
      </c>
    </row>
    <row r="61" spans="2:47" s="8" customFormat="1" ht="24.95" customHeight="1">
      <c r="B61" s="161"/>
      <c r="C61" s="162"/>
      <c r="D61" s="163" t="s">
        <v>3674</v>
      </c>
      <c r="E61" s="164"/>
      <c r="F61" s="164"/>
      <c r="G61" s="164"/>
      <c r="H61" s="164"/>
      <c r="I61" s="165"/>
      <c r="J61" s="166">
        <f>J87</f>
        <v>0</v>
      </c>
      <c r="K61" s="167"/>
    </row>
    <row r="62" spans="2:47" s="8" customFormat="1" ht="24.95" customHeight="1">
      <c r="B62" s="161"/>
      <c r="C62" s="162"/>
      <c r="D62" s="163" t="s">
        <v>3675</v>
      </c>
      <c r="E62" s="164"/>
      <c r="F62" s="164"/>
      <c r="G62" s="164"/>
      <c r="H62" s="164"/>
      <c r="I62" s="165"/>
      <c r="J62" s="166">
        <f>J90</f>
        <v>0</v>
      </c>
      <c r="K62" s="167"/>
    </row>
    <row r="63" spans="2:47" s="8" customFormat="1" ht="24.95" customHeight="1">
      <c r="B63" s="161"/>
      <c r="C63" s="162"/>
      <c r="D63" s="163" t="s">
        <v>3676</v>
      </c>
      <c r="E63" s="164"/>
      <c r="F63" s="164"/>
      <c r="G63" s="164"/>
      <c r="H63" s="164"/>
      <c r="I63" s="165"/>
      <c r="J63" s="166">
        <f>J95</f>
        <v>0</v>
      </c>
      <c r="K63" s="167"/>
    </row>
    <row r="64" spans="2:47" s="8" customFormat="1" ht="24.95" customHeight="1">
      <c r="B64" s="161"/>
      <c r="C64" s="162"/>
      <c r="D64" s="163" t="s">
        <v>3677</v>
      </c>
      <c r="E64" s="164"/>
      <c r="F64" s="164"/>
      <c r="G64" s="164"/>
      <c r="H64" s="164"/>
      <c r="I64" s="165"/>
      <c r="J64" s="166">
        <f>J106</f>
        <v>0</v>
      </c>
      <c r="K64" s="167"/>
    </row>
    <row r="65" spans="2:12" s="1" customFormat="1" ht="21.75" customHeight="1">
      <c r="B65" s="42"/>
      <c r="C65" s="43"/>
      <c r="D65" s="43"/>
      <c r="E65" s="43"/>
      <c r="F65" s="43"/>
      <c r="G65" s="43"/>
      <c r="H65" s="43"/>
      <c r="I65" s="129"/>
      <c r="J65" s="43"/>
      <c r="K65" s="46"/>
    </row>
    <row r="66" spans="2:12" s="1" customFormat="1" ht="6.95" customHeight="1">
      <c r="B66" s="57"/>
      <c r="C66" s="58"/>
      <c r="D66" s="58"/>
      <c r="E66" s="58"/>
      <c r="F66" s="58"/>
      <c r="G66" s="58"/>
      <c r="H66" s="58"/>
      <c r="I66" s="151"/>
      <c r="J66" s="58"/>
      <c r="K66" s="59"/>
    </row>
    <row r="70" spans="2:12" s="1" customFormat="1" ht="6.95" customHeight="1">
      <c r="B70" s="60"/>
      <c r="C70" s="61"/>
      <c r="D70" s="61"/>
      <c r="E70" s="61"/>
      <c r="F70" s="61"/>
      <c r="G70" s="61"/>
      <c r="H70" s="61"/>
      <c r="I70" s="154"/>
      <c r="J70" s="61"/>
      <c r="K70" s="61"/>
      <c r="L70" s="62"/>
    </row>
    <row r="71" spans="2:12" s="1" customFormat="1" ht="36.950000000000003" customHeight="1">
      <c r="B71" s="42"/>
      <c r="C71" s="63" t="s">
        <v>345</v>
      </c>
      <c r="D71" s="64"/>
      <c r="E71" s="64"/>
      <c r="F71" s="64"/>
      <c r="G71" s="64"/>
      <c r="H71" s="64"/>
      <c r="I71" s="175"/>
      <c r="J71" s="64"/>
      <c r="K71" s="64"/>
      <c r="L71" s="62"/>
    </row>
    <row r="72" spans="2:12" s="1" customFormat="1" ht="6.95" customHeight="1">
      <c r="B72" s="42"/>
      <c r="C72" s="64"/>
      <c r="D72" s="64"/>
      <c r="E72" s="64"/>
      <c r="F72" s="64"/>
      <c r="G72" s="64"/>
      <c r="H72" s="64"/>
      <c r="I72" s="175"/>
      <c r="J72" s="64"/>
      <c r="K72" s="64"/>
      <c r="L72" s="62"/>
    </row>
    <row r="73" spans="2:12" s="1" customFormat="1" ht="14.45" customHeight="1">
      <c r="B73" s="42"/>
      <c r="C73" s="66" t="s">
        <v>18</v>
      </c>
      <c r="D73" s="64"/>
      <c r="E73" s="64"/>
      <c r="F73" s="64"/>
      <c r="G73" s="64"/>
      <c r="H73" s="64"/>
      <c r="I73" s="175"/>
      <c r="J73" s="64"/>
      <c r="K73" s="64"/>
      <c r="L73" s="62"/>
    </row>
    <row r="74" spans="2:12" s="1" customFormat="1" ht="22.5" customHeight="1">
      <c r="B74" s="42"/>
      <c r="C74" s="64"/>
      <c r="D74" s="64"/>
      <c r="E74" s="423" t="str">
        <f>E7</f>
        <v>Transformace ÚSP pro mládež Kvasiny – výstavba v lokalitě Kostelec nad Orlicí 2</v>
      </c>
      <c r="F74" s="424"/>
      <c r="G74" s="424"/>
      <c r="H74" s="424"/>
      <c r="I74" s="175"/>
      <c r="J74" s="64"/>
      <c r="K74" s="64"/>
      <c r="L74" s="62"/>
    </row>
    <row r="75" spans="2:12">
      <c r="B75" s="29"/>
      <c r="C75" s="66" t="s">
        <v>237</v>
      </c>
      <c r="D75" s="176"/>
      <c r="E75" s="176"/>
      <c r="F75" s="176"/>
      <c r="G75" s="176"/>
      <c r="H75" s="176"/>
      <c r="J75" s="176"/>
      <c r="K75" s="176"/>
      <c r="L75" s="177"/>
    </row>
    <row r="76" spans="2:12" s="1" customFormat="1" ht="22.5" customHeight="1">
      <c r="B76" s="42"/>
      <c r="C76" s="64"/>
      <c r="D76" s="64"/>
      <c r="E76" s="423" t="s">
        <v>240</v>
      </c>
      <c r="F76" s="426"/>
      <c r="G76" s="426"/>
      <c r="H76" s="426"/>
      <c r="I76" s="175"/>
      <c r="J76" s="64"/>
      <c r="K76" s="64"/>
      <c r="L76" s="62"/>
    </row>
    <row r="77" spans="2:12" s="1" customFormat="1" ht="14.45" customHeight="1">
      <c r="B77" s="42"/>
      <c r="C77" s="66" t="s">
        <v>243</v>
      </c>
      <c r="D77" s="64"/>
      <c r="E77" s="64"/>
      <c r="F77" s="64"/>
      <c r="G77" s="64"/>
      <c r="H77" s="64"/>
      <c r="I77" s="175"/>
      <c r="J77" s="64"/>
      <c r="K77" s="64"/>
      <c r="L77" s="62"/>
    </row>
    <row r="78" spans="2:12" s="1" customFormat="1" ht="23.25" customHeight="1">
      <c r="B78" s="42"/>
      <c r="C78" s="64"/>
      <c r="D78" s="64"/>
      <c r="E78" s="394" t="str">
        <f>E11</f>
        <v>D.2.4 - Podzemní vedení elektro</v>
      </c>
      <c r="F78" s="426"/>
      <c r="G78" s="426"/>
      <c r="H78" s="426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8" customHeight="1">
      <c r="B80" s="42"/>
      <c r="C80" s="66" t="s">
        <v>23</v>
      </c>
      <c r="D80" s="64"/>
      <c r="E80" s="64"/>
      <c r="F80" s="178" t="str">
        <f>F14</f>
        <v xml:space="preserve"> </v>
      </c>
      <c r="G80" s="64"/>
      <c r="H80" s="64"/>
      <c r="I80" s="179" t="s">
        <v>25</v>
      </c>
      <c r="J80" s="74" t="str">
        <f>IF(J14="","",J14)</f>
        <v>11. 5. 2017</v>
      </c>
      <c r="K80" s="64"/>
      <c r="L80" s="62"/>
    </row>
    <row r="81" spans="2:65" s="1" customFormat="1" ht="6.95" customHeight="1">
      <c r="B81" s="42"/>
      <c r="C81" s="64"/>
      <c r="D81" s="64"/>
      <c r="E81" s="64"/>
      <c r="F81" s="64"/>
      <c r="G81" s="64"/>
      <c r="H81" s="64"/>
      <c r="I81" s="175"/>
      <c r="J81" s="64"/>
      <c r="K81" s="64"/>
      <c r="L81" s="62"/>
    </row>
    <row r="82" spans="2:65" s="1" customFormat="1">
      <c r="B82" s="42"/>
      <c r="C82" s="66" t="s">
        <v>27</v>
      </c>
      <c r="D82" s="64"/>
      <c r="E82" s="64"/>
      <c r="F82" s="178" t="str">
        <f>E17</f>
        <v xml:space="preserve"> </v>
      </c>
      <c r="G82" s="64"/>
      <c r="H82" s="64"/>
      <c r="I82" s="179" t="s">
        <v>32</v>
      </c>
      <c r="J82" s="178" t="str">
        <f>E23</f>
        <v xml:space="preserve"> </v>
      </c>
      <c r="K82" s="64"/>
      <c r="L82" s="62"/>
    </row>
    <row r="83" spans="2:65" s="1" customFormat="1" ht="14.45" customHeight="1">
      <c r="B83" s="42"/>
      <c r="C83" s="66" t="s">
        <v>30</v>
      </c>
      <c r="D83" s="64"/>
      <c r="E83" s="64"/>
      <c r="F83" s="178" t="str">
        <f>IF(E20="","",E20)</f>
        <v/>
      </c>
      <c r="G83" s="64"/>
      <c r="H83" s="64"/>
      <c r="I83" s="175"/>
      <c r="J83" s="64"/>
      <c r="K83" s="64"/>
      <c r="L83" s="62"/>
    </row>
    <row r="84" spans="2:65" s="1" customFormat="1" ht="10.35" customHeight="1">
      <c r="B84" s="42"/>
      <c r="C84" s="64"/>
      <c r="D84" s="64"/>
      <c r="E84" s="64"/>
      <c r="F84" s="64"/>
      <c r="G84" s="64"/>
      <c r="H84" s="64"/>
      <c r="I84" s="175"/>
      <c r="J84" s="64"/>
      <c r="K84" s="64"/>
      <c r="L84" s="62"/>
    </row>
    <row r="85" spans="2:65" s="10" customFormat="1" ht="29.25" customHeight="1">
      <c r="B85" s="180"/>
      <c r="C85" s="181" t="s">
        <v>346</v>
      </c>
      <c r="D85" s="182" t="s">
        <v>55</v>
      </c>
      <c r="E85" s="182" t="s">
        <v>51</v>
      </c>
      <c r="F85" s="182" t="s">
        <v>347</v>
      </c>
      <c r="G85" s="182" t="s">
        <v>348</v>
      </c>
      <c r="H85" s="182" t="s">
        <v>349</v>
      </c>
      <c r="I85" s="183" t="s">
        <v>350</v>
      </c>
      <c r="J85" s="182" t="s">
        <v>317</v>
      </c>
      <c r="K85" s="184" t="s">
        <v>351</v>
      </c>
      <c r="L85" s="185"/>
      <c r="M85" s="82" t="s">
        <v>352</v>
      </c>
      <c r="N85" s="83" t="s">
        <v>40</v>
      </c>
      <c r="O85" s="83" t="s">
        <v>353</v>
      </c>
      <c r="P85" s="83" t="s">
        <v>354</v>
      </c>
      <c r="Q85" s="83" t="s">
        <v>355</v>
      </c>
      <c r="R85" s="83" t="s">
        <v>356</v>
      </c>
      <c r="S85" s="83" t="s">
        <v>357</v>
      </c>
      <c r="T85" s="84" t="s">
        <v>358</v>
      </c>
    </row>
    <row r="86" spans="2:65" s="1" customFormat="1" ht="29.25" customHeight="1">
      <c r="B86" s="42"/>
      <c r="C86" s="88" t="s">
        <v>318</v>
      </c>
      <c r="D86" s="64"/>
      <c r="E86" s="64"/>
      <c r="F86" s="64"/>
      <c r="G86" s="64"/>
      <c r="H86" s="64"/>
      <c r="I86" s="175"/>
      <c r="J86" s="186">
        <f>BK86</f>
        <v>0</v>
      </c>
      <c r="K86" s="64"/>
      <c r="L86" s="62"/>
      <c r="M86" s="85"/>
      <c r="N86" s="86"/>
      <c r="O86" s="86"/>
      <c r="P86" s="187">
        <f>P87+P90+P95+P106</f>
        <v>0</v>
      </c>
      <c r="Q86" s="86"/>
      <c r="R86" s="187">
        <f>R87+R90+R95+R106</f>
        <v>0</v>
      </c>
      <c r="S86" s="86"/>
      <c r="T86" s="188">
        <f>T87+T90+T95+T106</f>
        <v>0</v>
      </c>
      <c r="AT86" s="25" t="s">
        <v>69</v>
      </c>
      <c r="AU86" s="25" t="s">
        <v>319</v>
      </c>
      <c r="BK86" s="189">
        <f>BK87+BK90+BK95+BK106</f>
        <v>0</v>
      </c>
    </row>
    <row r="87" spans="2:65" s="11" customFormat="1" ht="37.35" customHeight="1">
      <c r="B87" s="190"/>
      <c r="C87" s="191"/>
      <c r="D87" s="204" t="s">
        <v>69</v>
      </c>
      <c r="E87" s="293" t="s">
        <v>2980</v>
      </c>
      <c r="F87" s="293" t="s">
        <v>3678</v>
      </c>
      <c r="G87" s="191"/>
      <c r="H87" s="191"/>
      <c r="I87" s="194"/>
      <c r="J87" s="294">
        <f>BK87</f>
        <v>0</v>
      </c>
      <c r="K87" s="191"/>
      <c r="L87" s="196"/>
      <c r="M87" s="197"/>
      <c r="N87" s="198"/>
      <c r="O87" s="198"/>
      <c r="P87" s="199">
        <f>SUM(P88:P89)</f>
        <v>0</v>
      </c>
      <c r="Q87" s="198"/>
      <c r="R87" s="199">
        <f>SUM(R88:R89)</f>
        <v>0</v>
      </c>
      <c r="S87" s="198"/>
      <c r="T87" s="200">
        <f>SUM(T88:T89)</f>
        <v>0</v>
      </c>
      <c r="AR87" s="201" t="s">
        <v>77</v>
      </c>
      <c r="AT87" s="202" t="s">
        <v>69</v>
      </c>
      <c r="AU87" s="202" t="s">
        <v>70</v>
      </c>
      <c r="AY87" s="201" t="s">
        <v>361</v>
      </c>
      <c r="BK87" s="203">
        <f>SUM(BK88:BK89)</f>
        <v>0</v>
      </c>
    </row>
    <row r="88" spans="2:65" s="1" customFormat="1" ht="31.5" customHeight="1">
      <c r="B88" s="42"/>
      <c r="C88" s="207" t="s">
        <v>77</v>
      </c>
      <c r="D88" s="207" t="s">
        <v>363</v>
      </c>
      <c r="E88" s="208" t="s">
        <v>3679</v>
      </c>
      <c r="F88" s="209" t="s">
        <v>3680</v>
      </c>
      <c r="G88" s="210" t="s">
        <v>2984</v>
      </c>
      <c r="H88" s="211">
        <v>1</v>
      </c>
      <c r="I88" s="212"/>
      <c r="J88" s="213">
        <f>ROUND(I88*H88,2)</f>
        <v>0</v>
      </c>
      <c r="K88" s="209" t="s">
        <v>21</v>
      </c>
      <c r="L88" s="62"/>
      <c r="M88" s="214" t="s">
        <v>21</v>
      </c>
      <c r="N88" s="215" t="s">
        <v>41</v>
      </c>
      <c r="O88" s="43"/>
      <c r="P88" s="216">
        <f>O88*H88</f>
        <v>0</v>
      </c>
      <c r="Q88" s="216">
        <v>0</v>
      </c>
      <c r="R88" s="216">
        <f>Q88*H88</f>
        <v>0</v>
      </c>
      <c r="S88" s="216">
        <v>0</v>
      </c>
      <c r="T88" s="217">
        <f>S88*H88</f>
        <v>0</v>
      </c>
      <c r="AR88" s="25" t="s">
        <v>147</v>
      </c>
      <c r="AT88" s="25" t="s">
        <v>363</v>
      </c>
      <c r="AU88" s="25" t="s">
        <v>77</v>
      </c>
      <c r="AY88" s="25" t="s">
        <v>361</v>
      </c>
      <c r="BE88" s="218">
        <f>IF(N88="základní",J88,0)</f>
        <v>0</v>
      </c>
      <c r="BF88" s="218">
        <f>IF(N88="snížená",J88,0)</f>
        <v>0</v>
      </c>
      <c r="BG88" s="218">
        <f>IF(N88="zákl. přenesená",J88,0)</f>
        <v>0</v>
      </c>
      <c r="BH88" s="218">
        <f>IF(N88="sníž. přenesená",J88,0)</f>
        <v>0</v>
      </c>
      <c r="BI88" s="218">
        <f>IF(N88="nulová",J88,0)</f>
        <v>0</v>
      </c>
      <c r="BJ88" s="25" t="s">
        <v>77</v>
      </c>
      <c r="BK88" s="218">
        <f>ROUND(I88*H88,2)</f>
        <v>0</v>
      </c>
      <c r="BL88" s="25" t="s">
        <v>147</v>
      </c>
      <c r="BM88" s="25" t="s">
        <v>79</v>
      </c>
    </row>
    <row r="89" spans="2:65" s="1" customFormat="1" ht="27">
      <c r="B89" s="42"/>
      <c r="C89" s="64"/>
      <c r="D89" s="219" t="s">
        <v>369</v>
      </c>
      <c r="E89" s="64"/>
      <c r="F89" s="220" t="s">
        <v>3680</v>
      </c>
      <c r="G89" s="64"/>
      <c r="H89" s="64"/>
      <c r="I89" s="175"/>
      <c r="J89" s="64"/>
      <c r="K89" s="64"/>
      <c r="L89" s="62"/>
      <c r="M89" s="221"/>
      <c r="N89" s="43"/>
      <c r="O89" s="43"/>
      <c r="P89" s="43"/>
      <c r="Q89" s="43"/>
      <c r="R89" s="43"/>
      <c r="S89" s="43"/>
      <c r="T89" s="79"/>
      <c r="AT89" s="25" t="s">
        <v>369</v>
      </c>
      <c r="AU89" s="25" t="s">
        <v>77</v>
      </c>
    </row>
    <row r="90" spans="2:65" s="11" customFormat="1" ht="37.35" customHeight="1">
      <c r="B90" s="190"/>
      <c r="C90" s="191"/>
      <c r="D90" s="204" t="s">
        <v>69</v>
      </c>
      <c r="E90" s="293" t="s">
        <v>2993</v>
      </c>
      <c r="F90" s="293" t="s">
        <v>3681</v>
      </c>
      <c r="G90" s="191"/>
      <c r="H90" s="191"/>
      <c r="I90" s="194"/>
      <c r="J90" s="294">
        <f>BK90</f>
        <v>0</v>
      </c>
      <c r="K90" s="191"/>
      <c r="L90" s="196"/>
      <c r="M90" s="197"/>
      <c r="N90" s="198"/>
      <c r="O90" s="198"/>
      <c r="P90" s="199">
        <f>SUM(P91:P94)</f>
        <v>0</v>
      </c>
      <c r="Q90" s="198"/>
      <c r="R90" s="199">
        <f>SUM(R91:R94)</f>
        <v>0</v>
      </c>
      <c r="S90" s="198"/>
      <c r="T90" s="200">
        <f>SUM(T91:T94)</f>
        <v>0</v>
      </c>
      <c r="AR90" s="201" t="s">
        <v>77</v>
      </c>
      <c r="AT90" s="202" t="s">
        <v>69</v>
      </c>
      <c r="AU90" s="202" t="s">
        <v>70</v>
      </c>
      <c r="AY90" s="201" t="s">
        <v>361</v>
      </c>
      <c r="BK90" s="203">
        <f>SUM(BK91:BK94)</f>
        <v>0</v>
      </c>
    </row>
    <row r="91" spans="2:65" s="1" customFormat="1" ht="22.5" customHeight="1">
      <c r="B91" s="42"/>
      <c r="C91" s="207" t="s">
        <v>79</v>
      </c>
      <c r="D91" s="207" t="s">
        <v>363</v>
      </c>
      <c r="E91" s="208" t="s">
        <v>3682</v>
      </c>
      <c r="F91" s="209" t="s">
        <v>3683</v>
      </c>
      <c r="G91" s="210" t="s">
        <v>685</v>
      </c>
      <c r="H91" s="211">
        <v>60</v>
      </c>
      <c r="I91" s="212"/>
      <c r="J91" s="213">
        <f>ROUND(I91*H91,2)</f>
        <v>0</v>
      </c>
      <c r="K91" s="209" t="s">
        <v>21</v>
      </c>
      <c r="L91" s="62"/>
      <c r="M91" s="214" t="s">
        <v>21</v>
      </c>
      <c r="N91" s="215" t="s">
        <v>41</v>
      </c>
      <c r="O91" s="43"/>
      <c r="P91" s="216">
        <f>O91*H91</f>
        <v>0</v>
      </c>
      <c r="Q91" s="216">
        <v>0</v>
      </c>
      <c r="R91" s="216">
        <f>Q91*H91</f>
        <v>0</v>
      </c>
      <c r="S91" s="216">
        <v>0</v>
      </c>
      <c r="T91" s="217">
        <f>S91*H91</f>
        <v>0</v>
      </c>
      <c r="AR91" s="25" t="s">
        <v>147</v>
      </c>
      <c r="AT91" s="25" t="s">
        <v>363</v>
      </c>
      <c r="AU91" s="25" t="s">
        <v>77</v>
      </c>
      <c r="AY91" s="25" t="s">
        <v>361</v>
      </c>
      <c r="BE91" s="218">
        <f>IF(N91="základní",J91,0)</f>
        <v>0</v>
      </c>
      <c r="BF91" s="218">
        <f>IF(N91="snížená",J91,0)</f>
        <v>0</v>
      </c>
      <c r="BG91" s="218">
        <f>IF(N91="zákl. přenesená",J91,0)</f>
        <v>0</v>
      </c>
      <c r="BH91" s="218">
        <f>IF(N91="sníž. přenesená",J91,0)</f>
        <v>0</v>
      </c>
      <c r="BI91" s="218">
        <f>IF(N91="nulová",J91,0)</f>
        <v>0</v>
      </c>
      <c r="BJ91" s="25" t="s">
        <v>77</v>
      </c>
      <c r="BK91" s="218">
        <f>ROUND(I91*H91,2)</f>
        <v>0</v>
      </c>
      <c r="BL91" s="25" t="s">
        <v>147</v>
      </c>
      <c r="BM91" s="25" t="s">
        <v>147</v>
      </c>
    </row>
    <row r="92" spans="2:65" s="1" customFormat="1" ht="13.5">
      <c r="B92" s="42"/>
      <c r="C92" s="64"/>
      <c r="D92" s="235" t="s">
        <v>369</v>
      </c>
      <c r="E92" s="64"/>
      <c r="F92" s="285" t="s">
        <v>3683</v>
      </c>
      <c r="G92" s="64"/>
      <c r="H92" s="64"/>
      <c r="I92" s="175"/>
      <c r="J92" s="64"/>
      <c r="K92" s="64"/>
      <c r="L92" s="62"/>
      <c r="M92" s="221"/>
      <c r="N92" s="43"/>
      <c r="O92" s="43"/>
      <c r="P92" s="43"/>
      <c r="Q92" s="43"/>
      <c r="R92" s="43"/>
      <c r="S92" s="43"/>
      <c r="T92" s="79"/>
      <c r="AT92" s="25" t="s">
        <v>369</v>
      </c>
      <c r="AU92" s="25" t="s">
        <v>77</v>
      </c>
    </row>
    <row r="93" spans="2:65" s="1" customFormat="1" ht="22.5" customHeight="1">
      <c r="B93" s="42"/>
      <c r="C93" s="207" t="s">
        <v>87</v>
      </c>
      <c r="D93" s="207" t="s">
        <v>363</v>
      </c>
      <c r="E93" s="208" t="s">
        <v>3684</v>
      </c>
      <c r="F93" s="209" t="s">
        <v>3685</v>
      </c>
      <c r="G93" s="210" t="s">
        <v>2984</v>
      </c>
      <c r="H93" s="211">
        <v>4</v>
      </c>
      <c r="I93" s="212"/>
      <c r="J93" s="213">
        <f>ROUND(I93*H93,2)</f>
        <v>0</v>
      </c>
      <c r="K93" s="209" t="s">
        <v>21</v>
      </c>
      <c r="L93" s="62"/>
      <c r="M93" s="214" t="s">
        <v>21</v>
      </c>
      <c r="N93" s="215" t="s">
        <v>41</v>
      </c>
      <c r="O93" s="43"/>
      <c r="P93" s="216">
        <f>O93*H93</f>
        <v>0</v>
      </c>
      <c r="Q93" s="216">
        <v>0</v>
      </c>
      <c r="R93" s="216">
        <f>Q93*H93</f>
        <v>0</v>
      </c>
      <c r="S93" s="216">
        <v>0</v>
      </c>
      <c r="T93" s="217">
        <f>S93*H93</f>
        <v>0</v>
      </c>
      <c r="AR93" s="25" t="s">
        <v>147</v>
      </c>
      <c r="AT93" s="25" t="s">
        <v>363</v>
      </c>
      <c r="AU93" s="25" t="s">
        <v>77</v>
      </c>
      <c r="AY93" s="25" t="s">
        <v>361</v>
      </c>
      <c r="BE93" s="218">
        <f>IF(N93="základní",J93,0)</f>
        <v>0</v>
      </c>
      <c r="BF93" s="218">
        <f>IF(N93="snížená",J93,0)</f>
        <v>0</v>
      </c>
      <c r="BG93" s="218">
        <f>IF(N93="zákl. přenesená",J93,0)</f>
        <v>0</v>
      </c>
      <c r="BH93" s="218">
        <f>IF(N93="sníž. přenesená",J93,0)</f>
        <v>0</v>
      </c>
      <c r="BI93" s="218">
        <f>IF(N93="nulová",J93,0)</f>
        <v>0</v>
      </c>
      <c r="BJ93" s="25" t="s">
        <v>77</v>
      </c>
      <c r="BK93" s="218">
        <f>ROUND(I93*H93,2)</f>
        <v>0</v>
      </c>
      <c r="BL93" s="25" t="s">
        <v>147</v>
      </c>
      <c r="BM93" s="25" t="s">
        <v>398</v>
      </c>
    </row>
    <row r="94" spans="2:65" s="1" customFormat="1" ht="13.5">
      <c r="B94" s="42"/>
      <c r="C94" s="64"/>
      <c r="D94" s="219" t="s">
        <v>369</v>
      </c>
      <c r="E94" s="64"/>
      <c r="F94" s="220" t="s">
        <v>3686</v>
      </c>
      <c r="G94" s="64"/>
      <c r="H94" s="64"/>
      <c r="I94" s="175"/>
      <c r="J94" s="64"/>
      <c r="K94" s="64"/>
      <c r="L94" s="62"/>
      <c r="M94" s="221"/>
      <c r="N94" s="43"/>
      <c r="O94" s="43"/>
      <c r="P94" s="43"/>
      <c r="Q94" s="43"/>
      <c r="R94" s="43"/>
      <c r="S94" s="43"/>
      <c r="T94" s="79"/>
      <c r="AT94" s="25" t="s">
        <v>369</v>
      </c>
      <c r="AU94" s="25" t="s">
        <v>77</v>
      </c>
    </row>
    <row r="95" spans="2:65" s="11" customFormat="1" ht="37.35" customHeight="1">
      <c r="B95" s="190"/>
      <c r="C95" s="191"/>
      <c r="D95" s="204" t="s">
        <v>69</v>
      </c>
      <c r="E95" s="293" t="s">
        <v>2999</v>
      </c>
      <c r="F95" s="293" t="s">
        <v>3687</v>
      </c>
      <c r="G95" s="191"/>
      <c r="H95" s="191"/>
      <c r="I95" s="194"/>
      <c r="J95" s="294">
        <f>BK95</f>
        <v>0</v>
      </c>
      <c r="K95" s="191"/>
      <c r="L95" s="196"/>
      <c r="M95" s="197"/>
      <c r="N95" s="198"/>
      <c r="O95" s="198"/>
      <c r="P95" s="199">
        <f>SUM(P96:P105)</f>
        <v>0</v>
      </c>
      <c r="Q95" s="198"/>
      <c r="R95" s="199">
        <f>SUM(R96:R105)</f>
        <v>0</v>
      </c>
      <c r="S95" s="198"/>
      <c r="T95" s="200">
        <f>SUM(T96:T105)</f>
        <v>0</v>
      </c>
      <c r="AR95" s="201" t="s">
        <v>77</v>
      </c>
      <c r="AT95" s="202" t="s">
        <v>69</v>
      </c>
      <c r="AU95" s="202" t="s">
        <v>70</v>
      </c>
      <c r="AY95" s="201" t="s">
        <v>361</v>
      </c>
      <c r="BK95" s="203">
        <f>SUM(BK96:BK105)</f>
        <v>0</v>
      </c>
    </row>
    <row r="96" spans="2:65" s="1" customFormat="1" ht="22.5" customHeight="1">
      <c r="B96" s="42"/>
      <c r="C96" s="207" t="s">
        <v>147</v>
      </c>
      <c r="D96" s="207" t="s">
        <v>363</v>
      </c>
      <c r="E96" s="208" t="s">
        <v>3688</v>
      </c>
      <c r="F96" s="209" t="s">
        <v>3689</v>
      </c>
      <c r="G96" s="210" t="s">
        <v>685</v>
      </c>
      <c r="H96" s="211">
        <v>40</v>
      </c>
      <c r="I96" s="212"/>
      <c r="J96" s="213">
        <f>ROUND(I96*H96,2)</f>
        <v>0</v>
      </c>
      <c r="K96" s="209" t="s">
        <v>21</v>
      </c>
      <c r="L96" s="62"/>
      <c r="M96" s="214" t="s">
        <v>21</v>
      </c>
      <c r="N96" s="215" t="s">
        <v>41</v>
      </c>
      <c r="O96" s="43"/>
      <c r="P96" s="216">
        <f>O96*H96</f>
        <v>0</v>
      </c>
      <c r="Q96" s="216">
        <v>0</v>
      </c>
      <c r="R96" s="216">
        <f>Q96*H96</f>
        <v>0</v>
      </c>
      <c r="S96" s="216">
        <v>0</v>
      </c>
      <c r="T96" s="217">
        <f>S96*H96</f>
        <v>0</v>
      </c>
      <c r="AR96" s="25" t="s">
        <v>147</v>
      </c>
      <c r="AT96" s="25" t="s">
        <v>363</v>
      </c>
      <c r="AU96" s="25" t="s">
        <v>77</v>
      </c>
      <c r="AY96" s="25" t="s">
        <v>361</v>
      </c>
      <c r="BE96" s="218">
        <f>IF(N96="základní",J96,0)</f>
        <v>0</v>
      </c>
      <c r="BF96" s="218">
        <f>IF(N96="snížená",J96,0)</f>
        <v>0</v>
      </c>
      <c r="BG96" s="218">
        <f>IF(N96="zákl. přenesená",J96,0)</f>
        <v>0</v>
      </c>
      <c r="BH96" s="218">
        <f>IF(N96="sníž. přenesená",J96,0)</f>
        <v>0</v>
      </c>
      <c r="BI96" s="218">
        <f>IF(N96="nulová",J96,0)</f>
        <v>0</v>
      </c>
      <c r="BJ96" s="25" t="s">
        <v>77</v>
      </c>
      <c r="BK96" s="218">
        <f>ROUND(I96*H96,2)</f>
        <v>0</v>
      </c>
      <c r="BL96" s="25" t="s">
        <v>147</v>
      </c>
      <c r="BM96" s="25" t="s">
        <v>417</v>
      </c>
    </row>
    <row r="97" spans="2:65" s="1" customFormat="1" ht="13.5">
      <c r="B97" s="42"/>
      <c r="C97" s="64"/>
      <c r="D97" s="235" t="s">
        <v>369</v>
      </c>
      <c r="E97" s="64"/>
      <c r="F97" s="285" t="s">
        <v>3689</v>
      </c>
      <c r="G97" s="64"/>
      <c r="H97" s="64"/>
      <c r="I97" s="175"/>
      <c r="J97" s="64"/>
      <c r="K97" s="64"/>
      <c r="L97" s="62"/>
      <c r="M97" s="221"/>
      <c r="N97" s="43"/>
      <c r="O97" s="43"/>
      <c r="P97" s="43"/>
      <c r="Q97" s="43"/>
      <c r="R97" s="43"/>
      <c r="S97" s="43"/>
      <c r="T97" s="79"/>
      <c r="AT97" s="25" t="s">
        <v>369</v>
      </c>
      <c r="AU97" s="25" t="s">
        <v>77</v>
      </c>
    </row>
    <row r="98" spans="2:65" s="1" customFormat="1" ht="22.5" customHeight="1">
      <c r="B98" s="42"/>
      <c r="C98" s="207" t="s">
        <v>287</v>
      </c>
      <c r="D98" s="207" t="s">
        <v>363</v>
      </c>
      <c r="E98" s="208" t="s">
        <v>3690</v>
      </c>
      <c r="F98" s="209" t="s">
        <v>3691</v>
      </c>
      <c r="G98" s="210" t="s">
        <v>685</v>
      </c>
      <c r="H98" s="211">
        <v>40</v>
      </c>
      <c r="I98" s="212"/>
      <c r="J98" s="213">
        <f>ROUND(I98*H98,2)</f>
        <v>0</v>
      </c>
      <c r="K98" s="209" t="s">
        <v>21</v>
      </c>
      <c r="L98" s="62"/>
      <c r="M98" s="214" t="s">
        <v>21</v>
      </c>
      <c r="N98" s="215" t="s">
        <v>41</v>
      </c>
      <c r="O98" s="43"/>
      <c r="P98" s="216">
        <f>O98*H98</f>
        <v>0</v>
      </c>
      <c r="Q98" s="216">
        <v>0</v>
      </c>
      <c r="R98" s="216">
        <f>Q98*H98</f>
        <v>0</v>
      </c>
      <c r="S98" s="216">
        <v>0</v>
      </c>
      <c r="T98" s="217">
        <f>S98*H98</f>
        <v>0</v>
      </c>
      <c r="AR98" s="25" t="s">
        <v>147</v>
      </c>
      <c r="AT98" s="25" t="s">
        <v>363</v>
      </c>
      <c r="AU98" s="25" t="s">
        <v>77</v>
      </c>
      <c r="AY98" s="25" t="s">
        <v>361</v>
      </c>
      <c r="BE98" s="218">
        <f>IF(N98="základní",J98,0)</f>
        <v>0</v>
      </c>
      <c r="BF98" s="218">
        <f>IF(N98="snížená",J98,0)</f>
        <v>0</v>
      </c>
      <c r="BG98" s="218">
        <f>IF(N98="zákl. přenesená",J98,0)</f>
        <v>0</v>
      </c>
      <c r="BH98" s="218">
        <f>IF(N98="sníž. přenesená",J98,0)</f>
        <v>0</v>
      </c>
      <c r="BI98" s="218">
        <f>IF(N98="nulová",J98,0)</f>
        <v>0</v>
      </c>
      <c r="BJ98" s="25" t="s">
        <v>77</v>
      </c>
      <c r="BK98" s="218">
        <f>ROUND(I98*H98,2)</f>
        <v>0</v>
      </c>
      <c r="BL98" s="25" t="s">
        <v>147</v>
      </c>
      <c r="BM98" s="25" t="s">
        <v>430</v>
      </c>
    </row>
    <row r="99" spans="2:65" s="1" customFormat="1" ht="13.5">
      <c r="B99" s="42"/>
      <c r="C99" s="64"/>
      <c r="D99" s="235" t="s">
        <v>369</v>
      </c>
      <c r="E99" s="64"/>
      <c r="F99" s="285" t="s">
        <v>3691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369</v>
      </c>
      <c r="AU99" s="25" t="s">
        <v>77</v>
      </c>
    </row>
    <row r="100" spans="2:65" s="1" customFormat="1" ht="22.5" customHeight="1">
      <c r="B100" s="42"/>
      <c r="C100" s="207" t="s">
        <v>398</v>
      </c>
      <c r="D100" s="207" t="s">
        <v>363</v>
      </c>
      <c r="E100" s="208" t="s">
        <v>3692</v>
      </c>
      <c r="F100" s="209" t="s">
        <v>3693</v>
      </c>
      <c r="G100" s="210" t="s">
        <v>685</v>
      </c>
      <c r="H100" s="211">
        <v>40</v>
      </c>
      <c r="I100" s="212"/>
      <c r="J100" s="213">
        <f>ROUND(I100*H100,2)</f>
        <v>0</v>
      </c>
      <c r="K100" s="209" t="s">
        <v>21</v>
      </c>
      <c r="L100" s="62"/>
      <c r="M100" s="214" t="s">
        <v>21</v>
      </c>
      <c r="N100" s="215" t="s">
        <v>41</v>
      </c>
      <c r="O100" s="43"/>
      <c r="P100" s="216">
        <f>O100*H100</f>
        <v>0</v>
      </c>
      <c r="Q100" s="216">
        <v>0</v>
      </c>
      <c r="R100" s="216">
        <f>Q100*H100</f>
        <v>0</v>
      </c>
      <c r="S100" s="216">
        <v>0</v>
      </c>
      <c r="T100" s="217">
        <f>S100*H100</f>
        <v>0</v>
      </c>
      <c r="AR100" s="25" t="s">
        <v>147</v>
      </c>
      <c r="AT100" s="25" t="s">
        <v>363</v>
      </c>
      <c r="AU100" s="25" t="s">
        <v>77</v>
      </c>
      <c r="AY100" s="25" t="s">
        <v>361</v>
      </c>
      <c r="BE100" s="218">
        <f>IF(N100="základní",J100,0)</f>
        <v>0</v>
      </c>
      <c r="BF100" s="218">
        <f>IF(N100="snížená",J100,0)</f>
        <v>0</v>
      </c>
      <c r="BG100" s="218">
        <f>IF(N100="zákl. přenesená",J100,0)</f>
        <v>0</v>
      </c>
      <c r="BH100" s="218">
        <f>IF(N100="sníž. přenesená",J100,0)</f>
        <v>0</v>
      </c>
      <c r="BI100" s="218">
        <f>IF(N100="nulová",J100,0)</f>
        <v>0</v>
      </c>
      <c r="BJ100" s="25" t="s">
        <v>77</v>
      </c>
      <c r="BK100" s="218">
        <f>ROUND(I100*H100,2)</f>
        <v>0</v>
      </c>
      <c r="BL100" s="25" t="s">
        <v>147</v>
      </c>
      <c r="BM100" s="25" t="s">
        <v>440</v>
      </c>
    </row>
    <row r="101" spans="2:65" s="1" customFormat="1" ht="13.5">
      <c r="B101" s="42"/>
      <c r="C101" s="64"/>
      <c r="D101" s="235" t="s">
        <v>369</v>
      </c>
      <c r="E101" s="64"/>
      <c r="F101" s="285" t="s">
        <v>3693</v>
      </c>
      <c r="G101" s="64"/>
      <c r="H101" s="64"/>
      <c r="I101" s="175"/>
      <c r="J101" s="64"/>
      <c r="K101" s="64"/>
      <c r="L101" s="62"/>
      <c r="M101" s="221"/>
      <c r="N101" s="43"/>
      <c r="O101" s="43"/>
      <c r="P101" s="43"/>
      <c r="Q101" s="43"/>
      <c r="R101" s="43"/>
      <c r="S101" s="43"/>
      <c r="T101" s="79"/>
      <c r="AT101" s="25" t="s">
        <v>369</v>
      </c>
      <c r="AU101" s="25" t="s">
        <v>77</v>
      </c>
    </row>
    <row r="102" spans="2:65" s="1" customFormat="1" ht="22.5" customHeight="1">
      <c r="B102" s="42"/>
      <c r="C102" s="207" t="s">
        <v>411</v>
      </c>
      <c r="D102" s="207" t="s">
        <v>363</v>
      </c>
      <c r="E102" s="208" t="s">
        <v>3694</v>
      </c>
      <c r="F102" s="209" t="s">
        <v>3695</v>
      </c>
      <c r="G102" s="210" t="s">
        <v>685</v>
      </c>
      <c r="H102" s="211">
        <v>5</v>
      </c>
      <c r="I102" s="212"/>
      <c r="J102" s="213">
        <f>ROUND(I102*H102,2)</f>
        <v>0</v>
      </c>
      <c r="K102" s="209" t="s">
        <v>21</v>
      </c>
      <c r="L102" s="62"/>
      <c r="M102" s="214" t="s">
        <v>21</v>
      </c>
      <c r="N102" s="215" t="s">
        <v>41</v>
      </c>
      <c r="O102" s="43"/>
      <c r="P102" s="216">
        <f>O102*H102</f>
        <v>0</v>
      </c>
      <c r="Q102" s="216">
        <v>0</v>
      </c>
      <c r="R102" s="216">
        <f>Q102*H102</f>
        <v>0</v>
      </c>
      <c r="S102" s="216">
        <v>0</v>
      </c>
      <c r="T102" s="217">
        <f>S102*H102</f>
        <v>0</v>
      </c>
      <c r="AR102" s="25" t="s">
        <v>147</v>
      </c>
      <c r="AT102" s="25" t="s">
        <v>363</v>
      </c>
      <c r="AU102" s="25" t="s">
        <v>77</v>
      </c>
      <c r="AY102" s="25" t="s">
        <v>361</v>
      </c>
      <c r="BE102" s="218">
        <f>IF(N102="základní",J102,0)</f>
        <v>0</v>
      </c>
      <c r="BF102" s="218">
        <f>IF(N102="snížená",J102,0)</f>
        <v>0</v>
      </c>
      <c r="BG102" s="218">
        <f>IF(N102="zákl. přenesená",J102,0)</f>
        <v>0</v>
      </c>
      <c r="BH102" s="218">
        <f>IF(N102="sníž. přenesená",J102,0)</f>
        <v>0</v>
      </c>
      <c r="BI102" s="218">
        <f>IF(N102="nulová",J102,0)</f>
        <v>0</v>
      </c>
      <c r="BJ102" s="25" t="s">
        <v>77</v>
      </c>
      <c r="BK102" s="218">
        <f>ROUND(I102*H102,2)</f>
        <v>0</v>
      </c>
      <c r="BL102" s="25" t="s">
        <v>147</v>
      </c>
      <c r="BM102" s="25" t="s">
        <v>451</v>
      </c>
    </row>
    <row r="103" spans="2:65" s="1" customFormat="1" ht="13.5">
      <c r="B103" s="42"/>
      <c r="C103" s="64"/>
      <c r="D103" s="235" t="s">
        <v>369</v>
      </c>
      <c r="E103" s="64"/>
      <c r="F103" s="285" t="s">
        <v>3695</v>
      </c>
      <c r="G103" s="64"/>
      <c r="H103" s="64"/>
      <c r="I103" s="175"/>
      <c r="J103" s="64"/>
      <c r="K103" s="64"/>
      <c r="L103" s="62"/>
      <c r="M103" s="221"/>
      <c r="N103" s="43"/>
      <c r="O103" s="43"/>
      <c r="P103" s="43"/>
      <c r="Q103" s="43"/>
      <c r="R103" s="43"/>
      <c r="S103" s="43"/>
      <c r="T103" s="79"/>
      <c r="AT103" s="25" t="s">
        <v>369</v>
      </c>
      <c r="AU103" s="25" t="s">
        <v>77</v>
      </c>
    </row>
    <row r="104" spans="2:65" s="1" customFormat="1" ht="22.5" customHeight="1">
      <c r="B104" s="42"/>
      <c r="C104" s="207" t="s">
        <v>417</v>
      </c>
      <c r="D104" s="207" t="s">
        <v>363</v>
      </c>
      <c r="E104" s="208" t="s">
        <v>3696</v>
      </c>
      <c r="F104" s="209" t="s">
        <v>3697</v>
      </c>
      <c r="G104" s="210" t="s">
        <v>2984</v>
      </c>
      <c r="H104" s="211">
        <v>1</v>
      </c>
      <c r="I104" s="212"/>
      <c r="J104" s="213">
        <f>ROUND(I104*H104,2)</f>
        <v>0</v>
      </c>
      <c r="K104" s="209" t="s">
        <v>21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77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464</v>
      </c>
    </row>
    <row r="105" spans="2:65" s="1" customFormat="1" ht="13.5">
      <c r="B105" s="42"/>
      <c r="C105" s="64"/>
      <c r="D105" s="219" t="s">
        <v>369</v>
      </c>
      <c r="E105" s="64"/>
      <c r="F105" s="220" t="s">
        <v>3697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77</v>
      </c>
    </row>
    <row r="106" spans="2:65" s="11" customFormat="1" ht="37.35" customHeight="1">
      <c r="B106" s="190"/>
      <c r="C106" s="191"/>
      <c r="D106" s="204" t="s">
        <v>69</v>
      </c>
      <c r="E106" s="293" t="s">
        <v>3005</v>
      </c>
      <c r="F106" s="293" t="s">
        <v>3144</v>
      </c>
      <c r="G106" s="191"/>
      <c r="H106" s="191"/>
      <c r="I106" s="194"/>
      <c r="J106" s="294">
        <f>BK106</f>
        <v>0</v>
      </c>
      <c r="K106" s="191"/>
      <c r="L106" s="196"/>
      <c r="M106" s="197"/>
      <c r="N106" s="198"/>
      <c r="O106" s="198"/>
      <c r="P106" s="199">
        <f>SUM(P107:P112)</f>
        <v>0</v>
      </c>
      <c r="Q106" s="198"/>
      <c r="R106" s="199">
        <f>SUM(R107:R112)</f>
        <v>0</v>
      </c>
      <c r="S106" s="198"/>
      <c r="T106" s="200">
        <f>SUM(T107:T112)</f>
        <v>0</v>
      </c>
      <c r="AR106" s="201" t="s">
        <v>77</v>
      </c>
      <c r="AT106" s="202" t="s">
        <v>69</v>
      </c>
      <c r="AU106" s="202" t="s">
        <v>70</v>
      </c>
      <c r="AY106" s="201" t="s">
        <v>361</v>
      </c>
      <c r="BK106" s="203">
        <f>SUM(BK107:BK112)</f>
        <v>0</v>
      </c>
    </row>
    <row r="107" spans="2:65" s="1" customFormat="1" ht="22.5" customHeight="1">
      <c r="B107" s="42"/>
      <c r="C107" s="207" t="s">
        <v>424</v>
      </c>
      <c r="D107" s="207" t="s">
        <v>363</v>
      </c>
      <c r="E107" s="208" t="s">
        <v>3698</v>
      </c>
      <c r="F107" s="209" t="s">
        <v>3699</v>
      </c>
      <c r="G107" s="210" t="s">
        <v>2740</v>
      </c>
      <c r="H107" s="211">
        <v>20</v>
      </c>
      <c r="I107" s="212"/>
      <c r="J107" s="213">
        <f>ROUND(I107*H107,2)</f>
        <v>0</v>
      </c>
      <c r="K107" s="209" t="s">
        <v>21</v>
      </c>
      <c r="L107" s="62"/>
      <c r="M107" s="214" t="s">
        <v>21</v>
      </c>
      <c r="N107" s="215" t="s">
        <v>41</v>
      </c>
      <c r="O107" s="43"/>
      <c r="P107" s="216">
        <f>O107*H107</f>
        <v>0</v>
      </c>
      <c r="Q107" s="216">
        <v>0</v>
      </c>
      <c r="R107" s="216">
        <f>Q107*H107</f>
        <v>0</v>
      </c>
      <c r="S107" s="216">
        <v>0</v>
      </c>
      <c r="T107" s="217">
        <f>S107*H107</f>
        <v>0</v>
      </c>
      <c r="AR107" s="25" t="s">
        <v>147</v>
      </c>
      <c r="AT107" s="25" t="s">
        <v>363</v>
      </c>
      <c r="AU107" s="25" t="s">
        <v>77</v>
      </c>
      <c r="AY107" s="25" t="s">
        <v>361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25" t="s">
        <v>77</v>
      </c>
      <c r="BK107" s="218">
        <f>ROUND(I107*H107,2)</f>
        <v>0</v>
      </c>
      <c r="BL107" s="25" t="s">
        <v>147</v>
      </c>
      <c r="BM107" s="25" t="s">
        <v>477</v>
      </c>
    </row>
    <row r="108" spans="2:65" s="1" customFormat="1" ht="13.5">
      <c r="B108" s="42"/>
      <c r="C108" s="64"/>
      <c r="D108" s="235" t="s">
        <v>369</v>
      </c>
      <c r="E108" s="64"/>
      <c r="F108" s="285" t="s">
        <v>3699</v>
      </c>
      <c r="G108" s="64"/>
      <c r="H108" s="64"/>
      <c r="I108" s="175"/>
      <c r="J108" s="64"/>
      <c r="K108" s="64"/>
      <c r="L108" s="62"/>
      <c r="M108" s="221"/>
      <c r="N108" s="43"/>
      <c r="O108" s="43"/>
      <c r="P108" s="43"/>
      <c r="Q108" s="43"/>
      <c r="R108" s="43"/>
      <c r="S108" s="43"/>
      <c r="T108" s="79"/>
      <c r="AT108" s="25" t="s">
        <v>369</v>
      </c>
      <c r="AU108" s="25" t="s">
        <v>77</v>
      </c>
    </row>
    <row r="109" spans="2:65" s="1" customFormat="1" ht="22.5" customHeight="1">
      <c r="B109" s="42"/>
      <c r="C109" s="207" t="s">
        <v>430</v>
      </c>
      <c r="D109" s="207" t="s">
        <v>363</v>
      </c>
      <c r="E109" s="208" t="s">
        <v>3700</v>
      </c>
      <c r="F109" s="209" t="s">
        <v>3701</v>
      </c>
      <c r="G109" s="210" t="s">
        <v>2740</v>
      </c>
      <c r="H109" s="211">
        <v>5</v>
      </c>
      <c r="I109" s="212"/>
      <c r="J109" s="213">
        <f>ROUND(I109*H109,2)</f>
        <v>0</v>
      </c>
      <c r="K109" s="209" t="s">
        <v>21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77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491</v>
      </c>
    </row>
    <row r="110" spans="2:65" s="1" customFormat="1" ht="13.5">
      <c r="B110" s="42"/>
      <c r="C110" s="64"/>
      <c r="D110" s="235" t="s">
        <v>369</v>
      </c>
      <c r="E110" s="64"/>
      <c r="F110" s="285" t="s">
        <v>3701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77</v>
      </c>
    </row>
    <row r="111" spans="2:65" s="1" customFormat="1" ht="22.5" customHeight="1">
      <c r="B111" s="42"/>
      <c r="C111" s="207" t="s">
        <v>285</v>
      </c>
      <c r="D111" s="207" t="s">
        <v>363</v>
      </c>
      <c r="E111" s="208" t="s">
        <v>3702</v>
      </c>
      <c r="F111" s="209" t="s">
        <v>3703</v>
      </c>
      <c r="G111" s="210" t="s">
        <v>2740</v>
      </c>
      <c r="H111" s="211">
        <v>10</v>
      </c>
      <c r="I111" s="212"/>
      <c r="J111" s="213">
        <f>ROUND(I111*H111,2)</f>
        <v>0</v>
      </c>
      <c r="K111" s="209" t="s">
        <v>21</v>
      </c>
      <c r="L111" s="62"/>
      <c r="M111" s="214" t="s">
        <v>21</v>
      </c>
      <c r="N111" s="215" t="s">
        <v>41</v>
      </c>
      <c r="O111" s="43"/>
      <c r="P111" s="216">
        <f>O111*H111</f>
        <v>0</v>
      </c>
      <c r="Q111" s="216">
        <v>0</v>
      </c>
      <c r="R111" s="216">
        <f>Q111*H111</f>
        <v>0</v>
      </c>
      <c r="S111" s="216">
        <v>0</v>
      </c>
      <c r="T111" s="217">
        <f>S111*H111</f>
        <v>0</v>
      </c>
      <c r="AR111" s="25" t="s">
        <v>147</v>
      </c>
      <c r="AT111" s="25" t="s">
        <v>363</v>
      </c>
      <c r="AU111" s="25" t="s">
        <v>77</v>
      </c>
      <c r="AY111" s="25" t="s">
        <v>361</v>
      </c>
      <c r="BE111" s="218">
        <f>IF(N111="základní",J111,0)</f>
        <v>0</v>
      </c>
      <c r="BF111" s="218">
        <f>IF(N111="snížená",J111,0)</f>
        <v>0</v>
      </c>
      <c r="BG111" s="218">
        <f>IF(N111="zákl. přenesená",J111,0)</f>
        <v>0</v>
      </c>
      <c r="BH111" s="218">
        <f>IF(N111="sníž. přenesená",J111,0)</f>
        <v>0</v>
      </c>
      <c r="BI111" s="218">
        <f>IF(N111="nulová",J111,0)</f>
        <v>0</v>
      </c>
      <c r="BJ111" s="25" t="s">
        <v>77</v>
      </c>
      <c r="BK111" s="218">
        <f>ROUND(I111*H111,2)</f>
        <v>0</v>
      </c>
      <c r="BL111" s="25" t="s">
        <v>147</v>
      </c>
      <c r="BM111" s="25" t="s">
        <v>501</v>
      </c>
    </row>
    <row r="112" spans="2:65" s="1" customFormat="1" ht="13.5">
      <c r="B112" s="42"/>
      <c r="C112" s="64"/>
      <c r="D112" s="219" t="s">
        <v>369</v>
      </c>
      <c r="E112" s="64"/>
      <c r="F112" s="220" t="s">
        <v>3703</v>
      </c>
      <c r="G112" s="64"/>
      <c r="H112" s="64"/>
      <c r="I112" s="175"/>
      <c r="J112" s="64"/>
      <c r="K112" s="64"/>
      <c r="L112" s="62"/>
      <c r="M112" s="290"/>
      <c r="N112" s="291"/>
      <c r="O112" s="291"/>
      <c r="P112" s="291"/>
      <c r="Q112" s="291"/>
      <c r="R112" s="291"/>
      <c r="S112" s="291"/>
      <c r="T112" s="292"/>
      <c r="AT112" s="25" t="s">
        <v>369</v>
      </c>
      <c r="AU112" s="25" t="s">
        <v>77</v>
      </c>
    </row>
    <row r="113" spans="2:12" s="1" customFormat="1" ht="6.95" customHeight="1">
      <c r="B113" s="57"/>
      <c r="C113" s="58"/>
      <c r="D113" s="58"/>
      <c r="E113" s="58"/>
      <c r="F113" s="58"/>
      <c r="G113" s="58"/>
      <c r="H113" s="58"/>
      <c r="I113" s="151"/>
      <c r="J113" s="58"/>
      <c r="K113" s="58"/>
      <c r="L113" s="62"/>
    </row>
  </sheetData>
  <sheetProtection algorithmName="SHA-512" hashValue="1J3ADgE5IrCV2+ZKtR9jSA1zwuI8N6uLDZZ3as+BkT9uGWqGomhIdZHagZRVFdMU056ZM7M+oUsxhv7b1vYtJw==" saltValue="JpO0OERkUIbsA9y6OTl69A==" spinCount="100000" sheet="1" objects="1" scenarios="1" formatCells="0" formatColumns="0" formatRows="0" sort="0" autoFilter="0"/>
  <autoFilter ref="C85:K112" xr:uid="{00000000-0009-0000-0000-00000C000000}"/>
  <mergeCells count="12">
    <mergeCell ref="G1:H1"/>
    <mergeCell ref="L2:V2"/>
    <mergeCell ref="E49:H49"/>
    <mergeCell ref="E51:H51"/>
    <mergeCell ref="E74:H74"/>
    <mergeCell ref="E76:H76"/>
    <mergeCell ref="E78:H78"/>
    <mergeCell ref="E7:H7"/>
    <mergeCell ref="E9:H9"/>
    <mergeCell ref="E11:H11"/>
    <mergeCell ref="E26:H26"/>
    <mergeCell ref="E47:H47"/>
  </mergeCells>
  <hyperlinks>
    <hyperlink ref="F1:G1" location="C2" display="1) Krycí list soupisu" xr:uid="{00000000-0004-0000-0C00-000000000000}"/>
    <hyperlink ref="G1:H1" location="C58" display="2) Rekapitulace" xr:uid="{00000000-0004-0000-0C00-000001000000}"/>
    <hyperlink ref="J1" location="C85" display="3) Soupis prací" xr:uid="{00000000-0004-0000-0C00-000002000000}"/>
    <hyperlink ref="L1:V1" location="'Rekapitulace stavby'!C2" display="Rekapitulace stavby" xr:uid="{00000000-0004-0000-0C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BR107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133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s="1" customFormat="1" ht="22.5" customHeight="1">
      <c r="B9" s="42"/>
      <c r="C9" s="43"/>
      <c r="D9" s="43"/>
      <c r="E9" s="419" t="s">
        <v>240</v>
      </c>
      <c r="F9" s="421"/>
      <c r="G9" s="421"/>
      <c r="H9" s="421"/>
      <c r="I9" s="129"/>
      <c r="J9" s="43"/>
      <c r="K9" s="46"/>
    </row>
    <row r="10" spans="1:70" s="1" customFormat="1">
      <c r="B10" s="42"/>
      <c r="C10" s="43"/>
      <c r="D10" s="38" t="s">
        <v>243</v>
      </c>
      <c r="E10" s="43"/>
      <c r="F10" s="43"/>
      <c r="G10" s="43"/>
      <c r="H10" s="43"/>
      <c r="I10" s="129"/>
      <c r="J10" s="43"/>
      <c r="K10" s="46"/>
    </row>
    <row r="11" spans="1:70" s="1" customFormat="1" ht="36.950000000000003" customHeight="1">
      <c r="B11" s="42"/>
      <c r="C11" s="43"/>
      <c r="D11" s="43"/>
      <c r="E11" s="422" t="s">
        <v>3704</v>
      </c>
      <c r="F11" s="421"/>
      <c r="G11" s="421"/>
      <c r="H11" s="421"/>
      <c r="I11" s="129"/>
      <c r="J11" s="43"/>
      <c r="K11" s="46"/>
    </row>
    <row r="12" spans="1:70" s="1" customFormat="1" ht="13.5">
      <c r="B12" s="42"/>
      <c r="C12" s="43"/>
      <c r="D12" s="43"/>
      <c r="E12" s="43"/>
      <c r="F12" s="43"/>
      <c r="G12" s="43"/>
      <c r="H12" s="43"/>
      <c r="I12" s="129"/>
      <c r="J12" s="43"/>
      <c r="K12" s="46"/>
    </row>
    <row r="13" spans="1:70" s="1" customFormat="1" ht="14.45" customHeight="1">
      <c r="B13" s="42"/>
      <c r="C13" s="43"/>
      <c r="D13" s="38" t="s">
        <v>20</v>
      </c>
      <c r="E13" s="43"/>
      <c r="F13" s="36" t="s">
        <v>21</v>
      </c>
      <c r="G13" s="43"/>
      <c r="H13" s="43"/>
      <c r="I13" s="130" t="s">
        <v>22</v>
      </c>
      <c r="J13" s="36" t="s">
        <v>21</v>
      </c>
      <c r="K13" s="46"/>
    </row>
    <row r="14" spans="1:70" s="1" customFormat="1" ht="14.45" customHeight="1">
      <c r="B14" s="42"/>
      <c r="C14" s="43"/>
      <c r="D14" s="38" t="s">
        <v>23</v>
      </c>
      <c r="E14" s="43"/>
      <c r="F14" s="36" t="s">
        <v>24</v>
      </c>
      <c r="G14" s="43"/>
      <c r="H14" s="43"/>
      <c r="I14" s="130" t="s">
        <v>25</v>
      </c>
      <c r="J14" s="131" t="str">
        <f>'Rekapitulace stavby'!AN8</f>
        <v>11. 5. 2017</v>
      </c>
      <c r="K14" s="46"/>
    </row>
    <row r="15" spans="1:70" s="1" customFormat="1" ht="10.9" customHeight="1">
      <c r="B15" s="42"/>
      <c r="C15" s="43"/>
      <c r="D15" s="43"/>
      <c r="E15" s="43"/>
      <c r="F15" s="43"/>
      <c r="G15" s="43"/>
      <c r="H15" s="43"/>
      <c r="I15" s="129"/>
      <c r="J15" s="43"/>
      <c r="K15" s="46"/>
    </row>
    <row r="16" spans="1:70" s="1" customFormat="1" ht="14.45" customHeight="1">
      <c r="B16" s="42"/>
      <c r="C16" s="43"/>
      <c r="D16" s="38" t="s">
        <v>27</v>
      </c>
      <c r="E16" s="43"/>
      <c r="F16" s="43"/>
      <c r="G16" s="43"/>
      <c r="H16" s="43"/>
      <c r="I16" s="130" t="s">
        <v>28</v>
      </c>
      <c r="J16" s="36" t="str">
        <f>IF('Rekapitulace stavby'!AN10="","",'Rekapitulace stavby'!AN10)</f>
        <v/>
      </c>
      <c r="K16" s="46"/>
    </row>
    <row r="17" spans="2:11" s="1" customFormat="1" ht="18" customHeight="1">
      <c r="B17" s="42"/>
      <c r="C17" s="43"/>
      <c r="D17" s="43"/>
      <c r="E17" s="36" t="str">
        <f>IF('Rekapitulace stavby'!E11="","",'Rekapitulace stavby'!E11)</f>
        <v xml:space="preserve"> </v>
      </c>
      <c r="F17" s="43"/>
      <c r="G17" s="43"/>
      <c r="H17" s="43"/>
      <c r="I17" s="130" t="s">
        <v>29</v>
      </c>
      <c r="J17" s="36" t="str">
        <f>IF('Rekapitulace stavby'!AN11="","",'Rekapitulace stavby'!AN11)</f>
        <v/>
      </c>
      <c r="K17" s="46"/>
    </row>
    <row r="18" spans="2:11" s="1" customFormat="1" ht="6.95" customHeight="1">
      <c r="B18" s="42"/>
      <c r="C18" s="43"/>
      <c r="D18" s="43"/>
      <c r="E18" s="43"/>
      <c r="F18" s="43"/>
      <c r="G18" s="43"/>
      <c r="H18" s="43"/>
      <c r="I18" s="129"/>
      <c r="J18" s="43"/>
      <c r="K18" s="46"/>
    </row>
    <row r="19" spans="2:11" s="1" customFormat="1" ht="14.45" customHeight="1">
      <c r="B19" s="42"/>
      <c r="C19" s="43"/>
      <c r="D19" s="38" t="s">
        <v>30</v>
      </c>
      <c r="E19" s="43"/>
      <c r="F19" s="43"/>
      <c r="G19" s="43"/>
      <c r="H19" s="43"/>
      <c r="I19" s="130" t="s">
        <v>28</v>
      </c>
      <c r="J19" s="36" t="str">
        <f>IF('Rekapitulace stavby'!AN13="Vyplň údaj","",IF('Rekapitulace stavby'!AN13="","",'Rekapitulace stavby'!AN13))</f>
        <v/>
      </c>
      <c r="K19" s="46"/>
    </row>
    <row r="20" spans="2:11" s="1" customFormat="1" ht="18" customHeight="1">
      <c r="B20" s="42"/>
      <c r="C20" s="43"/>
      <c r="D20" s="43"/>
      <c r="E20" s="36" t="str">
        <f>IF('Rekapitulace stavby'!E14="Vyplň údaj","",IF('Rekapitulace stavby'!E14="","",'Rekapitulace stavby'!E14))</f>
        <v/>
      </c>
      <c r="F20" s="43"/>
      <c r="G20" s="43"/>
      <c r="H20" s="43"/>
      <c r="I20" s="130" t="s">
        <v>29</v>
      </c>
      <c r="J20" s="36" t="str">
        <f>IF('Rekapitulace stavby'!AN14="Vyplň údaj","",IF('Rekapitulace stavby'!AN14="","",'Rekapitulace stavby'!AN14))</f>
        <v/>
      </c>
      <c r="K20" s="46"/>
    </row>
    <row r="21" spans="2:11" s="1" customFormat="1" ht="6.95" customHeight="1">
      <c r="B21" s="42"/>
      <c r="C21" s="43"/>
      <c r="D21" s="43"/>
      <c r="E21" s="43"/>
      <c r="F21" s="43"/>
      <c r="G21" s="43"/>
      <c r="H21" s="43"/>
      <c r="I21" s="129"/>
      <c r="J21" s="43"/>
      <c r="K21" s="46"/>
    </row>
    <row r="22" spans="2:11" s="1" customFormat="1" ht="14.45" customHeight="1">
      <c r="B22" s="42"/>
      <c r="C22" s="43"/>
      <c r="D22" s="38" t="s">
        <v>32</v>
      </c>
      <c r="E22" s="43"/>
      <c r="F22" s="43"/>
      <c r="G22" s="43"/>
      <c r="H22" s="43"/>
      <c r="I22" s="130" t="s">
        <v>28</v>
      </c>
      <c r="J22" s="36" t="str">
        <f>IF('Rekapitulace stavby'!AN16="","",'Rekapitulace stavby'!AN16)</f>
        <v/>
      </c>
      <c r="K22" s="46"/>
    </row>
    <row r="23" spans="2:11" s="1" customFormat="1" ht="18" customHeight="1">
      <c r="B23" s="42"/>
      <c r="C23" s="43"/>
      <c r="D23" s="43"/>
      <c r="E23" s="36" t="str">
        <f>IF('Rekapitulace stavby'!E17="","",'Rekapitulace stavby'!E17)</f>
        <v xml:space="preserve"> </v>
      </c>
      <c r="F23" s="43"/>
      <c r="G23" s="43"/>
      <c r="H23" s="43"/>
      <c r="I23" s="130" t="s">
        <v>29</v>
      </c>
      <c r="J23" s="36" t="str">
        <f>IF('Rekapitulace stavby'!AN17="","",'Rekapitulace stavby'!AN17)</f>
        <v/>
      </c>
      <c r="K23" s="46"/>
    </row>
    <row r="24" spans="2:11" s="1" customFormat="1" ht="6.95" customHeight="1">
      <c r="B24" s="42"/>
      <c r="C24" s="43"/>
      <c r="D24" s="43"/>
      <c r="E24" s="43"/>
      <c r="F24" s="43"/>
      <c r="G24" s="43"/>
      <c r="H24" s="43"/>
      <c r="I24" s="129"/>
      <c r="J24" s="43"/>
      <c r="K24" s="46"/>
    </row>
    <row r="25" spans="2:11" s="1" customFormat="1" ht="14.45" customHeight="1">
      <c r="B25" s="42"/>
      <c r="C25" s="43"/>
      <c r="D25" s="38" t="s">
        <v>34</v>
      </c>
      <c r="E25" s="43"/>
      <c r="F25" s="43"/>
      <c r="G25" s="43"/>
      <c r="H25" s="43"/>
      <c r="I25" s="129"/>
      <c r="J25" s="43"/>
      <c r="K25" s="46"/>
    </row>
    <row r="26" spans="2:11" s="7" customFormat="1" ht="22.5" customHeight="1">
      <c r="B26" s="132"/>
      <c r="C26" s="133"/>
      <c r="D26" s="133"/>
      <c r="E26" s="383" t="s">
        <v>21</v>
      </c>
      <c r="F26" s="383"/>
      <c r="G26" s="383"/>
      <c r="H26" s="383"/>
      <c r="I26" s="134"/>
      <c r="J26" s="133"/>
      <c r="K26" s="135"/>
    </row>
    <row r="27" spans="2:11" s="1" customFormat="1" ht="6.95" customHeight="1">
      <c r="B27" s="42"/>
      <c r="C27" s="43"/>
      <c r="D27" s="43"/>
      <c r="E27" s="43"/>
      <c r="F27" s="43"/>
      <c r="G27" s="43"/>
      <c r="H27" s="43"/>
      <c r="I27" s="129"/>
      <c r="J27" s="43"/>
      <c r="K27" s="46"/>
    </row>
    <row r="28" spans="2:11" s="1" customFormat="1" ht="6.95" customHeight="1">
      <c r="B28" s="42"/>
      <c r="C28" s="43"/>
      <c r="D28" s="86"/>
      <c r="E28" s="86"/>
      <c r="F28" s="86"/>
      <c r="G28" s="86"/>
      <c r="H28" s="86"/>
      <c r="I28" s="137"/>
      <c r="J28" s="86"/>
      <c r="K28" s="138"/>
    </row>
    <row r="29" spans="2:11" s="1" customFormat="1" ht="25.35" customHeight="1">
      <c r="B29" s="42"/>
      <c r="C29" s="43"/>
      <c r="D29" s="139" t="s">
        <v>36</v>
      </c>
      <c r="E29" s="43"/>
      <c r="F29" s="43"/>
      <c r="G29" s="43"/>
      <c r="H29" s="43"/>
      <c r="I29" s="129"/>
      <c r="J29" s="140">
        <f>ROUND(J85,2)</f>
        <v>0</v>
      </c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14.45" customHeight="1">
      <c r="B31" s="42"/>
      <c r="C31" s="43"/>
      <c r="D31" s="43"/>
      <c r="E31" s="43"/>
      <c r="F31" s="47" t="s">
        <v>38</v>
      </c>
      <c r="G31" s="43"/>
      <c r="H31" s="43"/>
      <c r="I31" s="141" t="s">
        <v>37</v>
      </c>
      <c r="J31" s="47" t="s">
        <v>39</v>
      </c>
      <c r="K31" s="46"/>
    </row>
    <row r="32" spans="2:11" s="1" customFormat="1" ht="14.45" customHeight="1">
      <c r="B32" s="42"/>
      <c r="C32" s="43"/>
      <c r="D32" s="50" t="s">
        <v>40</v>
      </c>
      <c r="E32" s="50" t="s">
        <v>41</v>
      </c>
      <c r="F32" s="142">
        <f>ROUND(SUM(BE85:BE106), 2)</f>
        <v>0</v>
      </c>
      <c r="G32" s="43"/>
      <c r="H32" s="43"/>
      <c r="I32" s="143">
        <v>0.21</v>
      </c>
      <c r="J32" s="142">
        <f>ROUND(ROUND((SUM(BE85:BE106)), 2)*I32, 2)</f>
        <v>0</v>
      </c>
      <c r="K32" s="46"/>
    </row>
    <row r="33" spans="2:11" s="1" customFormat="1" ht="14.45" customHeight="1">
      <c r="B33" s="42"/>
      <c r="C33" s="43"/>
      <c r="D33" s="43"/>
      <c r="E33" s="50" t="s">
        <v>42</v>
      </c>
      <c r="F33" s="142">
        <f>ROUND(SUM(BF85:BF106), 2)</f>
        <v>0</v>
      </c>
      <c r="G33" s="43"/>
      <c r="H33" s="43"/>
      <c r="I33" s="143">
        <v>0.15</v>
      </c>
      <c r="J33" s="142">
        <f>ROUND(ROUND((SUM(BF85:BF106)), 2)*I33, 2)</f>
        <v>0</v>
      </c>
      <c r="K33" s="46"/>
    </row>
    <row r="34" spans="2:11" s="1" customFormat="1" ht="14.45" hidden="1" customHeight="1">
      <c r="B34" s="42"/>
      <c r="C34" s="43"/>
      <c r="D34" s="43"/>
      <c r="E34" s="50" t="s">
        <v>43</v>
      </c>
      <c r="F34" s="142">
        <f>ROUND(SUM(BG85:BG106), 2)</f>
        <v>0</v>
      </c>
      <c r="G34" s="43"/>
      <c r="H34" s="43"/>
      <c r="I34" s="143">
        <v>0.21</v>
      </c>
      <c r="J34" s="142">
        <v>0</v>
      </c>
      <c r="K34" s="46"/>
    </row>
    <row r="35" spans="2:11" s="1" customFormat="1" ht="14.45" hidden="1" customHeight="1">
      <c r="B35" s="42"/>
      <c r="C35" s="43"/>
      <c r="D35" s="43"/>
      <c r="E35" s="50" t="s">
        <v>44</v>
      </c>
      <c r="F35" s="142">
        <f>ROUND(SUM(BH85:BH106), 2)</f>
        <v>0</v>
      </c>
      <c r="G35" s="43"/>
      <c r="H35" s="43"/>
      <c r="I35" s="143">
        <v>0.15</v>
      </c>
      <c r="J35" s="142"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45</v>
      </c>
      <c r="F36" s="142">
        <f>ROUND(SUM(BI85:BI106), 2)</f>
        <v>0</v>
      </c>
      <c r="G36" s="43"/>
      <c r="H36" s="43"/>
      <c r="I36" s="143">
        <v>0</v>
      </c>
      <c r="J36" s="142">
        <v>0</v>
      </c>
      <c r="K36" s="46"/>
    </row>
    <row r="37" spans="2:11" s="1" customFormat="1" ht="6.95" customHeight="1">
      <c r="B37" s="42"/>
      <c r="C37" s="43"/>
      <c r="D37" s="43"/>
      <c r="E37" s="43"/>
      <c r="F37" s="43"/>
      <c r="G37" s="43"/>
      <c r="H37" s="43"/>
      <c r="I37" s="129"/>
      <c r="J37" s="43"/>
      <c r="K37" s="46"/>
    </row>
    <row r="38" spans="2:11" s="1" customFormat="1" ht="25.35" customHeight="1">
      <c r="B38" s="42"/>
      <c r="C38" s="144"/>
      <c r="D38" s="145" t="s">
        <v>46</v>
      </c>
      <c r="E38" s="80"/>
      <c r="F38" s="80"/>
      <c r="G38" s="146" t="s">
        <v>47</v>
      </c>
      <c r="H38" s="147" t="s">
        <v>48</v>
      </c>
      <c r="I38" s="148"/>
      <c r="J38" s="149">
        <f>SUM(J29:J36)</f>
        <v>0</v>
      </c>
      <c r="K38" s="150"/>
    </row>
    <row r="39" spans="2:11" s="1" customFormat="1" ht="14.45" customHeight="1">
      <c r="B39" s="57"/>
      <c r="C39" s="58"/>
      <c r="D39" s="58"/>
      <c r="E39" s="58"/>
      <c r="F39" s="58"/>
      <c r="G39" s="58"/>
      <c r="H39" s="58"/>
      <c r="I39" s="151"/>
      <c r="J39" s="58"/>
      <c r="K39" s="59"/>
    </row>
    <row r="43" spans="2:11" s="1" customFormat="1" ht="6.95" customHeight="1">
      <c r="B43" s="152"/>
      <c r="C43" s="153"/>
      <c r="D43" s="153"/>
      <c r="E43" s="153"/>
      <c r="F43" s="153"/>
      <c r="G43" s="153"/>
      <c r="H43" s="153"/>
      <c r="I43" s="154"/>
      <c r="J43" s="153"/>
      <c r="K43" s="155"/>
    </row>
    <row r="44" spans="2:11" s="1" customFormat="1" ht="36.950000000000003" customHeight="1">
      <c r="B44" s="42"/>
      <c r="C44" s="31" t="s">
        <v>315</v>
      </c>
      <c r="D44" s="43"/>
      <c r="E44" s="43"/>
      <c r="F44" s="43"/>
      <c r="G44" s="43"/>
      <c r="H44" s="43"/>
      <c r="I44" s="129"/>
      <c r="J44" s="43"/>
      <c r="K44" s="46"/>
    </row>
    <row r="45" spans="2:11" s="1" customFormat="1" ht="6.95" customHeight="1">
      <c r="B45" s="42"/>
      <c r="C45" s="43"/>
      <c r="D45" s="43"/>
      <c r="E45" s="43"/>
      <c r="F45" s="43"/>
      <c r="G45" s="43"/>
      <c r="H45" s="43"/>
      <c r="I45" s="129"/>
      <c r="J45" s="43"/>
      <c r="K45" s="46"/>
    </row>
    <row r="46" spans="2:11" s="1" customFormat="1" ht="14.45" customHeight="1">
      <c r="B46" s="42"/>
      <c r="C46" s="38" t="s">
        <v>18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22.5" customHeight="1">
      <c r="B47" s="42"/>
      <c r="C47" s="43"/>
      <c r="D47" s="43"/>
      <c r="E47" s="419" t="str">
        <f>E7</f>
        <v>Transformace ÚSP pro mládež Kvasiny – výstavba v lokalitě Kostelec nad Orlicí 2</v>
      </c>
      <c r="F47" s="420"/>
      <c r="G47" s="420"/>
      <c r="H47" s="420"/>
      <c r="I47" s="129"/>
      <c r="J47" s="43"/>
      <c r="K47" s="46"/>
    </row>
    <row r="48" spans="2:11">
      <c r="B48" s="29"/>
      <c r="C48" s="38" t="s">
        <v>237</v>
      </c>
      <c r="D48" s="30"/>
      <c r="E48" s="30"/>
      <c r="F48" s="30"/>
      <c r="G48" s="30"/>
      <c r="H48" s="30"/>
      <c r="I48" s="128"/>
      <c r="J48" s="30"/>
      <c r="K48" s="32"/>
    </row>
    <row r="49" spans="2:47" s="1" customFormat="1" ht="22.5" customHeight="1">
      <c r="B49" s="42"/>
      <c r="C49" s="43"/>
      <c r="D49" s="43"/>
      <c r="E49" s="419" t="s">
        <v>240</v>
      </c>
      <c r="F49" s="421"/>
      <c r="G49" s="421"/>
      <c r="H49" s="421"/>
      <c r="I49" s="129"/>
      <c r="J49" s="43"/>
      <c r="K49" s="46"/>
    </row>
    <row r="50" spans="2:47" s="1" customFormat="1" ht="14.45" customHeight="1">
      <c r="B50" s="42"/>
      <c r="C50" s="38" t="s">
        <v>243</v>
      </c>
      <c r="D50" s="43"/>
      <c r="E50" s="43"/>
      <c r="F50" s="43"/>
      <c r="G50" s="43"/>
      <c r="H50" s="43"/>
      <c r="I50" s="129"/>
      <c r="J50" s="43"/>
      <c r="K50" s="46"/>
    </row>
    <row r="51" spans="2:47" s="1" customFormat="1" ht="23.25" customHeight="1">
      <c r="B51" s="42"/>
      <c r="C51" s="43"/>
      <c r="D51" s="43"/>
      <c r="E51" s="422" t="str">
        <f>E11</f>
        <v>D.2.5 - Podzemní sdělovací vedení</v>
      </c>
      <c r="F51" s="421"/>
      <c r="G51" s="421"/>
      <c r="H51" s="421"/>
      <c r="I51" s="129"/>
      <c r="J51" s="43"/>
      <c r="K51" s="46"/>
    </row>
    <row r="52" spans="2:47" s="1" customFormat="1" ht="6.95" customHeight="1">
      <c r="B52" s="42"/>
      <c r="C52" s="43"/>
      <c r="D52" s="43"/>
      <c r="E52" s="43"/>
      <c r="F52" s="43"/>
      <c r="G52" s="43"/>
      <c r="H52" s="43"/>
      <c r="I52" s="129"/>
      <c r="J52" s="43"/>
      <c r="K52" s="46"/>
    </row>
    <row r="53" spans="2:47" s="1" customFormat="1" ht="18" customHeight="1">
      <c r="B53" s="42"/>
      <c r="C53" s="38" t="s">
        <v>23</v>
      </c>
      <c r="D53" s="43"/>
      <c r="E53" s="43"/>
      <c r="F53" s="36" t="str">
        <f>F14</f>
        <v xml:space="preserve"> </v>
      </c>
      <c r="G53" s="43"/>
      <c r="H53" s="43"/>
      <c r="I53" s="130" t="s">
        <v>25</v>
      </c>
      <c r="J53" s="131" t="str">
        <f>IF(J14="","",J14)</f>
        <v>11. 5. 2017</v>
      </c>
      <c r="K53" s="46"/>
    </row>
    <row r="54" spans="2:47" s="1" customFormat="1" ht="6.95" customHeight="1">
      <c r="B54" s="42"/>
      <c r="C54" s="43"/>
      <c r="D54" s="43"/>
      <c r="E54" s="43"/>
      <c r="F54" s="43"/>
      <c r="G54" s="43"/>
      <c r="H54" s="43"/>
      <c r="I54" s="129"/>
      <c r="J54" s="43"/>
      <c r="K54" s="46"/>
    </row>
    <row r="55" spans="2:47" s="1" customFormat="1">
      <c r="B55" s="42"/>
      <c r="C55" s="38" t="s">
        <v>27</v>
      </c>
      <c r="D55" s="43"/>
      <c r="E55" s="43"/>
      <c r="F55" s="36" t="str">
        <f>E17</f>
        <v xml:space="preserve"> </v>
      </c>
      <c r="G55" s="43"/>
      <c r="H55" s="43"/>
      <c r="I55" s="130" t="s">
        <v>32</v>
      </c>
      <c r="J55" s="36" t="str">
        <f>E23</f>
        <v xml:space="preserve"> </v>
      </c>
      <c r="K55" s="46"/>
    </row>
    <row r="56" spans="2:47" s="1" customFormat="1" ht="14.45" customHeight="1">
      <c r="B56" s="42"/>
      <c r="C56" s="38" t="s">
        <v>30</v>
      </c>
      <c r="D56" s="43"/>
      <c r="E56" s="43"/>
      <c r="F56" s="36" t="str">
        <f>IF(E20="","",E20)</f>
        <v/>
      </c>
      <c r="G56" s="43"/>
      <c r="H56" s="43"/>
      <c r="I56" s="129"/>
      <c r="J56" s="43"/>
      <c r="K56" s="46"/>
    </row>
    <row r="57" spans="2:47" s="1" customFormat="1" ht="10.35" customHeight="1">
      <c r="B57" s="42"/>
      <c r="C57" s="43"/>
      <c r="D57" s="43"/>
      <c r="E57" s="43"/>
      <c r="F57" s="43"/>
      <c r="G57" s="43"/>
      <c r="H57" s="43"/>
      <c r="I57" s="129"/>
      <c r="J57" s="43"/>
      <c r="K57" s="46"/>
    </row>
    <row r="58" spans="2:47" s="1" customFormat="1" ht="29.25" customHeight="1">
      <c r="B58" s="42"/>
      <c r="C58" s="156" t="s">
        <v>316</v>
      </c>
      <c r="D58" s="144"/>
      <c r="E58" s="144"/>
      <c r="F58" s="144"/>
      <c r="G58" s="144"/>
      <c r="H58" s="144"/>
      <c r="I58" s="157"/>
      <c r="J58" s="158" t="s">
        <v>317</v>
      </c>
      <c r="K58" s="159"/>
    </row>
    <row r="59" spans="2:47" s="1" customFormat="1" ht="10.35" customHeight="1">
      <c r="B59" s="42"/>
      <c r="C59" s="43"/>
      <c r="D59" s="43"/>
      <c r="E59" s="43"/>
      <c r="F59" s="43"/>
      <c r="G59" s="43"/>
      <c r="H59" s="43"/>
      <c r="I59" s="129"/>
      <c r="J59" s="43"/>
      <c r="K59" s="46"/>
    </row>
    <row r="60" spans="2:47" s="1" customFormat="1" ht="29.25" customHeight="1">
      <c r="B60" s="42"/>
      <c r="C60" s="160" t="s">
        <v>318</v>
      </c>
      <c r="D60" s="43"/>
      <c r="E60" s="43"/>
      <c r="F60" s="43"/>
      <c r="G60" s="43"/>
      <c r="H60" s="43"/>
      <c r="I60" s="129"/>
      <c r="J60" s="140">
        <f>J85</f>
        <v>0</v>
      </c>
      <c r="K60" s="46"/>
      <c r="AU60" s="25" t="s">
        <v>319</v>
      </c>
    </row>
    <row r="61" spans="2:47" s="8" customFormat="1" ht="24.95" customHeight="1">
      <c r="B61" s="161"/>
      <c r="C61" s="162"/>
      <c r="D61" s="163" t="s">
        <v>3705</v>
      </c>
      <c r="E61" s="164"/>
      <c r="F61" s="164"/>
      <c r="G61" s="164"/>
      <c r="H61" s="164"/>
      <c r="I61" s="165"/>
      <c r="J61" s="166">
        <f>J86</f>
        <v>0</v>
      </c>
      <c r="K61" s="167"/>
    </row>
    <row r="62" spans="2:47" s="8" customFormat="1" ht="24.95" customHeight="1">
      <c r="B62" s="161"/>
      <c r="C62" s="162"/>
      <c r="D62" s="163" t="s">
        <v>3706</v>
      </c>
      <c r="E62" s="164"/>
      <c r="F62" s="164"/>
      <c r="G62" s="164"/>
      <c r="H62" s="164"/>
      <c r="I62" s="165"/>
      <c r="J62" s="166">
        <f>J93</f>
        <v>0</v>
      </c>
      <c r="K62" s="167"/>
    </row>
    <row r="63" spans="2:47" s="8" customFormat="1" ht="24.95" customHeight="1">
      <c r="B63" s="161"/>
      <c r="C63" s="162"/>
      <c r="D63" s="163" t="s">
        <v>3707</v>
      </c>
      <c r="E63" s="164"/>
      <c r="F63" s="164"/>
      <c r="G63" s="164"/>
      <c r="H63" s="164"/>
      <c r="I63" s="165"/>
      <c r="J63" s="166">
        <f>J102</f>
        <v>0</v>
      </c>
      <c r="K63" s="167"/>
    </row>
    <row r="64" spans="2:47" s="1" customFormat="1" ht="21.75" customHeight="1">
      <c r="B64" s="42"/>
      <c r="C64" s="43"/>
      <c r="D64" s="43"/>
      <c r="E64" s="43"/>
      <c r="F64" s="43"/>
      <c r="G64" s="43"/>
      <c r="H64" s="43"/>
      <c r="I64" s="129"/>
      <c r="J64" s="43"/>
      <c r="K64" s="46"/>
    </row>
    <row r="65" spans="2:12" s="1" customFormat="1" ht="6.95" customHeight="1">
      <c r="B65" s="57"/>
      <c r="C65" s="58"/>
      <c r="D65" s="58"/>
      <c r="E65" s="58"/>
      <c r="F65" s="58"/>
      <c r="G65" s="58"/>
      <c r="H65" s="58"/>
      <c r="I65" s="151"/>
      <c r="J65" s="58"/>
      <c r="K65" s="59"/>
    </row>
    <row r="69" spans="2:12" s="1" customFormat="1" ht="6.95" customHeight="1">
      <c r="B69" s="60"/>
      <c r="C69" s="61"/>
      <c r="D69" s="61"/>
      <c r="E69" s="61"/>
      <c r="F69" s="61"/>
      <c r="G69" s="61"/>
      <c r="H69" s="61"/>
      <c r="I69" s="154"/>
      <c r="J69" s="61"/>
      <c r="K69" s="61"/>
      <c r="L69" s="62"/>
    </row>
    <row r="70" spans="2:12" s="1" customFormat="1" ht="36.950000000000003" customHeight="1">
      <c r="B70" s="42"/>
      <c r="C70" s="63" t="s">
        <v>345</v>
      </c>
      <c r="D70" s="64"/>
      <c r="E70" s="64"/>
      <c r="F70" s="64"/>
      <c r="G70" s="64"/>
      <c r="H70" s="64"/>
      <c r="I70" s="175"/>
      <c r="J70" s="64"/>
      <c r="K70" s="64"/>
      <c r="L70" s="62"/>
    </row>
    <row r="71" spans="2:12" s="1" customFormat="1" ht="6.95" customHeight="1">
      <c r="B71" s="42"/>
      <c r="C71" s="64"/>
      <c r="D71" s="64"/>
      <c r="E71" s="64"/>
      <c r="F71" s="64"/>
      <c r="G71" s="64"/>
      <c r="H71" s="64"/>
      <c r="I71" s="175"/>
      <c r="J71" s="64"/>
      <c r="K71" s="64"/>
      <c r="L71" s="62"/>
    </row>
    <row r="72" spans="2:12" s="1" customFormat="1" ht="14.45" customHeight="1">
      <c r="B72" s="42"/>
      <c r="C72" s="66" t="s">
        <v>18</v>
      </c>
      <c r="D72" s="64"/>
      <c r="E72" s="64"/>
      <c r="F72" s="64"/>
      <c r="G72" s="64"/>
      <c r="H72" s="64"/>
      <c r="I72" s="175"/>
      <c r="J72" s="64"/>
      <c r="K72" s="64"/>
      <c r="L72" s="62"/>
    </row>
    <row r="73" spans="2:12" s="1" customFormat="1" ht="22.5" customHeight="1">
      <c r="B73" s="42"/>
      <c r="C73" s="64"/>
      <c r="D73" s="64"/>
      <c r="E73" s="423" t="str">
        <f>E7</f>
        <v>Transformace ÚSP pro mládež Kvasiny – výstavba v lokalitě Kostelec nad Orlicí 2</v>
      </c>
      <c r="F73" s="424"/>
      <c r="G73" s="424"/>
      <c r="H73" s="424"/>
      <c r="I73" s="175"/>
      <c r="J73" s="64"/>
      <c r="K73" s="64"/>
      <c r="L73" s="62"/>
    </row>
    <row r="74" spans="2:12">
      <c r="B74" s="29"/>
      <c r="C74" s="66" t="s">
        <v>237</v>
      </c>
      <c r="D74" s="176"/>
      <c r="E74" s="176"/>
      <c r="F74" s="176"/>
      <c r="G74" s="176"/>
      <c r="H74" s="176"/>
      <c r="J74" s="176"/>
      <c r="K74" s="176"/>
      <c r="L74" s="177"/>
    </row>
    <row r="75" spans="2:12" s="1" customFormat="1" ht="22.5" customHeight="1">
      <c r="B75" s="42"/>
      <c r="C75" s="64"/>
      <c r="D75" s="64"/>
      <c r="E75" s="423" t="s">
        <v>240</v>
      </c>
      <c r="F75" s="426"/>
      <c r="G75" s="426"/>
      <c r="H75" s="426"/>
      <c r="I75" s="175"/>
      <c r="J75" s="64"/>
      <c r="K75" s="64"/>
      <c r="L75" s="62"/>
    </row>
    <row r="76" spans="2:12" s="1" customFormat="1" ht="14.45" customHeight="1">
      <c r="B76" s="42"/>
      <c r="C76" s="66" t="s">
        <v>243</v>
      </c>
      <c r="D76" s="64"/>
      <c r="E76" s="64"/>
      <c r="F76" s="64"/>
      <c r="G76" s="64"/>
      <c r="H76" s="64"/>
      <c r="I76" s="175"/>
      <c r="J76" s="64"/>
      <c r="K76" s="64"/>
      <c r="L76" s="62"/>
    </row>
    <row r="77" spans="2:12" s="1" customFormat="1" ht="23.25" customHeight="1">
      <c r="B77" s="42"/>
      <c r="C77" s="64"/>
      <c r="D77" s="64"/>
      <c r="E77" s="394" t="str">
        <f>E11</f>
        <v>D.2.5 - Podzemní sdělovací vedení</v>
      </c>
      <c r="F77" s="426"/>
      <c r="G77" s="426"/>
      <c r="H77" s="426"/>
      <c r="I77" s="175"/>
      <c r="J77" s="64"/>
      <c r="K77" s="64"/>
      <c r="L77" s="62"/>
    </row>
    <row r="78" spans="2:12" s="1" customFormat="1" ht="6.95" customHeight="1">
      <c r="B78" s="42"/>
      <c r="C78" s="64"/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18" customHeight="1">
      <c r="B79" s="42"/>
      <c r="C79" s="66" t="s">
        <v>23</v>
      </c>
      <c r="D79" s="64"/>
      <c r="E79" s="64"/>
      <c r="F79" s="178" t="str">
        <f>F14</f>
        <v xml:space="preserve"> </v>
      </c>
      <c r="G79" s="64"/>
      <c r="H79" s="64"/>
      <c r="I79" s="179" t="s">
        <v>25</v>
      </c>
      <c r="J79" s="74" t="str">
        <f>IF(J14="","",J14)</f>
        <v>11. 5. 2017</v>
      </c>
      <c r="K79" s="64"/>
      <c r="L79" s="62"/>
    </row>
    <row r="80" spans="2:12" s="1" customFormat="1" ht="6.95" customHeight="1">
      <c r="B80" s="42"/>
      <c r="C80" s="64"/>
      <c r="D80" s="64"/>
      <c r="E80" s="64"/>
      <c r="F80" s="64"/>
      <c r="G80" s="64"/>
      <c r="H80" s="64"/>
      <c r="I80" s="175"/>
      <c r="J80" s="64"/>
      <c r="K80" s="64"/>
      <c r="L80" s="62"/>
    </row>
    <row r="81" spans="2:65" s="1" customFormat="1">
      <c r="B81" s="42"/>
      <c r="C81" s="66" t="s">
        <v>27</v>
      </c>
      <c r="D81" s="64"/>
      <c r="E81" s="64"/>
      <c r="F81" s="178" t="str">
        <f>E17</f>
        <v xml:space="preserve"> </v>
      </c>
      <c r="G81" s="64"/>
      <c r="H81" s="64"/>
      <c r="I81" s="179" t="s">
        <v>32</v>
      </c>
      <c r="J81" s="178" t="str">
        <f>E23</f>
        <v xml:space="preserve"> </v>
      </c>
      <c r="K81" s="64"/>
      <c r="L81" s="62"/>
    </row>
    <row r="82" spans="2:65" s="1" customFormat="1" ht="14.45" customHeight="1">
      <c r="B82" s="42"/>
      <c r="C82" s="66" t="s">
        <v>30</v>
      </c>
      <c r="D82" s="64"/>
      <c r="E82" s="64"/>
      <c r="F82" s="178" t="str">
        <f>IF(E20="","",E20)</f>
        <v/>
      </c>
      <c r="G82" s="64"/>
      <c r="H82" s="64"/>
      <c r="I82" s="175"/>
      <c r="J82" s="64"/>
      <c r="K82" s="64"/>
      <c r="L82" s="62"/>
    </row>
    <row r="83" spans="2:65" s="1" customFormat="1" ht="10.35" customHeight="1">
      <c r="B83" s="42"/>
      <c r="C83" s="64"/>
      <c r="D83" s="64"/>
      <c r="E83" s="64"/>
      <c r="F83" s="64"/>
      <c r="G83" s="64"/>
      <c r="H83" s="64"/>
      <c r="I83" s="175"/>
      <c r="J83" s="64"/>
      <c r="K83" s="64"/>
      <c r="L83" s="62"/>
    </row>
    <row r="84" spans="2:65" s="10" customFormat="1" ht="29.25" customHeight="1">
      <c r="B84" s="180"/>
      <c r="C84" s="181" t="s">
        <v>346</v>
      </c>
      <c r="D84" s="182" t="s">
        <v>55</v>
      </c>
      <c r="E84" s="182" t="s">
        <v>51</v>
      </c>
      <c r="F84" s="182" t="s">
        <v>347</v>
      </c>
      <c r="G84" s="182" t="s">
        <v>348</v>
      </c>
      <c r="H84" s="182" t="s">
        <v>349</v>
      </c>
      <c r="I84" s="183" t="s">
        <v>350</v>
      </c>
      <c r="J84" s="182" t="s">
        <v>317</v>
      </c>
      <c r="K84" s="184" t="s">
        <v>351</v>
      </c>
      <c r="L84" s="185"/>
      <c r="M84" s="82" t="s">
        <v>352</v>
      </c>
      <c r="N84" s="83" t="s">
        <v>40</v>
      </c>
      <c r="O84" s="83" t="s">
        <v>353</v>
      </c>
      <c r="P84" s="83" t="s">
        <v>354</v>
      </c>
      <c r="Q84" s="83" t="s">
        <v>355</v>
      </c>
      <c r="R84" s="83" t="s">
        <v>356</v>
      </c>
      <c r="S84" s="83" t="s">
        <v>357</v>
      </c>
      <c r="T84" s="84" t="s">
        <v>358</v>
      </c>
    </row>
    <row r="85" spans="2:65" s="1" customFormat="1" ht="29.25" customHeight="1">
      <c r="B85" s="42"/>
      <c r="C85" s="88" t="s">
        <v>318</v>
      </c>
      <c r="D85" s="64"/>
      <c r="E85" s="64"/>
      <c r="F85" s="64"/>
      <c r="G85" s="64"/>
      <c r="H85" s="64"/>
      <c r="I85" s="175"/>
      <c r="J85" s="186">
        <f>BK85</f>
        <v>0</v>
      </c>
      <c r="K85" s="64"/>
      <c r="L85" s="62"/>
      <c r="M85" s="85"/>
      <c r="N85" s="86"/>
      <c r="O85" s="86"/>
      <c r="P85" s="187">
        <f>P86+P93+P102</f>
        <v>0</v>
      </c>
      <c r="Q85" s="86"/>
      <c r="R85" s="187">
        <f>R86+R93+R102</f>
        <v>0</v>
      </c>
      <c r="S85" s="86"/>
      <c r="T85" s="188">
        <f>T86+T93+T102</f>
        <v>0</v>
      </c>
      <c r="AT85" s="25" t="s">
        <v>69</v>
      </c>
      <c r="AU85" s="25" t="s">
        <v>319</v>
      </c>
      <c r="BK85" s="189">
        <f>BK86+BK93+BK102</f>
        <v>0</v>
      </c>
    </row>
    <row r="86" spans="2:65" s="11" customFormat="1" ht="37.35" customHeight="1">
      <c r="B86" s="190"/>
      <c r="C86" s="191"/>
      <c r="D86" s="204" t="s">
        <v>69</v>
      </c>
      <c r="E86" s="293" t="s">
        <v>2980</v>
      </c>
      <c r="F86" s="293" t="s">
        <v>3708</v>
      </c>
      <c r="G86" s="191"/>
      <c r="H86" s="191"/>
      <c r="I86" s="194"/>
      <c r="J86" s="294">
        <f>BK86</f>
        <v>0</v>
      </c>
      <c r="K86" s="191"/>
      <c r="L86" s="196"/>
      <c r="M86" s="197"/>
      <c r="N86" s="198"/>
      <c r="O86" s="198"/>
      <c r="P86" s="199">
        <f>SUM(P87:P92)</f>
        <v>0</v>
      </c>
      <c r="Q86" s="198"/>
      <c r="R86" s="199">
        <f>SUM(R87:R92)</f>
        <v>0</v>
      </c>
      <c r="S86" s="198"/>
      <c r="T86" s="200">
        <f>SUM(T87:T92)</f>
        <v>0</v>
      </c>
      <c r="AR86" s="201" t="s">
        <v>77</v>
      </c>
      <c r="AT86" s="202" t="s">
        <v>69</v>
      </c>
      <c r="AU86" s="202" t="s">
        <v>70</v>
      </c>
      <c r="AY86" s="201" t="s">
        <v>361</v>
      </c>
      <c r="BK86" s="203">
        <f>SUM(BK87:BK92)</f>
        <v>0</v>
      </c>
    </row>
    <row r="87" spans="2:65" s="1" customFormat="1" ht="22.5" customHeight="1">
      <c r="B87" s="42"/>
      <c r="C87" s="207" t="s">
        <v>77</v>
      </c>
      <c r="D87" s="207" t="s">
        <v>363</v>
      </c>
      <c r="E87" s="208" t="s">
        <v>3709</v>
      </c>
      <c r="F87" s="209" t="s">
        <v>3710</v>
      </c>
      <c r="G87" s="210" t="s">
        <v>685</v>
      </c>
      <c r="H87" s="211">
        <v>80</v>
      </c>
      <c r="I87" s="212"/>
      <c r="J87" s="213">
        <f>ROUND(I87*H87,2)</f>
        <v>0</v>
      </c>
      <c r="K87" s="209" t="s">
        <v>21</v>
      </c>
      <c r="L87" s="62"/>
      <c r="M87" s="214" t="s">
        <v>21</v>
      </c>
      <c r="N87" s="215" t="s">
        <v>41</v>
      </c>
      <c r="O87" s="43"/>
      <c r="P87" s="216">
        <f>O87*H87</f>
        <v>0</v>
      </c>
      <c r="Q87" s="216">
        <v>0</v>
      </c>
      <c r="R87" s="216">
        <f>Q87*H87</f>
        <v>0</v>
      </c>
      <c r="S87" s="216">
        <v>0</v>
      </c>
      <c r="T87" s="217">
        <f>S87*H87</f>
        <v>0</v>
      </c>
      <c r="AR87" s="25" t="s">
        <v>147</v>
      </c>
      <c r="AT87" s="25" t="s">
        <v>363</v>
      </c>
      <c r="AU87" s="25" t="s">
        <v>77</v>
      </c>
      <c r="AY87" s="25" t="s">
        <v>361</v>
      </c>
      <c r="BE87" s="218">
        <f>IF(N87="základní",J87,0)</f>
        <v>0</v>
      </c>
      <c r="BF87" s="218">
        <f>IF(N87="snížená",J87,0)</f>
        <v>0</v>
      </c>
      <c r="BG87" s="218">
        <f>IF(N87="zákl. přenesená",J87,0)</f>
        <v>0</v>
      </c>
      <c r="BH87" s="218">
        <f>IF(N87="sníž. přenesená",J87,0)</f>
        <v>0</v>
      </c>
      <c r="BI87" s="218">
        <f>IF(N87="nulová",J87,0)</f>
        <v>0</v>
      </c>
      <c r="BJ87" s="25" t="s">
        <v>77</v>
      </c>
      <c r="BK87" s="218">
        <f>ROUND(I87*H87,2)</f>
        <v>0</v>
      </c>
      <c r="BL87" s="25" t="s">
        <v>147</v>
      </c>
      <c r="BM87" s="25" t="s">
        <v>79</v>
      </c>
    </row>
    <row r="88" spans="2:65" s="1" customFormat="1" ht="13.5">
      <c r="B88" s="42"/>
      <c r="C88" s="64"/>
      <c r="D88" s="235" t="s">
        <v>369</v>
      </c>
      <c r="E88" s="64"/>
      <c r="F88" s="285" t="s">
        <v>3710</v>
      </c>
      <c r="G88" s="64"/>
      <c r="H88" s="64"/>
      <c r="I88" s="175"/>
      <c r="J88" s="64"/>
      <c r="K88" s="64"/>
      <c r="L88" s="62"/>
      <c r="M88" s="221"/>
      <c r="N88" s="43"/>
      <c r="O88" s="43"/>
      <c r="P88" s="43"/>
      <c r="Q88" s="43"/>
      <c r="R88" s="43"/>
      <c r="S88" s="43"/>
      <c r="T88" s="79"/>
      <c r="AT88" s="25" t="s">
        <v>369</v>
      </c>
      <c r="AU88" s="25" t="s">
        <v>77</v>
      </c>
    </row>
    <row r="89" spans="2:65" s="1" customFormat="1" ht="22.5" customHeight="1">
      <c r="B89" s="42"/>
      <c r="C89" s="207" t="s">
        <v>79</v>
      </c>
      <c r="D89" s="207" t="s">
        <v>363</v>
      </c>
      <c r="E89" s="208" t="s">
        <v>3711</v>
      </c>
      <c r="F89" s="209" t="s">
        <v>3712</v>
      </c>
      <c r="G89" s="210" t="s">
        <v>685</v>
      </c>
      <c r="H89" s="211">
        <v>50</v>
      </c>
      <c r="I89" s="212"/>
      <c r="J89" s="213">
        <f>ROUND(I89*H89,2)</f>
        <v>0</v>
      </c>
      <c r="K89" s="209" t="s">
        <v>21</v>
      </c>
      <c r="L89" s="62"/>
      <c r="M89" s="214" t="s">
        <v>21</v>
      </c>
      <c r="N89" s="215" t="s">
        <v>41</v>
      </c>
      <c r="O89" s="43"/>
      <c r="P89" s="216">
        <f>O89*H89</f>
        <v>0</v>
      </c>
      <c r="Q89" s="216">
        <v>0</v>
      </c>
      <c r="R89" s="216">
        <f>Q89*H89</f>
        <v>0</v>
      </c>
      <c r="S89" s="216">
        <v>0</v>
      </c>
      <c r="T89" s="217">
        <f>S89*H89</f>
        <v>0</v>
      </c>
      <c r="AR89" s="25" t="s">
        <v>147</v>
      </c>
      <c r="AT89" s="25" t="s">
        <v>363</v>
      </c>
      <c r="AU89" s="25" t="s">
        <v>77</v>
      </c>
      <c r="AY89" s="25" t="s">
        <v>361</v>
      </c>
      <c r="BE89" s="218">
        <f>IF(N89="základní",J89,0)</f>
        <v>0</v>
      </c>
      <c r="BF89" s="218">
        <f>IF(N89="snížená",J89,0)</f>
        <v>0</v>
      </c>
      <c r="BG89" s="218">
        <f>IF(N89="zákl. přenesená",J89,0)</f>
        <v>0</v>
      </c>
      <c r="BH89" s="218">
        <f>IF(N89="sníž. přenesená",J89,0)</f>
        <v>0</v>
      </c>
      <c r="BI89" s="218">
        <f>IF(N89="nulová",J89,0)</f>
        <v>0</v>
      </c>
      <c r="BJ89" s="25" t="s">
        <v>77</v>
      </c>
      <c r="BK89" s="218">
        <f>ROUND(I89*H89,2)</f>
        <v>0</v>
      </c>
      <c r="BL89" s="25" t="s">
        <v>147</v>
      </c>
      <c r="BM89" s="25" t="s">
        <v>147</v>
      </c>
    </row>
    <row r="90" spans="2:65" s="1" customFormat="1" ht="13.5">
      <c r="B90" s="42"/>
      <c r="C90" s="64"/>
      <c r="D90" s="235" t="s">
        <v>369</v>
      </c>
      <c r="E90" s="64"/>
      <c r="F90" s="285" t="s">
        <v>3712</v>
      </c>
      <c r="G90" s="64"/>
      <c r="H90" s="64"/>
      <c r="I90" s="175"/>
      <c r="J90" s="64"/>
      <c r="K90" s="64"/>
      <c r="L90" s="62"/>
      <c r="M90" s="221"/>
      <c r="N90" s="43"/>
      <c r="O90" s="43"/>
      <c r="P90" s="43"/>
      <c r="Q90" s="43"/>
      <c r="R90" s="43"/>
      <c r="S90" s="43"/>
      <c r="T90" s="79"/>
      <c r="AT90" s="25" t="s">
        <v>369</v>
      </c>
      <c r="AU90" s="25" t="s">
        <v>77</v>
      </c>
    </row>
    <row r="91" spans="2:65" s="1" customFormat="1" ht="22.5" customHeight="1">
      <c r="B91" s="42"/>
      <c r="C91" s="207" t="s">
        <v>87</v>
      </c>
      <c r="D91" s="207" t="s">
        <v>363</v>
      </c>
      <c r="E91" s="208" t="s">
        <v>3713</v>
      </c>
      <c r="F91" s="209" t="s">
        <v>3714</v>
      </c>
      <c r="G91" s="210" t="s">
        <v>2984</v>
      </c>
      <c r="H91" s="211">
        <v>1</v>
      </c>
      <c r="I91" s="212"/>
      <c r="J91" s="213">
        <f>ROUND(I91*H91,2)</f>
        <v>0</v>
      </c>
      <c r="K91" s="209" t="s">
        <v>21</v>
      </c>
      <c r="L91" s="62"/>
      <c r="M91" s="214" t="s">
        <v>21</v>
      </c>
      <c r="N91" s="215" t="s">
        <v>41</v>
      </c>
      <c r="O91" s="43"/>
      <c r="P91" s="216">
        <f>O91*H91</f>
        <v>0</v>
      </c>
      <c r="Q91" s="216">
        <v>0</v>
      </c>
      <c r="R91" s="216">
        <f>Q91*H91</f>
        <v>0</v>
      </c>
      <c r="S91" s="216">
        <v>0</v>
      </c>
      <c r="T91" s="217">
        <f>S91*H91</f>
        <v>0</v>
      </c>
      <c r="AR91" s="25" t="s">
        <v>147</v>
      </c>
      <c r="AT91" s="25" t="s">
        <v>363</v>
      </c>
      <c r="AU91" s="25" t="s">
        <v>77</v>
      </c>
      <c r="AY91" s="25" t="s">
        <v>361</v>
      </c>
      <c r="BE91" s="218">
        <f>IF(N91="základní",J91,0)</f>
        <v>0</v>
      </c>
      <c r="BF91" s="218">
        <f>IF(N91="snížená",J91,0)</f>
        <v>0</v>
      </c>
      <c r="BG91" s="218">
        <f>IF(N91="zákl. přenesená",J91,0)</f>
        <v>0</v>
      </c>
      <c r="BH91" s="218">
        <f>IF(N91="sníž. přenesená",J91,0)</f>
        <v>0</v>
      </c>
      <c r="BI91" s="218">
        <f>IF(N91="nulová",J91,0)</f>
        <v>0</v>
      </c>
      <c r="BJ91" s="25" t="s">
        <v>77</v>
      </c>
      <c r="BK91" s="218">
        <f>ROUND(I91*H91,2)</f>
        <v>0</v>
      </c>
      <c r="BL91" s="25" t="s">
        <v>147</v>
      </c>
      <c r="BM91" s="25" t="s">
        <v>398</v>
      </c>
    </row>
    <row r="92" spans="2:65" s="1" customFormat="1" ht="13.5">
      <c r="B92" s="42"/>
      <c r="C92" s="64"/>
      <c r="D92" s="219" t="s">
        <v>369</v>
      </c>
      <c r="E92" s="64"/>
      <c r="F92" s="220" t="s">
        <v>3714</v>
      </c>
      <c r="G92" s="64"/>
      <c r="H92" s="64"/>
      <c r="I92" s="175"/>
      <c r="J92" s="64"/>
      <c r="K92" s="64"/>
      <c r="L92" s="62"/>
      <c r="M92" s="221"/>
      <c r="N92" s="43"/>
      <c r="O92" s="43"/>
      <c r="P92" s="43"/>
      <c r="Q92" s="43"/>
      <c r="R92" s="43"/>
      <c r="S92" s="43"/>
      <c r="T92" s="79"/>
      <c r="AT92" s="25" t="s">
        <v>369</v>
      </c>
      <c r="AU92" s="25" t="s">
        <v>77</v>
      </c>
    </row>
    <row r="93" spans="2:65" s="11" customFormat="1" ht="37.35" customHeight="1">
      <c r="B93" s="190"/>
      <c r="C93" s="191"/>
      <c r="D93" s="204" t="s">
        <v>69</v>
      </c>
      <c r="E93" s="293" t="s">
        <v>2993</v>
      </c>
      <c r="F93" s="293" t="s">
        <v>3687</v>
      </c>
      <c r="G93" s="191"/>
      <c r="H93" s="191"/>
      <c r="I93" s="194"/>
      <c r="J93" s="294">
        <f>BK93</f>
        <v>0</v>
      </c>
      <c r="K93" s="191"/>
      <c r="L93" s="196"/>
      <c r="M93" s="197"/>
      <c r="N93" s="198"/>
      <c r="O93" s="198"/>
      <c r="P93" s="199">
        <f>SUM(P94:P101)</f>
        <v>0</v>
      </c>
      <c r="Q93" s="198"/>
      <c r="R93" s="199">
        <f>SUM(R94:R101)</f>
        <v>0</v>
      </c>
      <c r="S93" s="198"/>
      <c r="T93" s="200">
        <f>SUM(T94:T101)</f>
        <v>0</v>
      </c>
      <c r="AR93" s="201" t="s">
        <v>77</v>
      </c>
      <c r="AT93" s="202" t="s">
        <v>69</v>
      </c>
      <c r="AU93" s="202" t="s">
        <v>70</v>
      </c>
      <c r="AY93" s="201" t="s">
        <v>361</v>
      </c>
      <c r="BK93" s="203">
        <f>SUM(BK94:BK101)</f>
        <v>0</v>
      </c>
    </row>
    <row r="94" spans="2:65" s="1" customFormat="1" ht="22.5" customHeight="1">
      <c r="B94" s="42"/>
      <c r="C94" s="207" t="s">
        <v>147</v>
      </c>
      <c r="D94" s="207" t="s">
        <v>363</v>
      </c>
      <c r="E94" s="208" t="s">
        <v>3715</v>
      </c>
      <c r="F94" s="209" t="s">
        <v>3689</v>
      </c>
      <c r="G94" s="210" t="s">
        <v>685</v>
      </c>
      <c r="H94" s="211">
        <v>40</v>
      </c>
      <c r="I94" s="212"/>
      <c r="J94" s="213">
        <f>ROUND(I94*H94,2)</f>
        <v>0</v>
      </c>
      <c r="K94" s="209" t="s">
        <v>21</v>
      </c>
      <c r="L94" s="62"/>
      <c r="M94" s="214" t="s">
        <v>21</v>
      </c>
      <c r="N94" s="215" t="s">
        <v>41</v>
      </c>
      <c r="O94" s="43"/>
      <c r="P94" s="216">
        <f>O94*H94</f>
        <v>0</v>
      </c>
      <c r="Q94" s="216">
        <v>0</v>
      </c>
      <c r="R94" s="216">
        <f>Q94*H94</f>
        <v>0</v>
      </c>
      <c r="S94" s="216">
        <v>0</v>
      </c>
      <c r="T94" s="217">
        <f>S94*H94</f>
        <v>0</v>
      </c>
      <c r="AR94" s="25" t="s">
        <v>147</v>
      </c>
      <c r="AT94" s="25" t="s">
        <v>363</v>
      </c>
      <c r="AU94" s="25" t="s">
        <v>77</v>
      </c>
      <c r="AY94" s="25" t="s">
        <v>361</v>
      </c>
      <c r="BE94" s="218">
        <f>IF(N94="základní",J94,0)</f>
        <v>0</v>
      </c>
      <c r="BF94" s="218">
        <f>IF(N94="snížená",J94,0)</f>
        <v>0</v>
      </c>
      <c r="BG94" s="218">
        <f>IF(N94="zákl. přenesená",J94,0)</f>
        <v>0</v>
      </c>
      <c r="BH94" s="218">
        <f>IF(N94="sníž. přenesená",J94,0)</f>
        <v>0</v>
      </c>
      <c r="BI94" s="218">
        <f>IF(N94="nulová",J94,0)</f>
        <v>0</v>
      </c>
      <c r="BJ94" s="25" t="s">
        <v>77</v>
      </c>
      <c r="BK94" s="218">
        <f>ROUND(I94*H94,2)</f>
        <v>0</v>
      </c>
      <c r="BL94" s="25" t="s">
        <v>147</v>
      </c>
      <c r="BM94" s="25" t="s">
        <v>417</v>
      </c>
    </row>
    <row r="95" spans="2:65" s="1" customFormat="1" ht="13.5">
      <c r="B95" s="42"/>
      <c r="C95" s="64"/>
      <c r="D95" s="235" t="s">
        <v>369</v>
      </c>
      <c r="E95" s="64"/>
      <c r="F95" s="285" t="s">
        <v>3689</v>
      </c>
      <c r="G95" s="64"/>
      <c r="H95" s="64"/>
      <c r="I95" s="175"/>
      <c r="J95" s="64"/>
      <c r="K95" s="64"/>
      <c r="L95" s="62"/>
      <c r="M95" s="221"/>
      <c r="N95" s="43"/>
      <c r="O95" s="43"/>
      <c r="P95" s="43"/>
      <c r="Q95" s="43"/>
      <c r="R95" s="43"/>
      <c r="S95" s="43"/>
      <c r="T95" s="79"/>
      <c r="AT95" s="25" t="s">
        <v>369</v>
      </c>
      <c r="AU95" s="25" t="s">
        <v>77</v>
      </c>
    </row>
    <row r="96" spans="2:65" s="1" customFormat="1" ht="22.5" customHeight="1">
      <c r="B96" s="42"/>
      <c r="C96" s="207" t="s">
        <v>287</v>
      </c>
      <c r="D96" s="207" t="s">
        <v>363</v>
      </c>
      <c r="E96" s="208" t="s">
        <v>3690</v>
      </c>
      <c r="F96" s="209" t="s">
        <v>3691</v>
      </c>
      <c r="G96" s="210" t="s">
        <v>685</v>
      </c>
      <c r="H96" s="211">
        <v>40</v>
      </c>
      <c r="I96" s="212"/>
      <c r="J96" s="213">
        <f>ROUND(I96*H96,2)</f>
        <v>0</v>
      </c>
      <c r="K96" s="209" t="s">
        <v>21</v>
      </c>
      <c r="L96" s="62"/>
      <c r="M96" s="214" t="s">
        <v>21</v>
      </c>
      <c r="N96" s="215" t="s">
        <v>41</v>
      </c>
      <c r="O96" s="43"/>
      <c r="P96" s="216">
        <f>O96*H96</f>
        <v>0</v>
      </c>
      <c r="Q96" s="216">
        <v>0</v>
      </c>
      <c r="R96" s="216">
        <f>Q96*H96</f>
        <v>0</v>
      </c>
      <c r="S96" s="216">
        <v>0</v>
      </c>
      <c r="T96" s="217">
        <f>S96*H96</f>
        <v>0</v>
      </c>
      <c r="AR96" s="25" t="s">
        <v>147</v>
      </c>
      <c r="AT96" s="25" t="s">
        <v>363</v>
      </c>
      <c r="AU96" s="25" t="s">
        <v>77</v>
      </c>
      <c r="AY96" s="25" t="s">
        <v>361</v>
      </c>
      <c r="BE96" s="218">
        <f>IF(N96="základní",J96,0)</f>
        <v>0</v>
      </c>
      <c r="BF96" s="218">
        <f>IF(N96="snížená",J96,0)</f>
        <v>0</v>
      </c>
      <c r="BG96" s="218">
        <f>IF(N96="zákl. přenesená",J96,0)</f>
        <v>0</v>
      </c>
      <c r="BH96" s="218">
        <f>IF(N96="sníž. přenesená",J96,0)</f>
        <v>0</v>
      </c>
      <c r="BI96" s="218">
        <f>IF(N96="nulová",J96,0)</f>
        <v>0</v>
      </c>
      <c r="BJ96" s="25" t="s">
        <v>77</v>
      </c>
      <c r="BK96" s="218">
        <f>ROUND(I96*H96,2)</f>
        <v>0</v>
      </c>
      <c r="BL96" s="25" t="s">
        <v>147</v>
      </c>
      <c r="BM96" s="25" t="s">
        <v>430</v>
      </c>
    </row>
    <row r="97" spans="2:65" s="1" customFormat="1" ht="13.5">
      <c r="B97" s="42"/>
      <c r="C97" s="64"/>
      <c r="D97" s="235" t="s">
        <v>369</v>
      </c>
      <c r="E97" s="64"/>
      <c r="F97" s="285" t="s">
        <v>3691</v>
      </c>
      <c r="G97" s="64"/>
      <c r="H97" s="64"/>
      <c r="I97" s="175"/>
      <c r="J97" s="64"/>
      <c r="K97" s="64"/>
      <c r="L97" s="62"/>
      <c r="M97" s="221"/>
      <c r="N97" s="43"/>
      <c r="O97" s="43"/>
      <c r="P97" s="43"/>
      <c r="Q97" s="43"/>
      <c r="R97" s="43"/>
      <c r="S97" s="43"/>
      <c r="T97" s="79"/>
      <c r="AT97" s="25" t="s">
        <v>369</v>
      </c>
      <c r="AU97" s="25" t="s">
        <v>77</v>
      </c>
    </row>
    <row r="98" spans="2:65" s="1" customFormat="1" ht="22.5" customHeight="1">
      <c r="B98" s="42"/>
      <c r="C98" s="207" t="s">
        <v>398</v>
      </c>
      <c r="D98" s="207" t="s">
        <v>363</v>
      </c>
      <c r="E98" s="208" t="s">
        <v>3692</v>
      </c>
      <c r="F98" s="209" t="s">
        <v>3693</v>
      </c>
      <c r="G98" s="210" t="s">
        <v>685</v>
      </c>
      <c r="H98" s="211">
        <v>40</v>
      </c>
      <c r="I98" s="212"/>
      <c r="J98" s="213">
        <f>ROUND(I98*H98,2)</f>
        <v>0</v>
      </c>
      <c r="K98" s="209" t="s">
        <v>21</v>
      </c>
      <c r="L98" s="62"/>
      <c r="M98" s="214" t="s">
        <v>21</v>
      </c>
      <c r="N98" s="215" t="s">
        <v>41</v>
      </c>
      <c r="O98" s="43"/>
      <c r="P98" s="216">
        <f>O98*H98</f>
        <v>0</v>
      </c>
      <c r="Q98" s="216">
        <v>0</v>
      </c>
      <c r="R98" s="216">
        <f>Q98*H98</f>
        <v>0</v>
      </c>
      <c r="S98" s="216">
        <v>0</v>
      </c>
      <c r="T98" s="217">
        <f>S98*H98</f>
        <v>0</v>
      </c>
      <c r="AR98" s="25" t="s">
        <v>147</v>
      </c>
      <c r="AT98" s="25" t="s">
        <v>363</v>
      </c>
      <c r="AU98" s="25" t="s">
        <v>77</v>
      </c>
      <c r="AY98" s="25" t="s">
        <v>361</v>
      </c>
      <c r="BE98" s="218">
        <f>IF(N98="základní",J98,0)</f>
        <v>0</v>
      </c>
      <c r="BF98" s="218">
        <f>IF(N98="snížená",J98,0)</f>
        <v>0</v>
      </c>
      <c r="BG98" s="218">
        <f>IF(N98="zákl. přenesená",J98,0)</f>
        <v>0</v>
      </c>
      <c r="BH98" s="218">
        <f>IF(N98="sníž. přenesená",J98,0)</f>
        <v>0</v>
      </c>
      <c r="BI98" s="218">
        <f>IF(N98="nulová",J98,0)</f>
        <v>0</v>
      </c>
      <c r="BJ98" s="25" t="s">
        <v>77</v>
      </c>
      <c r="BK98" s="218">
        <f>ROUND(I98*H98,2)</f>
        <v>0</v>
      </c>
      <c r="BL98" s="25" t="s">
        <v>147</v>
      </c>
      <c r="BM98" s="25" t="s">
        <v>440</v>
      </c>
    </row>
    <row r="99" spans="2:65" s="1" customFormat="1" ht="13.5">
      <c r="B99" s="42"/>
      <c r="C99" s="64"/>
      <c r="D99" s="235" t="s">
        <v>369</v>
      </c>
      <c r="E99" s="64"/>
      <c r="F99" s="285" t="s">
        <v>3693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369</v>
      </c>
      <c r="AU99" s="25" t="s">
        <v>77</v>
      </c>
    </row>
    <row r="100" spans="2:65" s="1" customFormat="1" ht="22.5" customHeight="1">
      <c r="B100" s="42"/>
      <c r="C100" s="207" t="s">
        <v>411</v>
      </c>
      <c r="D100" s="207" t="s">
        <v>363</v>
      </c>
      <c r="E100" s="208" t="s">
        <v>3696</v>
      </c>
      <c r="F100" s="209" t="s">
        <v>3697</v>
      </c>
      <c r="G100" s="210" t="s">
        <v>2984</v>
      </c>
      <c r="H100" s="211">
        <v>1</v>
      </c>
      <c r="I100" s="212"/>
      <c r="J100" s="213">
        <f>ROUND(I100*H100,2)</f>
        <v>0</v>
      </c>
      <c r="K100" s="209" t="s">
        <v>21</v>
      </c>
      <c r="L100" s="62"/>
      <c r="M100" s="214" t="s">
        <v>21</v>
      </c>
      <c r="N100" s="215" t="s">
        <v>41</v>
      </c>
      <c r="O100" s="43"/>
      <c r="P100" s="216">
        <f>O100*H100</f>
        <v>0</v>
      </c>
      <c r="Q100" s="216">
        <v>0</v>
      </c>
      <c r="R100" s="216">
        <f>Q100*H100</f>
        <v>0</v>
      </c>
      <c r="S100" s="216">
        <v>0</v>
      </c>
      <c r="T100" s="217">
        <f>S100*H100</f>
        <v>0</v>
      </c>
      <c r="AR100" s="25" t="s">
        <v>147</v>
      </c>
      <c r="AT100" s="25" t="s">
        <v>363</v>
      </c>
      <c r="AU100" s="25" t="s">
        <v>77</v>
      </c>
      <c r="AY100" s="25" t="s">
        <v>361</v>
      </c>
      <c r="BE100" s="218">
        <f>IF(N100="základní",J100,0)</f>
        <v>0</v>
      </c>
      <c r="BF100" s="218">
        <f>IF(N100="snížená",J100,0)</f>
        <v>0</v>
      </c>
      <c r="BG100" s="218">
        <f>IF(N100="zákl. přenesená",J100,0)</f>
        <v>0</v>
      </c>
      <c r="BH100" s="218">
        <f>IF(N100="sníž. přenesená",J100,0)</f>
        <v>0</v>
      </c>
      <c r="BI100" s="218">
        <f>IF(N100="nulová",J100,0)</f>
        <v>0</v>
      </c>
      <c r="BJ100" s="25" t="s">
        <v>77</v>
      </c>
      <c r="BK100" s="218">
        <f>ROUND(I100*H100,2)</f>
        <v>0</v>
      </c>
      <c r="BL100" s="25" t="s">
        <v>147</v>
      </c>
      <c r="BM100" s="25" t="s">
        <v>451</v>
      </c>
    </row>
    <row r="101" spans="2:65" s="1" customFormat="1" ht="13.5">
      <c r="B101" s="42"/>
      <c r="C101" s="64"/>
      <c r="D101" s="219" t="s">
        <v>369</v>
      </c>
      <c r="E101" s="64"/>
      <c r="F101" s="220" t="s">
        <v>3697</v>
      </c>
      <c r="G101" s="64"/>
      <c r="H101" s="64"/>
      <c r="I101" s="175"/>
      <c r="J101" s="64"/>
      <c r="K101" s="64"/>
      <c r="L101" s="62"/>
      <c r="M101" s="221"/>
      <c r="N101" s="43"/>
      <c r="O101" s="43"/>
      <c r="P101" s="43"/>
      <c r="Q101" s="43"/>
      <c r="R101" s="43"/>
      <c r="S101" s="43"/>
      <c r="T101" s="79"/>
      <c r="AT101" s="25" t="s">
        <v>369</v>
      </c>
      <c r="AU101" s="25" t="s">
        <v>77</v>
      </c>
    </row>
    <row r="102" spans="2:65" s="11" customFormat="1" ht="37.35" customHeight="1">
      <c r="B102" s="190"/>
      <c r="C102" s="191"/>
      <c r="D102" s="204" t="s">
        <v>69</v>
      </c>
      <c r="E102" s="293" t="s">
        <v>2999</v>
      </c>
      <c r="F102" s="293" t="s">
        <v>3144</v>
      </c>
      <c r="G102" s="191"/>
      <c r="H102" s="191"/>
      <c r="I102" s="194"/>
      <c r="J102" s="294">
        <f>BK102</f>
        <v>0</v>
      </c>
      <c r="K102" s="191"/>
      <c r="L102" s="196"/>
      <c r="M102" s="197"/>
      <c r="N102" s="198"/>
      <c r="O102" s="198"/>
      <c r="P102" s="199">
        <f>SUM(P103:P106)</f>
        <v>0</v>
      </c>
      <c r="Q102" s="198"/>
      <c r="R102" s="199">
        <f>SUM(R103:R106)</f>
        <v>0</v>
      </c>
      <c r="S102" s="198"/>
      <c r="T102" s="200">
        <f>SUM(T103:T106)</f>
        <v>0</v>
      </c>
      <c r="AR102" s="201" t="s">
        <v>77</v>
      </c>
      <c r="AT102" s="202" t="s">
        <v>69</v>
      </c>
      <c r="AU102" s="202" t="s">
        <v>70</v>
      </c>
      <c r="AY102" s="201" t="s">
        <v>361</v>
      </c>
      <c r="BK102" s="203">
        <f>SUM(BK103:BK106)</f>
        <v>0</v>
      </c>
    </row>
    <row r="103" spans="2:65" s="1" customFormat="1" ht="22.5" customHeight="1">
      <c r="B103" s="42"/>
      <c r="C103" s="207" t="s">
        <v>417</v>
      </c>
      <c r="D103" s="207" t="s">
        <v>363</v>
      </c>
      <c r="E103" s="208" t="s">
        <v>3716</v>
      </c>
      <c r="F103" s="209" t="s">
        <v>3717</v>
      </c>
      <c r="G103" s="210" t="s">
        <v>2740</v>
      </c>
      <c r="H103" s="211">
        <v>10</v>
      </c>
      <c r="I103" s="212"/>
      <c r="J103" s="213">
        <f>ROUND(I103*H103,2)</f>
        <v>0</v>
      </c>
      <c r="K103" s="209" t="s">
        <v>21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147</v>
      </c>
      <c r="AT103" s="25" t="s">
        <v>363</v>
      </c>
      <c r="AU103" s="25" t="s">
        <v>77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464</v>
      </c>
    </row>
    <row r="104" spans="2:65" s="1" customFormat="1" ht="13.5">
      <c r="B104" s="42"/>
      <c r="C104" s="64"/>
      <c r="D104" s="235" t="s">
        <v>369</v>
      </c>
      <c r="E104" s="64"/>
      <c r="F104" s="285" t="s">
        <v>3717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77</v>
      </c>
    </row>
    <row r="105" spans="2:65" s="1" customFormat="1" ht="22.5" customHeight="1">
      <c r="B105" s="42"/>
      <c r="C105" s="207" t="s">
        <v>424</v>
      </c>
      <c r="D105" s="207" t="s">
        <v>363</v>
      </c>
      <c r="E105" s="208" t="s">
        <v>3702</v>
      </c>
      <c r="F105" s="209" t="s">
        <v>3703</v>
      </c>
      <c r="G105" s="210" t="s">
        <v>2740</v>
      </c>
      <c r="H105" s="211">
        <v>10</v>
      </c>
      <c r="I105" s="212"/>
      <c r="J105" s="213">
        <f>ROUND(I105*H105,2)</f>
        <v>0</v>
      </c>
      <c r="K105" s="209" t="s">
        <v>21</v>
      </c>
      <c r="L105" s="62"/>
      <c r="M105" s="214" t="s">
        <v>21</v>
      </c>
      <c r="N105" s="215" t="s">
        <v>41</v>
      </c>
      <c r="O105" s="43"/>
      <c r="P105" s="216">
        <f>O105*H105</f>
        <v>0</v>
      </c>
      <c r="Q105" s="216">
        <v>0</v>
      </c>
      <c r="R105" s="216">
        <f>Q105*H105</f>
        <v>0</v>
      </c>
      <c r="S105" s="216">
        <v>0</v>
      </c>
      <c r="T105" s="217">
        <f>S105*H105</f>
        <v>0</v>
      </c>
      <c r="AR105" s="25" t="s">
        <v>147</v>
      </c>
      <c r="AT105" s="25" t="s">
        <v>363</v>
      </c>
      <c r="AU105" s="25" t="s">
        <v>77</v>
      </c>
      <c r="AY105" s="25" t="s">
        <v>361</v>
      </c>
      <c r="BE105" s="218">
        <f>IF(N105="základní",J105,0)</f>
        <v>0</v>
      </c>
      <c r="BF105" s="218">
        <f>IF(N105="snížená",J105,0)</f>
        <v>0</v>
      </c>
      <c r="BG105" s="218">
        <f>IF(N105="zákl. přenesená",J105,0)</f>
        <v>0</v>
      </c>
      <c r="BH105" s="218">
        <f>IF(N105="sníž. přenesená",J105,0)</f>
        <v>0</v>
      </c>
      <c r="BI105" s="218">
        <f>IF(N105="nulová",J105,0)</f>
        <v>0</v>
      </c>
      <c r="BJ105" s="25" t="s">
        <v>77</v>
      </c>
      <c r="BK105" s="218">
        <f>ROUND(I105*H105,2)</f>
        <v>0</v>
      </c>
      <c r="BL105" s="25" t="s">
        <v>147</v>
      </c>
      <c r="BM105" s="25" t="s">
        <v>477</v>
      </c>
    </row>
    <row r="106" spans="2:65" s="1" customFormat="1" ht="13.5">
      <c r="B106" s="42"/>
      <c r="C106" s="64"/>
      <c r="D106" s="219" t="s">
        <v>369</v>
      </c>
      <c r="E106" s="64"/>
      <c r="F106" s="220" t="s">
        <v>3703</v>
      </c>
      <c r="G106" s="64"/>
      <c r="H106" s="64"/>
      <c r="I106" s="175"/>
      <c r="J106" s="64"/>
      <c r="K106" s="64"/>
      <c r="L106" s="62"/>
      <c r="M106" s="290"/>
      <c r="N106" s="291"/>
      <c r="O106" s="291"/>
      <c r="P106" s="291"/>
      <c r="Q106" s="291"/>
      <c r="R106" s="291"/>
      <c r="S106" s="291"/>
      <c r="T106" s="292"/>
      <c r="AT106" s="25" t="s">
        <v>369</v>
      </c>
      <c r="AU106" s="25" t="s">
        <v>77</v>
      </c>
    </row>
    <row r="107" spans="2:65" s="1" customFormat="1" ht="6.95" customHeight="1">
      <c r="B107" s="57"/>
      <c r="C107" s="58"/>
      <c r="D107" s="58"/>
      <c r="E107" s="58"/>
      <c r="F107" s="58"/>
      <c r="G107" s="58"/>
      <c r="H107" s="58"/>
      <c r="I107" s="151"/>
      <c r="J107" s="58"/>
      <c r="K107" s="58"/>
      <c r="L107" s="62"/>
    </row>
  </sheetData>
  <sheetProtection algorithmName="SHA-512" hashValue="B4eGGYj8L3le1OV67GgU9SD+esc8bIu6huIJIFflztsjecm5FN8zvByDUN3HoZ+l4EXwlvRRDrU0+0iF84H1Cg==" saltValue="nNWLeX4W7rFzkh0PjzMPbA==" spinCount="100000" sheet="1" objects="1" scenarios="1" formatCells="0" formatColumns="0" formatRows="0" sort="0" autoFilter="0"/>
  <autoFilter ref="C84:K106" xr:uid="{00000000-0009-0000-0000-00000D000000}"/>
  <mergeCells count="12">
    <mergeCell ref="G1:H1"/>
    <mergeCell ref="L2:V2"/>
    <mergeCell ref="E49:H49"/>
    <mergeCell ref="E51:H51"/>
    <mergeCell ref="E73:H73"/>
    <mergeCell ref="E75:H75"/>
    <mergeCell ref="E77:H77"/>
    <mergeCell ref="E7:H7"/>
    <mergeCell ref="E9:H9"/>
    <mergeCell ref="E11:H11"/>
    <mergeCell ref="E26:H26"/>
    <mergeCell ref="E47:H47"/>
  </mergeCells>
  <hyperlinks>
    <hyperlink ref="F1:G1" location="C2" display="1) Krycí list soupisu" xr:uid="{00000000-0004-0000-0D00-000000000000}"/>
    <hyperlink ref="G1:H1" location="C58" display="2) Rekapitulace" xr:uid="{00000000-0004-0000-0D00-000001000000}"/>
    <hyperlink ref="J1" location="C84" display="3) Soupis prací" xr:uid="{00000000-0004-0000-0D00-000002000000}"/>
    <hyperlink ref="L1:V1" location="'Rekapitulace stavby'!C2" display="Rekapitulace stavby" xr:uid="{00000000-0004-0000-0D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BR103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136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s="1" customFormat="1" ht="22.5" customHeight="1">
      <c r="B9" s="42"/>
      <c r="C9" s="43"/>
      <c r="D9" s="43"/>
      <c r="E9" s="419" t="s">
        <v>240</v>
      </c>
      <c r="F9" s="421"/>
      <c r="G9" s="421"/>
      <c r="H9" s="421"/>
      <c r="I9" s="129"/>
      <c r="J9" s="43"/>
      <c r="K9" s="46"/>
    </row>
    <row r="10" spans="1:70" s="1" customFormat="1">
      <c r="B10" s="42"/>
      <c r="C10" s="43"/>
      <c r="D10" s="38" t="s">
        <v>243</v>
      </c>
      <c r="E10" s="43"/>
      <c r="F10" s="43"/>
      <c r="G10" s="43"/>
      <c r="H10" s="43"/>
      <c r="I10" s="129"/>
      <c r="J10" s="43"/>
      <c r="K10" s="46"/>
    </row>
    <row r="11" spans="1:70" s="1" customFormat="1" ht="36.950000000000003" customHeight="1">
      <c r="B11" s="42"/>
      <c r="C11" s="43"/>
      <c r="D11" s="43"/>
      <c r="E11" s="422" t="s">
        <v>3718</v>
      </c>
      <c r="F11" s="421"/>
      <c r="G11" s="421"/>
      <c r="H11" s="421"/>
      <c r="I11" s="129"/>
      <c r="J11" s="43"/>
      <c r="K11" s="46"/>
    </row>
    <row r="12" spans="1:70" s="1" customFormat="1" ht="13.5">
      <c r="B12" s="42"/>
      <c r="C12" s="43"/>
      <c r="D12" s="43"/>
      <c r="E12" s="43"/>
      <c r="F12" s="43"/>
      <c r="G12" s="43"/>
      <c r="H12" s="43"/>
      <c r="I12" s="129"/>
      <c r="J12" s="43"/>
      <c r="K12" s="46"/>
    </row>
    <row r="13" spans="1:70" s="1" customFormat="1" ht="14.45" customHeight="1">
      <c r="B13" s="42"/>
      <c r="C13" s="43"/>
      <c r="D13" s="38" t="s">
        <v>20</v>
      </c>
      <c r="E13" s="43"/>
      <c r="F13" s="36" t="s">
        <v>21</v>
      </c>
      <c r="G13" s="43"/>
      <c r="H13" s="43"/>
      <c r="I13" s="130" t="s">
        <v>22</v>
      </c>
      <c r="J13" s="36" t="s">
        <v>21</v>
      </c>
      <c r="K13" s="46"/>
    </row>
    <row r="14" spans="1:70" s="1" customFormat="1" ht="14.45" customHeight="1">
      <c r="B14" s="42"/>
      <c r="C14" s="43"/>
      <c r="D14" s="38" t="s">
        <v>23</v>
      </c>
      <c r="E14" s="43"/>
      <c r="F14" s="36" t="s">
        <v>24</v>
      </c>
      <c r="G14" s="43"/>
      <c r="H14" s="43"/>
      <c r="I14" s="130" t="s">
        <v>25</v>
      </c>
      <c r="J14" s="131" t="str">
        <f>'Rekapitulace stavby'!AN8</f>
        <v>11. 5. 2017</v>
      </c>
      <c r="K14" s="46"/>
    </row>
    <row r="15" spans="1:70" s="1" customFormat="1" ht="10.9" customHeight="1">
      <c r="B15" s="42"/>
      <c r="C15" s="43"/>
      <c r="D15" s="43"/>
      <c r="E15" s="43"/>
      <c r="F15" s="43"/>
      <c r="G15" s="43"/>
      <c r="H15" s="43"/>
      <c r="I15" s="129"/>
      <c r="J15" s="43"/>
      <c r="K15" s="46"/>
    </row>
    <row r="16" spans="1:70" s="1" customFormat="1" ht="14.45" customHeight="1">
      <c r="B16" s="42"/>
      <c r="C16" s="43"/>
      <c r="D16" s="38" t="s">
        <v>27</v>
      </c>
      <c r="E16" s="43"/>
      <c r="F16" s="43"/>
      <c r="G16" s="43"/>
      <c r="H16" s="43"/>
      <c r="I16" s="130" t="s">
        <v>28</v>
      </c>
      <c r="J16" s="36" t="str">
        <f>IF('Rekapitulace stavby'!AN10="","",'Rekapitulace stavby'!AN10)</f>
        <v/>
      </c>
      <c r="K16" s="46"/>
    </row>
    <row r="17" spans="2:11" s="1" customFormat="1" ht="18" customHeight="1">
      <c r="B17" s="42"/>
      <c r="C17" s="43"/>
      <c r="D17" s="43"/>
      <c r="E17" s="36" t="str">
        <f>IF('Rekapitulace stavby'!E11="","",'Rekapitulace stavby'!E11)</f>
        <v xml:space="preserve"> </v>
      </c>
      <c r="F17" s="43"/>
      <c r="G17" s="43"/>
      <c r="H17" s="43"/>
      <c r="I17" s="130" t="s">
        <v>29</v>
      </c>
      <c r="J17" s="36" t="str">
        <f>IF('Rekapitulace stavby'!AN11="","",'Rekapitulace stavby'!AN11)</f>
        <v/>
      </c>
      <c r="K17" s="46"/>
    </row>
    <row r="18" spans="2:11" s="1" customFormat="1" ht="6.95" customHeight="1">
      <c r="B18" s="42"/>
      <c r="C18" s="43"/>
      <c r="D18" s="43"/>
      <c r="E18" s="43"/>
      <c r="F18" s="43"/>
      <c r="G18" s="43"/>
      <c r="H18" s="43"/>
      <c r="I18" s="129"/>
      <c r="J18" s="43"/>
      <c r="K18" s="46"/>
    </row>
    <row r="19" spans="2:11" s="1" customFormat="1" ht="14.45" customHeight="1">
      <c r="B19" s="42"/>
      <c r="C19" s="43"/>
      <c r="D19" s="38" t="s">
        <v>30</v>
      </c>
      <c r="E19" s="43"/>
      <c r="F19" s="43"/>
      <c r="G19" s="43"/>
      <c r="H19" s="43"/>
      <c r="I19" s="130" t="s">
        <v>28</v>
      </c>
      <c r="J19" s="36" t="str">
        <f>IF('Rekapitulace stavby'!AN13="Vyplň údaj","",IF('Rekapitulace stavby'!AN13="","",'Rekapitulace stavby'!AN13))</f>
        <v/>
      </c>
      <c r="K19" s="46"/>
    </row>
    <row r="20" spans="2:11" s="1" customFormat="1" ht="18" customHeight="1">
      <c r="B20" s="42"/>
      <c r="C20" s="43"/>
      <c r="D20" s="43"/>
      <c r="E20" s="36" t="str">
        <f>IF('Rekapitulace stavby'!E14="Vyplň údaj","",IF('Rekapitulace stavby'!E14="","",'Rekapitulace stavby'!E14))</f>
        <v/>
      </c>
      <c r="F20" s="43"/>
      <c r="G20" s="43"/>
      <c r="H20" s="43"/>
      <c r="I20" s="130" t="s">
        <v>29</v>
      </c>
      <c r="J20" s="36" t="str">
        <f>IF('Rekapitulace stavby'!AN14="Vyplň údaj","",IF('Rekapitulace stavby'!AN14="","",'Rekapitulace stavby'!AN14))</f>
        <v/>
      </c>
      <c r="K20" s="46"/>
    </row>
    <row r="21" spans="2:11" s="1" customFormat="1" ht="6.95" customHeight="1">
      <c r="B21" s="42"/>
      <c r="C21" s="43"/>
      <c r="D21" s="43"/>
      <c r="E21" s="43"/>
      <c r="F21" s="43"/>
      <c r="G21" s="43"/>
      <c r="H21" s="43"/>
      <c r="I21" s="129"/>
      <c r="J21" s="43"/>
      <c r="K21" s="46"/>
    </row>
    <row r="22" spans="2:11" s="1" customFormat="1" ht="14.45" customHeight="1">
      <c r="B22" s="42"/>
      <c r="C22" s="43"/>
      <c r="D22" s="38" t="s">
        <v>32</v>
      </c>
      <c r="E22" s="43"/>
      <c r="F22" s="43"/>
      <c r="G22" s="43"/>
      <c r="H22" s="43"/>
      <c r="I22" s="130" t="s">
        <v>28</v>
      </c>
      <c r="J22" s="36" t="str">
        <f>IF('Rekapitulace stavby'!AN16="","",'Rekapitulace stavby'!AN16)</f>
        <v/>
      </c>
      <c r="K22" s="46"/>
    </row>
    <row r="23" spans="2:11" s="1" customFormat="1" ht="18" customHeight="1">
      <c r="B23" s="42"/>
      <c r="C23" s="43"/>
      <c r="D23" s="43"/>
      <c r="E23" s="36" t="str">
        <f>IF('Rekapitulace stavby'!E17="","",'Rekapitulace stavby'!E17)</f>
        <v xml:space="preserve"> </v>
      </c>
      <c r="F23" s="43"/>
      <c r="G23" s="43"/>
      <c r="H23" s="43"/>
      <c r="I23" s="130" t="s">
        <v>29</v>
      </c>
      <c r="J23" s="36" t="str">
        <f>IF('Rekapitulace stavby'!AN17="","",'Rekapitulace stavby'!AN17)</f>
        <v/>
      </c>
      <c r="K23" s="46"/>
    </row>
    <row r="24" spans="2:11" s="1" customFormat="1" ht="6.95" customHeight="1">
      <c r="B24" s="42"/>
      <c r="C24" s="43"/>
      <c r="D24" s="43"/>
      <c r="E24" s="43"/>
      <c r="F24" s="43"/>
      <c r="G24" s="43"/>
      <c r="H24" s="43"/>
      <c r="I24" s="129"/>
      <c r="J24" s="43"/>
      <c r="K24" s="46"/>
    </row>
    <row r="25" spans="2:11" s="1" customFormat="1" ht="14.45" customHeight="1">
      <c r="B25" s="42"/>
      <c r="C25" s="43"/>
      <c r="D25" s="38" t="s">
        <v>34</v>
      </c>
      <c r="E25" s="43"/>
      <c r="F25" s="43"/>
      <c r="G25" s="43"/>
      <c r="H25" s="43"/>
      <c r="I25" s="129"/>
      <c r="J25" s="43"/>
      <c r="K25" s="46"/>
    </row>
    <row r="26" spans="2:11" s="7" customFormat="1" ht="22.5" customHeight="1">
      <c r="B26" s="132"/>
      <c r="C26" s="133"/>
      <c r="D26" s="133"/>
      <c r="E26" s="383" t="s">
        <v>21</v>
      </c>
      <c r="F26" s="383"/>
      <c r="G26" s="383"/>
      <c r="H26" s="383"/>
      <c r="I26" s="134"/>
      <c r="J26" s="133"/>
      <c r="K26" s="135"/>
    </row>
    <row r="27" spans="2:11" s="1" customFormat="1" ht="6.95" customHeight="1">
      <c r="B27" s="42"/>
      <c r="C27" s="43"/>
      <c r="D27" s="43"/>
      <c r="E27" s="43"/>
      <c r="F27" s="43"/>
      <c r="G27" s="43"/>
      <c r="H27" s="43"/>
      <c r="I27" s="129"/>
      <c r="J27" s="43"/>
      <c r="K27" s="46"/>
    </row>
    <row r="28" spans="2:11" s="1" customFormat="1" ht="6.95" customHeight="1">
      <c r="B28" s="42"/>
      <c r="C28" s="43"/>
      <c r="D28" s="86"/>
      <c r="E28" s="86"/>
      <c r="F28" s="86"/>
      <c r="G28" s="86"/>
      <c r="H28" s="86"/>
      <c r="I28" s="137"/>
      <c r="J28" s="86"/>
      <c r="K28" s="138"/>
    </row>
    <row r="29" spans="2:11" s="1" customFormat="1" ht="25.35" customHeight="1">
      <c r="B29" s="42"/>
      <c r="C29" s="43"/>
      <c r="D29" s="139" t="s">
        <v>36</v>
      </c>
      <c r="E29" s="43"/>
      <c r="F29" s="43"/>
      <c r="G29" s="43"/>
      <c r="H29" s="43"/>
      <c r="I29" s="129"/>
      <c r="J29" s="140">
        <f>ROUND(J86,2)</f>
        <v>0</v>
      </c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14.45" customHeight="1">
      <c r="B31" s="42"/>
      <c r="C31" s="43"/>
      <c r="D31" s="43"/>
      <c r="E31" s="43"/>
      <c r="F31" s="47" t="s">
        <v>38</v>
      </c>
      <c r="G31" s="43"/>
      <c r="H31" s="43"/>
      <c r="I31" s="141" t="s">
        <v>37</v>
      </c>
      <c r="J31" s="47" t="s">
        <v>39</v>
      </c>
      <c r="K31" s="46"/>
    </row>
    <row r="32" spans="2:11" s="1" customFormat="1" ht="14.45" customHeight="1">
      <c r="B32" s="42"/>
      <c r="C32" s="43"/>
      <c r="D32" s="50" t="s">
        <v>40</v>
      </c>
      <c r="E32" s="50" t="s">
        <v>41</v>
      </c>
      <c r="F32" s="142">
        <f>ROUND(SUM(BE86:BE102), 2)</f>
        <v>0</v>
      </c>
      <c r="G32" s="43"/>
      <c r="H32" s="43"/>
      <c r="I32" s="143">
        <v>0.21</v>
      </c>
      <c r="J32" s="142">
        <f>ROUND(ROUND((SUM(BE86:BE102)), 2)*I32, 2)</f>
        <v>0</v>
      </c>
      <c r="K32" s="46"/>
    </row>
    <row r="33" spans="2:11" s="1" customFormat="1" ht="14.45" customHeight="1">
      <c r="B33" s="42"/>
      <c r="C33" s="43"/>
      <c r="D33" s="43"/>
      <c r="E33" s="50" t="s">
        <v>42</v>
      </c>
      <c r="F33" s="142">
        <f>ROUND(SUM(BF86:BF102), 2)</f>
        <v>0</v>
      </c>
      <c r="G33" s="43"/>
      <c r="H33" s="43"/>
      <c r="I33" s="143">
        <v>0.15</v>
      </c>
      <c r="J33" s="142">
        <f>ROUND(ROUND((SUM(BF86:BF102)), 2)*I33, 2)</f>
        <v>0</v>
      </c>
      <c r="K33" s="46"/>
    </row>
    <row r="34" spans="2:11" s="1" customFormat="1" ht="14.45" hidden="1" customHeight="1">
      <c r="B34" s="42"/>
      <c r="C34" s="43"/>
      <c r="D34" s="43"/>
      <c r="E34" s="50" t="s">
        <v>43</v>
      </c>
      <c r="F34" s="142">
        <f>ROUND(SUM(BG86:BG102), 2)</f>
        <v>0</v>
      </c>
      <c r="G34" s="43"/>
      <c r="H34" s="43"/>
      <c r="I34" s="143">
        <v>0.21</v>
      </c>
      <c r="J34" s="142">
        <v>0</v>
      </c>
      <c r="K34" s="46"/>
    </row>
    <row r="35" spans="2:11" s="1" customFormat="1" ht="14.45" hidden="1" customHeight="1">
      <c r="B35" s="42"/>
      <c r="C35" s="43"/>
      <c r="D35" s="43"/>
      <c r="E35" s="50" t="s">
        <v>44</v>
      </c>
      <c r="F35" s="142">
        <f>ROUND(SUM(BH86:BH102), 2)</f>
        <v>0</v>
      </c>
      <c r="G35" s="43"/>
      <c r="H35" s="43"/>
      <c r="I35" s="143">
        <v>0.15</v>
      </c>
      <c r="J35" s="142"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45</v>
      </c>
      <c r="F36" s="142">
        <f>ROUND(SUM(BI86:BI102), 2)</f>
        <v>0</v>
      </c>
      <c r="G36" s="43"/>
      <c r="H36" s="43"/>
      <c r="I36" s="143">
        <v>0</v>
      </c>
      <c r="J36" s="142">
        <v>0</v>
      </c>
      <c r="K36" s="46"/>
    </row>
    <row r="37" spans="2:11" s="1" customFormat="1" ht="6.95" customHeight="1">
      <c r="B37" s="42"/>
      <c r="C37" s="43"/>
      <c r="D37" s="43"/>
      <c r="E37" s="43"/>
      <c r="F37" s="43"/>
      <c r="G37" s="43"/>
      <c r="H37" s="43"/>
      <c r="I37" s="129"/>
      <c r="J37" s="43"/>
      <c r="K37" s="46"/>
    </row>
    <row r="38" spans="2:11" s="1" customFormat="1" ht="25.35" customHeight="1">
      <c r="B38" s="42"/>
      <c r="C38" s="144"/>
      <c r="D38" s="145" t="s">
        <v>46</v>
      </c>
      <c r="E38" s="80"/>
      <c r="F38" s="80"/>
      <c r="G38" s="146" t="s">
        <v>47</v>
      </c>
      <c r="H38" s="147" t="s">
        <v>48</v>
      </c>
      <c r="I38" s="148"/>
      <c r="J38" s="149">
        <f>SUM(J29:J36)</f>
        <v>0</v>
      </c>
      <c r="K38" s="150"/>
    </row>
    <row r="39" spans="2:11" s="1" customFormat="1" ht="14.45" customHeight="1">
      <c r="B39" s="57"/>
      <c r="C39" s="58"/>
      <c r="D39" s="58"/>
      <c r="E39" s="58"/>
      <c r="F39" s="58"/>
      <c r="G39" s="58"/>
      <c r="H39" s="58"/>
      <c r="I39" s="151"/>
      <c r="J39" s="58"/>
      <c r="K39" s="59"/>
    </row>
    <row r="43" spans="2:11" s="1" customFormat="1" ht="6.95" customHeight="1">
      <c r="B43" s="152"/>
      <c r="C43" s="153"/>
      <c r="D43" s="153"/>
      <c r="E43" s="153"/>
      <c r="F43" s="153"/>
      <c r="G43" s="153"/>
      <c r="H43" s="153"/>
      <c r="I43" s="154"/>
      <c r="J43" s="153"/>
      <c r="K43" s="155"/>
    </row>
    <row r="44" spans="2:11" s="1" customFormat="1" ht="36.950000000000003" customHeight="1">
      <c r="B44" s="42"/>
      <c r="C44" s="31" t="s">
        <v>315</v>
      </c>
      <c r="D44" s="43"/>
      <c r="E44" s="43"/>
      <c r="F44" s="43"/>
      <c r="G44" s="43"/>
      <c r="H44" s="43"/>
      <c r="I44" s="129"/>
      <c r="J44" s="43"/>
      <c r="K44" s="46"/>
    </row>
    <row r="45" spans="2:11" s="1" customFormat="1" ht="6.95" customHeight="1">
      <c r="B45" s="42"/>
      <c r="C45" s="43"/>
      <c r="D45" s="43"/>
      <c r="E45" s="43"/>
      <c r="F45" s="43"/>
      <c r="G45" s="43"/>
      <c r="H45" s="43"/>
      <c r="I45" s="129"/>
      <c r="J45" s="43"/>
      <c r="K45" s="46"/>
    </row>
    <row r="46" spans="2:11" s="1" customFormat="1" ht="14.45" customHeight="1">
      <c r="B46" s="42"/>
      <c r="C46" s="38" t="s">
        <v>18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22.5" customHeight="1">
      <c r="B47" s="42"/>
      <c r="C47" s="43"/>
      <c r="D47" s="43"/>
      <c r="E47" s="419" t="str">
        <f>E7</f>
        <v>Transformace ÚSP pro mládež Kvasiny – výstavba v lokalitě Kostelec nad Orlicí 2</v>
      </c>
      <c r="F47" s="420"/>
      <c r="G47" s="420"/>
      <c r="H47" s="420"/>
      <c r="I47" s="129"/>
      <c r="J47" s="43"/>
      <c r="K47" s="46"/>
    </row>
    <row r="48" spans="2:11">
      <c r="B48" s="29"/>
      <c r="C48" s="38" t="s">
        <v>237</v>
      </c>
      <c r="D48" s="30"/>
      <c r="E48" s="30"/>
      <c r="F48" s="30"/>
      <c r="G48" s="30"/>
      <c r="H48" s="30"/>
      <c r="I48" s="128"/>
      <c r="J48" s="30"/>
      <c r="K48" s="32"/>
    </row>
    <row r="49" spans="2:47" s="1" customFormat="1" ht="22.5" customHeight="1">
      <c r="B49" s="42"/>
      <c r="C49" s="43"/>
      <c r="D49" s="43"/>
      <c r="E49" s="419" t="s">
        <v>240</v>
      </c>
      <c r="F49" s="421"/>
      <c r="G49" s="421"/>
      <c r="H49" s="421"/>
      <c r="I49" s="129"/>
      <c r="J49" s="43"/>
      <c r="K49" s="46"/>
    </row>
    <row r="50" spans="2:47" s="1" customFormat="1" ht="14.45" customHeight="1">
      <c r="B50" s="42"/>
      <c r="C50" s="38" t="s">
        <v>243</v>
      </c>
      <c r="D50" s="43"/>
      <c r="E50" s="43"/>
      <c r="F50" s="43"/>
      <c r="G50" s="43"/>
      <c r="H50" s="43"/>
      <c r="I50" s="129"/>
      <c r="J50" s="43"/>
      <c r="K50" s="46"/>
    </row>
    <row r="51" spans="2:47" s="1" customFormat="1" ht="23.25" customHeight="1">
      <c r="B51" s="42"/>
      <c r="C51" s="43"/>
      <c r="D51" s="43"/>
      <c r="E51" s="422" t="str">
        <f>E11</f>
        <v>VRN - Vedlejší rozpočtové náklady</v>
      </c>
      <c r="F51" s="421"/>
      <c r="G51" s="421"/>
      <c r="H51" s="421"/>
      <c r="I51" s="129"/>
      <c r="J51" s="43"/>
      <c r="K51" s="46"/>
    </row>
    <row r="52" spans="2:47" s="1" customFormat="1" ht="6.95" customHeight="1">
      <c r="B52" s="42"/>
      <c r="C52" s="43"/>
      <c r="D52" s="43"/>
      <c r="E52" s="43"/>
      <c r="F52" s="43"/>
      <c r="G52" s="43"/>
      <c r="H52" s="43"/>
      <c r="I52" s="129"/>
      <c r="J52" s="43"/>
      <c r="K52" s="46"/>
    </row>
    <row r="53" spans="2:47" s="1" customFormat="1" ht="18" customHeight="1">
      <c r="B53" s="42"/>
      <c r="C53" s="38" t="s">
        <v>23</v>
      </c>
      <c r="D53" s="43"/>
      <c r="E53" s="43"/>
      <c r="F53" s="36" t="str">
        <f>F14</f>
        <v xml:space="preserve"> </v>
      </c>
      <c r="G53" s="43"/>
      <c r="H53" s="43"/>
      <c r="I53" s="130" t="s">
        <v>25</v>
      </c>
      <c r="J53" s="131" t="str">
        <f>IF(J14="","",J14)</f>
        <v>11. 5. 2017</v>
      </c>
      <c r="K53" s="46"/>
    </row>
    <row r="54" spans="2:47" s="1" customFormat="1" ht="6.95" customHeight="1">
      <c r="B54" s="42"/>
      <c r="C54" s="43"/>
      <c r="D54" s="43"/>
      <c r="E54" s="43"/>
      <c r="F54" s="43"/>
      <c r="G54" s="43"/>
      <c r="H54" s="43"/>
      <c r="I54" s="129"/>
      <c r="J54" s="43"/>
      <c r="K54" s="46"/>
    </row>
    <row r="55" spans="2:47" s="1" customFormat="1">
      <c r="B55" s="42"/>
      <c r="C55" s="38" t="s">
        <v>27</v>
      </c>
      <c r="D55" s="43"/>
      <c r="E55" s="43"/>
      <c r="F55" s="36" t="str">
        <f>E17</f>
        <v xml:space="preserve"> </v>
      </c>
      <c r="G55" s="43"/>
      <c r="H55" s="43"/>
      <c r="I55" s="130" t="s">
        <v>32</v>
      </c>
      <c r="J55" s="36" t="str">
        <f>E23</f>
        <v xml:space="preserve"> </v>
      </c>
      <c r="K55" s="46"/>
    </row>
    <row r="56" spans="2:47" s="1" customFormat="1" ht="14.45" customHeight="1">
      <c r="B56" s="42"/>
      <c r="C56" s="38" t="s">
        <v>30</v>
      </c>
      <c r="D56" s="43"/>
      <c r="E56" s="43"/>
      <c r="F56" s="36" t="str">
        <f>IF(E20="","",E20)</f>
        <v/>
      </c>
      <c r="G56" s="43"/>
      <c r="H56" s="43"/>
      <c r="I56" s="129"/>
      <c r="J56" s="43"/>
      <c r="K56" s="46"/>
    </row>
    <row r="57" spans="2:47" s="1" customFormat="1" ht="10.35" customHeight="1">
      <c r="B57" s="42"/>
      <c r="C57" s="43"/>
      <c r="D57" s="43"/>
      <c r="E57" s="43"/>
      <c r="F57" s="43"/>
      <c r="G57" s="43"/>
      <c r="H57" s="43"/>
      <c r="I57" s="129"/>
      <c r="J57" s="43"/>
      <c r="K57" s="46"/>
    </row>
    <row r="58" spans="2:47" s="1" customFormat="1" ht="29.25" customHeight="1">
      <c r="B58" s="42"/>
      <c r="C58" s="156" t="s">
        <v>316</v>
      </c>
      <c r="D58" s="144"/>
      <c r="E58" s="144"/>
      <c r="F58" s="144"/>
      <c r="G58" s="144"/>
      <c r="H58" s="144"/>
      <c r="I58" s="157"/>
      <c r="J58" s="158" t="s">
        <v>317</v>
      </c>
      <c r="K58" s="159"/>
    </row>
    <row r="59" spans="2:47" s="1" customFormat="1" ht="10.35" customHeight="1">
      <c r="B59" s="42"/>
      <c r="C59" s="43"/>
      <c r="D59" s="43"/>
      <c r="E59" s="43"/>
      <c r="F59" s="43"/>
      <c r="G59" s="43"/>
      <c r="H59" s="43"/>
      <c r="I59" s="129"/>
      <c r="J59" s="43"/>
      <c r="K59" s="46"/>
    </row>
    <row r="60" spans="2:47" s="1" customFormat="1" ht="29.25" customHeight="1">
      <c r="B60" s="42"/>
      <c r="C60" s="160" t="s">
        <v>318</v>
      </c>
      <c r="D60" s="43"/>
      <c r="E60" s="43"/>
      <c r="F60" s="43"/>
      <c r="G60" s="43"/>
      <c r="H60" s="43"/>
      <c r="I60" s="129"/>
      <c r="J60" s="140">
        <f>J86</f>
        <v>0</v>
      </c>
      <c r="K60" s="46"/>
      <c r="AU60" s="25" t="s">
        <v>319</v>
      </c>
    </row>
    <row r="61" spans="2:47" s="8" customFormat="1" ht="24.95" customHeight="1">
      <c r="B61" s="161"/>
      <c r="C61" s="162"/>
      <c r="D61" s="163" t="s">
        <v>3718</v>
      </c>
      <c r="E61" s="164"/>
      <c r="F61" s="164"/>
      <c r="G61" s="164"/>
      <c r="H61" s="164"/>
      <c r="I61" s="165"/>
      <c r="J61" s="166">
        <f>J87</f>
        <v>0</v>
      </c>
      <c r="K61" s="167"/>
    </row>
    <row r="62" spans="2:47" s="9" customFormat="1" ht="19.899999999999999" customHeight="1">
      <c r="B62" s="168"/>
      <c r="C62" s="169"/>
      <c r="D62" s="170" t="s">
        <v>3719</v>
      </c>
      <c r="E62" s="171"/>
      <c r="F62" s="171"/>
      <c r="G62" s="171"/>
      <c r="H62" s="171"/>
      <c r="I62" s="172"/>
      <c r="J62" s="173">
        <f>J88</f>
        <v>0</v>
      </c>
      <c r="K62" s="174"/>
    </row>
    <row r="63" spans="2:47" s="9" customFormat="1" ht="19.899999999999999" customHeight="1">
      <c r="B63" s="168"/>
      <c r="C63" s="169"/>
      <c r="D63" s="170" t="s">
        <v>3720</v>
      </c>
      <c r="E63" s="171"/>
      <c r="F63" s="171"/>
      <c r="G63" s="171"/>
      <c r="H63" s="171"/>
      <c r="I63" s="172"/>
      <c r="J63" s="173">
        <f>J96</f>
        <v>0</v>
      </c>
      <c r="K63" s="174"/>
    </row>
    <row r="64" spans="2:47" s="9" customFormat="1" ht="19.899999999999999" customHeight="1">
      <c r="B64" s="168"/>
      <c r="C64" s="169"/>
      <c r="D64" s="170" t="s">
        <v>3721</v>
      </c>
      <c r="E64" s="171"/>
      <c r="F64" s="171"/>
      <c r="G64" s="171"/>
      <c r="H64" s="171"/>
      <c r="I64" s="172"/>
      <c r="J64" s="173">
        <f>J100</f>
        <v>0</v>
      </c>
      <c r="K64" s="174"/>
    </row>
    <row r="65" spans="2:12" s="1" customFormat="1" ht="21.75" customHeight="1">
      <c r="B65" s="42"/>
      <c r="C65" s="43"/>
      <c r="D65" s="43"/>
      <c r="E65" s="43"/>
      <c r="F65" s="43"/>
      <c r="G65" s="43"/>
      <c r="H65" s="43"/>
      <c r="I65" s="129"/>
      <c r="J65" s="43"/>
      <c r="K65" s="46"/>
    </row>
    <row r="66" spans="2:12" s="1" customFormat="1" ht="6.95" customHeight="1">
      <c r="B66" s="57"/>
      <c r="C66" s="58"/>
      <c r="D66" s="58"/>
      <c r="E66" s="58"/>
      <c r="F66" s="58"/>
      <c r="G66" s="58"/>
      <c r="H66" s="58"/>
      <c r="I66" s="151"/>
      <c r="J66" s="58"/>
      <c r="K66" s="59"/>
    </row>
    <row r="70" spans="2:12" s="1" customFormat="1" ht="6.95" customHeight="1">
      <c r="B70" s="60"/>
      <c r="C70" s="61"/>
      <c r="D70" s="61"/>
      <c r="E70" s="61"/>
      <c r="F70" s="61"/>
      <c r="G70" s="61"/>
      <c r="H70" s="61"/>
      <c r="I70" s="154"/>
      <c r="J70" s="61"/>
      <c r="K70" s="61"/>
      <c r="L70" s="62"/>
    </row>
    <row r="71" spans="2:12" s="1" customFormat="1" ht="36.950000000000003" customHeight="1">
      <c r="B71" s="42"/>
      <c r="C71" s="63" t="s">
        <v>345</v>
      </c>
      <c r="D71" s="64"/>
      <c r="E71" s="64"/>
      <c r="F71" s="64"/>
      <c r="G71" s="64"/>
      <c r="H71" s="64"/>
      <c r="I71" s="175"/>
      <c r="J71" s="64"/>
      <c r="K71" s="64"/>
      <c r="L71" s="62"/>
    </row>
    <row r="72" spans="2:12" s="1" customFormat="1" ht="6.95" customHeight="1">
      <c r="B72" s="42"/>
      <c r="C72" s="64"/>
      <c r="D72" s="64"/>
      <c r="E72" s="64"/>
      <c r="F72" s="64"/>
      <c r="G72" s="64"/>
      <c r="H72" s="64"/>
      <c r="I72" s="175"/>
      <c r="J72" s="64"/>
      <c r="K72" s="64"/>
      <c r="L72" s="62"/>
    </row>
    <row r="73" spans="2:12" s="1" customFormat="1" ht="14.45" customHeight="1">
      <c r="B73" s="42"/>
      <c r="C73" s="66" t="s">
        <v>18</v>
      </c>
      <c r="D73" s="64"/>
      <c r="E73" s="64"/>
      <c r="F73" s="64"/>
      <c r="G73" s="64"/>
      <c r="H73" s="64"/>
      <c r="I73" s="175"/>
      <c r="J73" s="64"/>
      <c r="K73" s="64"/>
      <c r="L73" s="62"/>
    </row>
    <row r="74" spans="2:12" s="1" customFormat="1" ht="22.5" customHeight="1">
      <c r="B74" s="42"/>
      <c r="C74" s="64"/>
      <c r="D74" s="64"/>
      <c r="E74" s="423" t="str">
        <f>E7</f>
        <v>Transformace ÚSP pro mládež Kvasiny – výstavba v lokalitě Kostelec nad Orlicí 2</v>
      </c>
      <c r="F74" s="424"/>
      <c r="G74" s="424"/>
      <c r="H74" s="424"/>
      <c r="I74" s="175"/>
      <c r="J74" s="64"/>
      <c r="K74" s="64"/>
      <c r="L74" s="62"/>
    </row>
    <row r="75" spans="2:12">
      <c r="B75" s="29"/>
      <c r="C75" s="66" t="s">
        <v>237</v>
      </c>
      <c r="D75" s="176"/>
      <c r="E75" s="176"/>
      <c r="F75" s="176"/>
      <c r="G75" s="176"/>
      <c r="H75" s="176"/>
      <c r="J75" s="176"/>
      <c r="K75" s="176"/>
      <c r="L75" s="177"/>
    </row>
    <row r="76" spans="2:12" s="1" customFormat="1" ht="22.5" customHeight="1">
      <c r="B76" s="42"/>
      <c r="C76" s="64"/>
      <c r="D76" s="64"/>
      <c r="E76" s="423" t="s">
        <v>240</v>
      </c>
      <c r="F76" s="426"/>
      <c r="G76" s="426"/>
      <c r="H76" s="426"/>
      <c r="I76" s="175"/>
      <c r="J76" s="64"/>
      <c r="K76" s="64"/>
      <c r="L76" s="62"/>
    </row>
    <row r="77" spans="2:12" s="1" customFormat="1" ht="14.45" customHeight="1">
      <c r="B77" s="42"/>
      <c r="C77" s="66" t="s">
        <v>243</v>
      </c>
      <c r="D77" s="64"/>
      <c r="E77" s="64"/>
      <c r="F77" s="64"/>
      <c r="G77" s="64"/>
      <c r="H77" s="64"/>
      <c r="I77" s="175"/>
      <c r="J77" s="64"/>
      <c r="K77" s="64"/>
      <c r="L77" s="62"/>
    </row>
    <row r="78" spans="2:12" s="1" customFormat="1" ht="23.25" customHeight="1">
      <c r="B78" s="42"/>
      <c r="C78" s="64"/>
      <c r="D78" s="64"/>
      <c r="E78" s="394" t="str">
        <f>E11</f>
        <v>VRN - Vedlejší rozpočtové náklady</v>
      </c>
      <c r="F78" s="426"/>
      <c r="G78" s="426"/>
      <c r="H78" s="426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8" customHeight="1">
      <c r="B80" s="42"/>
      <c r="C80" s="66" t="s">
        <v>23</v>
      </c>
      <c r="D80" s="64"/>
      <c r="E80" s="64"/>
      <c r="F80" s="178" t="str">
        <f>F14</f>
        <v xml:space="preserve"> </v>
      </c>
      <c r="G80" s="64"/>
      <c r="H80" s="64"/>
      <c r="I80" s="179" t="s">
        <v>25</v>
      </c>
      <c r="J80" s="74" t="str">
        <f>IF(J14="","",J14)</f>
        <v>11. 5. 2017</v>
      </c>
      <c r="K80" s="64"/>
      <c r="L80" s="62"/>
    </row>
    <row r="81" spans="2:65" s="1" customFormat="1" ht="6.95" customHeight="1">
      <c r="B81" s="42"/>
      <c r="C81" s="64"/>
      <c r="D81" s="64"/>
      <c r="E81" s="64"/>
      <c r="F81" s="64"/>
      <c r="G81" s="64"/>
      <c r="H81" s="64"/>
      <c r="I81" s="175"/>
      <c r="J81" s="64"/>
      <c r="K81" s="64"/>
      <c r="L81" s="62"/>
    </row>
    <row r="82" spans="2:65" s="1" customFormat="1">
      <c r="B82" s="42"/>
      <c r="C82" s="66" t="s">
        <v>27</v>
      </c>
      <c r="D82" s="64"/>
      <c r="E82" s="64"/>
      <c r="F82" s="178" t="str">
        <f>E17</f>
        <v xml:space="preserve"> </v>
      </c>
      <c r="G82" s="64"/>
      <c r="H82" s="64"/>
      <c r="I82" s="179" t="s">
        <v>32</v>
      </c>
      <c r="J82" s="178" t="str">
        <f>E23</f>
        <v xml:space="preserve"> </v>
      </c>
      <c r="K82" s="64"/>
      <c r="L82" s="62"/>
    </row>
    <row r="83" spans="2:65" s="1" customFormat="1" ht="14.45" customHeight="1">
      <c r="B83" s="42"/>
      <c r="C83" s="66" t="s">
        <v>30</v>
      </c>
      <c r="D83" s="64"/>
      <c r="E83" s="64"/>
      <c r="F83" s="178" t="str">
        <f>IF(E20="","",E20)</f>
        <v/>
      </c>
      <c r="G83" s="64"/>
      <c r="H83" s="64"/>
      <c r="I83" s="175"/>
      <c r="J83" s="64"/>
      <c r="K83" s="64"/>
      <c r="L83" s="62"/>
    </row>
    <row r="84" spans="2:65" s="1" customFormat="1" ht="10.35" customHeight="1">
      <c r="B84" s="42"/>
      <c r="C84" s="64"/>
      <c r="D84" s="64"/>
      <c r="E84" s="64"/>
      <c r="F84" s="64"/>
      <c r="G84" s="64"/>
      <c r="H84" s="64"/>
      <c r="I84" s="175"/>
      <c r="J84" s="64"/>
      <c r="K84" s="64"/>
      <c r="L84" s="62"/>
    </row>
    <row r="85" spans="2:65" s="10" customFormat="1" ht="29.25" customHeight="1">
      <c r="B85" s="180"/>
      <c r="C85" s="181" t="s">
        <v>346</v>
      </c>
      <c r="D85" s="182" t="s">
        <v>55</v>
      </c>
      <c r="E85" s="182" t="s">
        <v>51</v>
      </c>
      <c r="F85" s="182" t="s">
        <v>347</v>
      </c>
      <c r="G85" s="182" t="s">
        <v>348</v>
      </c>
      <c r="H85" s="182" t="s">
        <v>349</v>
      </c>
      <c r="I85" s="183" t="s">
        <v>350</v>
      </c>
      <c r="J85" s="182" t="s">
        <v>317</v>
      </c>
      <c r="K85" s="184" t="s">
        <v>351</v>
      </c>
      <c r="L85" s="185"/>
      <c r="M85" s="82" t="s">
        <v>352</v>
      </c>
      <c r="N85" s="83" t="s">
        <v>40</v>
      </c>
      <c r="O85" s="83" t="s">
        <v>353</v>
      </c>
      <c r="P85" s="83" t="s">
        <v>354</v>
      </c>
      <c r="Q85" s="83" t="s">
        <v>355</v>
      </c>
      <c r="R85" s="83" t="s">
        <v>356</v>
      </c>
      <c r="S85" s="83" t="s">
        <v>357</v>
      </c>
      <c r="T85" s="84" t="s">
        <v>358</v>
      </c>
    </row>
    <row r="86" spans="2:65" s="1" customFormat="1" ht="29.25" customHeight="1">
      <c r="B86" s="42"/>
      <c r="C86" s="88" t="s">
        <v>318</v>
      </c>
      <c r="D86" s="64"/>
      <c r="E86" s="64"/>
      <c r="F86" s="64"/>
      <c r="G86" s="64"/>
      <c r="H86" s="64"/>
      <c r="I86" s="175"/>
      <c r="J86" s="186">
        <f>BK86</f>
        <v>0</v>
      </c>
      <c r="K86" s="64"/>
      <c r="L86" s="62"/>
      <c r="M86" s="85"/>
      <c r="N86" s="86"/>
      <c r="O86" s="86"/>
      <c r="P86" s="187">
        <f>P87</f>
        <v>0</v>
      </c>
      <c r="Q86" s="86"/>
      <c r="R86" s="187">
        <f>R87</f>
        <v>0</v>
      </c>
      <c r="S86" s="86"/>
      <c r="T86" s="188">
        <f>T87</f>
        <v>0</v>
      </c>
      <c r="AT86" s="25" t="s">
        <v>69</v>
      </c>
      <c r="AU86" s="25" t="s">
        <v>319</v>
      </c>
      <c r="BK86" s="189">
        <f>BK87</f>
        <v>0</v>
      </c>
    </row>
    <row r="87" spans="2:65" s="11" customFormat="1" ht="37.35" customHeight="1">
      <c r="B87" s="190"/>
      <c r="C87" s="191"/>
      <c r="D87" s="192" t="s">
        <v>69</v>
      </c>
      <c r="E87" s="193" t="s">
        <v>134</v>
      </c>
      <c r="F87" s="193" t="s">
        <v>135</v>
      </c>
      <c r="G87" s="191"/>
      <c r="H87" s="191"/>
      <c r="I87" s="194"/>
      <c r="J87" s="195">
        <f>BK87</f>
        <v>0</v>
      </c>
      <c r="K87" s="191"/>
      <c r="L87" s="196"/>
      <c r="M87" s="197"/>
      <c r="N87" s="198"/>
      <c r="O87" s="198"/>
      <c r="P87" s="199">
        <f>P88+P96+P100</f>
        <v>0</v>
      </c>
      <c r="Q87" s="198"/>
      <c r="R87" s="199">
        <f>R88+R96+R100</f>
        <v>0</v>
      </c>
      <c r="S87" s="198"/>
      <c r="T87" s="200">
        <f>T88+T96+T100</f>
        <v>0</v>
      </c>
      <c r="AR87" s="201" t="s">
        <v>287</v>
      </c>
      <c r="AT87" s="202" t="s">
        <v>69</v>
      </c>
      <c r="AU87" s="202" t="s">
        <v>70</v>
      </c>
      <c r="AY87" s="201" t="s">
        <v>361</v>
      </c>
      <c r="BK87" s="203">
        <f>BK88+BK96+BK100</f>
        <v>0</v>
      </c>
    </row>
    <row r="88" spans="2:65" s="11" customFormat="1" ht="19.899999999999999" customHeight="1">
      <c r="B88" s="190"/>
      <c r="C88" s="191"/>
      <c r="D88" s="204" t="s">
        <v>69</v>
      </c>
      <c r="E88" s="205" t="s">
        <v>3722</v>
      </c>
      <c r="F88" s="205" t="s">
        <v>3723</v>
      </c>
      <c r="G88" s="191"/>
      <c r="H88" s="191"/>
      <c r="I88" s="194"/>
      <c r="J88" s="206">
        <f>BK88</f>
        <v>0</v>
      </c>
      <c r="K88" s="191"/>
      <c r="L88" s="196"/>
      <c r="M88" s="197"/>
      <c r="N88" s="198"/>
      <c r="O88" s="198"/>
      <c r="P88" s="199">
        <f>SUM(P89:P95)</f>
        <v>0</v>
      </c>
      <c r="Q88" s="198"/>
      <c r="R88" s="199">
        <f>SUM(R89:R95)</f>
        <v>0</v>
      </c>
      <c r="S88" s="198"/>
      <c r="T88" s="200">
        <f>SUM(T89:T95)</f>
        <v>0</v>
      </c>
      <c r="AR88" s="201" t="s">
        <v>287</v>
      </c>
      <c r="AT88" s="202" t="s">
        <v>69</v>
      </c>
      <c r="AU88" s="202" t="s">
        <v>77</v>
      </c>
      <c r="AY88" s="201" t="s">
        <v>361</v>
      </c>
      <c r="BK88" s="203">
        <f>SUM(BK89:BK95)</f>
        <v>0</v>
      </c>
    </row>
    <row r="89" spans="2:65" s="1" customFormat="1" ht="22.5" customHeight="1">
      <c r="B89" s="42"/>
      <c r="C89" s="207" t="s">
        <v>77</v>
      </c>
      <c r="D89" s="207" t="s">
        <v>363</v>
      </c>
      <c r="E89" s="208" t="s">
        <v>3724</v>
      </c>
      <c r="F89" s="209" t="s">
        <v>3725</v>
      </c>
      <c r="G89" s="210" t="s">
        <v>1913</v>
      </c>
      <c r="H89" s="211">
        <v>1</v>
      </c>
      <c r="I89" s="212"/>
      <c r="J89" s="213">
        <f>ROUND(I89*H89,2)</f>
        <v>0</v>
      </c>
      <c r="K89" s="209" t="s">
        <v>367</v>
      </c>
      <c r="L89" s="62"/>
      <c r="M89" s="214" t="s">
        <v>21</v>
      </c>
      <c r="N89" s="215" t="s">
        <v>41</v>
      </c>
      <c r="O89" s="43"/>
      <c r="P89" s="216">
        <f>O89*H89</f>
        <v>0</v>
      </c>
      <c r="Q89" s="216">
        <v>0</v>
      </c>
      <c r="R89" s="216">
        <f>Q89*H89</f>
        <v>0</v>
      </c>
      <c r="S89" s="216">
        <v>0</v>
      </c>
      <c r="T89" s="217">
        <f>S89*H89</f>
        <v>0</v>
      </c>
      <c r="AR89" s="25" t="s">
        <v>3726</v>
      </c>
      <c r="AT89" s="25" t="s">
        <v>363</v>
      </c>
      <c r="AU89" s="25" t="s">
        <v>79</v>
      </c>
      <c r="AY89" s="25" t="s">
        <v>361</v>
      </c>
      <c r="BE89" s="218">
        <f>IF(N89="základní",J89,0)</f>
        <v>0</v>
      </c>
      <c r="BF89" s="218">
        <f>IF(N89="snížená",J89,0)</f>
        <v>0</v>
      </c>
      <c r="BG89" s="218">
        <f>IF(N89="zákl. přenesená",J89,0)</f>
        <v>0</v>
      </c>
      <c r="BH89" s="218">
        <f>IF(N89="sníž. přenesená",J89,0)</f>
        <v>0</v>
      </c>
      <c r="BI89" s="218">
        <f>IF(N89="nulová",J89,0)</f>
        <v>0</v>
      </c>
      <c r="BJ89" s="25" t="s">
        <v>77</v>
      </c>
      <c r="BK89" s="218">
        <f>ROUND(I89*H89,2)</f>
        <v>0</v>
      </c>
      <c r="BL89" s="25" t="s">
        <v>3726</v>
      </c>
      <c r="BM89" s="25" t="s">
        <v>3727</v>
      </c>
    </row>
    <row r="90" spans="2:65" s="1" customFormat="1" ht="27">
      <c r="B90" s="42"/>
      <c r="C90" s="64"/>
      <c r="D90" s="235" t="s">
        <v>369</v>
      </c>
      <c r="E90" s="64"/>
      <c r="F90" s="285" t="s">
        <v>3728</v>
      </c>
      <c r="G90" s="64"/>
      <c r="H90" s="64"/>
      <c r="I90" s="175"/>
      <c r="J90" s="64"/>
      <c r="K90" s="64"/>
      <c r="L90" s="62"/>
      <c r="M90" s="221"/>
      <c r="N90" s="43"/>
      <c r="O90" s="43"/>
      <c r="P90" s="43"/>
      <c r="Q90" s="43"/>
      <c r="R90" s="43"/>
      <c r="S90" s="43"/>
      <c r="T90" s="79"/>
      <c r="AT90" s="25" t="s">
        <v>369</v>
      </c>
      <c r="AU90" s="25" t="s">
        <v>79</v>
      </c>
    </row>
    <row r="91" spans="2:65" s="1" customFormat="1" ht="22.5" customHeight="1">
      <c r="B91" s="42"/>
      <c r="C91" s="207" t="s">
        <v>79</v>
      </c>
      <c r="D91" s="207" t="s">
        <v>363</v>
      </c>
      <c r="E91" s="208" t="s">
        <v>3729</v>
      </c>
      <c r="F91" s="209" t="s">
        <v>3730</v>
      </c>
      <c r="G91" s="210" t="s">
        <v>1913</v>
      </c>
      <c r="H91" s="211">
        <v>1</v>
      </c>
      <c r="I91" s="212"/>
      <c r="J91" s="213">
        <f>ROUND(I91*H91,2)</f>
        <v>0</v>
      </c>
      <c r="K91" s="209" t="s">
        <v>367</v>
      </c>
      <c r="L91" s="62"/>
      <c r="M91" s="214" t="s">
        <v>21</v>
      </c>
      <c r="N91" s="215" t="s">
        <v>41</v>
      </c>
      <c r="O91" s="43"/>
      <c r="P91" s="216">
        <f>O91*H91</f>
        <v>0</v>
      </c>
      <c r="Q91" s="216">
        <v>0</v>
      </c>
      <c r="R91" s="216">
        <f>Q91*H91</f>
        <v>0</v>
      </c>
      <c r="S91" s="216">
        <v>0</v>
      </c>
      <c r="T91" s="217">
        <f>S91*H91</f>
        <v>0</v>
      </c>
      <c r="AR91" s="25" t="s">
        <v>3726</v>
      </c>
      <c r="AT91" s="25" t="s">
        <v>363</v>
      </c>
      <c r="AU91" s="25" t="s">
        <v>79</v>
      </c>
      <c r="AY91" s="25" t="s">
        <v>361</v>
      </c>
      <c r="BE91" s="218">
        <f>IF(N91="základní",J91,0)</f>
        <v>0</v>
      </c>
      <c r="BF91" s="218">
        <f>IF(N91="snížená",J91,0)</f>
        <v>0</v>
      </c>
      <c r="BG91" s="218">
        <f>IF(N91="zákl. přenesená",J91,0)</f>
        <v>0</v>
      </c>
      <c r="BH91" s="218">
        <f>IF(N91="sníž. přenesená",J91,0)</f>
        <v>0</v>
      </c>
      <c r="BI91" s="218">
        <f>IF(N91="nulová",J91,0)</f>
        <v>0</v>
      </c>
      <c r="BJ91" s="25" t="s">
        <v>77</v>
      </c>
      <c r="BK91" s="218">
        <f>ROUND(I91*H91,2)</f>
        <v>0</v>
      </c>
      <c r="BL91" s="25" t="s">
        <v>3726</v>
      </c>
      <c r="BM91" s="25" t="s">
        <v>3731</v>
      </c>
    </row>
    <row r="92" spans="2:65" s="1" customFormat="1" ht="27">
      <c r="B92" s="42"/>
      <c r="C92" s="64"/>
      <c r="D92" s="219" t="s">
        <v>369</v>
      </c>
      <c r="E92" s="64"/>
      <c r="F92" s="220" t="s">
        <v>3732</v>
      </c>
      <c r="G92" s="64"/>
      <c r="H92" s="64"/>
      <c r="I92" s="175"/>
      <c r="J92" s="64"/>
      <c r="K92" s="64"/>
      <c r="L92" s="62"/>
      <c r="M92" s="221"/>
      <c r="N92" s="43"/>
      <c r="O92" s="43"/>
      <c r="P92" s="43"/>
      <c r="Q92" s="43"/>
      <c r="R92" s="43"/>
      <c r="S92" s="43"/>
      <c r="T92" s="79"/>
      <c r="AT92" s="25" t="s">
        <v>369</v>
      </c>
      <c r="AU92" s="25" t="s">
        <v>79</v>
      </c>
    </row>
    <row r="93" spans="2:65" s="1" customFormat="1" ht="54">
      <c r="B93" s="42"/>
      <c r="C93" s="64"/>
      <c r="D93" s="235" t="s">
        <v>974</v>
      </c>
      <c r="E93" s="64"/>
      <c r="F93" s="289" t="s">
        <v>3733</v>
      </c>
      <c r="G93" s="64"/>
      <c r="H93" s="64"/>
      <c r="I93" s="175"/>
      <c r="J93" s="64"/>
      <c r="K93" s="64"/>
      <c r="L93" s="62"/>
      <c r="M93" s="221"/>
      <c r="N93" s="43"/>
      <c r="O93" s="43"/>
      <c r="P93" s="43"/>
      <c r="Q93" s="43"/>
      <c r="R93" s="43"/>
      <c r="S93" s="43"/>
      <c r="T93" s="79"/>
      <c r="AT93" s="25" t="s">
        <v>974</v>
      </c>
      <c r="AU93" s="25" t="s">
        <v>79</v>
      </c>
    </row>
    <row r="94" spans="2:65" s="1" customFormat="1" ht="22.5" customHeight="1">
      <c r="B94" s="42"/>
      <c r="C94" s="207" t="s">
        <v>87</v>
      </c>
      <c r="D94" s="207" t="s">
        <v>363</v>
      </c>
      <c r="E94" s="208" t="s">
        <v>3734</v>
      </c>
      <c r="F94" s="209" t="s">
        <v>3735</v>
      </c>
      <c r="G94" s="210" t="s">
        <v>1913</v>
      </c>
      <c r="H94" s="211">
        <v>1</v>
      </c>
      <c r="I94" s="212"/>
      <c r="J94" s="213">
        <f>ROUND(I94*H94,2)</f>
        <v>0</v>
      </c>
      <c r="K94" s="209" t="s">
        <v>367</v>
      </c>
      <c r="L94" s="62"/>
      <c r="M94" s="214" t="s">
        <v>21</v>
      </c>
      <c r="N94" s="215" t="s">
        <v>41</v>
      </c>
      <c r="O94" s="43"/>
      <c r="P94" s="216">
        <f>O94*H94</f>
        <v>0</v>
      </c>
      <c r="Q94" s="216">
        <v>0</v>
      </c>
      <c r="R94" s="216">
        <f>Q94*H94</f>
        <v>0</v>
      </c>
      <c r="S94" s="216">
        <v>0</v>
      </c>
      <c r="T94" s="217">
        <f>S94*H94</f>
        <v>0</v>
      </c>
      <c r="AR94" s="25" t="s">
        <v>3726</v>
      </c>
      <c r="AT94" s="25" t="s">
        <v>363</v>
      </c>
      <c r="AU94" s="25" t="s">
        <v>79</v>
      </c>
      <c r="AY94" s="25" t="s">
        <v>361</v>
      </c>
      <c r="BE94" s="218">
        <f>IF(N94="základní",J94,0)</f>
        <v>0</v>
      </c>
      <c r="BF94" s="218">
        <f>IF(N94="snížená",J94,0)</f>
        <v>0</v>
      </c>
      <c r="BG94" s="218">
        <f>IF(N94="zákl. přenesená",J94,0)</f>
        <v>0</v>
      </c>
      <c r="BH94" s="218">
        <f>IF(N94="sníž. přenesená",J94,0)</f>
        <v>0</v>
      </c>
      <c r="BI94" s="218">
        <f>IF(N94="nulová",J94,0)</f>
        <v>0</v>
      </c>
      <c r="BJ94" s="25" t="s">
        <v>77</v>
      </c>
      <c r="BK94" s="218">
        <f>ROUND(I94*H94,2)</f>
        <v>0</v>
      </c>
      <c r="BL94" s="25" t="s">
        <v>3726</v>
      </c>
      <c r="BM94" s="25" t="s">
        <v>3736</v>
      </c>
    </row>
    <row r="95" spans="2:65" s="1" customFormat="1" ht="27">
      <c r="B95" s="42"/>
      <c r="C95" s="64"/>
      <c r="D95" s="219" t="s">
        <v>369</v>
      </c>
      <c r="E95" s="64"/>
      <c r="F95" s="220" t="s">
        <v>3737</v>
      </c>
      <c r="G95" s="64"/>
      <c r="H95" s="64"/>
      <c r="I95" s="175"/>
      <c r="J95" s="64"/>
      <c r="K95" s="64"/>
      <c r="L95" s="62"/>
      <c r="M95" s="221"/>
      <c r="N95" s="43"/>
      <c r="O95" s="43"/>
      <c r="P95" s="43"/>
      <c r="Q95" s="43"/>
      <c r="R95" s="43"/>
      <c r="S95" s="43"/>
      <c r="T95" s="79"/>
      <c r="AT95" s="25" t="s">
        <v>369</v>
      </c>
      <c r="AU95" s="25" t="s">
        <v>79</v>
      </c>
    </row>
    <row r="96" spans="2:65" s="11" customFormat="1" ht="29.85" customHeight="1">
      <c r="B96" s="190"/>
      <c r="C96" s="191"/>
      <c r="D96" s="204" t="s">
        <v>69</v>
      </c>
      <c r="E96" s="205" t="s">
        <v>3738</v>
      </c>
      <c r="F96" s="205" t="s">
        <v>3739</v>
      </c>
      <c r="G96" s="191"/>
      <c r="H96" s="191"/>
      <c r="I96" s="194"/>
      <c r="J96" s="206">
        <f>BK96</f>
        <v>0</v>
      </c>
      <c r="K96" s="191"/>
      <c r="L96" s="196"/>
      <c r="M96" s="197"/>
      <c r="N96" s="198"/>
      <c r="O96" s="198"/>
      <c r="P96" s="199">
        <f>SUM(P97:P99)</f>
        <v>0</v>
      </c>
      <c r="Q96" s="198"/>
      <c r="R96" s="199">
        <f>SUM(R97:R99)</f>
        <v>0</v>
      </c>
      <c r="S96" s="198"/>
      <c r="T96" s="200">
        <f>SUM(T97:T99)</f>
        <v>0</v>
      </c>
      <c r="AR96" s="201" t="s">
        <v>287</v>
      </c>
      <c r="AT96" s="202" t="s">
        <v>69</v>
      </c>
      <c r="AU96" s="202" t="s">
        <v>77</v>
      </c>
      <c r="AY96" s="201" t="s">
        <v>361</v>
      </c>
      <c r="BK96" s="203">
        <f>SUM(BK97:BK99)</f>
        <v>0</v>
      </c>
    </row>
    <row r="97" spans="2:65" s="1" customFormat="1" ht="22.5" customHeight="1">
      <c r="B97" s="42"/>
      <c r="C97" s="207" t="s">
        <v>147</v>
      </c>
      <c r="D97" s="207" t="s">
        <v>363</v>
      </c>
      <c r="E97" s="208" t="s">
        <v>3740</v>
      </c>
      <c r="F97" s="209" t="s">
        <v>3739</v>
      </c>
      <c r="G97" s="210" t="s">
        <v>1913</v>
      </c>
      <c r="H97" s="211">
        <v>1</v>
      </c>
      <c r="I97" s="212"/>
      <c r="J97" s="213">
        <f>ROUND(I97*H97,2)</f>
        <v>0</v>
      </c>
      <c r="K97" s="209" t="s">
        <v>367</v>
      </c>
      <c r="L97" s="62"/>
      <c r="M97" s="214" t="s">
        <v>21</v>
      </c>
      <c r="N97" s="215" t="s">
        <v>41</v>
      </c>
      <c r="O97" s="43"/>
      <c r="P97" s="216">
        <f>O97*H97</f>
        <v>0</v>
      </c>
      <c r="Q97" s="216">
        <v>0</v>
      </c>
      <c r="R97" s="216">
        <f>Q97*H97</f>
        <v>0</v>
      </c>
      <c r="S97" s="216">
        <v>0</v>
      </c>
      <c r="T97" s="217">
        <f>S97*H97</f>
        <v>0</v>
      </c>
      <c r="AR97" s="25" t="s">
        <v>3726</v>
      </c>
      <c r="AT97" s="25" t="s">
        <v>363</v>
      </c>
      <c r="AU97" s="25" t="s">
        <v>79</v>
      </c>
      <c r="AY97" s="25" t="s">
        <v>361</v>
      </c>
      <c r="BE97" s="218">
        <f>IF(N97="základní",J97,0)</f>
        <v>0</v>
      </c>
      <c r="BF97" s="218">
        <f>IF(N97="snížená",J97,0)</f>
        <v>0</v>
      </c>
      <c r="BG97" s="218">
        <f>IF(N97="zákl. přenesená",J97,0)</f>
        <v>0</v>
      </c>
      <c r="BH97" s="218">
        <f>IF(N97="sníž. přenesená",J97,0)</f>
        <v>0</v>
      </c>
      <c r="BI97" s="218">
        <f>IF(N97="nulová",J97,0)</f>
        <v>0</v>
      </c>
      <c r="BJ97" s="25" t="s">
        <v>77</v>
      </c>
      <c r="BK97" s="218">
        <f>ROUND(I97*H97,2)</f>
        <v>0</v>
      </c>
      <c r="BL97" s="25" t="s">
        <v>3726</v>
      </c>
      <c r="BM97" s="25" t="s">
        <v>3741</v>
      </c>
    </row>
    <row r="98" spans="2:65" s="1" customFormat="1" ht="13.5">
      <c r="B98" s="42"/>
      <c r="C98" s="64"/>
      <c r="D98" s="219" t="s">
        <v>369</v>
      </c>
      <c r="E98" s="64"/>
      <c r="F98" s="220" t="s">
        <v>3742</v>
      </c>
      <c r="G98" s="64"/>
      <c r="H98" s="64"/>
      <c r="I98" s="175"/>
      <c r="J98" s="64"/>
      <c r="K98" s="64"/>
      <c r="L98" s="62"/>
      <c r="M98" s="221"/>
      <c r="N98" s="43"/>
      <c r="O98" s="43"/>
      <c r="P98" s="43"/>
      <c r="Q98" s="43"/>
      <c r="R98" s="43"/>
      <c r="S98" s="43"/>
      <c r="T98" s="79"/>
      <c r="AT98" s="25" t="s">
        <v>369</v>
      </c>
      <c r="AU98" s="25" t="s">
        <v>79</v>
      </c>
    </row>
    <row r="99" spans="2:65" s="1" customFormat="1" ht="175.5">
      <c r="B99" s="42"/>
      <c r="C99" s="64"/>
      <c r="D99" s="219" t="s">
        <v>974</v>
      </c>
      <c r="E99" s="64"/>
      <c r="F99" s="283" t="s">
        <v>3743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974</v>
      </c>
      <c r="AU99" s="25" t="s">
        <v>79</v>
      </c>
    </row>
    <row r="100" spans="2:65" s="11" customFormat="1" ht="29.85" customHeight="1">
      <c r="B100" s="190"/>
      <c r="C100" s="191"/>
      <c r="D100" s="204" t="s">
        <v>69</v>
      </c>
      <c r="E100" s="205" t="s">
        <v>3744</v>
      </c>
      <c r="F100" s="205" t="s">
        <v>3745</v>
      </c>
      <c r="G100" s="191"/>
      <c r="H100" s="191"/>
      <c r="I100" s="194"/>
      <c r="J100" s="206">
        <f>BK100</f>
        <v>0</v>
      </c>
      <c r="K100" s="191"/>
      <c r="L100" s="196"/>
      <c r="M100" s="197"/>
      <c r="N100" s="198"/>
      <c r="O100" s="198"/>
      <c r="P100" s="199">
        <f>SUM(P101:P102)</f>
        <v>0</v>
      </c>
      <c r="Q100" s="198"/>
      <c r="R100" s="199">
        <f>SUM(R101:R102)</f>
        <v>0</v>
      </c>
      <c r="S100" s="198"/>
      <c r="T100" s="200">
        <f>SUM(T101:T102)</f>
        <v>0</v>
      </c>
      <c r="AR100" s="201" t="s">
        <v>287</v>
      </c>
      <c r="AT100" s="202" t="s">
        <v>69</v>
      </c>
      <c r="AU100" s="202" t="s">
        <v>77</v>
      </c>
      <c r="AY100" s="201" t="s">
        <v>361</v>
      </c>
      <c r="BK100" s="203">
        <f>SUM(BK101:BK102)</f>
        <v>0</v>
      </c>
    </row>
    <row r="101" spans="2:65" s="1" customFormat="1" ht="22.5" customHeight="1">
      <c r="B101" s="42"/>
      <c r="C101" s="207" t="s">
        <v>287</v>
      </c>
      <c r="D101" s="207" t="s">
        <v>363</v>
      </c>
      <c r="E101" s="208" t="s">
        <v>3746</v>
      </c>
      <c r="F101" s="209" t="s">
        <v>3747</v>
      </c>
      <c r="G101" s="210" t="s">
        <v>1913</v>
      </c>
      <c r="H101" s="211">
        <v>1</v>
      </c>
      <c r="I101" s="212"/>
      <c r="J101" s="213">
        <f>ROUND(I101*H101,2)</f>
        <v>0</v>
      </c>
      <c r="K101" s="209" t="s">
        <v>367</v>
      </c>
      <c r="L101" s="62"/>
      <c r="M101" s="214" t="s">
        <v>21</v>
      </c>
      <c r="N101" s="215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3726</v>
      </c>
      <c r="AT101" s="25" t="s">
        <v>363</v>
      </c>
      <c r="AU101" s="25" t="s">
        <v>79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3726</v>
      </c>
      <c r="BM101" s="25" t="s">
        <v>3748</v>
      </c>
    </row>
    <row r="102" spans="2:65" s="1" customFormat="1" ht="13.5">
      <c r="B102" s="42"/>
      <c r="C102" s="64"/>
      <c r="D102" s="219" t="s">
        <v>369</v>
      </c>
      <c r="E102" s="64"/>
      <c r="F102" s="220" t="s">
        <v>3749</v>
      </c>
      <c r="G102" s="64"/>
      <c r="H102" s="64"/>
      <c r="I102" s="175"/>
      <c r="J102" s="64"/>
      <c r="K102" s="64"/>
      <c r="L102" s="62"/>
      <c r="M102" s="290"/>
      <c r="N102" s="291"/>
      <c r="O102" s="291"/>
      <c r="P102" s="291"/>
      <c r="Q102" s="291"/>
      <c r="R102" s="291"/>
      <c r="S102" s="291"/>
      <c r="T102" s="292"/>
      <c r="AT102" s="25" t="s">
        <v>369</v>
      </c>
      <c r="AU102" s="25" t="s">
        <v>79</v>
      </c>
    </row>
    <row r="103" spans="2:65" s="1" customFormat="1" ht="6.95" customHeight="1">
      <c r="B103" s="57"/>
      <c r="C103" s="58"/>
      <c r="D103" s="58"/>
      <c r="E103" s="58"/>
      <c r="F103" s="58"/>
      <c r="G103" s="58"/>
      <c r="H103" s="58"/>
      <c r="I103" s="151"/>
      <c r="J103" s="58"/>
      <c r="K103" s="58"/>
      <c r="L103" s="62"/>
    </row>
  </sheetData>
  <sheetProtection algorithmName="SHA-512" hashValue="sx4AkQunzNHKG9/nmUK9dXPcrmsDmFbGs/FOxqCwGIt35kGB+GPcK8x4UDroC4Jq5CZ+v60NndPdYubbbUykWg==" saltValue="vfaVE37hxFsqf4x3NgoI3w==" spinCount="100000" sheet="1" objects="1" scenarios="1" formatCells="0" formatColumns="0" formatRows="0" sort="0" autoFilter="0"/>
  <autoFilter ref="C85:K102" xr:uid="{00000000-0009-0000-0000-00000E000000}"/>
  <mergeCells count="12">
    <mergeCell ref="G1:H1"/>
    <mergeCell ref="L2:V2"/>
    <mergeCell ref="E49:H49"/>
    <mergeCell ref="E51:H51"/>
    <mergeCell ref="E74:H74"/>
    <mergeCell ref="E76:H76"/>
    <mergeCell ref="E78:H78"/>
    <mergeCell ref="E7:H7"/>
    <mergeCell ref="E9:H9"/>
    <mergeCell ref="E11:H11"/>
    <mergeCell ref="E26:H26"/>
    <mergeCell ref="E47:H47"/>
  </mergeCells>
  <hyperlinks>
    <hyperlink ref="F1:G1" location="C2" display="1) Krycí list soupisu" xr:uid="{00000000-0004-0000-0E00-000000000000}"/>
    <hyperlink ref="G1:H1" location="C58" display="2) Rekapitulace" xr:uid="{00000000-0004-0000-0E00-000001000000}"/>
    <hyperlink ref="J1" location="C85" display="3) Soupis prací" xr:uid="{00000000-0004-0000-0E00-000002000000}"/>
    <hyperlink ref="L1:V1" location="'Rekapitulace stavby'!C2" display="Rekapitulace stavby" xr:uid="{00000000-0004-0000-0E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BR164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148</v>
      </c>
      <c r="AZ2" s="126" t="s">
        <v>3750</v>
      </c>
      <c r="BA2" s="126" t="s">
        <v>3751</v>
      </c>
      <c r="BB2" s="126" t="s">
        <v>21</v>
      </c>
      <c r="BC2" s="126" t="s">
        <v>3752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3754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3755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3756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ROUND(J95,2)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ROUND(SUM(BE95:BE163), 2)</f>
        <v>0</v>
      </c>
      <c r="G34" s="43"/>
      <c r="H34" s="43"/>
      <c r="I34" s="143">
        <v>0.21</v>
      </c>
      <c r="J34" s="142">
        <f>ROUND(ROUND((SUM(BE95:BE163)),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ROUND(SUM(BF95:BF163), 2)</f>
        <v>0</v>
      </c>
      <c r="G35" s="43"/>
      <c r="H35" s="43"/>
      <c r="I35" s="143">
        <v>0.15</v>
      </c>
      <c r="J35" s="142">
        <f>ROUND(ROUND((SUM(BF95:BF163)),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ROUND(SUM(BG95:BG163),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ROUND(SUM(BH95:BH163),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ROUND(SUM(BI95:BI163),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3754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3755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01 - Rodinný dům s garáží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J95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J96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J97</f>
        <v>0</v>
      </c>
      <c r="K66" s="174"/>
    </row>
    <row r="67" spans="2:12" s="9" customFormat="1" ht="19.899999999999999" customHeight="1">
      <c r="B67" s="168"/>
      <c r="C67" s="169"/>
      <c r="D67" s="170" t="s">
        <v>326</v>
      </c>
      <c r="E67" s="171"/>
      <c r="F67" s="171"/>
      <c r="G67" s="171"/>
      <c r="H67" s="171"/>
      <c r="I67" s="172"/>
      <c r="J67" s="173">
        <f>J114</f>
        <v>0</v>
      </c>
      <c r="K67" s="174"/>
    </row>
    <row r="68" spans="2:12" s="9" customFormat="1" ht="19.899999999999999" customHeight="1">
      <c r="B68" s="168"/>
      <c r="C68" s="169"/>
      <c r="D68" s="170" t="s">
        <v>3757</v>
      </c>
      <c r="E68" s="171"/>
      <c r="F68" s="171"/>
      <c r="G68" s="171"/>
      <c r="H68" s="171"/>
      <c r="I68" s="172"/>
      <c r="J68" s="173">
        <f>J125</f>
        <v>0</v>
      </c>
      <c r="K68" s="174"/>
    </row>
    <row r="69" spans="2:12" s="8" customFormat="1" ht="24.95" customHeight="1">
      <c r="B69" s="161"/>
      <c r="C69" s="162"/>
      <c r="D69" s="163" t="s">
        <v>328</v>
      </c>
      <c r="E69" s="164"/>
      <c r="F69" s="164"/>
      <c r="G69" s="164"/>
      <c r="H69" s="164"/>
      <c r="I69" s="165"/>
      <c r="J69" s="166">
        <f>J149</f>
        <v>0</v>
      </c>
      <c r="K69" s="167"/>
    </row>
    <row r="70" spans="2:12" s="9" customFormat="1" ht="19.899999999999999" customHeight="1">
      <c r="B70" s="168"/>
      <c r="C70" s="169"/>
      <c r="D70" s="170" t="s">
        <v>330</v>
      </c>
      <c r="E70" s="171"/>
      <c r="F70" s="171"/>
      <c r="G70" s="171"/>
      <c r="H70" s="171"/>
      <c r="I70" s="172"/>
      <c r="J70" s="173">
        <f>J150</f>
        <v>0</v>
      </c>
      <c r="K70" s="174"/>
    </row>
    <row r="71" spans="2:12" s="9" customFormat="1" ht="19.899999999999999" customHeight="1">
      <c r="B71" s="168"/>
      <c r="C71" s="169"/>
      <c r="D71" s="170" t="s">
        <v>335</v>
      </c>
      <c r="E71" s="171"/>
      <c r="F71" s="171"/>
      <c r="G71" s="171"/>
      <c r="H71" s="171"/>
      <c r="I71" s="172"/>
      <c r="J71" s="173">
        <f>J157</f>
        <v>0</v>
      </c>
      <c r="K71" s="174"/>
    </row>
    <row r="72" spans="2:12" s="1" customFormat="1" ht="21.75" customHeight="1">
      <c r="B72" s="42"/>
      <c r="C72" s="43"/>
      <c r="D72" s="43"/>
      <c r="E72" s="43"/>
      <c r="F72" s="43"/>
      <c r="G72" s="43"/>
      <c r="H72" s="43"/>
      <c r="I72" s="129"/>
      <c r="J72" s="43"/>
      <c r="K72" s="46"/>
    </row>
    <row r="73" spans="2:12" s="1" customFormat="1" ht="6.95" customHeight="1">
      <c r="B73" s="57"/>
      <c r="C73" s="58"/>
      <c r="D73" s="58"/>
      <c r="E73" s="58"/>
      <c r="F73" s="58"/>
      <c r="G73" s="58"/>
      <c r="H73" s="58"/>
      <c r="I73" s="151"/>
      <c r="J73" s="58"/>
      <c r="K73" s="59"/>
    </row>
    <row r="77" spans="2:12" s="1" customFormat="1" ht="6.95" customHeight="1">
      <c r="B77" s="60"/>
      <c r="C77" s="61"/>
      <c r="D77" s="61"/>
      <c r="E77" s="61"/>
      <c r="F77" s="61"/>
      <c r="G77" s="61"/>
      <c r="H77" s="61"/>
      <c r="I77" s="154"/>
      <c r="J77" s="61"/>
      <c r="K77" s="61"/>
      <c r="L77" s="62"/>
    </row>
    <row r="78" spans="2:12" s="1" customFormat="1" ht="36.950000000000003" customHeight="1">
      <c r="B78" s="42"/>
      <c r="C78" s="63" t="s">
        <v>345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4.45" customHeight="1">
      <c r="B80" s="42"/>
      <c r="C80" s="66" t="s">
        <v>18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22.5" customHeight="1">
      <c r="B81" s="42"/>
      <c r="C81" s="64"/>
      <c r="D81" s="64"/>
      <c r="E81" s="423" t="str">
        <f>E7</f>
        <v>Transformace ÚSP pro mládež Kvasiny – výstavba v lokalitě Kostelec nad Orlicí 2</v>
      </c>
      <c r="F81" s="424"/>
      <c r="G81" s="424"/>
      <c r="H81" s="424"/>
      <c r="I81" s="175"/>
      <c r="J81" s="64"/>
      <c r="K81" s="64"/>
      <c r="L81" s="62"/>
    </row>
    <row r="82" spans="2:63">
      <c r="B82" s="29"/>
      <c r="C82" s="66" t="s">
        <v>237</v>
      </c>
      <c r="D82" s="176"/>
      <c r="E82" s="176"/>
      <c r="F82" s="176"/>
      <c r="G82" s="176"/>
      <c r="H82" s="176"/>
      <c r="J82" s="176"/>
      <c r="K82" s="176"/>
      <c r="L82" s="177"/>
    </row>
    <row r="83" spans="2:63" ht="22.5" customHeight="1">
      <c r="B83" s="29"/>
      <c r="C83" s="176"/>
      <c r="D83" s="176"/>
      <c r="E83" s="423" t="s">
        <v>3753</v>
      </c>
      <c r="F83" s="427"/>
      <c r="G83" s="427"/>
      <c r="H83" s="427"/>
      <c r="J83" s="176"/>
      <c r="K83" s="176"/>
      <c r="L83" s="177"/>
    </row>
    <row r="84" spans="2:63">
      <c r="B84" s="29"/>
      <c r="C84" s="66" t="s">
        <v>243</v>
      </c>
      <c r="D84" s="176"/>
      <c r="E84" s="176"/>
      <c r="F84" s="176"/>
      <c r="G84" s="176"/>
      <c r="H84" s="176"/>
      <c r="J84" s="176"/>
      <c r="K84" s="176"/>
      <c r="L84" s="177"/>
    </row>
    <row r="85" spans="2:63" s="1" customFormat="1" ht="22.5" customHeight="1">
      <c r="B85" s="42"/>
      <c r="C85" s="64"/>
      <c r="D85" s="64"/>
      <c r="E85" s="425" t="s">
        <v>3754</v>
      </c>
      <c r="F85" s="426"/>
      <c r="G85" s="426"/>
      <c r="H85" s="426"/>
      <c r="I85" s="175"/>
      <c r="J85" s="64"/>
      <c r="K85" s="64"/>
      <c r="L85" s="62"/>
    </row>
    <row r="86" spans="2:63" s="1" customFormat="1" ht="14.45" customHeight="1">
      <c r="B86" s="42"/>
      <c r="C86" s="66" t="s">
        <v>3755</v>
      </c>
      <c r="D86" s="64"/>
      <c r="E86" s="64"/>
      <c r="F86" s="64"/>
      <c r="G86" s="64"/>
      <c r="H86" s="64"/>
      <c r="I86" s="175"/>
      <c r="J86" s="64"/>
      <c r="K86" s="64"/>
      <c r="L86" s="62"/>
    </row>
    <row r="87" spans="2:63" s="1" customFormat="1" ht="23.25" customHeight="1">
      <c r="B87" s="42"/>
      <c r="C87" s="64"/>
      <c r="D87" s="64"/>
      <c r="E87" s="394" t="str">
        <f>E13</f>
        <v>01 - Rodinný dům s garáží</v>
      </c>
      <c r="F87" s="426"/>
      <c r="G87" s="426"/>
      <c r="H87" s="426"/>
      <c r="I87" s="175"/>
      <c r="J87" s="64"/>
      <c r="K87" s="64"/>
      <c r="L87" s="62"/>
    </row>
    <row r="88" spans="2:63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3" s="1" customFormat="1" ht="18" customHeight="1">
      <c r="B89" s="42"/>
      <c r="C89" s="66" t="s">
        <v>23</v>
      </c>
      <c r="D89" s="64"/>
      <c r="E89" s="64"/>
      <c r="F89" s="178" t="str">
        <f>F16</f>
        <v xml:space="preserve"> </v>
      </c>
      <c r="G89" s="64"/>
      <c r="H89" s="64"/>
      <c r="I89" s="179" t="s">
        <v>25</v>
      </c>
      <c r="J89" s="74" t="str">
        <f>IF(J16="","",J16)</f>
        <v>11. 5. 2017</v>
      </c>
      <c r="K89" s="64"/>
      <c r="L89" s="62"/>
    </row>
    <row r="90" spans="2:63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63" s="1" customFormat="1">
      <c r="B91" s="42"/>
      <c r="C91" s="66" t="s">
        <v>27</v>
      </c>
      <c r="D91" s="64"/>
      <c r="E91" s="64"/>
      <c r="F91" s="178" t="str">
        <f>E19</f>
        <v xml:space="preserve"> </v>
      </c>
      <c r="G91" s="64"/>
      <c r="H91" s="64"/>
      <c r="I91" s="179" t="s">
        <v>32</v>
      </c>
      <c r="J91" s="178" t="str">
        <f>E25</f>
        <v xml:space="preserve"> </v>
      </c>
      <c r="K91" s="64"/>
      <c r="L91" s="62"/>
    </row>
    <row r="92" spans="2:63" s="1" customFormat="1" ht="14.45" customHeight="1">
      <c r="B92" s="42"/>
      <c r="C92" s="66" t="s">
        <v>30</v>
      </c>
      <c r="D92" s="64"/>
      <c r="E92" s="64"/>
      <c r="F92" s="178" t="str">
        <f>IF(E22="","",E22)</f>
        <v/>
      </c>
      <c r="G92" s="64"/>
      <c r="H92" s="64"/>
      <c r="I92" s="175"/>
      <c r="J92" s="64"/>
      <c r="K92" s="64"/>
      <c r="L92" s="62"/>
    </row>
    <row r="93" spans="2:63" s="1" customFormat="1" ht="10.3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63" s="10" customFormat="1" ht="29.25" customHeight="1">
      <c r="B94" s="180"/>
      <c r="C94" s="181" t="s">
        <v>346</v>
      </c>
      <c r="D94" s="182" t="s">
        <v>55</v>
      </c>
      <c r="E94" s="182" t="s">
        <v>51</v>
      </c>
      <c r="F94" s="182" t="s">
        <v>347</v>
      </c>
      <c r="G94" s="182" t="s">
        <v>348</v>
      </c>
      <c r="H94" s="182" t="s">
        <v>349</v>
      </c>
      <c r="I94" s="183" t="s">
        <v>350</v>
      </c>
      <c r="J94" s="182" t="s">
        <v>317</v>
      </c>
      <c r="K94" s="184" t="s">
        <v>351</v>
      </c>
      <c r="L94" s="185"/>
      <c r="M94" s="82" t="s">
        <v>352</v>
      </c>
      <c r="N94" s="83" t="s">
        <v>40</v>
      </c>
      <c r="O94" s="83" t="s">
        <v>353</v>
      </c>
      <c r="P94" s="83" t="s">
        <v>354</v>
      </c>
      <c r="Q94" s="83" t="s">
        <v>355</v>
      </c>
      <c r="R94" s="83" t="s">
        <v>356</v>
      </c>
      <c r="S94" s="83" t="s">
        <v>357</v>
      </c>
      <c r="T94" s="84" t="s">
        <v>358</v>
      </c>
    </row>
    <row r="95" spans="2:63" s="1" customFormat="1" ht="29.25" customHeight="1">
      <c r="B95" s="42"/>
      <c r="C95" s="88" t="s">
        <v>318</v>
      </c>
      <c r="D95" s="64"/>
      <c r="E95" s="64"/>
      <c r="F95" s="64"/>
      <c r="G95" s="64"/>
      <c r="H95" s="64"/>
      <c r="I95" s="175"/>
      <c r="J95" s="186">
        <f>BK95</f>
        <v>0</v>
      </c>
      <c r="K95" s="64"/>
      <c r="L95" s="62"/>
      <c r="M95" s="85"/>
      <c r="N95" s="86"/>
      <c r="O95" s="86"/>
      <c r="P95" s="187">
        <f>P96+P149</f>
        <v>0</v>
      </c>
      <c r="Q95" s="86"/>
      <c r="R95" s="187">
        <f>R96+R149</f>
        <v>0</v>
      </c>
      <c r="S95" s="86"/>
      <c r="T95" s="188">
        <f>T96+T149</f>
        <v>427.77547999999996</v>
      </c>
      <c r="AT95" s="25" t="s">
        <v>69</v>
      </c>
      <c r="AU95" s="25" t="s">
        <v>319</v>
      </c>
      <c r="BK95" s="189">
        <f>BK96+BK149</f>
        <v>0</v>
      </c>
    </row>
    <row r="96" spans="2:63" s="11" customFormat="1" ht="37.35" customHeight="1">
      <c r="B96" s="190"/>
      <c r="C96" s="191"/>
      <c r="D96" s="192" t="s">
        <v>69</v>
      </c>
      <c r="E96" s="193" t="s">
        <v>359</v>
      </c>
      <c r="F96" s="193" t="s">
        <v>360</v>
      </c>
      <c r="G96" s="191"/>
      <c r="H96" s="191"/>
      <c r="I96" s="194"/>
      <c r="J96" s="195">
        <f>BK96</f>
        <v>0</v>
      </c>
      <c r="K96" s="191"/>
      <c r="L96" s="196"/>
      <c r="M96" s="197"/>
      <c r="N96" s="198"/>
      <c r="O96" s="198"/>
      <c r="P96" s="199">
        <f>P97+P114+P125</f>
        <v>0</v>
      </c>
      <c r="Q96" s="198"/>
      <c r="R96" s="199">
        <f>R97+R114+R125</f>
        <v>0</v>
      </c>
      <c r="S96" s="198"/>
      <c r="T96" s="200">
        <f>T97+T114+T125</f>
        <v>424.52707999999996</v>
      </c>
      <c r="AR96" s="201" t="s">
        <v>77</v>
      </c>
      <c r="AT96" s="202" t="s">
        <v>69</v>
      </c>
      <c r="AU96" s="202" t="s">
        <v>70</v>
      </c>
      <c r="AY96" s="201" t="s">
        <v>361</v>
      </c>
      <c r="BK96" s="203">
        <f>BK97+BK114+BK125</f>
        <v>0</v>
      </c>
    </row>
    <row r="97" spans="2:65" s="11" customFormat="1" ht="19.899999999999999" customHeight="1">
      <c r="B97" s="190"/>
      <c r="C97" s="191"/>
      <c r="D97" s="204" t="s">
        <v>69</v>
      </c>
      <c r="E97" s="205" t="s">
        <v>77</v>
      </c>
      <c r="F97" s="205" t="s">
        <v>362</v>
      </c>
      <c r="G97" s="191"/>
      <c r="H97" s="191"/>
      <c r="I97" s="194"/>
      <c r="J97" s="206">
        <f>BK97</f>
        <v>0</v>
      </c>
      <c r="K97" s="191"/>
      <c r="L97" s="196"/>
      <c r="M97" s="197"/>
      <c r="N97" s="198"/>
      <c r="O97" s="198"/>
      <c r="P97" s="199">
        <f>SUM(P98:P113)</f>
        <v>0</v>
      </c>
      <c r="Q97" s="198"/>
      <c r="R97" s="199">
        <f>SUM(R98:R113)</f>
        <v>0</v>
      </c>
      <c r="S97" s="198"/>
      <c r="T97" s="200">
        <f>SUM(T98:T113)</f>
        <v>7.681519999999999</v>
      </c>
      <c r="AR97" s="201" t="s">
        <v>77</v>
      </c>
      <c r="AT97" s="202" t="s">
        <v>69</v>
      </c>
      <c r="AU97" s="202" t="s">
        <v>77</v>
      </c>
      <c r="AY97" s="201" t="s">
        <v>361</v>
      </c>
      <c r="BK97" s="203">
        <f>SUM(BK98:BK113)</f>
        <v>0</v>
      </c>
    </row>
    <row r="98" spans="2:65" s="1" customFormat="1" ht="22.5" customHeight="1">
      <c r="B98" s="42"/>
      <c r="C98" s="207" t="s">
        <v>77</v>
      </c>
      <c r="D98" s="207" t="s">
        <v>363</v>
      </c>
      <c r="E98" s="208" t="s">
        <v>3758</v>
      </c>
      <c r="F98" s="209" t="s">
        <v>3759</v>
      </c>
      <c r="G98" s="210" t="s">
        <v>459</v>
      </c>
      <c r="H98" s="211">
        <v>26.488</v>
      </c>
      <c r="I98" s="212"/>
      <c r="J98" s="213">
        <f>ROUND(I98*H98,2)</f>
        <v>0</v>
      </c>
      <c r="K98" s="209" t="s">
        <v>367</v>
      </c>
      <c r="L98" s="62"/>
      <c r="M98" s="214" t="s">
        <v>21</v>
      </c>
      <c r="N98" s="215" t="s">
        <v>41</v>
      </c>
      <c r="O98" s="43"/>
      <c r="P98" s="216">
        <f>O98*H98</f>
        <v>0</v>
      </c>
      <c r="Q98" s="216">
        <v>0</v>
      </c>
      <c r="R98" s="216">
        <f>Q98*H98</f>
        <v>0</v>
      </c>
      <c r="S98" s="216">
        <v>0.28999999999999998</v>
      </c>
      <c r="T98" s="217">
        <f>S98*H98</f>
        <v>7.681519999999999</v>
      </c>
      <c r="AR98" s="25" t="s">
        <v>147</v>
      </c>
      <c r="AT98" s="25" t="s">
        <v>363</v>
      </c>
      <c r="AU98" s="25" t="s">
        <v>79</v>
      </c>
      <c r="AY98" s="25" t="s">
        <v>361</v>
      </c>
      <c r="BE98" s="218">
        <f>IF(N98="základní",J98,0)</f>
        <v>0</v>
      </c>
      <c r="BF98" s="218">
        <f>IF(N98="snížená",J98,0)</f>
        <v>0</v>
      </c>
      <c r="BG98" s="218">
        <f>IF(N98="zákl. přenesená",J98,0)</f>
        <v>0</v>
      </c>
      <c r="BH98" s="218">
        <f>IF(N98="sníž. přenesená",J98,0)</f>
        <v>0</v>
      </c>
      <c r="BI98" s="218">
        <f>IF(N98="nulová",J98,0)</f>
        <v>0</v>
      </c>
      <c r="BJ98" s="25" t="s">
        <v>77</v>
      </c>
      <c r="BK98" s="218">
        <f>ROUND(I98*H98,2)</f>
        <v>0</v>
      </c>
      <c r="BL98" s="25" t="s">
        <v>147</v>
      </c>
      <c r="BM98" s="25" t="s">
        <v>79</v>
      </c>
    </row>
    <row r="99" spans="2:65" s="1" customFormat="1" ht="40.5">
      <c r="B99" s="42"/>
      <c r="C99" s="64"/>
      <c r="D99" s="219" t="s">
        <v>369</v>
      </c>
      <c r="E99" s="64"/>
      <c r="F99" s="220" t="s">
        <v>3760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369</v>
      </c>
      <c r="AU99" s="25" t="s">
        <v>79</v>
      </c>
    </row>
    <row r="100" spans="2:65" s="12" customFormat="1" ht="13.5">
      <c r="B100" s="222"/>
      <c r="C100" s="223"/>
      <c r="D100" s="219" t="s">
        <v>371</v>
      </c>
      <c r="E100" s="224" t="s">
        <v>21</v>
      </c>
      <c r="F100" s="225" t="s">
        <v>3761</v>
      </c>
      <c r="G100" s="223"/>
      <c r="H100" s="226" t="s">
        <v>21</v>
      </c>
      <c r="I100" s="227"/>
      <c r="J100" s="223"/>
      <c r="K100" s="223"/>
      <c r="L100" s="228"/>
      <c r="M100" s="229"/>
      <c r="N100" s="230"/>
      <c r="O100" s="230"/>
      <c r="P100" s="230"/>
      <c r="Q100" s="230"/>
      <c r="R100" s="230"/>
      <c r="S100" s="230"/>
      <c r="T100" s="231"/>
      <c r="AT100" s="232" t="s">
        <v>371</v>
      </c>
      <c r="AU100" s="232" t="s">
        <v>79</v>
      </c>
      <c r="AV100" s="12" t="s">
        <v>77</v>
      </c>
      <c r="AW100" s="12" t="s">
        <v>33</v>
      </c>
      <c r="AX100" s="12" t="s">
        <v>70</v>
      </c>
      <c r="AY100" s="232" t="s">
        <v>361</v>
      </c>
    </row>
    <row r="101" spans="2:65" s="13" customFormat="1" ht="13.5">
      <c r="B101" s="233"/>
      <c r="C101" s="234"/>
      <c r="D101" s="219" t="s">
        <v>371</v>
      </c>
      <c r="E101" s="245" t="s">
        <v>21</v>
      </c>
      <c r="F101" s="246" t="s">
        <v>3762</v>
      </c>
      <c r="G101" s="234"/>
      <c r="H101" s="247">
        <v>26.488</v>
      </c>
      <c r="I101" s="239"/>
      <c r="J101" s="234"/>
      <c r="K101" s="234"/>
      <c r="L101" s="240"/>
      <c r="M101" s="241"/>
      <c r="N101" s="242"/>
      <c r="O101" s="242"/>
      <c r="P101" s="242"/>
      <c r="Q101" s="242"/>
      <c r="R101" s="242"/>
      <c r="S101" s="242"/>
      <c r="T101" s="243"/>
      <c r="AT101" s="244" t="s">
        <v>371</v>
      </c>
      <c r="AU101" s="244" t="s">
        <v>79</v>
      </c>
      <c r="AV101" s="13" t="s">
        <v>79</v>
      </c>
      <c r="AW101" s="13" t="s">
        <v>33</v>
      </c>
      <c r="AX101" s="13" t="s">
        <v>70</v>
      </c>
      <c r="AY101" s="244" t="s">
        <v>361</v>
      </c>
    </row>
    <row r="102" spans="2:65" s="14" customFormat="1" ht="13.5">
      <c r="B102" s="248"/>
      <c r="C102" s="249"/>
      <c r="D102" s="235" t="s">
        <v>371</v>
      </c>
      <c r="E102" s="250" t="s">
        <v>21</v>
      </c>
      <c r="F102" s="251" t="s">
        <v>392</v>
      </c>
      <c r="G102" s="249"/>
      <c r="H102" s="252">
        <v>26.488</v>
      </c>
      <c r="I102" s="253"/>
      <c r="J102" s="249"/>
      <c r="K102" s="249"/>
      <c r="L102" s="254"/>
      <c r="M102" s="255"/>
      <c r="N102" s="256"/>
      <c r="O102" s="256"/>
      <c r="P102" s="256"/>
      <c r="Q102" s="256"/>
      <c r="R102" s="256"/>
      <c r="S102" s="256"/>
      <c r="T102" s="257"/>
      <c r="AT102" s="258" t="s">
        <v>371</v>
      </c>
      <c r="AU102" s="258" t="s">
        <v>79</v>
      </c>
      <c r="AV102" s="14" t="s">
        <v>147</v>
      </c>
      <c r="AW102" s="14" t="s">
        <v>33</v>
      </c>
      <c r="AX102" s="14" t="s">
        <v>77</v>
      </c>
      <c r="AY102" s="258" t="s">
        <v>361</v>
      </c>
    </row>
    <row r="103" spans="2:65" s="1" customFormat="1" ht="22.5" customHeight="1">
      <c r="B103" s="42"/>
      <c r="C103" s="207" t="s">
        <v>79</v>
      </c>
      <c r="D103" s="207" t="s">
        <v>363</v>
      </c>
      <c r="E103" s="208" t="s">
        <v>452</v>
      </c>
      <c r="F103" s="209" t="s">
        <v>453</v>
      </c>
      <c r="G103" s="210" t="s">
        <v>366</v>
      </c>
      <c r="H103" s="211">
        <v>23.92</v>
      </c>
      <c r="I103" s="212"/>
      <c r="J103" s="213">
        <f>ROUND(I103*H103,2)</f>
        <v>0</v>
      </c>
      <c r="K103" s="209" t="s">
        <v>367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147</v>
      </c>
      <c r="AT103" s="25" t="s">
        <v>363</v>
      </c>
      <c r="AU103" s="25" t="s">
        <v>79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147</v>
      </c>
    </row>
    <row r="104" spans="2:65" s="1" customFormat="1" ht="27">
      <c r="B104" s="42"/>
      <c r="C104" s="64"/>
      <c r="D104" s="219" t="s">
        <v>369</v>
      </c>
      <c r="E104" s="64"/>
      <c r="F104" s="220" t="s">
        <v>455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79</v>
      </c>
    </row>
    <row r="105" spans="2:65" s="12" customFormat="1" ht="13.5">
      <c r="B105" s="222"/>
      <c r="C105" s="223"/>
      <c r="D105" s="219" t="s">
        <v>371</v>
      </c>
      <c r="E105" s="224" t="s">
        <v>21</v>
      </c>
      <c r="F105" s="225" t="s">
        <v>3763</v>
      </c>
      <c r="G105" s="223"/>
      <c r="H105" s="226" t="s">
        <v>21</v>
      </c>
      <c r="I105" s="227"/>
      <c r="J105" s="223"/>
      <c r="K105" s="223"/>
      <c r="L105" s="228"/>
      <c r="M105" s="229"/>
      <c r="N105" s="230"/>
      <c r="O105" s="230"/>
      <c r="P105" s="230"/>
      <c r="Q105" s="230"/>
      <c r="R105" s="230"/>
      <c r="S105" s="230"/>
      <c r="T105" s="231"/>
      <c r="AT105" s="232" t="s">
        <v>371</v>
      </c>
      <c r="AU105" s="232" t="s">
        <v>79</v>
      </c>
      <c r="AV105" s="12" t="s">
        <v>77</v>
      </c>
      <c r="AW105" s="12" t="s">
        <v>33</v>
      </c>
      <c r="AX105" s="12" t="s">
        <v>70</v>
      </c>
      <c r="AY105" s="232" t="s">
        <v>361</v>
      </c>
    </row>
    <row r="106" spans="2:65" s="13" customFormat="1" ht="13.5">
      <c r="B106" s="233"/>
      <c r="C106" s="234"/>
      <c r="D106" s="219" t="s">
        <v>371</v>
      </c>
      <c r="E106" s="245" t="s">
        <v>21</v>
      </c>
      <c r="F106" s="246" t="s">
        <v>3764</v>
      </c>
      <c r="G106" s="234"/>
      <c r="H106" s="247">
        <v>23.92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70</v>
      </c>
      <c r="AY106" s="244" t="s">
        <v>361</v>
      </c>
    </row>
    <row r="107" spans="2:65" s="14" customFormat="1" ht="13.5">
      <c r="B107" s="248"/>
      <c r="C107" s="249"/>
      <c r="D107" s="235" t="s">
        <v>371</v>
      </c>
      <c r="E107" s="250" t="s">
        <v>21</v>
      </c>
      <c r="F107" s="251" t="s">
        <v>392</v>
      </c>
      <c r="G107" s="249"/>
      <c r="H107" s="252">
        <v>23.92</v>
      </c>
      <c r="I107" s="253"/>
      <c r="J107" s="249"/>
      <c r="K107" s="249"/>
      <c r="L107" s="254"/>
      <c r="M107" s="255"/>
      <c r="N107" s="256"/>
      <c r="O107" s="256"/>
      <c r="P107" s="256"/>
      <c r="Q107" s="256"/>
      <c r="R107" s="256"/>
      <c r="S107" s="256"/>
      <c r="T107" s="257"/>
      <c r="AT107" s="258" t="s">
        <v>371</v>
      </c>
      <c r="AU107" s="258" t="s">
        <v>79</v>
      </c>
      <c r="AV107" s="14" t="s">
        <v>147</v>
      </c>
      <c r="AW107" s="14" t="s">
        <v>33</v>
      </c>
      <c r="AX107" s="14" t="s">
        <v>77</v>
      </c>
      <c r="AY107" s="258" t="s">
        <v>361</v>
      </c>
    </row>
    <row r="108" spans="2:65" s="1" customFormat="1" ht="22.5" customHeight="1">
      <c r="B108" s="42"/>
      <c r="C108" s="273" t="s">
        <v>87</v>
      </c>
      <c r="D108" s="273" t="s">
        <v>952</v>
      </c>
      <c r="E108" s="274" t="s">
        <v>3765</v>
      </c>
      <c r="F108" s="275" t="s">
        <v>3766</v>
      </c>
      <c r="G108" s="276" t="s">
        <v>366</v>
      </c>
      <c r="H108" s="277">
        <v>23.92</v>
      </c>
      <c r="I108" s="278"/>
      <c r="J108" s="279">
        <f>ROUND(I108*H108,2)</f>
        <v>0</v>
      </c>
      <c r="K108" s="275" t="s">
        <v>21</v>
      </c>
      <c r="L108" s="280"/>
      <c r="M108" s="281" t="s">
        <v>21</v>
      </c>
      <c r="N108" s="282" t="s">
        <v>41</v>
      </c>
      <c r="O108" s="43"/>
      <c r="P108" s="216">
        <f>O108*H108</f>
        <v>0</v>
      </c>
      <c r="Q108" s="216">
        <v>0</v>
      </c>
      <c r="R108" s="216">
        <f>Q108*H108</f>
        <v>0</v>
      </c>
      <c r="S108" s="216">
        <v>0</v>
      </c>
      <c r="T108" s="217">
        <f>S108*H108</f>
        <v>0</v>
      </c>
      <c r="AR108" s="25" t="s">
        <v>417</v>
      </c>
      <c r="AT108" s="25" t="s">
        <v>952</v>
      </c>
      <c r="AU108" s="25" t="s">
        <v>79</v>
      </c>
      <c r="AY108" s="25" t="s">
        <v>361</v>
      </c>
      <c r="BE108" s="218">
        <f>IF(N108="základní",J108,0)</f>
        <v>0</v>
      </c>
      <c r="BF108" s="218">
        <f>IF(N108="snížená",J108,0)</f>
        <v>0</v>
      </c>
      <c r="BG108" s="218">
        <f>IF(N108="zákl. přenesená",J108,0)</f>
        <v>0</v>
      </c>
      <c r="BH108" s="218">
        <f>IF(N108="sníž. přenesená",J108,0)</f>
        <v>0</v>
      </c>
      <c r="BI108" s="218">
        <f>IF(N108="nulová",J108,0)</f>
        <v>0</v>
      </c>
      <c r="BJ108" s="25" t="s">
        <v>77</v>
      </c>
      <c r="BK108" s="218">
        <f>ROUND(I108*H108,2)</f>
        <v>0</v>
      </c>
      <c r="BL108" s="25" t="s">
        <v>147</v>
      </c>
      <c r="BM108" s="25" t="s">
        <v>3767</v>
      </c>
    </row>
    <row r="109" spans="2:65" s="1" customFormat="1" ht="13.5">
      <c r="B109" s="42"/>
      <c r="C109" s="64"/>
      <c r="D109" s="235" t="s">
        <v>369</v>
      </c>
      <c r="E109" s="64"/>
      <c r="F109" s="285" t="s">
        <v>3766</v>
      </c>
      <c r="G109" s="64"/>
      <c r="H109" s="64"/>
      <c r="I109" s="175"/>
      <c r="J109" s="64"/>
      <c r="K109" s="64"/>
      <c r="L109" s="62"/>
      <c r="M109" s="221"/>
      <c r="N109" s="43"/>
      <c r="O109" s="43"/>
      <c r="P109" s="43"/>
      <c r="Q109" s="43"/>
      <c r="R109" s="43"/>
      <c r="S109" s="43"/>
      <c r="T109" s="79"/>
      <c r="AT109" s="25" t="s">
        <v>369</v>
      </c>
      <c r="AU109" s="25" t="s">
        <v>79</v>
      </c>
    </row>
    <row r="110" spans="2:65" s="1" customFormat="1" ht="22.5" customHeight="1">
      <c r="B110" s="42"/>
      <c r="C110" s="207" t="s">
        <v>147</v>
      </c>
      <c r="D110" s="207" t="s">
        <v>363</v>
      </c>
      <c r="E110" s="208" t="s">
        <v>3224</v>
      </c>
      <c r="F110" s="209" t="s">
        <v>3225</v>
      </c>
      <c r="G110" s="210" t="s">
        <v>459</v>
      </c>
      <c r="H110" s="211">
        <v>185.34</v>
      </c>
      <c r="I110" s="212"/>
      <c r="J110" s="213">
        <f>ROUND(I110*H110,2)</f>
        <v>0</v>
      </c>
      <c r="K110" s="209" t="s">
        <v>367</v>
      </c>
      <c r="L110" s="62"/>
      <c r="M110" s="214" t="s">
        <v>21</v>
      </c>
      <c r="N110" s="215" t="s">
        <v>41</v>
      </c>
      <c r="O110" s="43"/>
      <c r="P110" s="216">
        <f>O110*H110</f>
        <v>0</v>
      </c>
      <c r="Q110" s="216">
        <v>0</v>
      </c>
      <c r="R110" s="216">
        <f>Q110*H110</f>
        <v>0</v>
      </c>
      <c r="S110" s="216">
        <v>0</v>
      </c>
      <c r="T110" s="217">
        <f>S110*H110</f>
        <v>0</v>
      </c>
      <c r="AR110" s="25" t="s">
        <v>147</v>
      </c>
      <c r="AT110" s="25" t="s">
        <v>363</v>
      </c>
      <c r="AU110" s="25" t="s">
        <v>79</v>
      </c>
      <c r="AY110" s="25" t="s">
        <v>361</v>
      </c>
      <c r="BE110" s="218">
        <f>IF(N110="základní",J110,0)</f>
        <v>0</v>
      </c>
      <c r="BF110" s="218">
        <f>IF(N110="snížená",J110,0)</f>
        <v>0</v>
      </c>
      <c r="BG110" s="218">
        <f>IF(N110="zákl. přenesená",J110,0)</f>
        <v>0</v>
      </c>
      <c r="BH110" s="218">
        <f>IF(N110="sníž. přenesená",J110,0)</f>
        <v>0</v>
      </c>
      <c r="BI110" s="218">
        <f>IF(N110="nulová",J110,0)</f>
        <v>0</v>
      </c>
      <c r="BJ110" s="25" t="s">
        <v>77</v>
      </c>
      <c r="BK110" s="218">
        <f>ROUND(I110*H110,2)</f>
        <v>0</v>
      </c>
      <c r="BL110" s="25" t="s">
        <v>147</v>
      </c>
      <c r="BM110" s="25" t="s">
        <v>440</v>
      </c>
    </row>
    <row r="111" spans="2:65" s="1" customFormat="1" ht="13.5">
      <c r="B111" s="42"/>
      <c r="C111" s="64"/>
      <c r="D111" s="219" t="s">
        <v>369</v>
      </c>
      <c r="E111" s="64"/>
      <c r="F111" s="220" t="s">
        <v>3227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369</v>
      </c>
      <c r="AU111" s="25" t="s">
        <v>79</v>
      </c>
    </row>
    <row r="112" spans="2:65" s="13" customFormat="1" ht="13.5">
      <c r="B112" s="233"/>
      <c r="C112" s="234"/>
      <c r="D112" s="219" t="s">
        <v>371</v>
      </c>
      <c r="E112" s="245" t="s">
        <v>21</v>
      </c>
      <c r="F112" s="246" t="s">
        <v>3750</v>
      </c>
      <c r="G112" s="234"/>
      <c r="H112" s="247">
        <v>185.34</v>
      </c>
      <c r="I112" s="239"/>
      <c r="J112" s="234"/>
      <c r="K112" s="234"/>
      <c r="L112" s="240"/>
      <c r="M112" s="241"/>
      <c r="N112" s="242"/>
      <c r="O112" s="242"/>
      <c r="P112" s="242"/>
      <c r="Q112" s="242"/>
      <c r="R112" s="242"/>
      <c r="S112" s="242"/>
      <c r="T112" s="243"/>
      <c r="AT112" s="244" t="s">
        <v>371</v>
      </c>
      <c r="AU112" s="244" t="s">
        <v>79</v>
      </c>
      <c r="AV112" s="13" t="s">
        <v>79</v>
      </c>
      <c r="AW112" s="13" t="s">
        <v>33</v>
      </c>
      <c r="AX112" s="13" t="s">
        <v>70</v>
      </c>
      <c r="AY112" s="244" t="s">
        <v>361</v>
      </c>
    </row>
    <row r="113" spans="2:65" s="14" customFormat="1" ht="13.5">
      <c r="B113" s="248"/>
      <c r="C113" s="249"/>
      <c r="D113" s="219" t="s">
        <v>371</v>
      </c>
      <c r="E113" s="259" t="s">
        <v>21</v>
      </c>
      <c r="F113" s="260" t="s">
        <v>392</v>
      </c>
      <c r="G113" s="249"/>
      <c r="H113" s="261">
        <v>185.34</v>
      </c>
      <c r="I113" s="253"/>
      <c r="J113" s="249"/>
      <c r="K113" s="249"/>
      <c r="L113" s="254"/>
      <c r="M113" s="255"/>
      <c r="N113" s="256"/>
      <c r="O113" s="256"/>
      <c r="P113" s="256"/>
      <c r="Q113" s="256"/>
      <c r="R113" s="256"/>
      <c r="S113" s="256"/>
      <c r="T113" s="257"/>
      <c r="AT113" s="258" t="s">
        <v>371</v>
      </c>
      <c r="AU113" s="258" t="s">
        <v>79</v>
      </c>
      <c r="AV113" s="14" t="s">
        <v>147</v>
      </c>
      <c r="AW113" s="14" t="s">
        <v>33</v>
      </c>
      <c r="AX113" s="14" t="s">
        <v>77</v>
      </c>
      <c r="AY113" s="258" t="s">
        <v>361</v>
      </c>
    </row>
    <row r="114" spans="2:65" s="11" customFormat="1" ht="29.85" customHeight="1">
      <c r="B114" s="190"/>
      <c r="C114" s="191"/>
      <c r="D114" s="204" t="s">
        <v>69</v>
      </c>
      <c r="E114" s="205" t="s">
        <v>424</v>
      </c>
      <c r="F114" s="205" t="s">
        <v>1100</v>
      </c>
      <c r="G114" s="191"/>
      <c r="H114" s="191"/>
      <c r="I114" s="194"/>
      <c r="J114" s="206">
        <f>BK114</f>
        <v>0</v>
      </c>
      <c r="K114" s="191"/>
      <c r="L114" s="196"/>
      <c r="M114" s="197"/>
      <c r="N114" s="198"/>
      <c r="O114" s="198"/>
      <c r="P114" s="199">
        <f>SUM(P115:P124)</f>
        <v>0</v>
      </c>
      <c r="Q114" s="198"/>
      <c r="R114" s="199">
        <f>SUM(R115:R124)</f>
        <v>0</v>
      </c>
      <c r="S114" s="198"/>
      <c r="T114" s="200">
        <f>SUM(T115:T124)</f>
        <v>416.84555999999998</v>
      </c>
      <c r="AR114" s="201" t="s">
        <v>77</v>
      </c>
      <c r="AT114" s="202" t="s">
        <v>69</v>
      </c>
      <c r="AU114" s="202" t="s">
        <v>77</v>
      </c>
      <c r="AY114" s="201" t="s">
        <v>361</v>
      </c>
      <c r="BK114" s="203">
        <f>SUM(BK115:BK124)</f>
        <v>0</v>
      </c>
    </row>
    <row r="115" spans="2:65" s="1" customFormat="1" ht="22.5" customHeight="1">
      <c r="B115" s="42"/>
      <c r="C115" s="207" t="s">
        <v>287</v>
      </c>
      <c r="D115" s="207" t="s">
        <v>363</v>
      </c>
      <c r="E115" s="208" t="s">
        <v>3768</v>
      </c>
      <c r="F115" s="209" t="s">
        <v>3769</v>
      </c>
      <c r="G115" s="210" t="s">
        <v>1913</v>
      </c>
      <c r="H115" s="211">
        <v>1</v>
      </c>
      <c r="I115" s="212"/>
      <c r="J115" s="213">
        <f>ROUND(I115*H115,2)</f>
        <v>0</v>
      </c>
      <c r="K115" s="209" t="s">
        <v>21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451</v>
      </c>
    </row>
    <row r="116" spans="2:65" s="1" customFormat="1" ht="13.5">
      <c r="B116" s="42"/>
      <c r="C116" s="64"/>
      <c r="D116" s="235" t="s">
        <v>369</v>
      </c>
      <c r="E116" s="64"/>
      <c r="F116" s="285" t="s">
        <v>3770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" customFormat="1" ht="31.5" customHeight="1">
      <c r="B117" s="42"/>
      <c r="C117" s="207" t="s">
        <v>398</v>
      </c>
      <c r="D117" s="207" t="s">
        <v>363</v>
      </c>
      <c r="E117" s="208" t="s">
        <v>3771</v>
      </c>
      <c r="F117" s="209" t="s">
        <v>3772</v>
      </c>
      <c r="G117" s="210" t="s">
        <v>366</v>
      </c>
      <c r="H117" s="211">
        <v>731.30799999999999</v>
      </c>
      <c r="I117" s="212"/>
      <c r="J117" s="213">
        <f>ROUND(I117*H117,2)</f>
        <v>0</v>
      </c>
      <c r="K117" s="209" t="s">
        <v>367</v>
      </c>
      <c r="L117" s="62"/>
      <c r="M117" s="214" t="s">
        <v>21</v>
      </c>
      <c r="N117" s="215" t="s">
        <v>41</v>
      </c>
      <c r="O117" s="43"/>
      <c r="P117" s="216">
        <f>O117*H117</f>
        <v>0</v>
      </c>
      <c r="Q117" s="216">
        <v>0</v>
      </c>
      <c r="R117" s="216">
        <f>Q117*H117</f>
        <v>0</v>
      </c>
      <c r="S117" s="216">
        <v>0.56999999999999995</v>
      </c>
      <c r="T117" s="217">
        <f>S117*H117</f>
        <v>416.84555999999998</v>
      </c>
      <c r="AR117" s="25" t="s">
        <v>147</v>
      </c>
      <c r="AT117" s="25" t="s">
        <v>363</v>
      </c>
      <c r="AU117" s="25" t="s">
        <v>79</v>
      </c>
      <c r="AY117" s="25" t="s">
        <v>361</v>
      </c>
      <c r="BE117" s="218">
        <f>IF(N117="základní",J117,0)</f>
        <v>0</v>
      </c>
      <c r="BF117" s="218">
        <f>IF(N117="snížená",J117,0)</f>
        <v>0</v>
      </c>
      <c r="BG117" s="218">
        <f>IF(N117="zákl. přenesená",J117,0)</f>
        <v>0</v>
      </c>
      <c r="BH117" s="218">
        <f>IF(N117="sníž. přenesená",J117,0)</f>
        <v>0</v>
      </c>
      <c r="BI117" s="218">
        <f>IF(N117="nulová",J117,0)</f>
        <v>0</v>
      </c>
      <c r="BJ117" s="25" t="s">
        <v>77</v>
      </c>
      <c r="BK117" s="218">
        <f>ROUND(I117*H117,2)</f>
        <v>0</v>
      </c>
      <c r="BL117" s="25" t="s">
        <v>147</v>
      </c>
      <c r="BM117" s="25" t="s">
        <v>464</v>
      </c>
    </row>
    <row r="118" spans="2:65" s="1" customFormat="1" ht="27">
      <c r="B118" s="42"/>
      <c r="C118" s="64"/>
      <c r="D118" s="219" t="s">
        <v>369</v>
      </c>
      <c r="E118" s="64"/>
      <c r="F118" s="220" t="s">
        <v>3773</v>
      </c>
      <c r="G118" s="64"/>
      <c r="H118" s="64"/>
      <c r="I118" s="175"/>
      <c r="J118" s="64"/>
      <c r="K118" s="64"/>
      <c r="L118" s="62"/>
      <c r="M118" s="221"/>
      <c r="N118" s="43"/>
      <c r="O118" s="43"/>
      <c r="P118" s="43"/>
      <c r="Q118" s="43"/>
      <c r="R118" s="43"/>
      <c r="S118" s="43"/>
      <c r="T118" s="79"/>
      <c r="AT118" s="25" t="s">
        <v>369</v>
      </c>
      <c r="AU118" s="25" t="s">
        <v>79</v>
      </c>
    </row>
    <row r="119" spans="2:65" s="12" customFormat="1" ht="13.5">
      <c r="B119" s="222"/>
      <c r="C119" s="223"/>
      <c r="D119" s="219" t="s">
        <v>371</v>
      </c>
      <c r="E119" s="224" t="s">
        <v>21</v>
      </c>
      <c r="F119" s="225" t="s">
        <v>3761</v>
      </c>
      <c r="G119" s="223"/>
      <c r="H119" s="226" t="s">
        <v>21</v>
      </c>
      <c r="I119" s="227"/>
      <c r="J119" s="223"/>
      <c r="K119" s="223"/>
      <c r="L119" s="228"/>
      <c r="M119" s="229"/>
      <c r="N119" s="230"/>
      <c r="O119" s="230"/>
      <c r="P119" s="230"/>
      <c r="Q119" s="230"/>
      <c r="R119" s="230"/>
      <c r="S119" s="230"/>
      <c r="T119" s="231"/>
      <c r="AT119" s="232" t="s">
        <v>371</v>
      </c>
      <c r="AU119" s="232" t="s">
        <v>79</v>
      </c>
      <c r="AV119" s="12" t="s">
        <v>77</v>
      </c>
      <c r="AW119" s="12" t="s">
        <v>33</v>
      </c>
      <c r="AX119" s="12" t="s">
        <v>70</v>
      </c>
      <c r="AY119" s="232" t="s">
        <v>361</v>
      </c>
    </row>
    <row r="120" spans="2:65" s="12" customFormat="1" ht="13.5">
      <c r="B120" s="222"/>
      <c r="C120" s="223"/>
      <c r="D120" s="219" t="s">
        <v>371</v>
      </c>
      <c r="E120" s="224" t="s">
        <v>21</v>
      </c>
      <c r="F120" s="225" t="s">
        <v>3774</v>
      </c>
      <c r="G120" s="223"/>
      <c r="H120" s="226" t="s">
        <v>21</v>
      </c>
      <c r="I120" s="227"/>
      <c r="J120" s="223"/>
      <c r="K120" s="223"/>
      <c r="L120" s="228"/>
      <c r="M120" s="229"/>
      <c r="N120" s="230"/>
      <c r="O120" s="230"/>
      <c r="P120" s="230"/>
      <c r="Q120" s="230"/>
      <c r="R120" s="230"/>
      <c r="S120" s="230"/>
      <c r="T120" s="231"/>
      <c r="AT120" s="232" t="s">
        <v>371</v>
      </c>
      <c r="AU120" s="232" t="s">
        <v>79</v>
      </c>
      <c r="AV120" s="12" t="s">
        <v>77</v>
      </c>
      <c r="AW120" s="12" t="s">
        <v>33</v>
      </c>
      <c r="AX120" s="12" t="s">
        <v>70</v>
      </c>
      <c r="AY120" s="232" t="s">
        <v>361</v>
      </c>
    </row>
    <row r="121" spans="2:65" s="13" customFormat="1" ht="13.5">
      <c r="B121" s="233"/>
      <c r="C121" s="234"/>
      <c r="D121" s="219" t="s">
        <v>371</v>
      </c>
      <c r="E121" s="245" t="s">
        <v>21</v>
      </c>
      <c r="F121" s="246" t="s">
        <v>3775</v>
      </c>
      <c r="G121" s="234"/>
      <c r="H121" s="247">
        <v>663.12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79</v>
      </c>
      <c r="AV121" s="13" t="s">
        <v>79</v>
      </c>
      <c r="AW121" s="13" t="s">
        <v>33</v>
      </c>
      <c r="AX121" s="13" t="s">
        <v>70</v>
      </c>
      <c r="AY121" s="244" t="s">
        <v>361</v>
      </c>
    </row>
    <row r="122" spans="2:65" s="12" customFormat="1" ht="13.5">
      <c r="B122" s="222"/>
      <c r="C122" s="223"/>
      <c r="D122" s="219" t="s">
        <v>371</v>
      </c>
      <c r="E122" s="224" t="s">
        <v>21</v>
      </c>
      <c r="F122" s="225" t="s">
        <v>171</v>
      </c>
      <c r="G122" s="223"/>
      <c r="H122" s="226" t="s">
        <v>21</v>
      </c>
      <c r="I122" s="227"/>
      <c r="J122" s="223"/>
      <c r="K122" s="223"/>
      <c r="L122" s="228"/>
      <c r="M122" s="229"/>
      <c r="N122" s="230"/>
      <c r="O122" s="230"/>
      <c r="P122" s="230"/>
      <c r="Q122" s="230"/>
      <c r="R122" s="230"/>
      <c r="S122" s="230"/>
      <c r="T122" s="231"/>
      <c r="AT122" s="232" t="s">
        <v>371</v>
      </c>
      <c r="AU122" s="232" t="s">
        <v>79</v>
      </c>
      <c r="AV122" s="12" t="s">
        <v>77</v>
      </c>
      <c r="AW122" s="12" t="s">
        <v>33</v>
      </c>
      <c r="AX122" s="12" t="s">
        <v>70</v>
      </c>
      <c r="AY122" s="232" t="s">
        <v>361</v>
      </c>
    </row>
    <row r="123" spans="2:65" s="13" customFormat="1" ht="13.5">
      <c r="B123" s="233"/>
      <c r="C123" s="234"/>
      <c r="D123" s="219" t="s">
        <v>371</v>
      </c>
      <c r="E123" s="245" t="s">
        <v>21</v>
      </c>
      <c r="F123" s="246" t="s">
        <v>3776</v>
      </c>
      <c r="G123" s="234"/>
      <c r="H123" s="247">
        <v>68.188000000000002</v>
      </c>
      <c r="I123" s="239"/>
      <c r="J123" s="234"/>
      <c r="K123" s="234"/>
      <c r="L123" s="240"/>
      <c r="M123" s="241"/>
      <c r="N123" s="242"/>
      <c r="O123" s="242"/>
      <c r="P123" s="242"/>
      <c r="Q123" s="242"/>
      <c r="R123" s="242"/>
      <c r="S123" s="242"/>
      <c r="T123" s="243"/>
      <c r="AT123" s="244" t="s">
        <v>371</v>
      </c>
      <c r="AU123" s="244" t="s">
        <v>79</v>
      </c>
      <c r="AV123" s="13" t="s">
        <v>79</v>
      </c>
      <c r="AW123" s="13" t="s">
        <v>33</v>
      </c>
      <c r="AX123" s="13" t="s">
        <v>70</v>
      </c>
      <c r="AY123" s="244" t="s">
        <v>361</v>
      </c>
    </row>
    <row r="124" spans="2:65" s="14" customFormat="1" ht="13.5">
      <c r="B124" s="248"/>
      <c r="C124" s="249"/>
      <c r="D124" s="219" t="s">
        <v>371</v>
      </c>
      <c r="E124" s="259" t="s">
        <v>21</v>
      </c>
      <c r="F124" s="260" t="s">
        <v>392</v>
      </c>
      <c r="G124" s="249"/>
      <c r="H124" s="261">
        <v>731.30799999999999</v>
      </c>
      <c r="I124" s="253"/>
      <c r="J124" s="249"/>
      <c r="K124" s="249"/>
      <c r="L124" s="254"/>
      <c r="M124" s="255"/>
      <c r="N124" s="256"/>
      <c r="O124" s="256"/>
      <c r="P124" s="256"/>
      <c r="Q124" s="256"/>
      <c r="R124" s="256"/>
      <c r="S124" s="256"/>
      <c r="T124" s="257"/>
      <c r="AT124" s="258" t="s">
        <v>371</v>
      </c>
      <c r="AU124" s="258" t="s">
        <v>79</v>
      </c>
      <c r="AV124" s="14" t="s">
        <v>147</v>
      </c>
      <c r="AW124" s="14" t="s">
        <v>33</v>
      </c>
      <c r="AX124" s="14" t="s">
        <v>77</v>
      </c>
      <c r="AY124" s="258" t="s">
        <v>361</v>
      </c>
    </row>
    <row r="125" spans="2:65" s="11" customFormat="1" ht="29.85" customHeight="1">
      <c r="B125" s="190"/>
      <c r="C125" s="191"/>
      <c r="D125" s="204" t="s">
        <v>69</v>
      </c>
      <c r="E125" s="205" t="s">
        <v>3777</v>
      </c>
      <c r="F125" s="205" t="s">
        <v>3778</v>
      </c>
      <c r="G125" s="191"/>
      <c r="H125" s="191"/>
      <c r="I125" s="194"/>
      <c r="J125" s="206">
        <f>BK125</f>
        <v>0</v>
      </c>
      <c r="K125" s="191"/>
      <c r="L125" s="196"/>
      <c r="M125" s="197"/>
      <c r="N125" s="198"/>
      <c r="O125" s="198"/>
      <c r="P125" s="199">
        <f>SUM(P126:P148)</f>
        <v>0</v>
      </c>
      <c r="Q125" s="198"/>
      <c r="R125" s="199">
        <f>SUM(R126:R148)</f>
        <v>0</v>
      </c>
      <c r="S125" s="198"/>
      <c r="T125" s="200">
        <f>SUM(T126:T148)</f>
        <v>0</v>
      </c>
      <c r="AR125" s="201" t="s">
        <v>77</v>
      </c>
      <c r="AT125" s="202" t="s">
        <v>69</v>
      </c>
      <c r="AU125" s="202" t="s">
        <v>77</v>
      </c>
      <c r="AY125" s="201" t="s">
        <v>361</v>
      </c>
      <c r="BK125" s="203">
        <f>SUM(BK126:BK148)</f>
        <v>0</v>
      </c>
    </row>
    <row r="126" spans="2:65" s="1" customFormat="1" ht="22.5" customHeight="1">
      <c r="B126" s="42"/>
      <c r="C126" s="207" t="s">
        <v>411</v>
      </c>
      <c r="D126" s="207" t="s">
        <v>363</v>
      </c>
      <c r="E126" s="208" t="s">
        <v>3779</v>
      </c>
      <c r="F126" s="209" t="s">
        <v>3780</v>
      </c>
      <c r="G126" s="210" t="s">
        <v>447</v>
      </c>
      <c r="H126" s="211">
        <v>427.77499999999998</v>
      </c>
      <c r="I126" s="212"/>
      <c r="J126" s="213">
        <f>ROUND(I126*H126,2)</f>
        <v>0</v>
      </c>
      <c r="K126" s="209" t="s">
        <v>367</v>
      </c>
      <c r="L126" s="62"/>
      <c r="M126" s="214" t="s">
        <v>21</v>
      </c>
      <c r="N126" s="215" t="s">
        <v>41</v>
      </c>
      <c r="O126" s="43"/>
      <c r="P126" s="216">
        <f>O126*H126</f>
        <v>0</v>
      </c>
      <c r="Q126" s="216">
        <v>0</v>
      </c>
      <c r="R126" s="216">
        <f>Q126*H126</f>
        <v>0</v>
      </c>
      <c r="S126" s="216">
        <v>0</v>
      </c>
      <c r="T126" s="217">
        <f>S126*H126</f>
        <v>0</v>
      </c>
      <c r="AR126" s="25" t="s">
        <v>147</v>
      </c>
      <c r="AT126" s="25" t="s">
        <v>363</v>
      </c>
      <c r="AU126" s="25" t="s">
        <v>79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477</v>
      </c>
    </row>
    <row r="127" spans="2:65" s="1" customFormat="1" ht="27">
      <c r="B127" s="42"/>
      <c r="C127" s="64"/>
      <c r="D127" s="235" t="s">
        <v>369</v>
      </c>
      <c r="E127" s="64"/>
      <c r="F127" s="285" t="s">
        <v>3781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79</v>
      </c>
    </row>
    <row r="128" spans="2:65" s="1" customFormat="1" ht="22.5" customHeight="1">
      <c r="B128" s="42"/>
      <c r="C128" s="207" t="s">
        <v>417</v>
      </c>
      <c r="D128" s="207" t="s">
        <v>363</v>
      </c>
      <c r="E128" s="208" t="s">
        <v>3782</v>
      </c>
      <c r="F128" s="209" t="s">
        <v>3783</v>
      </c>
      <c r="G128" s="210" t="s">
        <v>447</v>
      </c>
      <c r="H128" s="211">
        <v>7699.95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491</v>
      </c>
    </row>
    <row r="129" spans="2:65" s="1" customFormat="1" ht="27">
      <c r="B129" s="42"/>
      <c r="C129" s="64"/>
      <c r="D129" s="219" t="s">
        <v>369</v>
      </c>
      <c r="E129" s="64"/>
      <c r="F129" s="220" t="s">
        <v>3784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3" customFormat="1" ht="13.5">
      <c r="B130" s="233"/>
      <c r="C130" s="234"/>
      <c r="D130" s="235" t="s">
        <v>371</v>
      </c>
      <c r="E130" s="234"/>
      <c r="F130" s="237" t="s">
        <v>3785</v>
      </c>
      <c r="G130" s="234"/>
      <c r="H130" s="238">
        <v>7699.95</v>
      </c>
      <c r="I130" s="239"/>
      <c r="J130" s="234"/>
      <c r="K130" s="234"/>
      <c r="L130" s="240"/>
      <c r="M130" s="241"/>
      <c r="N130" s="242"/>
      <c r="O130" s="242"/>
      <c r="P130" s="242"/>
      <c r="Q130" s="242"/>
      <c r="R130" s="242"/>
      <c r="S130" s="242"/>
      <c r="T130" s="243"/>
      <c r="AT130" s="244" t="s">
        <v>371</v>
      </c>
      <c r="AU130" s="244" t="s">
        <v>79</v>
      </c>
      <c r="AV130" s="13" t="s">
        <v>79</v>
      </c>
      <c r="AW130" s="13" t="s">
        <v>6</v>
      </c>
      <c r="AX130" s="13" t="s">
        <v>77</v>
      </c>
      <c r="AY130" s="244" t="s">
        <v>361</v>
      </c>
    </row>
    <row r="131" spans="2:65" s="1" customFormat="1" ht="22.5" customHeight="1">
      <c r="B131" s="42"/>
      <c r="C131" s="207" t="s">
        <v>424</v>
      </c>
      <c r="D131" s="207" t="s">
        <v>363</v>
      </c>
      <c r="E131" s="208" t="s">
        <v>3786</v>
      </c>
      <c r="F131" s="209" t="s">
        <v>3787</v>
      </c>
      <c r="G131" s="210" t="s">
        <v>447</v>
      </c>
      <c r="H131" s="211">
        <v>427.77499999999998</v>
      </c>
      <c r="I131" s="212"/>
      <c r="J131" s="213">
        <f>ROUND(I131*H131,2)</f>
        <v>0</v>
      </c>
      <c r="K131" s="209" t="s">
        <v>367</v>
      </c>
      <c r="L131" s="62"/>
      <c r="M131" s="214" t="s">
        <v>21</v>
      </c>
      <c r="N131" s="215" t="s">
        <v>41</v>
      </c>
      <c r="O131" s="43"/>
      <c r="P131" s="216">
        <f>O131*H131</f>
        <v>0</v>
      </c>
      <c r="Q131" s="216">
        <v>0</v>
      </c>
      <c r="R131" s="216">
        <f>Q131*H131</f>
        <v>0</v>
      </c>
      <c r="S131" s="216">
        <v>0</v>
      </c>
      <c r="T131" s="217">
        <f>S131*H131</f>
        <v>0</v>
      </c>
      <c r="AR131" s="25" t="s">
        <v>147</v>
      </c>
      <c r="AT131" s="25" t="s">
        <v>363</v>
      </c>
      <c r="AU131" s="25" t="s">
        <v>79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501</v>
      </c>
    </row>
    <row r="132" spans="2:65" s="1" customFormat="1" ht="13.5">
      <c r="B132" s="42"/>
      <c r="C132" s="64"/>
      <c r="D132" s="235" t="s">
        <v>369</v>
      </c>
      <c r="E132" s="64"/>
      <c r="F132" s="285" t="s">
        <v>3787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79</v>
      </c>
    </row>
    <row r="133" spans="2:65" s="1" customFormat="1" ht="22.5" customHeight="1">
      <c r="B133" s="42"/>
      <c r="C133" s="207" t="s">
        <v>430</v>
      </c>
      <c r="D133" s="207" t="s">
        <v>363</v>
      </c>
      <c r="E133" s="208" t="s">
        <v>3788</v>
      </c>
      <c r="F133" s="209" t="s">
        <v>3789</v>
      </c>
      <c r="G133" s="210" t="s">
        <v>447</v>
      </c>
      <c r="H133" s="211">
        <v>55</v>
      </c>
      <c r="I133" s="212"/>
      <c r="J133" s="213">
        <f>ROUND(I133*H133,2)</f>
        <v>0</v>
      </c>
      <c r="K133" s="209" t="s">
        <v>367</v>
      </c>
      <c r="L133" s="62"/>
      <c r="M133" s="214" t="s">
        <v>21</v>
      </c>
      <c r="N133" s="215" t="s">
        <v>41</v>
      </c>
      <c r="O133" s="43"/>
      <c r="P133" s="216">
        <f>O133*H133</f>
        <v>0</v>
      </c>
      <c r="Q133" s="216">
        <v>0</v>
      </c>
      <c r="R133" s="216">
        <f>Q133*H133</f>
        <v>0</v>
      </c>
      <c r="S133" s="216">
        <v>0</v>
      </c>
      <c r="T133" s="217">
        <f>S133*H133</f>
        <v>0</v>
      </c>
      <c r="AR133" s="25" t="s">
        <v>147</v>
      </c>
      <c r="AT133" s="25" t="s">
        <v>363</v>
      </c>
      <c r="AU133" s="25" t="s">
        <v>79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147</v>
      </c>
      <c r="BM133" s="25" t="s">
        <v>3790</v>
      </c>
    </row>
    <row r="134" spans="2:65" s="1" customFormat="1" ht="13.5">
      <c r="B134" s="42"/>
      <c r="C134" s="64"/>
      <c r="D134" s="235" t="s">
        <v>369</v>
      </c>
      <c r="E134" s="64"/>
      <c r="F134" s="285" t="s">
        <v>3791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79</v>
      </c>
    </row>
    <row r="135" spans="2:65" s="1" customFormat="1" ht="22.5" customHeight="1">
      <c r="B135" s="42"/>
      <c r="C135" s="207" t="s">
        <v>285</v>
      </c>
      <c r="D135" s="207" t="s">
        <v>363</v>
      </c>
      <c r="E135" s="208" t="s">
        <v>3792</v>
      </c>
      <c r="F135" s="209" t="s">
        <v>3793</v>
      </c>
      <c r="G135" s="210" t="s">
        <v>447</v>
      </c>
      <c r="H135" s="211">
        <v>65</v>
      </c>
      <c r="I135" s="212"/>
      <c r="J135" s="213">
        <f>ROUND(I135*H135,2)</f>
        <v>0</v>
      </c>
      <c r="K135" s="209" t="s">
        <v>367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147</v>
      </c>
      <c r="AT135" s="25" t="s">
        <v>363</v>
      </c>
      <c r="AU135" s="25" t="s">
        <v>79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147</v>
      </c>
      <c r="BM135" s="25" t="s">
        <v>3794</v>
      </c>
    </row>
    <row r="136" spans="2:65" s="1" customFormat="1" ht="13.5">
      <c r="B136" s="42"/>
      <c r="C136" s="64"/>
      <c r="D136" s="235" t="s">
        <v>369</v>
      </c>
      <c r="E136" s="64"/>
      <c r="F136" s="285" t="s">
        <v>3795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79</v>
      </c>
    </row>
    <row r="137" spans="2:65" s="1" customFormat="1" ht="22.5" customHeight="1">
      <c r="B137" s="42"/>
      <c r="C137" s="207" t="s">
        <v>440</v>
      </c>
      <c r="D137" s="207" t="s">
        <v>363</v>
      </c>
      <c r="E137" s="208" t="s">
        <v>3796</v>
      </c>
      <c r="F137" s="209" t="s">
        <v>3797</v>
      </c>
      <c r="G137" s="210" t="s">
        <v>447</v>
      </c>
      <c r="H137" s="211">
        <v>11</v>
      </c>
      <c r="I137" s="212"/>
      <c r="J137" s="213">
        <f>ROUND(I137*H137,2)</f>
        <v>0</v>
      </c>
      <c r="K137" s="209" t="s">
        <v>21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79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3798</v>
      </c>
    </row>
    <row r="138" spans="2:65" s="1" customFormat="1" ht="13.5">
      <c r="B138" s="42"/>
      <c r="C138" s="64"/>
      <c r="D138" s="235" t="s">
        <v>369</v>
      </c>
      <c r="E138" s="64"/>
      <c r="F138" s="285" t="s">
        <v>3797</v>
      </c>
      <c r="G138" s="64"/>
      <c r="H138" s="64"/>
      <c r="I138" s="175"/>
      <c r="J138" s="64"/>
      <c r="K138" s="64"/>
      <c r="L138" s="62"/>
      <c r="M138" s="221"/>
      <c r="N138" s="43"/>
      <c r="O138" s="43"/>
      <c r="P138" s="43"/>
      <c r="Q138" s="43"/>
      <c r="R138" s="43"/>
      <c r="S138" s="43"/>
      <c r="T138" s="79"/>
      <c r="AT138" s="25" t="s">
        <v>369</v>
      </c>
      <c r="AU138" s="25" t="s">
        <v>79</v>
      </c>
    </row>
    <row r="139" spans="2:65" s="1" customFormat="1" ht="22.5" customHeight="1">
      <c r="B139" s="42"/>
      <c r="C139" s="207" t="s">
        <v>444</v>
      </c>
      <c r="D139" s="207" t="s">
        <v>363</v>
      </c>
      <c r="E139" s="208" t="s">
        <v>3799</v>
      </c>
      <c r="F139" s="209" t="s">
        <v>3800</v>
      </c>
      <c r="G139" s="210" t="s">
        <v>447</v>
      </c>
      <c r="H139" s="211">
        <v>12.8</v>
      </c>
      <c r="I139" s="212"/>
      <c r="J139" s="213">
        <f>ROUND(I139*H139,2)</f>
        <v>0</v>
      </c>
      <c r="K139" s="209" t="s">
        <v>367</v>
      </c>
      <c r="L139" s="62"/>
      <c r="M139" s="214" t="s">
        <v>21</v>
      </c>
      <c r="N139" s="215" t="s">
        <v>41</v>
      </c>
      <c r="O139" s="43"/>
      <c r="P139" s="216">
        <f>O139*H139</f>
        <v>0</v>
      </c>
      <c r="Q139" s="216">
        <v>0</v>
      </c>
      <c r="R139" s="216">
        <f>Q139*H139</f>
        <v>0</v>
      </c>
      <c r="S139" s="216">
        <v>0</v>
      </c>
      <c r="T139" s="217">
        <f>S139*H139</f>
        <v>0</v>
      </c>
      <c r="AR139" s="25" t="s">
        <v>147</v>
      </c>
      <c r="AT139" s="25" t="s">
        <v>363</v>
      </c>
      <c r="AU139" s="25" t="s">
        <v>79</v>
      </c>
      <c r="AY139" s="25" t="s">
        <v>361</v>
      </c>
      <c r="BE139" s="218">
        <f>IF(N139="základní",J139,0)</f>
        <v>0</v>
      </c>
      <c r="BF139" s="218">
        <f>IF(N139="snížená",J139,0)</f>
        <v>0</v>
      </c>
      <c r="BG139" s="218">
        <f>IF(N139="zákl. přenesená",J139,0)</f>
        <v>0</v>
      </c>
      <c r="BH139" s="218">
        <f>IF(N139="sníž. přenesená",J139,0)</f>
        <v>0</v>
      </c>
      <c r="BI139" s="218">
        <f>IF(N139="nulová",J139,0)</f>
        <v>0</v>
      </c>
      <c r="BJ139" s="25" t="s">
        <v>77</v>
      </c>
      <c r="BK139" s="218">
        <f>ROUND(I139*H139,2)</f>
        <v>0</v>
      </c>
      <c r="BL139" s="25" t="s">
        <v>147</v>
      </c>
      <c r="BM139" s="25" t="s">
        <v>3801</v>
      </c>
    </row>
    <row r="140" spans="2:65" s="1" customFormat="1" ht="13.5">
      <c r="B140" s="42"/>
      <c r="C140" s="64"/>
      <c r="D140" s="235" t="s">
        <v>369</v>
      </c>
      <c r="E140" s="64"/>
      <c r="F140" s="285" t="s">
        <v>3802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369</v>
      </c>
      <c r="AU140" s="25" t="s">
        <v>79</v>
      </c>
    </row>
    <row r="141" spans="2:65" s="1" customFormat="1" ht="22.5" customHeight="1">
      <c r="B141" s="42"/>
      <c r="C141" s="207" t="s">
        <v>451</v>
      </c>
      <c r="D141" s="207" t="s">
        <v>363</v>
      </c>
      <c r="E141" s="208" t="s">
        <v>3803</v>
      </c>
      <c r="F141" s="209" t="s">
        <v>3804</v>
      </c>
      <c r="G141" s="210" t="s">
        <v>447</v>
      </c>
      <c r="H141" s="211">
        <v>1.4239999999999999</v>
      </c>
      <c r="I141" s="212"/>
      <c r="J141" s="213">
        <f>ROUND(I141*H141,2)</f>
        <v>0</v>
      </c>
      <c r="K141" s="209" t="s">
        <v>367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0</v>
      </c>
      <c r="R141" s="216">
        <f>Q141*H141</f>
        <v>0</v>
      </c>
      <c r="S141" s="216">
        <v>0</v>
      </c>
      <c r="T141" s="217">
        <f>S141*H141</f>
        <v>0</v>
      </c>
      <c r="AR141" s="25" t="s">
        <v>147</v>
      </c>
      <c r="AT141" s="25" t="s">
        <v>363</v>
      </c>
      <c r="AU141" s="25" t="s">
        <v>79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147</v>
      </c>
      <c r="BM141" s="25" t="s">
        <v>512</v>
      </c>
    </row>
    <row r="142" spans="2:65" s="1" customFormat="1" ht="13.5">
      <c r="B142" s="42"/>
      <c r="C142" s="64"/>
      <c r="D142" s="235" t="s">
        <v>369</v>
      </c>
      <c r="E142" s="64"/>
      <c r="F142" s="285" t="s">
        <v>3805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79</v>
      </c>
    </row>
    <row r="143" spans="2:65" s="1" customFormat="1" ht="22.5" customHeight="1">
      <c r="B143" s="42"/>
      <c r="C143" s="207" t="s">
        <v>10</v>
      </c>
      <c r="D143" s="207" t="s">
        <v>363</v>
      </c>
      <c r="E143" s="208" t="s">
        <v>3806</v>
      </c>
      <c r="F143" s="209" t="s">
        <v>3807</v>
      </c>
      <c r="G143" s="210" t="s">
        <v>447</v>
      </c>
      <c r="H143" s="211">
        <v>3.024</v>
      </c>
      <c r="I143" s="212"/>
      <c r="J143" s="213">
        <f>ROUND(I143*H143,2)</f>
        <v>0</v>
      </c>
      <c r="K143" s="209" t="s">
        <v>367</v>
      </c>
      <c r="L143" s="62"/>
      <c r="M143" s="214" t="s">
        <v>21</v>
      </c>
      <c r="N143" s="215" t="s">
        <v>41</v>
      </c>
      <c r="O143" s="43"/>
      <c r="P143" s="216">
        <f>O143*H143</f>
        <v>0</v>
      </c>
      <c r="Q143" s="216">
        <v>0</v>
      </c>
      <c r="R143" s="216">
        <f>Q143*H143</f>
        <v>0</v>
      </c>
      <c r="S143" s="216">
        <v>0</v>
      </c>
      <c r="T143" s="217">
        <f>S143*H143</f>
        <v>0</v>
      </c>
      <c r="AR143" s="25" t="s">
        <v>147</v>
      </c>
      <c r="AT143" s="25" t="s">
        <v>363</v>
      </c>
      <c r="AU143" s="25" t="s">
        <v>79</v>
      </c>
      <c r="AY143" s="25" t="s">
        <v>361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25" t="s">
        <v>77</v>
      </c>
      <c r="BK143" s="218">
        <f>ROUND(I143*H143,2)</f>
        <v>0</v>
      </c>
      <c r="BL143" s="25" t="s">
        <v>147</v>
      </c>
      <c r="BM143" s="25" t="s">
        <v>526</v>
      </c>
    </row>
    <row r="144" spans="2:65" s="1" customFormat="1" ht="13.5">
      <c r="B144" s="42"/>
      <c r="C144" s="64"/>
      <c r="D144" s="235" t="s">
        <v>369</v>
      </c>
      <c r="E144" s="64"/>
      <c r="F144" s="285" t="s">
        <v>3808</v>
      </c>
      <c r="G144" s="64"/>
      <c r="H144" s="64"/>
      <c r="I144" s="175"/>
      <c r="J144" s="64"/>
      <c r="K144" s="64"/>
      <c r="L144" s="62"/>
      <c r="M144" s="221"/>
      <c r="N144" s="43"/>
      <c r="O144" s="43"/>
      <c r="P144" s="43"/>
      <c r="Q144" s="43"/>
      <c r="R144" s="43"/>
      <c r="S144" s="43"/>
      <c r="T144" s="79"/>
      <c r="AT144" s="25" t="s">
        <v>369</v>
      </c>
      <c r="AU144" s="25" t="s">
        <v>79</v>
      </c>
    </row>
    <row r="145" spans="2:65" s="1" customFormat="1" ht="22.5" customHeight="1">
      <c r="B145" s="42"/>
      <c r="C145" s="207" t="s">
        <v>464</v>
      </c>
      <c r="D145" s="207" t="s">
        <v>363</v>
      </c>
      <c r="E145" s="208" t="s">
        <v>3809</v>
      </c>
      <c r="F145" s="209" t="s">
        <v>3810</v>
      </c>
      <c r="G145" s="210" t="s">
        <v>447</v>
      </c>
      <c r="H145" s="211">
        <v>271.84500000000003</v>
      </c>
      <c r="I145" s="212"/>
      <c r="J145" s="213">
        <f>ROUND(I145*H145,2)</f>
        <v>0</v>
      </c>
      <c r="K145" s="209" t="s">
        <v>367</v>
      </c>
      <c r="L145" s="62"/>
      <c r="M145" s="214" t="s">
        <v>21</v>
      </c>
      <c r="N145" s="215" t="s">
        <v>41</v>
      </c>
      <c r="O145" s="43"/>
      <c r="P145" s="216">
        <f>O145*H145</f>
        <v>0</v>
      </c>
      <c r="Q145" s="216">
        <v>0</v>
      </c>
      <c r="R145" s="216">
        <f>Q145*H145</f>
        <v>0</v>
      </c>
      <c r="S145" s="216">
        <v>0</v>
      </c>
      <c r="T145" s="217">
        <f>S145*H145</f>
        <v>0</v>
      </c>
      <c r="AR145" s="25" t="s">
        <v>147</v>
      </c>
      <c r="AT145" s="25" t="s">
        <v>363</v>
      </c>
      <c r="AU145" s="25" t="s">
        <v>79</v>
      </c>
      <c r="AY145" s="25" t="s">
        <v>361</v>
      </c>
      <c r="BE145" s="218">
        <f>IF(N145="základní",J145,0)</f>
        <v>0</v>
      </c>
      <c r="BF145" s="218">
        <f>IF(N145="snížená",J145,0)</f>
        <v>0</v>
      </c>
      <c r="BG145" s="218">
        <f>IF(N145="zákl. přenesená",J145,0)</f>
        <v>0</v>
      </c>
      <c r="BH145" s="218">
        <f>IF(N145="sníž. přenesená",J145,0)</f>
        <v>0</v>
      </c>
      <c r="BI145" s="218">
        <f>IF(N145="nulová",J145,0)</f>
        <v>0</v>
      </c>
      <c r="BJ145" s="25" t="s">
        <v>77</v>
      </c>
      <c r="BK145" s="218">
        <f>ROUND(I145*H145,2)</f>
        <v>0</v>
      </c>
      <c r="BL145" s="25" t="s">
        <v>147</v>
      </c>
      <c r="BM145" s="25" t="s">
        <v>545</v>
      </c>
    </row>
    <row r="146" spans="2:65" s="1" customFormat="1" ht="13.5">
      <c r="B146" s="42"/>
      <c r="C146" s="64"/>
      <c r="D146" s="235" t="s">
        <v>369</v>
      </c>
      <c r="E146" s="64"/>
      <c r="F146" s="285" t="s">
        <v>3811</v>
      </c>
      <c r="G146" s="64"/>
      <c r="H146" s="64"/>
      <c r="I146" s="175"/>
      <c r="J146" s="64"/>
      <c r="K146" s="64"/>
      <c r="L146" s="62"/>
      <c r="M146" s="221"/>
      <c r="N146" s="43"/>
      <c r="O146" s="43"/>
      <c r="P146" s="43"/>
      <c r="Q146" s="43"/>
      <c r="R146" s="43"/>
      <c r="S146" s="43"/>
      <c r="T146" s="79"/>
      <c r="AT146" s="25" t="s">
        <v>369</v>
      </c>
      <c r="AU146" s="25" t="s">
        <v>79</v>
      </c>
    </row>
    <row r="147" spans="2:65" s="1" customFormat="1" ht="22.5" customHeight="1">
      <c r="B147" s="42"/>
      <c r="C147" s="207" t="s">
        <v>470</v>
      </c>
      <c r="D147" s="207" t="s">
        <v>363</v>
      </c>
      <c r="E147" s="208" t="s">
        <v>3812</v>
      </c>
      <c r="F147" s="209" t="s">
        <v>3813</v>
      </c>
      <c r="G147" s="210" t="s">
        <v>447</v>
      </c>
      <c r="H147" s="211">
        <v>7.6820000000000004</v>
      </c>
      <c r="I147" s="212"/>
      <c r="J147" s="213">
        <f>ROUND(I147*H147,2)</f>
        <v>0</v>
      </c>
      <c r="K147" s="209" t="s">
        <v>367</v>
      </c>
      <c r="L147" s="62"/>
      <c r="M147" s="214" t="s">
        <v>21</v>
      </c>
      <c r="N147" s="215" t="s">
        <v>41</v>
      </c>
      <c r="O147" s="43"/>
      <c r="P147" s="216">
        <f>O147*H147</f>
        <v>0</v>
      </c>
      <c r="Q147" s="216">
        <v>0</v>
      </c>
      <c r="R147" s="216">
        <f>Q147*H147</f>
        <v>0</v>
      </c>
      <c r="S147" s="216">
        <v>0</v>
      </c>
      <c r="T147" s="217">
        <f>S147*H147</f>
        <v>0</v>
      </c>
      <c r="AR147" s="25" t="s">
        <v>147</v>
      </c>
      <c r="AT147" s="25" t="s">
        <v>363</v>
      </c>
      <c r="AU147" s="25" t="s">
        <v>79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563</v>
      </c>
    </row>
    <row r="148" spans="2:65" s="1" customFormat="1" ht="13.5">
      <c r="B148" s="42"/>
      <c r="C148" s="64"/>
      <c r="D148" s="219" t="s">
        <v>369</v>
      </c>
      <c r="E148" s="64"/>
      <c r="F148" s="220" t="s">
        <v>3814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79</v>
      </c>
    </row>
    <row r="149" spans="2:65" s="11" customFormat="1" ht="37.35" customHeight="1">
      <c r="B149" s="190"/>
      <c r="C149" s="191"/>
      <c r="D149" s="192" t="s">
        <v>69</v>
      </c>
      <c r="E149" s="193" t="s">
        <v>1160</v>
      </c>
      <c r="F149" s="193" t="s">
        <v>1161</v>
      </c>
      <c r="G149" s="191"/>
      <c r="H149" s="191"/>
      <c r="I149" s="194"/>
      <c r="J149" s="195">
        <f>BK149</f>
        <v>0</v>
      </c>
      <c r="K149" s="191"/>
      <c r="L149" s="196"/>
      <c r="M149" s="197"/>
      <c r="N149" s="198"/>
      <c r="O149" s="198"/>
      <c r="P149" s="199">
        <f>P150+P157</f>
        <v>0</v>
      </c>
      <c r="Q149" s="198"/>
      <c r="R149" s="199">
        <f>R150+R157</f>
        <v>0</v>
      </c>
      <c r="S149" s="198"/>
      <c r="T149" s="200">
        <f>T150+T157</f>
        <v>3.2483999999999997</v>
      </c>
      <c r="AR149" s="201" t="s">
        <v>79</v>
      </c>
      <c r="AT149" s="202" t="s">
        <v>69</v>
      </c>
      <c r="AU149" s="202" t="s">
        <v>70</v>
      </c>
      <c r="AY149" s="201" t="s">
        <v>361</v>
      </c>
      <c r="BK149" s="203">
        <f>BK150+BK157</f>
        <v>0</v>
      </c>
    </row>
    <row r="150" spans="2:65" s="11" customFormat="1" ht="19.899999999999999" customHeight="1">
      <c r="B150" s="190"/>
      <c r="C150" s="191"/>
      <c r="D150" s="204" t="s">
        <v>69</v>
      </c>
      <c r="E150" s="205" t="s">
        <v>1230</v>
      </c>
      <c r="F150" s="205" t="s">
        <v>1231</v>
      </c>
      <c r="G150" s="191"/>
      <c r="H150" s="191"/>
      <c r="I150" s="194"/>
      <c r="J150" s="206">
        <f>BK150</f>
        <v>0</v>
      </c>
      <c r="K150" s="191"/>
      <c r="L150" s="196"/>
      <c r="M150" s="197"/>
      <c r="N150" s="198"/>
      <c r="O150" s="198"/>
      <c r="P150" s="199">
        <f>SUM(P151:P156)</f>
        <v>0</v>
      </c>
      <c r="Q150" s="198"/>
      <c r="R150" s="199">
        <f>SUM(R151:R156)</f>
        <v>0</v>
      </c>
      <c r="S150" s="198"/>
      <c r="T150" s="200">
        <f>SUM(T151:T156)</f>
        <v>0.22440000000000002</v>
      </c>
      <c r="AR150" s="201" t="s">
        <v>79</v>
      </c>
      <c r="AT150" s="202" t="s">
        <v>69</v>
      </c>
      <c r="AU150" s="202" t="s">
        <v>77</v>
      </c>
      <c r="AY150" s="201" t="s">
        <v>361</v>
      </c>
      <c r="BK150" s="203">
        <f>SUM(BK151:BK156)</f>
        <v>0</v>
      </c>
    </row>
    <row r="151" spans="2:65" s="1" customFormat="1" ht="22.5" customHeight="1">
      <c r="B151" s="42"/>
      <c r="C151" s="207" t="s">
        <v>477</v>
      </c>
      <c r="D151" s="207" t="s">
        <v>363</v>
      </c>
      <c r="E151" s="208" t="s">
        <v>3815</v>
      </c>
      <c r="F151" s="209" t="s">
        <v>3816</v>
      </c>
      <c r="G151" s="210" t="s">
        <v>459</v>
      </c>
      <c r="H151" s="211">
        <v>22.44</v>
      </c>
      <c r="I151" s="212"/>
      <c r="J151" s="213">
        <f>ROUND(I151*H151,2)</f>
        <v>0</v>
      </c>
      <c r="K151" s="209" t="s">
        <v>367</v>
      </c>
      <c r="L151" s="62"/>
      <c r="M151" s="214" t="s">
        <v>21</v>
      </c>
      <c r="N151" s="215" t="s">
        <v>41</v>
      </c>
      <c r="O151" s="43"/>
      <c r="P151" s="216">
        <f>O151*H151</f>
        <v>0</v>
      </c>
      <c r="Q151" s="216">
        <v>0</v>
      </c>
      <c r="R151" s="216">
        <f>Q151*H151</f>
        <v>0</v>
      </c>
      <c r="S151" s="216">
        <v>0.01</v>
      </c>
      <c r="T151" s="217">
        <f>S151*H151</f>
        <v>0.22440000000000002</v>
      </c>
      <c r="AR151" s="25" t="s">
        <v>464</v>
      </c>
      <c r="AT151" s="25" t="s">
        <v>363</v>
      </c>
      <c r="AU151" s="25" t="s">
        <v>79</v>
      </c>
      <c r="AY151" s="25" t="s">
        <v>361</v>
      </c>
      <c r="BE151" s="218">
        <f>IF(N151="základní",J151,0)</f>
        <v>0</v>
      </c>
      <c r="BF151" s="218">
        <f>IF(N151="snížená",J151,0)</f>
        <v>0</v>
      </c>
      <c r="BG151" s="218">
        <f>IF(N151="zákl. přenesená",J151,0)</f>
        <v>0</v>
      </c>
      <c r="BH151" s="218">
        <f>IF(N151="sníž. přenesená",J151,0)</f>
        <v>0</v>
      </c>
      <c r="BI151" s="218">
        <f>IF(N151="nulová",J151,0)</f>
        <v>0</v>
      </c>
      <c r="BJ151" s="25" t="s">
        <v>77</v>
      </c>
      <c r="BK151" s="218">
        <f>ROUND(I151*H151,2)</f>
        <v>0</v>
      </c>
      <c r="BL151" s="25" t="s">
        <v>464</v>
      </c>
      <c r="BM151" s="25" t="s">
        <v>580</v>
      </c>
    </row>
    <row r="152" spans="2:65" s="1" customFormat="1" ht="13.5">
      <c r="B152" s="42"/>
      <c r="C152" s="64"/>
      <c r="D152" s="219" t="s">
        <v>369</v>
      </c>
      <c r="E152" s="64"/>
      <c r="F152" s="220" t="s">
        <v>3817</v>
      </c>
      <c r="G152" s="64"/>
      <c r="H152" s="64"/>
      <c r="I152" s="175"/>
      <c r="J152" s="64"/>
      <c r="K152" s="64"/>
      <c r="L152" s="62"/>
      <c r="M152" s="221"/>
      <c r="N152" s="43"/>
      <c r="O152" s="43"/>
      <c r="P152" s="43"/>
      <c r="Q152" s="43"/>
      <c r="R152" s="43"/>
      <c r="S152" s="43"/>
      <c r="T152" s="79"/>
      <c r="AT152" s="25" t="s">
        <v>369</v>
      </c>
      <c r="AU152" s="25" t="s">
        <v>79</v>
      </c>
    </row>
    <row r="153" spans="2:65" s="12" customFormat="1" ht="13.5">
      <c r="B153" s="222"/>
      <c r="C153" s="223"/>
      <c r="D153" s="219" t="s">
        <v>371</v>
      </c>
      <c r="E153" s="224" t="s">
        <v>21</v>
      </c>
      <c r="F153" s="225" t="s">
        <v>3761</v>
      </c>
      <c r="G153" s="223"/>
      <c r="H153" s="226" t="s">
        <v>21</v>
      </c>
      <c r="I153" s="227"/>
      <c r="J153" s="223"/>
      <c r="K153" s="223"/>
      <c r="L153" s="228"/>
      <c r="M153" s="229"/>
      <c r="N153" s="230"/>
      <c r="O153" s="230"/>
      <c r="P153" s="230"/>
      <c r="Q153" s="230"/>
      <c r="R153" s="230"/>
      <c r="S153" s="230"/>
      <c r="T153" s="231"/>
      <c r="AT153" s="232" t="s">
        <v>371</v>
      </c>
      <c r="AU153" s="232" t="s">
        <v>79</v>
      </c>
      <c r="AV153" s="12" t="s">
        <v>77</v>
      </c>
      <c r="AW153" s="12" t="s">
        <v>33</v>
      </c>
      <c r="AX153" s="12" t="s">
        <v>70</v>
      </c>
      <c r="AY153" s="232" t="s">
        <v>361</v>
      </c>
    </row>
    <row r="154" spans="2:65" s="12" customFormat="1" ht="13.5">
      <c r="B154" s="222"/>
      <c r="C154" s="223"/>
      <c r="D154" s="219" t="s">
        <v>371</v>
      </c>
      <c r="E154" s="224" t="s">
        <v>21</v>
      </c>
      <c r="F154" s="225" t="s">
        <v>171</v>
      </c>
      <c r="G154" s="223"/>
      <c r="H154" s="226" t="s">
        <v>21</v>
      </c>
      <c r="I154" s="227"/>
      <c r="J154" s="223"/>
      <c r="K154" s="223"/>
      <c r="L154" s="228"/>
      <c r="M154" s="229"/>
      <c r="N154" s="230"/>
      <c r="O154" s="230"/>
      <c r="P154" s="230"/>
      <c r="Q154" s="230"/>
      <c r="R154" s="230"/>
      <c r="S154" s="230"/>
      <c r="T154" s="231"/>
      <c r="AT154" s="232" t="s">
        <v>371</v>
      </c>
      <c r="AU154" s="232" t="s">
        <v>79</v>
      </c>
      <c r="AV154" s="12" t="s">
        <v>77</v>
      </c>
      <c r="AW154" s="12" t="s">
        <v>33</v>
      </c>
      <c r="AX154" s="12" t="s">
        <v>70</v>
      </c>
      <c r="AY154" s="232" t="s">
        <v>361</v>
      </c>
    </row>
    <row r="155" spans="2:65" s="13" customFormat="1" ht="13.5">
      <c r="B155" s="233"/>
      <c r="C155" s="234"/>
      <c r="D155" s="219" t="s">
        <v>371</v>
      </c>
      <c r="E155" s="245" t="s">
        <v>21</v>
      </c>
      <c r="F155" s="246" t="s">
        <v>3818</v>
      </c>
      <c r="G155" s="234"/>
      <c r="H155" s="247">
        <v>22.44</v>
      </c>
      <c r="I155" s="239"/>
      <c r="J155" s="234"/>
      <c r="K155" s="234"/>
      <c r="L155" s="240"/>
      <c r="M155" s="241"/>
      <c r="N155" s="242"/>
      <c r="O155" s="242"/>
      <c r="P155" s="242"/>
      <c r="Q155" s="242"/>
      <c r="R155" s="242"/>
      <c r="S155" s="242"/>
      <c r="T155" s="243"/>
      <c r="AT155" s="244" t="s">
        <v>371</v>
      </c>
      <c r="AU155" s="244" t="s">
        <v>79</v>
      </c>
      <c r="AV155" s="13" t="s">
        <v>79</v>
      </c>
      <c r="AW155" s="13" t="s">
        <v>33</v>
      </c>
      <c r="AX155" s="13" t="s">
        <v>70</v>
      </c>
      <c r="AY155" s="244" t="s">
        <v>361</v>
      </c>
    </row>
    <row r="156" spans="2:65" s="14" customFormat="1" ht="13.5">
      <c r="B156" s="248"/>
      <c r="C156" s="249"/>
      <c r="D156" s="219" t="s">
        <v>371</v>
      </c>
      <c r="E156" s="259" t="s">
        <v>21</v>
      </c>
      <c r="F156" s="260" t="s">
        <v>392</v>
      </c>
      <c r="G156" s="249"/>
      <c r="H156" s="261">
        <v>22.44</v>
      </c>
      <c r="I156" s="253"/>
      <c r="J156" s="249"/>
      <c r="K156" s="249"/>
      <c r="L156" s="254"/>
      <c r="M156" s="255"/>
      <c r="N156" s="256"/>
      <c r="O156" s="256"/>
      <c r="P156" s="256"/>
      <c r="Q156" s="256"/>
      <c r="R156" s="256"/>
      <c r="S156" s="256"/>
      <c r="T156" s="257"/>
      <c r="AT156" s="258" t="s">
        <v>371</v>
      </c>
      <c r="AU156" s="258" t="s">
        <v>79</v>
      </c>
      <c r="AV156" s="14" t="s">
        <v>147</v>
      </c>
      <c r="AW156" s="14" t="s">
        <v>33</v>
      </c>
      <c r="AX156" s="14" t="s">
        <v>77</v>
      </c>
      <c r="AY156" s="258" t="s">
        <v>361</v>
      </c>
    </row>
    <row r="157" spans="2:65" s="11" customFormat="1" ht="29.85" customHeight="1">
      <c r="B157" s="190"/>
      <c r="C157" s="191"/>
      <c r="D157" s="204" t="s">
        <v>69</v>
      </c>
      <c r="E157" s="205" t="s">
        <v>1794</v>
      </c>
      <c r="F157" s="205" t="s">
        <v>1795</v>
      </c>
      <c r="G157" s="191"/>
      <c r="H157" s="191"/>
      <c r="I157" s="194"/>
      <c r="J157" s="206">
        <f>BK157</f>
        <v>0</v>
      </c>
      <c r="K157" s="191"/>
      <c r="L157" s="196"/>
      <c r="M157" s="197"/>
      <c r="N157" s="198"/>
      <c r="O157" s="198"/>
      <c r="P157" s="199">
        <f>SUM(P158:P163)</f>
        <v>0</v>
      </c>
      <c r="Q157" s="198"/>
      <c r="R157" s="199">
        <f>SUM(R158:R163)</f>
        <v>0</v>
      </c>
      <c r="S157" s="198"/>
      <c r="T157" s="200">
        <f>SUM(T158:T163)</f>
        <v>3.0239999999999996</v>
      </c>
      <c r="AR157" s="201" t="s">
        <v>79</v>
      </c>
      <c r="AT157" s="202" t="s">
        <v>69</v>
      </c>
      <c r="AU157" s="202" t="s">
        <v>77</v>
      </c>
      <c r="AY157" s="201" t="s">
        <v>361</v>
      </c>
      <c r="BK157" s="203">
        <f>SUM(BK158:BK163)</f>
        <v>0</v>
      </c>
    </row>
    <row r="158" spans="2:65" s="1" customFormat="1" ht="22.5" customHeight="1">
      <c r="B158" s="42"/>
      <c r="C158" s="207" t="s">
        <v>485</v>
      </c>
      <c r="D158" s="207" t="s">
        <v>363</v>
      </c>
      <c r="E158" s="208" t="s">
        <v>3819</v>
      </c>
      <c r="F158" s="209" t="s">
        <v>3820</v>
      </c>
      <c r="G158" s="210" t="s">
        <v>459</v>
      </c>
      <c r="H158" s="211">
        <v>168</v>
      </c>
      <c r="I158" s="212"/>
      <c r="J158" s="213">
        <f>ROUND(I158*H158,2)</f>
        <v>0</v>
      </c>
      <c r="K158" s="209" t="s">
        <v>21</v>
      </c>
      <c r="L158" s="62"/>
      <c r="M158" s="214" t="s">
        <v>21</v>
      </c>
      <c r="N158" s="215" t="s">
        <v>41</v>
      </c>
      <c r="O158" s="43"/>
      <c r="P158" s="216">
        <f>O158*H158</f>
        <v>0</v>
      </c>
      <c r="Q158" s="216">
        <v>0</v>
      </c>
      <c r="R158" s="216">
        <f>Q158*H158</f>
        <v>0</v>
      </c>
      <c r="S158" s="216">
        <v>1.7999999999999999E-2</v>
      </c>
      <c r="T158" s="217">
        <f>S158*H158</f>
        <v>3.0239999999999996</v>
      </c>
      <c r="AR158" s="25" t="s">
        <v>464</v>
      </c>
      <c r="AT158" s="25" t="s">
        <v>363</v>
      </c>
      <c r="AU158" s="25" t="s">
        <v>79</v>
      </c>
      <c r="AY158" s="25" t="s">
        <v>361</v>
      </c>
      <c r="BE158" s="218">
        <f>IF(N158="základní",J158,0)</f>
        <v>0</v>
      </c>
      <c r="BF158" s="218">
        <f>IF(N158="snížená",J158,0)</f>
        <v>0</v>
      </c>
      <c r="BG158" s="218">
        <f>IF(N158="zákl. přenesená",J158,0)</f>
        <v>0</v>
      </c>
      <c r="BH158" s="218">
        <f>IF(N158="sníž. přenesená",J158,0)</f>
        <v>0</v>
      </c>
      <c r="BI158" s="218">
        <f>IF(N158="nulová",J158,0)</f>
        <v>0</v>
      </c>
      <c r="BJ158" s="25" t="s">
        <v>77</v>
      </c>
      <c r="BK158" s="218">
        <f>ROUND(I158*H158,2)</f>
        <v>0</v>
      </c>
      <c r="BL158" s="25" t="s">
        <v>464</v>
      </c>
      <c r="BM158" s="25" t="s">
        <v>595</v>
      </c>
    </row>
    <row r="159" spans="2:65" s="1" customFormat="1" ht="13.5">
      <c r="B159" s="42"/>
      <c r="C159" s="64"/>
      <c r="D159" s="219" t="s">
        <v>369</v>
      </c>
      <c r="E159" s="64"/>
      <c r="F159" s="220" t="s">
        <v>3820</v>
      </c>
      <c r="G159" s="64"/>
      <c r="H159" s="64"/>
      <c r="I159" s="175"/>
      <c r="J159" s="64"/>
      <c r="K159" s="64"/>
      <c r="L159" s="62"/>
      <c r="M159" s="221"/>
      <c r="N159" s="43"/>
      <c r="O159" s="43"/>
      <c r="P159" s="43"/>
      <c r="Q159" s="43"/>
      <c r="R159" s="43"/>
      <c r="S159" s="43"/>
      <c r="T159" s="79"/>
      <c r="AT159" s="25" t="s">
        <v>369</v>
      </c>
      <c r="AU159" s="25" t="s">
        <v>79</v>
      </c>
    </row>
    <row r="160" spans="2:65" s="12" customFormat="1" ht="13.5">
      <c r="B160" s="222"/>
      <c r="C160" s="223"/>
      <c r="D160" s="219" t="s">
        <v>371</v>
      </c>
      <c r="E160" s="224" t="s">
        <v>21</v>
      </c>
      <c r="F160" s="225" t="s">
        <v>3761</v>
      </c>
      <c r="G160" s="223"/>
      <c r="H160" s="226" t="s">
        <v>21</v>
      </c>
      <c r="I160" s="227"/>
      <c r="J160" s="223"/>
      <c r="K160" s="223"/>
      <c r="L160" s="228"/>
      <c r="M160" s="229"/>
      <c r="N160" s="230"/>
      <c r="O160" s="230"/>
      <c r="P160" s="230"/>
      <c r="Q160" s="230"/>
      <c r="R160" s="230"/>
      <c r="S160" s="230"/>
      <c r="T160" s="231"/>
      <c r="AT160" s="232" t="s">
        <v>371</v>
      </c>
      <c r="AU160" s="232" t="s">
        <v>79</v>
      </c>
      <c r="AV160" s="12" t="s">
        <v>77</v>
      </c>
      <c r="AW160" s="12" t="s">
        <v>33</v>
      </c>
      <c r="AX160" s="12" t="s">
        <v>70</v>
      </c>
      <c r="AY160" s="232" t="s">
        <v>361</v>
      </c>
    </row>
    <row r="161" spans="2:51" s="12" customFormat="1" ht="13.5">
      <c r="B161" s="222"/>
      <c r="C161" s="223"/>
      <c r="D161" s="219" t="s">
        <v>371</v>
      </c>
      <c r="E161" s="224" t="s">
        <v>21</v>
      </c>
      <c r="F161" s="225" t="s">
        <v>3774</v>
      </c>
      <c r="G161" s="223"/>
      <c r="H161" s="226" t="s">
        <v>21</v>
      </c>
      <c r="I161" s="227"/>
      <c r="J161" s="223"/>
      <c r="K161" s="223"/>
      <c r="L161" s="228"/>
      <c r="M161" s="229"/>
      <c r="N161" s="230"/>
      <c r="O161" s="230"/>
      <c r="P161" s="230"/>
      <c r="Q161" s="230"/>
      <c r="R161" s="230"/>
      <c r="S161" s="230"/>
      <c r="T161" s="231"/>
      <c r="AT161" s="232" t="s">
        <v>371</v>
      </c>
      <c r="AU161" s="232" t="s">
        <v>79</v>
      </c>
      <c r="AV161" s="12" t="s">
        <v>77</v>
      </c>
      <c r="AW161" s="12" t="s">
        <v>33</v>
      </c>
      <c r="AX161" s="12" t="s">
        <v>70</v>
      </c>
      <c r="AY161" s="232" t="s">
        <v>361</v>
      </c>
    </row>
    <row r="162" spans="2:51" s="13" customFormat="1" ht="13.5">
      <c r="B162" s="233"/>
      <c r="C162" s="234"/>
      <c r="D162" s="219" t="s">
        <v>371</v>
      </c>
      <c r="E162" s="245" t="s">
        <v>21</v>
      </c>
      <c r="F162" s="246" t="s">
        <v>3821</v>
      </c>
      <c r="G162" s="234"/>
      <c r="H162" s="247">
        <v>168</v>
      </c>
      <c r="I162" s="239"/>
      <c r="J162" s="234"/>
      <c r="K162" s="234"/>
      <c r="L162" s="240"/>
      <c r="M162" s="241"/>
      <c r="N162" s="242"/>
      <c r="O162" s="242"/>
      <c r="P162" s="242"/>
      <c r="Q162" s="242"/>
      <c r="R162" s="242"/>
      <c r="S162" s="242"/>
      <c r="T162" s="243"/>
      <c r="AT162" s="244" t="s">
        <v>371</v>
      </c>
      <c r="AU162" s="244" t="s">
        <v>79</v>
      </c>
      <c r="AV162" s="13" t="s">
        <v>79</v>
      </c>
      <c r="AW162" s="13" t="s">
        <v>33</v>
      </c>
      <c r="AX162" s="13" t="s">
        <v>70</v>
      </c>
      <c r="AY162" s="244" t="s">
        <v>361</v>
      </c>
    </row>
    <row r="163" spans="2:51" s="14" customFormat="1" ht="13.5">
      <c r="B163" s="248"/>
      <c r="C163" s="249"/>
      <c r="D163" s="219" t="s">
        <v>371</v>
      </c>
      <c r="E163" s="259" t="s">
        <v>21</v>
      </c>
      <c r="F163" s="260" t="s">
        <v>392</v>
      </c>
      <c r="G163" s="249"/>
      <c r="H163" s="261">
        <v>168</v>
      </c>
      <c r="I163" s="253"/>
      <c r="J163" s="249"/>
      <c r="K163" s="249"/>
      <c r="L163" s="254"/>
      <c r="M163" s="295"/>
      <c r="N163" s="296"/>
      <c r="O163" s="296"/>
      <c r="P163" s="296"/>
      <c r="Q163" s="296"/>
      <c r="R163" s="296"/>
      <c r="S163" s="296"/>
      <c r="T163" s="297"/>
      <c r="AT163" s="258" t="s">
        <v>371</v>
      </c>
      <c r="AU163" s="258" t="s">
        <v>79</v>
      </c>
      <c r="AV163" s="14" t="s">
        <v>147</v>
      </c>
      <c r="AW163" s="14" t="s">
        <v>33</v>
      </c>
      <c r="AX163" s="14" t="s">
        <v>77</v>
      </c>
      <c r="AY163" s="258" t="s">
        <v>361</v>
      </c>
    </row>
    <row r="164" spans="2:51" s="1" customFormat="1" ht="6.95" customHeight="1">
      <c r="B164" s="57"/>
      <c r="C164" s="58"/>
      <c r="D164" s="58"/>
      <c r="E164" s="58"/>
      <c r="F164" s="58"/>
      <c r="G164" s="58"/>
      <c r="H164" s="58"/>
      <c r="I164" s="151"/>
      <c r="J164" s="58"/>
      <c r="K164" s="58"/>
      <c r="L164" s="62"/>
    </row>
  </sheetData>
  <sheetProtection algorithmName="SHA-512" hashValue="kMZqBvrzAaPKVDrHrObDJsjsQz7LKinR/XMZ3F5KoAXyw48vzCNRo0gjjyi+rzijwwDSwKK0GWjMcLrsMQBQLQ==" saltValue="Qp0D3FALVPNnCQVCROZ0Vg==" spinCount="100000" sheet="1" objects="1" scenarios="1" formatCells="0" formatColumns="0" formatRows="0" sort="0" autoFilter="0"/>
  <autoFilter ref="C94:K163" xr:uid="{00000000-0009-0000-0000-00000F000000}"/>
  <mergeCells count="15">
    <mergeCell ref="E85:H85"/>
    <mergeCell ref="E83:H83"/>
    <mergeCell ref="E87:H87"/>
    <mergeCell ref="G1:H1"/>
    <mergeCell ref="L2:V2"/>
    <mergeCell ref="E49:H49"/>
    <mergeCell ref="E53:H53"/>
    <mergeCell ref="E51:H51"/>
    <mergeCell ref="E55:H55"/>
    <mergeCell ref="E81:H81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0F00-000000000000}"/>
    <hyperlink ref="G1:H1" location="C62" display="2) Rekapitulace" xr:uid="{00000000-0004-0000-0F00-000001000000}"/>
    <hyperlink ref="J1" location="C94" display="3) Soupis prací" xr:uid="{00000000-0004-0000-0F00-000002000000}"/>
    <hyperlink ref="L1:V1" location="'Rekapitulace stavby'!C2" display="Rekapitulace stavby" xr:uid="{00000000-0004-0000-0F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BR158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151</v>
      </c>
      <c r="AZ2" s="126" t="s">
        <v>3750</v>
      </c>
      <c r="BA2" s="126" t="s">
        <v>3751</v>
      </c>
      <c r="BB2" s="126" t="s">
        <v>21</v>
      </c>
      <c r="BC2" s="126" t="s">
        <v>3822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3754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3755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3823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ROUND(J94,2)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ROUND(SUM(BE94:BE157), 2)</f>
        <v>0</v>
      </c>
      <c r="G34" s="43"/>
      <c r="H34" s="43"/>
      <c r="I34" s="143">
        <v>0.21</v>
      </c>
      <c r="J34" s="142">
        <f>ROUND(ROUND((SUM(BE94:BE157)),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ROUND(SUM(BF94:BF157), 2)</f>
        <v>0</v>
      </c>
      <c r="G35" s="43"/>
      <c r="H35" s="43"/>
      <c r="I35" s="143">
        <v>0.15</v>
      </c>
      <c r="J35" s="142">
        <f>ROUND(ROUND((SUM(BF94:BF157)),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ROUND(SUM(BG94:BG157),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ROUND(SUM(BH94:BH157),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ROUND(SUM(BI94:BI157),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3754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3755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02 - Dílna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J94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J95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J96</f>
        <v>0</v>
      </c>
      <c r="K66" s="174"/>
    </row>
    <row r="67" spans="2:12" s="9" customFormat="1" ht="19.899999999999999" customHeight="1">
      <c r="B67" s="168"/>
      <c r="C67" s="169"/>
      <c r="D67" s="170" t="s">
        <v>326</v>
      </c>
      <c r="E67" s="171"/>
      <c r="F67" s="171"/>
      <c r="G67" s="171"/>
      <c r="H67" s="171"/>
      <c r="I67" s="172"/>
      <c r="J67" s="173">
        <f>J113</f>
        <v>0</v>
      </c>
      <c r="K67" s="174"/>
    </row>
    <row r="68" spans="2:12" s="9" customFormat="1" ht="19.899999999999999" customHeight="1">
      <c r="B68" s="168"/>
      <c r="C68" s="169"/>
      <c r="D68" s="170" t="s">
        <v>3757</v>
      </c>
      <c r="E68" s="171"/>
      <c r="F68" s="171"/>
      <c r="G68" s="171"/>
      <c r="H68" s="171"/>
      <c r="I68" s="172"/>
      <c r="J68" s="173">
        <f>J128</f>
        <v>0</v>
      </c>
      <c r="K68" s="174"/>
    </row>
    <row r="69" spans="2:12" s="8" customFormat="1" ht="24.95" customHeight="1">
      <c r="B69" s="161"/>
      <c r="C69" s="162"/>
      <c r="D69" s="163" t="s">
        <v>328</v>
      </c>
      <c r="E69" s="164"/>
      <c r="F69" s="164"/>
      <c r="G69" s="164"/>
      <c r="H69" s="164"/>
      <c r="I69" s="165"/>
      <c r="J69" s="166">
        <f>J150</f>
        <v>0</v>
      </c>
      <c r="K69" s="167"/>
    </row>
    <row r="70" spans="2:12" s="9" customFormat="1" ht="19.899999999999999" customHeight="1">
      <c r="B70" s="168"/>
      <c r="C70" s="169"/>
      <c r="D70" s="170" t="s">
        <v>330</v>
      </c>
      <c r="E70" s="171"/>
      <c r="F70" s="171"/>
      <c r="G70" s="171"/>
      <c r="H70" s="171"/>
      <c r="I70" s="172"/>
      <c r="J70" s="173">
        <f>J151</f>
        <v>0</v>
      </c>
      <c r="K70" s="174"/>
    </row>
    <row r="71" spans="2:12" s="1" customFormat="1" ht="21.75" customHeight="1">
      <c r="B71" s="42"/>
      <c r="C71" s="43"/>
      <c r="D71" s="43"/>
      <c r="E71" s="43"/>
      <c r="F71" s="43"/>
      <c r="G71" s="43"/>
      <c r="H71" s="43"/>
      <c r="I71" s="129"/>
      <c r="J71" s="43"/>
      <c r="K71" s="46"/>
    </row>
    <row r="72" spans="2:12" s="1" customFormat="1" ht="6.95" customHeight="1">
      <c r="B72" s="57"/>
      <c r="C72" s="58"/>
      <c r="D72" s="58"/>
      <c r="E72" s="58"/>
      <c r="F72" s="58"/>
      <c r="G72" s="58"/>
      <c r="H72" s="58"/>
      <c r="I72" s="151"/>
      <c r="J72" s="58"/>
      <c r="K72" s="59"/>
    </row>
    <row r="76" spans="2:12" s="1" customFormat="1" ht="6.95" customHeight="1">
      <c r="B76" s="60"/>
      <c r="C76" s="61"/>
      <c r="D76" s="61"/>
      <c r="E76" s="61"/>
      <c r="F76" s="61"/>
      <c r="G76" s="61"/>
      <c r="H76" s="61"/>
      <c r="I76" s="154"/>
      <c r="J76" s="61"/>
      <c r="K76" s="61"/>
      <c r="L76" s="62"/>
    </row>
    <row r="77" spans="2:12" s="1" customFormat="1" ht="36.950000000000003" customHeight="1">
      <c r="B77" s="42"/>
      <c r="C77" s="63" t="s">
        <v>345</v>
      </c>
      <c r="D77" s="64"/>
      <c r="E77" s="64"/>
      <c r="F77" s="64"/>
      <c r="G77" s="64"/>
      <c r="H77" s="64"/>
      <c r="I77" s="175"/>
      <c r="J77" s="64"/>
      <c r="K77" s="64"/>
      <c r="L77" s="62"/>
    </row>
    <row r="78" spans="2:12" s="1" customFormat="1" ht="6.95" customHeight="1">
      <c r="B78" s="42"/>
      <c r="C78" s="64"/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14.45" customHeight="1">
      <c r="B79" s="42"/>
      <c r="C79" s="66" t="s">
        <v>18</v>
      </c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22.5" customHeight="1">
      <c r="B80" s="42"/>
      <c r="C80" s="64"/>
      <c r="D80" s="64"/>
      <c r="E80" s="423" t="str">
        <f>E7</f>
        <v>Transformace ÚSP pro mládež Kvasiny – výstavba v lokalitě Kostelec nad Orlicí 2</v>
      </c>
      <c r="F80" s="424"/>
      <c r="G80" s="424"/>
      <c r="H80" s="424"/>
      <c r="I80" s="175"/>
      <c r="J80" s="64"/>
      <c r="K80" s="64"/>
      <c r="L80" s="62"/>
    </row>
    <row r="81" spans="2:63">
      <c r="B81" s="29"/>
      <c r="C81" s="66" t="s">
        <v>237</v>
      </c>
      <c r="D81" s="176"/>
      <c r="E81" s="176"/>
      <c r="F81" s="176"/>
      <c r="G81" s="176"/>
      <c r="H81" s="176"/>
      <c r="J81" s="176"/>
      <c r="K81" s="176"/>
      <c r="L81" s="177"/>
    </row>
    <row r="82" spans="2:63" ht="22.5" customHeight="1">
      <c r="B82" s="29"/>
      <c r="C82" s="176"/>
      <c r="D82" s="176"/>
      <c r="E82" s="423" t="s">
        <v>3753</v>
      </c>
      <c r="F82" s="427"/>
      <c r="G82" s="427"/>
      <c r="H82" s="427"/>
      <c r="J82" s="176"/>
      <c r="K82" s="176"/>
      <c r="L82" s="177"/>
    </row>
    <row r="83" spans="2:63">
      <c r="B83" s="29"/>
      <c r="C83" s="66" t="s">
        <v>243</v>
      </c>
      <c r="D83" s="176"/>
      <c r="E83" s="176"/>
      <c r="F83" s="176"/>
      <c r="G83" s="176"/>
      <c r="H83" s="176"/>
      <c r="J83" s="176"/>
      <c r="K83" s="176"/>
      <c r="L83" s="177"/>
    </row>
    <row r="84" spans="2:63" s="1" customFormat="1" ht="22.5" customHeight="1">
      <c r="B84" s="42"/>
      <c r="C84" s="64"/>
      <c r="D84" s="64"/>
      <c r="E84" s="425" t="s">
        <v>3754</v>
      </c>
      <c r="F84" s="426"/>
      <c r="G84" s="426"/>
      <c r="H84" s="426"/>
      <c r="I84" s="175"/>
      <c r="J84" s="64"/>
      <c r="K84" s="64"/>
      <c r="L84" s="62"/>
    </row>
    <row r="85" spans="2:63" s="1" customFormat="1" ht="14.45" customHeight="1">
      <c r="B85" s="42"/>
      <c r="C85" s="66" t="s">
        <v>3755</v>
      </c>
      <c r="D85" s="64"/>
      <c r="E85" s="64"/>
      <c r="F85" s="64"/>
      <c r="G85" s="64"/>
      <c r="H85" s="64"/>
      <c r="I85" s="175"/>
      <c r="J85" s="64"/>
      <c r="K85" s="64"/>
      <c r="L85" s="62"/>
    </row>
    <row r="86" spans="2:63" s="1" customFormat="1" ht="23.25" customHeight="1">
      <c r="B86" s="42"/>
      <c r="C86" s="64"/>
      <c r="D86" s="64"/>
      <c r="E86" s="394" t="str">
        <f>E13</f>
        <v>02 - Dílna</v>
      </c>
      <c r="F86" s="426"/>
      <c r="G86" s="426"/>
      <c r="H86" s="426"/>
      <c r="I86" s="175"/>
      <c r="J86" s="64"/>
      <c r="K86" s="64"/>
      <c r="L86" s="62"/>
    </row>
    <row r="87" spans="2:63" s="1" customFormat="1" ht="6.95" customHeight="1">
      <c r="B87" s="42"/>
      <c r="C87" s="64"/>
      <c r="D87" s="64"/>
      <c r="E87" s="64"/>
      <c r="F87" s="64"/>
      <c r="G87" s="64"/>
      <c r="H87" s="64"/>
      <c r="I87" s="175"/>
      <c r="J87" s="64"/>
      <c r="K87" s="64"/>
      <c r="L87" s="62"/>
    </row>
    <row r="88" spans="2:63" s="1" customFormat="1" ht="18" customHeight="1">
      <c r="B88" s="42"/>
      <c r="C88" s="66" t="s">
        <v>23</v>
      </c>
      <c r="D88" s="64"/>
      <c r="E88" s="64"/>
      <c r="F88" s="178" t="str">
        <f>F16</f>
        <v xml:space="preserve"> </v>
      </c>
      <c r="G88" s="64"/>
      <c r="H88" s="64"/>
      <c r="I88" s="179" t="s">
        <v>25</v>
      </c>
      <c r="J88" s="74" t="str">
        <f>IF(J16="","",J16)</f>
        <v>11. 5. 2017</v>
      </c>
      <c r="K88" s="64"/>
      <c r="L88" s="62"/>
    </row>
    <row r="89" spans="2:63" s="1" customFormat="1" ht="6.9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3" s="1" customFormat="1">
      <c r="B90" s="42"/>
      <c r="C90" s="66" t="s">
        <v>27</v>
      </c>
      <c r="D90" s="64"/>
      <c r="E90" s="64"/>
      <c r="F90" s="178" t="str">
        <f>E19</f>
        <v xml:space="preserve"> </v>
      </c>
      <c r="G90" s="64"/>
      <c r="H90" s="64"/>
      <c r="I90" s="179" t="s">
        <v>32</v>
      </c>
      <c r="J90" s="178" t="str">
        <f>E25</f>
        <v xml:space="preserve"> </v>
      </c>
      <c r="K90" s="64"/>
      <c r="L90" s="62"/>
    </row>
    <row r="91" spans="2:63" s="1" customFormat="1" ht="14.45" customHeight="1">
      <c r="B91" s="42"/>
      <c r="C91" s="66" t="s">
        <v>30</v>
      </c>
      <c r="D91" s="64"/>
      <c r="E91" s="64"/>
      <c r="F91" s="178" t="str">
        <f>IF(E22="","",E22)</f>
        <v/>
      </c>
      <c r="G91" s="64"/>
      <c r="H91" s="64"/>
      <c r="I91" s="175"/>
      <c r="J91" s="64"/>
      <c r="K91" s="64"/>
      <c r="L91" s="62"/>
    </row>
    <row r="92" spans="2:63" s="1" customFormat="1" ht="10.35" customHeight="1">
      <c r="B92" s="42"/>
      <c r="C92" s="64"/>
      <c r="D92" s="64"/>
      <c r="E92" s="64"/>
      <c r="F92" s="64"/>
      <c r="G92" s="64"/>
      <c r="H92" s="64"/>
      <c r="I92" s="175"/>
      <c r="J92" s="64"/>
      <c r="K92" s="64"/>
      <c r="L92" s="62"/>
    </row>
    <row r="93" spans="2:63" s="10" customFormat="1" ht="29.25" customHeight="1">
      <c r="B93" s="180"/>
      <c r="C93" s="181" t="s">
        <v>346</v>
      </c>
      <c r="D93" s="182" t="s">
        <v>55</v>
      </c>
      <c r="E93" s="182" t="s">
        <v>51</v>
      </c>
      <c r="F93" s="182" t="s">
        <v>347</v>
      </c>
      <c r="G93" s="182" t="s">
        <v>348</v>
      </c>
      <c r="H93" s="182" t="s">
        <v>349</v>
      </c>
      <c r="I93" s="183" t="s">
        <v>350</v>
      </c>
      <c r="J93" s="182" t="s">
        <v>317</v>
      </c>
      <c r="K93" s="184" t="s">
        <v>351</v>
      </c>
      <c r="L93" s="185"/>
      <c r="M93" s="82" t="s">
        <v>352</v>
      </c>
      <c r="N93" s="83" t="s">
        <v>40</v>
      </c>
      <c r="O93" s="83" t="s">
        <v>353</v>
      </c>
      <c r="P93" s="83" t="s">
        <v>354</v>
      </c>
      <c r="Q93" s="83" t="s">
        <v>355</v>
      </c>
      <c r="R93" s="83" t="s">
        <v>356</v>
      </c>
      <c r="S93" s="83" t="s">
        <v>357</v>
      </c>
      <c r="T93" s="84" t="s">
        <v>358</v>
      </c>
    </row>
    <row r="94" spans="2:63" s="1" customFormat="1" ht="29.25" customHeight="1">
      <c r="B94" s="42"/>
      <c r="C94" s="88" t="s">
        <v>318</v>
      </c>
      <c r="D94" s="64"/>
      <c r="E94" s="64"/>
      <c r="F94" s="64"/>
      <c r="G94" s="64"/>
      <c r="H94" s="64"/>
      <c r="I94" s="175"/>
      <c r="J94" s="186">
        <f>BK94</f>
        <v>0</v>
      </c>
      <c r="K94" s="64"/>
      <c r="L94" s="62"/>
      <c r="M94" s="85"/>
      <c r="N94" s="86"/>
      <c r="O94" s="86"/>
      <c r="P94" s="187">
        <f>P95+P150</f>
        <v>0</v>
      </c>
      <c r="Q94" s="86"/>
      <c r="R94" s="187">
        <f>R95+R150</f>
        <v>0</v>
      </c>
      <c r="S94" s="86"/>
      <c r="T94" s="188">
        <f>T95+T150</f>
        <v>108.36323</v>
      </c>
      <c r="AT94" s="25" t="s">
        <v>69</v>
      </c>
      <c r="AU94" s="25" t="s">
        <v>319</v>
      </c>
      <c r="BK94" s="189">
        <f>BK95+BK150</f>
        <v>0</v>
      </c>
    </row>
    <row r="95" spans="2:63" s="11" customFormat="1" ht="37.35" customHeight="1">
      <c r="B95" s="190"/>
      <c r="C95" s="191"/>
      <c r="D95" s="192" t="s">
        <v>69</v>
      </c>
      <c r="E95" s="193" t="s">
        <v>359</v>
      </c>
      <c r="F95" s="193" t="s">
        <v>360</v>
      </c>
      <c r="G95" s="191"/>
      <c r="H95" s="191"/>
      <c r="I95" s="194"/>
      <c r="J95" s="195">
        <f>BK95</f>
        <v>0</v>
      </c>
      <c r="K95" s="191"/>
      <c r="L95" s="196"/>
      <c r="M95" s="197"/>
      <c r="N95" s="198"/>
      <c r="O95" s="198"/>
      <c r="P95" s="199">
        <f>P96+P113+P128</f>
        <v>0</v>
      </c>
      <c r="Q95" s="198"/>
      <c r="R95" s="199">
        <f>R96+R113+R128</f>
        <v>0</v>
      </c>
      <c r="S95" s="198"/>
      <c r="T95" s="200">
        <f>T96+T113+T128</f>
        <v>107.37058</v>
      </c>
      <c r="AR95" s="201" t="s">
        <v>77</v>
      </c>
      <c r="AT95" s="202" t="s">
        <v>69</v>
      </c>
      <c r="AU95" s="202" t="s">
        <v>70</v>
      </c>
      <c r="AY95" s="201" t="s">
        <v>361</v>
      </c>
      <c r="BK95" s="203">
        <f>BK96+BK113+BK128</f>
        <v>0</v>
      </c>
    </row>
    <row r="96" spans="2:63" s="11" customFormat="1" ht="19.899999999999999" customHeight="1">
      <c r="B96" s="190"/>
      <c r="C96" s="191"/>
      <c r="D96" s="204" t="s">
        <v>69</v>
      </c>
      <c r="E96" s="205" t="s">
        <v>77</v>
      </c>
      <c r="F96" s="205" t="s">
        <v>362</v>
      </c>
      <c r="G96" s="191"/>
      <c r="H96" s="191"/>
      <c r="I96" s="194"/>
      <c r="J96" s="206">
        <f>BK96</f>
        <v>0</v>
      </c>
      <c r="K96" s="191"/>
      <c r="L96" s="196"/>
      <c r="M96" s="197"/>
      <c r="N96" s="198"/>
      <c r="O96" s="198"/>
      <c r="P96" s="199">
        <f>SUM(P97:P112)</f>
        <v>0</v>
      </c>
      <c r="Q96" s="198"/>
      <c r="R96" s="199">
        <f>SUM(R97:R112)</f>
        <v>0</v>
      </c>
      <c r="S96" s="198"/>
      <c r="T96" s="200">
        <f>SUM(T97:T112)</f>
        <v>5.5195699999999999</v>
      </c>
      <c r="AR96" s="201" t="s">
        <v>77</v>
      </c>
      <c r="AT96" s="202" t="s">
        <v>69</v>
      </c>
      <c r="AU96" s="202" t="s">
        <v>77</v>
      </c>
      <c r="AY96" s="201" t="s">
        <v>361</v>
      </c>
      <c r="BK96" s="203">
        <f>SUM(BK97:BK112)</f>
        <v>0</v>
      </c>
    </row>
    <row r="97" spans="2:65" s="1" customFormat="1" ht="22.5" customHeight="1">
      <c r="B97" s="42"/>
      <c r="C97" s="207" t="s">
        <v>77</v>
      </c>
      <c r="D97" s="207" t="s">
        <v>363</v>
      </c>
      <c r="E97" s="208" t="s">
        <v>3758</v>
      </c>
      <c r="F97" s="209" t="s">
        <v>3759</v>
      </c>
      <c r="G97" s="210" t="s">
        <v>459</v>
      </c>
      <c r="H97" s="211">
        <v>19.033000000000001</v>
      </c>
      <c r="I97" s="212"/>
      <c r="J97" s="213">
        <f>ROUND(I97*H97,2)</f>
        <v>0</v>
      </c>
      <c r="K97" s="209" t="s">
        <v>367</v>
      </c>
      <c r="L97" s="62"/>
      <c r="M97" s="214" t="s">
        <v>21</v>
      </c>
      <c r="N97" s="215" t="s">
        <v>41</v>
      </c>
      <c r="O97" s="43"/>
      <c r="P97" s="216">
        <f>O97*H97</f>
        <v>0</v>
      </c>
      <c r="Q97" s="216">
        <v>0</v>
      </c>
      <c r="R97" s="216">
        <f>Q97*H97</f>
        <v>0</v>
      </c>
      <c r="S97" s="216">
        <v>0.28999999999999998</v>
      </c>
      <c r="T97" s="217">
        <f>S97*H97</f>
        <v>5.5195699999999999</v>
      </c>
      <c r="AR97" s="25" t="s">
        <v>147</v>
      </c>
      <c r="AT97" s="25" t="s">
        <v>363</v>
      </c>
      <c r="AU97" s="25" t="s">
        <v>79</v>
      </c>
      <c r="AY97" s="25" t="s">
        <v>361</v>
      </c>
      <c r="BE97" s="218">
        <f>IF(N97="základní",J97,0)</f>
        <v>0</v>
      </c>
      <c r="BF97" s="218">
        <f>IF(N97="snížená",J97,0)</f>
        <v>0</v>
      </c>
      <c r="BG97" s="218">
        <f>IF(N97="zákl. přenesená",J97,0)</f>
        <v>0</v>
      </c>
      <c r="BH97" s="218">
        <f>IF(N97="sníž. přenesená",J97,0)</f>
        <v>0</v>
      </c>
      <c r="BI97" s="218">
        <f>IF(N97="nulová",J97,0)</f>
        <v>0</v>
      </c>
      <c r="BJ97" s="25" t="s">
        <v>77</v>
      </c>
      <c r="BK97" s="218">
        <f>ROUND(I97*H97,2)</f>
        <v>0</v>
      </c>
      <c r="BL97" s="25" t="s">
        <v>147</v>
      </c>
      <c r="BM97" s="25" t="s">
        <v>79</v>
      </c>
    </row>
    <row r="98" spans="2:65" s="1" customFormat="1" ht="40.5">
      <c r="B98" s="42"/>
      <c r="C98" s="64"/>
      <c r="D98" s="219" t="s">
        <v>369</v>
      </c>
      <c r="E98" s="64"/>
      <c r="F98" s="220" t="s">
        <v>3760</v>
      </c>
      <c r="G98" s="64"/>
      <c r="H98" s="64"/>
      <c r="I98" s="175"/>
      <c r="J98" s="64"/>
      <c r="K98" s="64"/>
      <c r="L98" s="62"/>
      <c r="M98" s="221"/>
      <c r="N98" s="43"/>
      <c r="O98" s="43"/>
      <c r="P98" s="43"/>
      <c r="Q98" s="43"/>
      <c r="R98" s="43"/>
      <c r="S98" s="43"/>
      <c r="T98" s="79"/>
      <c r="AT98" s="25" t="s">
        <v>369</v>
      </c>
      <c r="AU98" s="25" t="s">
        <v>79</v>
      </c>
    </row>
    <row r="99" spans="2:65" s="12" customFormat="1" ht="13.5">
      <c r="B99" s="222"/>
      <c r="C99" s="223"/>
      <c r="D99" s="219" t="s">
        <v>371</v>
      </c>
      <c r="E99" s="224" t="s">
        <v>21</v>
      </c>
      <c r="F99" s="225" t="s">
        <v>3824</v>
      </c>
      <c r="G99" s="223"/>
      <c r="H99" s="226" t="s">
        <v>21</v>
      </c>
      <c r="I99" s="227"/>
      <c r="J99" s="223"/>
      <c r="K99" s="223"/>
      <c r="L99" s="228"/>
      <c r="M99" s="229"/>
      <c r="N99" s="230"/>
      <c r="O99" s="230"/>
      <c r="P99" s="230"/>
      <c r="Q99" s="230"/>
      <c r="R99" s="230"/>
      <c r="S99" s="230"/>
      <c r="T99" s="231"/>
      <c r="AT99" s="232" t="s">
        <v>371</v>
      </c>
      <c r="AU99" s="232" t="s">
        <v>79</v>
      </c>
      <c r="AV99" s="12" t="s">
        <v>77</v>
      </c>
      <c r="AW99" s="12" t="s">
        <v>33</v>
      </c>
      <c r="AX99" s="12" t="s">
        <v>70</v>
      </c>
      <c r="AY99" s="232" t="s">
        <v>361</v>
      </c>
    </row>
    <row r="100" spans="2:65" s="13" customFormat="1" ht="13.5">
      <c r="B100" s="233"/>
      <c r="C100" s="234"/>
      <c r="D100" s="219" t="s">
        <v>371</v>
      </c>
      <c r="E100" s="245" t="s">
        <v>21</v>
      </c>
      <c r="F100" s="246" t="s">
        <v>3825</v>
      </c>
      <c r="G100" s="234"/>
      <c r="H100" s="247">
        <v>19.033000000000001</v>
      </c>
      <c r="I100" s="239"/>
      <c r="J100" s="234"/>
      <c r="K100" s="234"/>
      <c r="L100" s="240"/>
      <c r="M100" s="241"/>
      <c r="N100" s="242"/>
      <c r="O100" s="242"/>
      <c r="P100" s="242"/>
      <c r="Q100" s="242"/>
      <c r="R100" s="242"/>
      <c r="S100" s="242"/>
      <c r="T100" s="243"/>
      <c r="AT100" s="244" t="s">
        <v>371</v>
      </c>
      <c r="AU100" s="244" t="s">
        <v>79</v>
      </c>
      <c r="AV100" s="13" t="s">
        <v>79</v>
      </c>
      <c r="AW100" s="13" t="s">
        <v>33</v>
      </c>
      <c r="AX100" s="13" t="s">
        <v>70</v>
      </c>
      <c r="AY100" s="244" t="s">
        <v>361</v>
      </c>
    </row>
    <row r="101" spans="2:65" s="14" customFormat="1" ht="13.5">
      <c r="B101" s="248"/>
      <c r="C101" s="249"/>
      <c r="D101" s="235" t="s">
        <v>371</v>
      </c>
      <c r="E101" s="250" t="s">
        <v>21</v>
      </c>
      <c r="F101" s="251" t="s">
        <v>392</v>
      </c>
      <c r="G101" s="249"/>
      <c r="H101" s="252">
        <v>19.033000000000001</v>
      </c>
      <c r="I101" s="253"/>
      <c r="J101" s="249"/>
      <c r="K101" s="249"/>
      <c r="L101" s="254"/>
      <c r="M101" s="255"/>
      <c r="N101" s="256"/>
      <c r="O101" s="256"/>
      <c r="P101" s="256"/>
      <c r="Q101" s="256"/>
      <c r="R101" s="256"/>
      <c r="S101" s="256"/>
      <c r="T101" s="257"/>
      <c r="AT101" s="258" t="s">
        <v>371</v>
      </c>
      <c r="AU101" s="258" t="s">
        <v>79</v>
      </c>
      <c r="AV101" s="14" t="s">
        <v>147</v>
      </c>
      <c r="AW101" s="14" t="s">
        <v>33</v>
      </c>
      <c r="AX101" s="14" t="s">
        <v>77</v>
      </c>
      <c r="AY101" s="258" t="s">
        <v>361</v>
      </c>
    </row>
    <row r="102" spans="2:65" s="1" customFormat="1" ht="22.5" customHeight="1">
      <c r="B102" s="42"/>
      <c r="C102" s="207" t="s">
        <v>79</v>
      </c>
      <c r="D102" s="207" t="s">
        <v>363</v>
      </c>
      <c r="E102" s="208" t="s">
        <v>452</v>
      </c>
      <c r="F102" s="209" t="s">
        <v>453</v>
      </c>
      <c r="G102" s="210" t="s">
        <v>366</v>
      </c>
      <c r="H102" s="211">
        <v>19</v>
      </c>
      <c r="I102" s="212"/>
      <c r="J102" s="213">
        <f>ROUND(I102*H102,2)</f>
        <v>0</v>
      </c>
      <c r="K102" s="209" t="s">
        <v>367</v>
      </c>
      <c r="L102" s="62"/>
      <c r="M102" s="214" t="s">
        <v>21</v>
      </c>
      <c r="N102" s="215" t="s">
        <v>41</v>
      </c>
      <c r="O102" s="43"/>
      <c r="P102" s="216">
        <f>O102*H102</f>
        <v>0</v>
      </c>
      <c r="Q102" s="216">
        <v>0</v>
      </c>
      <c r="R102" s="216">
        <f>Q102*H102</f>
        <v>0</v>
      </c>
      <c r="S102" s="216">
        <v>0</v>
      </c>
      <c r="T102" s="217">
        <f>S102*H102</f>
        <v>0</v>
      </c>
      <c r="AR102" s="25" t="s">
        <v>147</v>
      </c>
      <c r="AT102" s="25" t="s">
        <v>363</v>
      </c>
      <c r="AU102" s="25" t="s">
        <v>79</v>
      </c>
      <c r="AY102" s="25" t="s">
        <v>361</v>
      </c>
      <c r="BE102" s="218">
        <f>IF(N102="základní",J102,0)</f>
        <v>0</v>
      </c>
      <c r="BF102" s="218">
        <f>IF(N102="snížená",J102,0)</f>
        <v>0</v>
      </c>
      <c r="BG102" s="218">
        <f>IF(N102="zákl. přenesená",J102,0)</f>
        <v>0</v>
      </c>
      <c r="BH102" s="218">
        <f>IF(N102="sníž. přenesená",J102,0)</f>
        <v>0</v>
      </c>
      <c r="BI102" s="218">
        <f>IF(N102="nulová",J102,0)</f>
        <v>0</v>
      </c>
      <c r="BJ102" s="25" t="s">
        <v>77</v>
      </c>
      <c r="BK102" s="218">
        <f>ROUND(I102*H102,2)</f>
        <v>0</v>
      </c>
      <c r="BL102" s="25" t="s">
        <v>147</v>
      </c>
      <c r="BM102" s="25" t="s">
        <v>147</v>
      </c>
    </row>
    <row r="103" spans="2:65" s="1" customFormat="1" ht="27">
      <c r="B103" s="42"/>
      <c r="C103" s="64"/>
      <c r="D103" s="219" t="s">
        <v>369</v>
      </c>
      <c r="E103" s="64"/>
      <c r="F103" s="220" t="s">
        <v>455</v>
      </c>
      <c r="G103" s="64"/>
      <c r="H103" s="64"/>
      <c r="I103" s="175"/>
      <c r="J103" s="64"/>
      <c r="K103" s="64"/>
      <c r="L103" s="62"/>
      <c r="M103" s="221"/>
      <c r="N103" s="43"/>
      <c r="O103" s="43"/>
      <c r="P103" s="43"/>
      <c r="Q103" s="43"/>
      <c r="R103" s="43"/>
      <c r="S103" s="43"/>
      <c r="T103" s="79"/>
      <c r="AT103" s="25" t="s">
        <v>369</v>
      </c>
      <c r="AU103" s="25" t="s">
        <v>79</v>
      </c>
    </row>
    <row r="104" spans="2:65" s="12" customFormat="1" ht="13.5">
      <c r="B104" s="222"/>
      <c r="C104" s="223"/>
      <c r="D104" s="219" t="s">
        <v>371</v>
      </c>
      <c r="E104" s="224" t="s">
        <v>21</v>
      </c>
      <c r="F104" s="225" t="s">
        <v>3763</v>
      </c>
      <c r="G104" s="223"/>
      <c r="H104" s="226" t="s">
        <v>21</v>
      </c>
      <c r="I104" s="227"/>
      <c r="J104" s="223"/>
      <c r="K104" s="223"/>
      <c r="L104" s="228"/>
      <c r="M104" s="229"/>
      <c r="N104" s="230"/>
      <c r="O104" s="230"/>
      <c r="P104" s="230"/>
      <c r="Q104" s="230"/>
      <c r="R104" s="230"/>
      <c r="S104" s="230"/>
      <c r="T104" s="231"/>
      <c r="AT104" s="232" t="s">
        <v>371</v>
      </c>
      <c r="AU104" s="232" t="s">
        <v>79</v>
      </c>
      <c r="AV104" s="12" t="s">
        <v>77</v>
      </c>
      <c r="AW104" s="12" t="s">
        <v>33</v>
      </c>
      <c r="AX104" s="12" t="s">
        <v>70</v>
      </c>
      <c r="AY104" s="232" t="s">
        <v>361</v>
      </c>
    </row>
    <row r="105" spans="2:65" s="13" customFormat="1" ht="13.5">
      <c r="B105" s="233"/>
      <c r="C105" s="234"/>
      <c r="D105" s="219" t="s">
        <v>371</v>
      </c>
      <c r="E105" s="245" t="s">
        <v>21</v>
      </c>
      <c r="F105" s="246" t="s">
        <v>3826</v>
      </c>
      <c r="G105" s="234"/>
      <c r="H105" s="247">
        <v>19</v>
      </c>
      <c r="I105" s="239"/>
      <c r="J105" s="234"/>
      <c r="K105" s="234"/>
      <c r="L105" s="240"/>
      <c r="M105" s="241"/>
      <c r="N105" s="242"/>
      <c r="O105" s="242"/>
      <c r="P105" s="242"/>
      <c r="Q105" s="242"/>
      <c r="R105" s="242"/>
      <c r="S105" s="242"/>
      <c r="T105" s="243"/>
      <c r="AT105" s="244" t="s">
        <v>371</v>
      </c>
      <c r="AU105" s="244" t="s">
        <v>79</v>
      </c>
      <c r="AV105" s="13" t="s">
        <v>79</v>
      </c>
      <c r="AW105" s="13" t="s">
        <v>33</v>
      </c>
      <c r="AX105" s="13" t="s">
        <v>70</v>
      </c>
      <c r="AY105" s="244" t="s">
        <v>361</v>
      </c>
    </row>
    <row r="106" spans="2:65" s="14" customFormat="1" ht="13.5">
      <c r="B106" s="248"/>
      <c r="C106" s="249"/>
      <c r="D106" s="235" t="s">
        <v>371</v>
      </c>
      <c r="E106" s="250" t="s">
        <v>21</v>
      </c>
      <c r="F106" s="251" t="s">
        <v>392</v>
      </c>
      <c r="G106" s="249"/>
      <c r="H106" s="252">
        <v>19</v>
      </c>
      <c r="I106" s="253"/>
      <c r="J106" s="249"/>
      <c r="K106" s="249"/>
      <c r="L106" s="254"/>
      <c r="M106" s="255"/>
      <c r="N106" s="256"/>
      <c r="O106" s="256"/>
      <c r="P106" s="256"/>
      <c r="Q106" s="256"/>
      <c r="R106" s="256"/>
      <c r="S106" s="256"/>
      <c r="T106" s="257"/>
      <c r="AT106" s="258" t="s">
        <v>371</v>
      </c>
      <c r="AU106" s="258" t="s">
        <v>79</v>
      </c>
      <c r="AV106" s="14" t="s">
        <v>147</v>
      </c>
      <c r="AW106" s="14" t="s">
        <v>33</v>
      </c>
      <c r="AX106" s="14" t="s">
        <v>77</v>
      </c>
      <c r="AY106" s="258" t="s">
        <v>361</v>
      </c>
    </row>
    <row r="107" spans="2:65" s="1" customFormat="1" ht="22.5" customHeight="1">
      <c r="B107" s="42"/>
      <c r="C107" s="273" t="s">
        <v>87</v>
      </c>
      <c r="D107" s="273" t="s">
        <v>952</v>
      </c>
      <c r="E107" s="274" t="s">
        <v>3765</v>
      </c>
      <c r="F107" s="275" t="s">
        <v>3766</v>
      </c>
      <c r="G107" s="276" t="s">
        <v>366</v>
      </c>
      <c r="H107" s="277">
        <v>19</v>
      </c>
      <c r="I107" s="278"/>
      <c r="J107" s="279">
        <f>ROUND(I107*H107,2)</f>
        <v>0</v>
      </c>
      <c r="K107" s="275" t="s">
        <v>21</v>
      </c>
      <c r="L107" s="280"/>
      <c r="M107" s="281" t="s">
        <v>21</v>
      </c>
      <c r="N107" s="282" t="s">
        <v>41</v>
      </c>
      <c r="O107" s="43"/>
      <c r="P107" s="216">
        <f>O107*H107</f>
        <v>0</v>
      </c>
      <c r="Q107" s="216">
        <v>0</v>
      </c>
      <c r="R107" s="216">
        <f>Q107*H107</f>
        <v>0</v>
      </c>
      <c r="S107" s="216">
        <v>0</v>
      </c>
      <c r="T107" s="217">
        <f>S107*H107</f>
        <v>0</v>
      </c>
      <c r="AR107" s="25" t="s">
        <v>417</v>
      </c>
      <c r="AT107" s="25" t="s">
        <v>952</v>
      </c>
      <c r="AU107" s="25" t="s">
        <v>79</v>
      </c>
      <c r="AY107" s="25" t="s">
        <v>361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25" t="s">
        <v>77</v>
      </c>
      <c r="BK107" s="218">
        <f>ROUND(I107*H107,2)</f>
        <v>0</v>
      </c>
      <c r="BL107" s="25" t="s">
        <v>147</v>
      </c>
      <c r="BM107" s="25" t="s">
        <v>398</v>
      </c>
    </row>
    <row r="108" spans="2:65" s="1" customFormat="1" ht="13.5">
      <c r="B108" s="42"/>
      <c r="C108" s="64"/>
      <c r="D108" s="235" t="s">
        <v>369</v>
      </c>
      <c r="E108" s="64"/>
      <c r="F108" s="285" t="s">
        <v>3766</v>
      </c>
      <c r="G108" s="64"/>
      <c r="H108" s="64"/>
      <c r="I108" s="175"/>
      <c r="J108" s="64"/>
      <c r="K108" s="64"/>
      <c r="L108" s="62"/>
      <c r="M108" s="221"/>
      <c r="N108" s="43"/>
      <c r="O108" s="43"/>
      <c r="P108" s="43"/>
      <c r="Q108" s="43"/>
      <c r="R108" s="43"/>
      <c r="S108" s="43"/>
      <c r="T108" s="79"/>
      <c r="AT108" s="25" t="s">
        <v>369</v>
      </c>
      <c r="AU108" s="25" t="s">
        <v>79</v>
      </c>
    </row>
    <row r="109" spans="2:65" s="1" customFormat="1" ht="22.5" customHeight="1">
      <c r="B109" s="42"/>
      <c r="C109" s="207" t="s">
        <v>147</v>
      </c>
      <c r="D109" s="207" t="s">
        <v>363</v>
      </c>
      <c r="E109" s="208" t="s">
        <v>3224</v>
      </c>
      <c r="F109" s="209" t="s">
        <v>3225</v>
      </c>
      <c r="G109" s="210" t="s">
        <v>459</v>
      </c>
      <c r="H109" s="211">
        <v>159.60499999999999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440</v>
      </c>
    </row>
    <row r="110" spans="2:65" s="1" customFormat="1" ht="13.5">
      <c r="B110" s="42"/>
      <c r="C110" s="64"/>
      <c r="D110" s="219" t="s">
        <v>369</v>
      </c>
      <c r="E110" s="64"/>
      <c r="F110" s="220" t="s">
        <v>3227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3" customFormat="1" ht="13.5">
      <c r="B111" s="233"/>
      <c r="C111" s="234"/>
      <c r="D111" s="219" t="s">
        <v>371</v>
      </c>
      <c r="E111" s="245" t="s">
        <v>21</v>
      </c>
      <c r="F111" s="246" t="s">
        <v>3750</v>
      </c>
      <c r="G111" s="234"/>
      <c r="H111" s="247">
        <v>159.60499999999999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79</v>
      </c>
      <c r="AV111" s="13" t="s">
        <v>79</v>
      </c>
      <c r="AW111" s="13" t="s">
        <v>33</v>
      </c>
      <c r="AX111" s="13" t="s">
        <v>70</v>
      </c>
      <c r="AY111" s="244" t="s">
        <v>361</v>
      </c>
    </row>
    <row r="112" spans="2:65" s="14" customFormat="1" ht="13.5">
      <c r="B112" s="248"/>
      <c r="C112" s="249"/>
      <c r="D112" s="219" t="s">
        <v>371</v>
      </c>
      <c r="E112" s="259" t="s">
        <v>21</v>
      </c>
      <c r="F112" s="260" t="s">
        <v>392</v>
      </c>
      <c r="G112" s="249"/>
      <c r="H112" s="261">
        <v>159.60499999999999</v>
      </c>
      <c r="I112" s="253"/>
      <c r="J112" s="249"/>
      <c r="K112" s="249"/>
      <c r="L112" s="254"/>
      <c r="M112" s="255"/>
      <c r="N112" s="256"/>
      <c r="O112" s="256"/>
      <c r="P112" s="256"/>
      <c r="Q112" s="256"/>
      <c r="R112" s="256"/>
      <c r="S112" s="256"/>
      <c r="T112" s="257"/>
      <c r="AT112" s="258" t="s">
        <v>371</v>
      </c>
      <c r="AU112" s="258" t="s">
        <v>79</v>
      </c>
      <c r="AV112" s="14" t="s">
        <v>147</v>
      </c>
      <c r="AW112" s="14" t="s">
        <v>33</v>
      </c>
      <c r="AX112" s="14" t="s">
        <v>77</v>
      </c>
      <c r="AY112" s="258" t="s">
        <v>361</v>
      </c>
    </row>
    <row r="113" spans="2:65" s="11" customFormat="1" ht="29.85" customHeight="1">
      <c r="B113" s="190"/>
      <c r="C113" s="191"/>
      <c r="D113" s="204" t="s">
        <v>69</v>
      </c>
      <c r="E113" s="205" t="s">
        <v>424</v>
      </c>
      <c r="F113" s="205" t="s">
        <v>1100</v>
      </c>
      <c r="G113" s="191"/>
      <c r="H113" s="191"/>
      <c r="I113" s="194"/>
      <c r="J113" s="206">
        <f>BK113</f>
        <v>0</v>
      </c>
      <c r="K113" s="191"/>
      <c r="L113" s="196"/>
      <c r="M113" s="197"/>
      <c r="N113" s="198"/>
      <c r="O113" s="198"/>
      <c r="P113" s="199">
        <f>SUM(P114:P127)</f>
        <v>0</v>
      </c>
      <c r="Q113" s="198"/>
      <c r="R113" s="199">
        <f>SUM(R114:R127)</f>
        <v>0</v>
      </c>
      <c r="S113" s="198"/>
      <c r="T113" s="200">
        <f>SUM(T114:T127)</f>
        <v>101.85101</v>
      </c>
      <c r="AR113" s="201" t="s">
        <v>77</v>
      </c>
      <c r="AT113" s="202" t="s">
        <v>69</v>
      </c>
      <c r="AU113" s="202" t="s">
        <v>77</v>
      </c>
      <c r="AY113" s="201" t="s">
        <v>361</v>
      </c>
      <c r="BK113" s="203">
        <f>SUM(BK114:BK127)</f>
        <v>0</v>
      </c>
    </row>
    <row r="114" spans="2:65" s="1" customFormat="1" ht="31.5" customHeight="1">
      <c r="B114" s="42"/>
      <c r="C114" s="207" t="s">
        <v>287</v>
      </c>
      <c r="D114" s="207" t="s">
        <v>363</v>
      </c>
      <c r="E114" s="208" t="s">
        <v>3827</v>
      </c>
      <c r="F114" s="209" t="s">
        <v>3828</v>
      </c>
      <c r="G114" s="210" t="s">
        <v>366</v>
      </c>
      <c r="H114" s="211">
        <v>115.56</v>
      </c>
      <c r="I114" s="212"/>
      <c r="J114" s="213">
        <f>ROUND(I114*H114,2)</f>
        <v>0</v>
      </c>
      <c r="K114" s="209" t="s">
        <v>367</v>
      </c>
      <c r="L114" s="62"/>
      <c r="M114" s="214" t="s">
        <v>21</v>
      </c>
      <c r="N114" s="215" t="s">
        <v>41</v>
      </c>
      <c r="O114" s="43"/>
      <c r="P114" s="216">
        <f>O114*H114</f>
        <v>0</v>
      </c>
      <c r="Q114" s="216">
        <v>0</v>
      </c>
      <c r="R114" s="216">
        <f>Q114*H114</f>
        <v>0</v>
      </c>
      <c r="S114" s="216">
        <v>0.222</v>
      </c>
      <c r="T114" s="217">
        <f>S114*H114</f>
        <v>25.654320000000002</v>
      </c>
      <c r="AR114" s="25" t="s">
        <v>147</v>
      </c>
      <c r="AT114" s="25" t="s">
        <v>363</v>
      </c>
      <c r="AU114" s="25" t="s">
        <v>79</v>
      </c>
      <c r="AY114" s="25" t="s">
        <v>361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25" t="s">
        <v>77</v>
      </c>
      <c r="BK114" s="218">
        <f>ROUND(I114*H114,2)</f>
        <v>0</v>
      </c>
      <c r="BL114" s="25" t="s">
        <v>147</v>
      </c>
      <c r="BM114" s="25" t="s">
        <v>451</v>
      </c>
    </row>
    <row r="115" spans="2:65" s="1" customFormat="1" ht="27">
      <c r="B115" s="42"/>
      <c r="C115" s="64"/>
      <c r="D115" s="219" t="s">
        <v>369</v>
      </c>
      <c r="E115" s="64"/>
      <c r="F115" s="220" t="s">
        <v>3829</v>
      </c>
      <c r="G115" s="64"/>
      <c r="H115" s="64"/>
      <c r="I115" s="175"/>
      <c r="J115" s="64"/>
      <c r="K115" s="64"/>
      <c r="L115" s="62"/>
      <c r="M115" s="221"/>
      <c r="N115" s="43"/>
      <c r="O115" s="43"/>
      <c r="P115" s="43"/>
      <c r="Q115" s="43"/>
      <c r="R115" s="43"/>
      <c r="S115" s="43"/>
      <c r="T115" s="79"/>
      <c r="AT115" s="25" t="s">
        <v>369</v>
      </c>
      <c r="AU115" s="25" t="s">
        <v>79</v>
      </c>
    </row>
    <row r="116" spans="2:65" s="12" customFormat="1" ht="13.5">
      <c r="B116" s="222"/>
      <c r="C116" s="223"/>
      <c r="D116" s="219" t="s">
        <v>371</v>
      </c>
      <c r="E116" s="224" t="s">
        <v>21</v>
      </c>
      <c r="F116" s="225" t="s">
        <v>3824</v>
      </c>
      <c r="G116" s="223"/>
      <c r="H116" s="226" t="s">
        <v>21</v>
      </c>
      <c r="I116" s="227"/>
      <c r="J116" s="223"/>
      <c r="K116" s="223"/>
      <c r="L116" s="228"/>
      <c r="M116" s="229"/>
      <c r="N116" s="230"/>
      <c r="O116" s="230"/>
      <c r="P116" s="230"/>
      <c r="Q116" s="230"/>
      <c r="R116" s="230"/>
      <c r="S116" s="230"/>
      <c r="T116" s="231"/>
      <c r="AT116" s="232" t="s">
        <v>371</v>
      </c>
      <c r="AU116" s="232" t="s">
        <v>79</v>
      </c>
      <c r="AV116" s="12" t="s">
        <v>77</v>
      </c>
      <c r="AW116" s="12" t="s">
        <v>33</v>
      </c>
      <c r="AX116" s="12" t="s">
        <v>70</v>
      </c>
      <c r="AY116" s="232" t="s">
        <v>361</v>
      </c>
    </row>
    <row r="117" spans="2:65" s="12" customFormat="1" ht="13.5">
      <c r="B117" s="222"/>
      <c r="C117" s="223"/>
      <c r="D117" s="219" t="s">
        <v>371</v>
      </c>
      <c r="E117" s="224" t="s">
        <v>21</v>
      </c>
      <c r="F117" s="225" t="s">
        <v>3830</v>
      </c>
      <c r="G117" s="223"/>
      <c r="H117" s="226" t="s">
        <v>21</v>
      </c>
      <c r="I117" s="227"/>
      <c r="J117" s="223"/>
      <c r="K117" s="223"/>
      <c r="L117" s="228"/>
      <c r="M117" s="229"/>
      <c r="N117" s="230"/>
      <c r="O117" s="230"/>
      <c r="P117" s="230"/>
      <c r="Q117" s="230"/>
      <c r="R117" s="230"/>
      <c r="S117" s="230"/>
      <c r="T117" s="231"/>
      <c r="AT117" s="232" t="s">
        <v>371</v>
      </c>
      <c r="AU117" s="232" t="s">
        <v>79</v>
      </c>
      <c r="AV117" s="12" t="s">
        <v>77</v>
      </c>
      <c r="AW117" s="12" t="s">
        <v>33</v>
      </c>
      <c r="AX117" s="12" t="s">
        <v>70</v>
      </c>
      <c r="AY117" s="232" t="s">
        <v>361</v>
      </c>
    </row>
    <row r="118" spans="2:65" s="13" customFormat="1" ht="13.5">
      <c r="B118" s="233"/>
      <c r="C118" s="234"/>
      <c r="D118" s="219" t="s">
        <v>371</v>
      </c>
      <c r="E118" s="245" t="s">
        <v>21</v>
      </c>
      <c r="F118" s="246" t="s">
        <v>3831</v>
      </c>
      <c r="G118" s="234"/>
      <c r="H118" s="247">
        <v>115.56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79</v>
      </c>
      <c r="AV118" s="13" t="s">
        <v>79</v>
      </c>
      <c r="AW118" s="13" t="s">
        <v>33</v>
      </c>
      <c r="AX118" s="13" t="s">
        <v>70</v>
      </c>
      <c r="AY118" s="244" t="s">
        <v>361</v>
      </c>
    </row>
    <row r="119" spans="2:65" s="14" customFormat="1" ht="13.5">
      <c r="B119" s="248"/>
      <c r="C119" s="249"/>
      <c r="D119" s="235" t="s">
        <v>371</v>
      </c>
      <c r="E119" s="250" t="s">
        <v>21</v>
      </c>
      <c r="F119" s="251" t="s">
        <v>392</v>
      </c>
      <c r="G119" s="249"/>
      <c r="H119" s="252">
        <v>115.56</v>
      </c>
      <c r="I119" s="253"/>
      <c r="J119" s="249"/>
      <c r="K119" s="249"/>
      <c r="L119" s="254"/>
      <c r="M119" s="255"/>
      <c r="N119" s="256"/>
      <c r="O119" s="256"/>
      <c r="P119" s="256"/>
      <c r="Q119" s="256"/>
      <c r="R119" s="256"/>
      <c r="S119" s="256"/>
      <c r="T119" s="257"/>
      <c r="AT119" s="258" t="s">
        <v>371</v>
      </c>
      <c r="AU119" s="258" t="s">
        <v>79</v>
      </c>
      <c r="AV119" s="14" t="s">
        <v>147</v>
      </c>
      <c r="AW119" s="14" t="s">
        <v>33</v>
      </c>
      <c r="AX119" s="14" t="s">
        <v>77</v>
      </c>
      <c r="AY119" s="258" t="s">
        <v>361</v>
      </c>
    </row>
    <row r="120" spans="2:65" s="1" customFormat="1" ht="31.5" customHeight="1">
      <c r="B120" s="42"/>
      <c r="C120" s="207" t="s">
        <v>398</v>
      </c>
      <c r="D120" s="207" t="s">
        <v>363</v>
      </c>
      <c r="E120" s="208" t="s">
        <v>3832</v>
      </c>
      <c r="F120" s="209" t="s">
        <v>3833</v>
      </c>
      <c r="G120" s="210" t="s">
        <v>366</v>
      </c>
      <c r="H120" s="211">
        <v>205.93700000000001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0.37</v>
      </c>
      <c r="T120" s="217">
        <f>S120*H120</f>
        <v>76.196690000000004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464</v>
      </c>
    </row>
    <row r="121" spans="2:65" s="1" customFormat="1" ht="27">
      <c r="B121" s="42"/>
      <c r="C121" s="64"/>
      <c r="D121" s="219" t="s">
        <v>369</v>
      </c>
      <c r="E121" s="64"/>
      <c r="F121" s="220" t="s">
        <v>3834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2" customFormat="1" ht="13.5">
      <c r="B122" s="222"/>
      <c r="C122" s="223"/>
      <c r="D122" s="219" t="s">
        <v>371</v>
      </c>
      <c r="E122" s="224" t="s">
        <v>21</v>
      </c>
      <c r="F122" s="225" t="s">
        <v>3824</v>
      </c>
      <c r="G122" s="223"/>
      <c r="H122" s="226" t="s">
        <v>21</v>
      </c>
      <c r="I122" s="227"/>
      <c r="J122" s="223"/>
      <c r="K122" s="223"/>
      <c r="L122" s="228"/>
      <c r="M122" s="229"/>
      <c r="N122" s="230"/>
      <c r="O122" s="230"/>
      <c r="P122" s="230"/>
      <c r="Q122" s="230"/>
      <c r="R122" s="230"/>
      <c r="S122" s="230"/>
      <c r="T122" s="231"/>
      <c r="AT122" s="232" t="s">
        <v>371</v>
      </c>
      <c r="AU122" s="232" t="s">
        <v>79</v>
      </c>
      <c r="AV122" s="12" t="s">
        <v>77</v>
      </c>
      <c r="AW122" s="12" t="s">
        <v>33</v>
      </c>
      <c r="AX122" s="12" t="s">
        <v>70</v>
      </c>
      <c r="AY122" s="232" t="s">
        <v>361</v>
      </c>
    </row>
    <row r="123" spans="2:65" s="12" customFormat="1" ht="13.5">
      <c r="B123" s="222"/>
      <c r="C123" s="223"/>
      <c r="D123" s="219" t="s">
        <v>371</v>
      </c>
      <c r="E123" s="224" t="s">
        <v>21</v>
      </c>
      <c r="F123" s="225" t="s">
        <v>3835</v>
      </c>
      <c r="G123" s="223"/>
      <c r="H123" s="226" t="s">
        <v>21</v>
      </c>
      <c r="I123" s="227"/>
      <c r="J123" s="223"/>
      <c r="K123" s="223"/>
      <c r="L123" s="228"/>
      <c r="M123" s="229"/>
      <c r="N123" s="230"/>
      <c r="O123" s="230"/>
      <c r="P123" s="230"/>
      <c r="Q123" s="230"/>
      <c r="R123" s="230"/>
      <c r="S123" s="230"/>
      <c r="T123" s="231"/>
      <c r="AT123" s="232" t="s">
        <v>371</v>
      </c>
      <c r="AU123" s="232" t="s">
        <v>79</v>
      </c>
      <c r="AV123" s="12" t="s">
        <v>77</v>
      </c>
      <c r="AW123" s="12" t="s">
        <v>33</v>
      </c>
      <c r="AX123" s="12" t="s">
        <v>70</v>
      </c>
      <c r="AY123" s="232" t="s">
        <v>361</v>
      </c>
    </row>
    <row r="124" spans="2:65" s="13" customFormat="1" ht="13.5">
      <c r="B124" s="233"/>
      <c r="C124" s="234"/>
      <c r="D124" s="219" t="s">
        <v>371</v>
      </c>
      <c r="E124" s="245" t="s">
        <v>21</v>
      </c>
      <c r="F124" s="246" t="s">
        <v>3836</v>
      </c>
      <c r="G124" s="234"/>
      <c r="H124" s="247">
        <v>205.93700000000001</v>
      </c>
      <c r="I124" s="239"/>
      <c r="J124" s="234"/>
      <c r="K124" s="234"/>
      <c r="L124" s="240"/>
      <c r="M124" s="241"/>
      <c r="N124" s="242"/>
      <c r="O124" s="242"/>
      <c r="P124" s="242"/>
      <c r="Q124" s="242"/>
      <c r="R124" s="242"/>
      <c r="S124" s="242"/>
      <c r="T124" s="243"/>
      <c r="AT124" s="244" t="s">
        <v>371</v>
      </c>
      <c r="AU124" s="244" t="s">
        <v>79</v>
      </c>
      <c r="AV124" s="13" t="s">
        <v>79</v>
      </c>
      <c r="AW124" s="13" t="s">
        <v>33</v>
      </c>
      <c r="AX124" s="13" t="s">
        <v>70</v>
      </c>
      <c r="AY124" s="244" t="s">
        <v>361</v>
      </c>
    </row>
    <row r="125" spans="2:65" s="14" customFormat="1" ht="13.5">
      <c r="B125" s="248"/>
      <c r="C125" s="249"/>
      <c r="D125" s="235" t="s">
        <v>371</v>
      </c>
      <c r="E125" s="250" t="s">
        <v>21</v>
      </c>
      <c r="F125" s="251" t="s">
        <v>392</v>
      </c>
      <c r="G125" s="249"/>
      <c r="H125" s="252">
        <v>205.93700000000001</v>
      </c>
      <c r="I125" s="253"/>
      <c r="J125" s="249"/>
      <c r="K125" s="249"/>
      <c r="L125" s="254"/>
      <c r="M125" s="255"/>
      <c r="N125" s="256"/>
      <c r="O125" s="256"/>
      <c r="P125" s="256"/>
      <c r="Q125" s="256"/>
      <c r="R125" s="256"/>
      <c r="S125" s="256"/>
      <c r="T125" s="257"/>
      <c r="AT125" s="258" t="s">
        <v>371</v>
      </c>
      <c r="AU125" s="258" t="s">
        <v>79</v>
      </c>
      <c r="AV125" s="14" t="s">
        <v>147</v>
      </c>
      <c r="AW125" s="14" t="s">
        <v>33</v>
      </c>
      <c r="AX125" s="14" t="s">
        <v>77</v>
      </c>
      <c r="AY125" s="258" t="s">
        <v>361</v>
      </c>
    </row>
    <row r="126" spans="2:65" s="1" customFormat="1" ht="22.5" customHeight="1">
      <c r="B126" s="42"/>
      <c r="C126" s="207" t="s">
        <v>411</v>
      </c>
      <c r="D126" s="207" t="s">
        <v>363</v>
      </c>
      <c r="E126" s="208" t="s">
        <v>3768</v>
      </c>
      <c r="F126" s="209" t="s">
        <v>3837</v>
      </c>
      <c r="G126" s="210" t="s">
        <v>1913</v>
      </c>
      <c r="H126" s="211">
        <v>1</v>
      </c>
      <c r="I126" s="212"/>
      <c r="J126" s="213">
        <f>ROUND(I126*H126,2)</f>
        <v>0</v>
      </c>
      <c r="K126" s="209" t="s">
        <v>21</v>
      </c>
      <c r="L126" s="62"/>
      <c r="M126" s="214" t="s">
        <v>21</v>
      </c>
      <c r="N126" s="215" t="s">
        <v>41</v>
      </c>
      <c r="O126" s="43"/>
      <c r="P126" s="216">
        <f>O126*H126</f>
        <v>0</v>
      </c>
      <c r="Q126" s="216">
        <v>0</v>
      </c>
      <c r="R126" s="216">
        <f>Q126*H126</f>
        <v>0</v>
      </c>
      <c r="S126" s="216">
        <v>0</v>
      </c>
      <c r="T126" s="217">
        <f>S126*H126</f>
        <v>0</v>
      </c>
      <c r="AR126" s="25" t="s">
        <v>147</v>
      </c>
      <c r="AT126" s="25" t="s">
        <v>363</v>
      </c>
      <c r="AU126" s="25" t="s">
        <v>79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477</v>
      </c>
    </row>
    <row r="127" spans="2:65" s="1" customFormat="1" ht="13.5">
      <c r="B127" s="42"/>
      <c r="C127" s="64"/>
      <c r="D127" s="219" t="s">
        <v>369</v>
      </c>
      <c r="E127" s="64"/>
      <c r="F127" s="220" t="s">
        <v>3837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79</v>
      </c>
    </row>
    <row r="128" spans="2:65" s="11" customFormat="1" ht="29.85" customHeight="1">
      <c r="B128" s="190"/>
      <c r="C128" s="191"/>
      <c r="D128" s="204" t="s">
        <v>69</v>
      </c>
      <c r="E128" s="205" t="s">
        <v>3777</v>
      </c>
      <c r="F128" s="205" t="s">
        <v>3778</v>
      </c>
      <c r="G128" s="191"/>
      <c r="H128" s="191"/>
      <c r="I128" s="194"/>
      <c r="J128" s="206">
        <f>BK128</f>
        <v>0</v>
      </c>
      <c r="K128" s="191"/>
      <c r="L128" s="196"/>
      <c r="M128" s="197"/>
      <c r="N128" s="198"/>
      <c r="O128" s="198"/>
      <c r="P128" s="199">
        <f>SUM(P129:P149)</f>
        <v>0</v>
      </c>
      <c r="Q128" s="198"/>
      <c r="R128" s="199">
        <f>SUM(R129:R149)</f>
        <v>0</v>
      </c>
      <c r="S128" s="198"/>
      <c r="T128" s="200">
        <f>SUM(T129:T149)</f>
        <v>0</v>
      </c>
      <c r="AR128" s="201" t="s">
        <v>77</v>
      </c>
      <c r="AT128" s="202" t="s">
        <v>69</v>
      </c>
      <c r="AU128" s="202" t="s">
        <v>77</v>
      </c>
      <c r="AY128" s="201" t="s">
        <v>361</v>
      </c>
      <c r="BK128" s="203">
        <f>SUM(BK129:BK149)</f>
        <v>0</v>
      </c>
    </row>
    <row r="129" spans="2:65" s="1" customFormat="1" ht="22.5" customHeight="1">
      <c r="B129" s="42"/>
      <c r="C129" s="207" t="s">
        <v>417</v>
      </c>
      <c r="D129" s="207" t="s">
        <v>363</v>
      </c>
      <c r="E129" s="208" t="s">
        <v>3779</v>
      </c>
      <c r="F129" s="209" t="s">
        <v>3780</v>
      </c>
      <c r="G129" s="210" t="s">
        <v>447</v>
      </c>
      <c r="H129" s="211">
        <v>108.363</v>
      </c>
      <c r="I129" s="212"/>
      <c r="J129" s="213">
        <f>ROUND(I129*H129,2)</f>
        <v>0</v>
      </c>
      <c r="K129" s="209" t="s">
        <v>367</v>
      </c>
      <c r="L129" s="62"/>
      <c r="M129" s="214" t="s">
        <v>21</v>
      </c>
      <c r="N129" s="215" t="s">
        <v>41</v>
      </c>
      <c r="O129" s="43"/>
      <c r="P129" s="216">
        <f>O129*H129</f>
        <v>0</v>
      </c>
      <c r="Q129" s="216">
        <v>0</v>
      </c>
      <c r="R129" s="216">
        <f>Q129*H129</f>
        <v>0</v>
      </c>
      <c r="S129" s="216">
        <v>0</v>
      </c>
      <c r="T129" s="217">
        <f>S129*H129</f>
        <v>0</v>
      </c>
      <c r="AR129" s="25" t="s">
        <v>147</v>
      </c>
      <c r="AT129" s="25" t="s">
        <v>363</v>
      </c>
      <c r="AU129" s="25" t="s">
        <v>79</v>
      </c>
      <c r="AY129" s="25" t="s">
        <v>361</v>
      </c>
      <c r="BE129" s="218">
        <f>IF(N129="základní",J129,0)</f>
        <v>0</v>
      </c>
      <c r="BF129" s="218">
        <f>IF(N129="snížená",J129,0)</f>
        <v>0</v>
      </c>
      <c r="BG129" s="218">
        <f>IF(N129="zákl. přenesená",J129,0)</f>
        <v>0</v>
      </c>
      <c r="BH129" s="218">
        <f>IF(N129="sníž. přenesená",J129,0)</f>
        <v>0</v>
      </c>
      <c r="BI129" s="218">
        <f>IF(N129="nulová",J129,0)</f>
        <v>0</v>
      </c>
      <c r="BJ129" s="25" t="s">
        <v>77</v>
      </c>
      <c r="BK129" s="218">
        <f>ROUND(I129*H129,2)</f>
        <v>0</v>
      </c>
      <c r="BL129" s="25" t="s">
        <v>147</v>
      </c>
      <c r="BM129" s="25" t="s">
        <v>491</v>
      </c>
    </row>
    <row r="130" spans="2:65" s="1" customFormat="1" ht="27">
      <c r="B130" s="42"/>
      <c r="C130" s="64"/>
      <c r="D130" s="235" t="s">
        <v>369</v>
      </c>
      <c r="E130" s="64"/>
      <c r="F130" s="285" t="s">
        <v>3781</v>
      </c>
      <c r="G130" s="64"/>
      <c r="H130" s="64"/>
      <c r="I130" s="175"/>
      <c r="J130" s="64"/>
      <c r="K130" s="64"/>
      <c r="L130" s="62"/>
      <c r="M130" s="221"/>
      <c r="N130" s="43"/>
      <c r="O130" s="43"/>
      <c r="P130" s="43"/>
      <c r="Q130" s="43"/>
      <c r="R130" s="43"/>
      <c r="S130" s="43"/>
      <c r="T130" s="79"/>
      <c r="AT130" s="25" t="s">
        <v>369</v>
      </c>
      <c r="AU130" s="25" t="s">
        <v>79</v>
      </c>
    </row>
    <row r="131" spans="2:65" s="1" customFormat="1" ht="22.5" customHeight="1">
      <c r="B131" s="42"/>
      <c r="C131" s="207" t="s">
        <v>424</v>
      </c>
      <c r="D131" s="207" t="s">
        <v>363</v>
      </c>
      <c r="E131" s="208" t="s">
        <v>3782</v>
      </c>
      <c r="F131" s="209" t="s">
        <v>3783</v>
      </c>
      <c r="G131" s="210" t="s">
        <v>447</v>
      </c>
      <c r="H131" s="211">
        <v>1950.5340000000001</v>
      </c>
      <c r="I131" s="212"/>
      <c r="J131" s="213">
        <f>ROUND(I131*H131,2)</f>
        <v>0</v>
      </c>
      <c r="K131" s="209" t="s">
        <v>367</v>
      </c>
      <c r="L131" s="62"/>
      <c r="M131" s="214" t="s">
        <v>21</v>
      </c>
      <c r="N131" s="215" t="s">
        <v>41</v>
      </c>
      <c r="O131" s="43"/>
      <c r="P131" s="216">
        <f>O131*H131</f>
        <v>0</v>
      </c>
      <c r="Q131" s="216">
        <v>0</v>
      </c>
      <c r="R131" s="216">
        <f>Q131*H131</f>
        <v>0</v>
      </c>
      <c r="S131" s="216">
        <v>0</v>
      </c>
      <c r="T131" s="217">
        <f>S131*H131</f>
        <v>0</v>
      </c>
      <c r="AR131" s="25" t="s">
        <v>147</v>
      </c>
      <c r="AT131" s="25" t="s">
        <v>363</v>
      </c>
      <c r="AU131" s="25" t="s">
        <v>79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501</v>
      </c>
    </row>
    <row r="132" spans="2:65" s="1" customFormat="1" ht="27">
      <c r="B132" s="42"/>
      <c r="C132" s="64"/>
      <c r="D132" s="219" t="s">
        <v>369</v>
      </c>
      <c r="E132" s="64"/>
      <c r="F132" s="220" t="s">
        <v>3784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79</v>
      </c>
    </row>
    <row r="133" spans="2:65" s="13" customFormat="1" ht="13.5">
      <c r="B133" s="233"/>
      <c r="C133" s="234"/>
      <c r="D133" s="235" t="s">
        <v>371</v>
      </c>
      <c r="E133" s="234"/>
      <c r="F133" s="237" t="s">
        <v>3838</v>
      </c>
      <c r="G133" s="234"/>
      <c r="H133" s="238">
        <v>1950.5340000000001</v>
      </c>
      <c r="I133" s="239"/>
      <c r="J133" s="234"/>
      <c r="K133" s="234"/>
      <c r="L133" s="240"/>
      <c r="M133" s="241"/>
      <c r="N133" s="242"/>
      <c r="O133" s="242"/>
      <c r="P133" s="242"/>
      <c r="Q133" s="242"/>
      <c r="R133" s="242"/>
      <c r="S133" s="242"/>
      <c r="T133" s="243"/>
      <c r="AT133" s="244" t="s">
        <v>371</v>
      </c>
      <c r="AU133" s="244" t="s">
        <v>79</v>
      </c>
      <c r="AV133" s="13" t="s">
        <v>79</v>
      </c>
      <c r="AW133" s="13" t="s">
        <v>6</v>
      </c>
      <c r="AX133" s="13" t="s">
        <v>77</v>
      </c>
      <c r="AY133" s="244" t="s">
        <v>361</v>
      </c>
    </row>
    <row r="134" spans="2:65" s="1" customFormat="1" ht="22.5" customHeight="1">
      <c r="B134" s="42"/>
      <c r="C134" s="207" t="s">
        <v>430</v>
      </c>
      <c r="D134" s="207" t="s">
        <v>363</v>
      </c>
      <c r="E134" s="208" t="s">
        <v>3786</v>
      </c>
      <c r="F134" s="209" t="s">
        <v>3787</v>
      </c>
      <c r="G134" s="210" t="s">
        <v>447</v>
      </c>
      <c r="H134" s="211">
        <v>108.363</v>
      </c>
      <c r="I134" s="212"/>
      <c r="J134" s="213">
        <f>ROUND(I134*H134,2)</f>
        <v>0</v>
      </c>
      <c r="K134" s="209" t="s">
        <v>367</v>
      </c>
      <c r="L134" s="62"/>
      <c r="M134" s="214" t="s">
        <v>21</v>
      </c>
      <c r="N134" s="215" t="s">
        <v>41</v>
      </c>
      <c r="O134" s="43"/>
      <c r="P134" s="216">
        <f>O134*H134</f>
        <v>0</v>
      </c>
      <c r="Q134" s="216">
        <v>0</v>
      </c>
      <c r="R134" s="216">
        <f>Q134*H134</f>
        <v>0</v>
      </c>
      <c r="S134" s="216">
        <v>0</v>
      </c>
      <c r="T134" s="217">
        <f>S134*H134</f>
        <v>0</v>
      </c>
      <c r="AR134" s="25" t="s">
        <v>147</v>
      </c>
      <c r="AT134" s="25" t="s">
        <v>363</v>
      </c>
      <c r="AU134" s="25" t="s">
        <v>79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512</v>
      </c>
    </row>
    <row r="135" spans="2:65" s="1" customFormat="1" ht="13.5">
      <c r="B135" s="42"/>
      <c r="C135" s="64"/>
      <c r="D135" s="235" t="s">
        <v>369</v>
      </c>
      <c r="E135" s="64"/>
      <c r="F135" s="285" t="s">
        <v>3787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79</v>
      </c>
    </row>
    <row r="136" spans="2:65" s="1" customFormat="1" ht="22.5" customHeight="1">
      <c r="B136" s="42"/>
      <c r="C136" s="207" t="s">
        <v>285</v>
      </c>
      <c r="D136" s="207" t="s">
        <v>363</v>
      </c>
      <c r="E136" s="208" t="s">
        <v>3788</v>
      </c>
      <c r="F136" s="209" t="s">
        <v>3789</v>
      </c>
      <c r="G136" s="210" t="s">
        <v>447</v>
      </c>
      <c r="H136" s="211">
        <v>6</v>
      </c>
      <c r="I136" s="212"/>
      <c r="J136" s="213">
        <f>ROUND(I136*H136,2)</f>
        <v>0</v>
      </c>
      <c r="K136" s="209" t="s">
        <v>367</v>
      </c>
      <c r="L136" s="62"/>
      <c r="M136" s="214" t="s">
        <v>21</v>
      </c>
      <c r="N136" s="215" t="s">
        <v>41</v>
      </c>
      <c r="O136" s="43"/>
      <c r="P136" s="216">
        <f>O136*H136</f>
        <v>0</v>
      </c>
      <c r="Q136" s="216">
        <v>0</v>
      </c>
      <c r="R136" s="216">
        <f>Q136*H136</f>
        <v>0</v>
      </c>
      <c r="S136" s="216">
        <v>0</v>
      </c>
      <c r="T136" s="217">
        <f>S136*H136</f>
        <v>0</v>
      </c>
      <c r="AR136" s="25" t="s">
        <v>147</v>
      </c>
      <c r="AT136" s="25" t="s">
        <v>363</v>
      </c>
      <c r="AU136" s="25" t="s">
        <v>79</v>
      </c>
      <c r="AY136" s="25" t="s">
        <v>361</v>
      </c>
      <c r="BE136" s="218">
        <f>IF(N136="základní",J136,0)</f>
        <v>0</v>
      </c>
      <c r="BF136" s="218">
        <f>IF(N136="snížená",J136,0)</f>
        <v>0</v>
      </c>
      <c r="BG136" s="218">
        <f>IF(N136="zákl. přenesená",J136,0)</f>
        <v>0</v>
      </c>
      <c r="BH136" s="218">
        <f>IF(N136="sníž. přenesená",J136,0)</f>
        <v>0</v>
      </c>
      <c r="BI136" s="218">
        <f>IF(N136="nulová",J136,0)</f>
        <v>0</v>
      </c>
      <c r="BJ136" s="25" t="s">
        <v>77</v>
      </c>
      <c r="BK136" s="218">
        <f>ROUND(I136*H136,2)</f>
        <v>0</v>
      </c>
      <c r="BL136" s="25" t="s">
        <v>147</v>
      </c>
      <c r="BM136" s="25" t="s">
        <v>3839</v>
      </c>
    </row>
    <row r="137" spans="2:65" s="1" customFormat="1" ht="13.5">
      <c r="B137" s="42"/>
      <c r="C137" s="64"/>
      <c r="D137" s="235" t="s">
        <v>369</v>
      </c>
      <c r="E137" s="64"/>
      <c r="F137" s="285" t="s">
        <v>3791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369</v>
      </c>
      <c r="AU137" s="25" t="s">
        <v>79</v>
      </c>
    </row>
    <row r="138" spans="2:65" s="1" customFormat="1" ht="22.5" customHeight="1">
      <c r="B138" s="42"/>
      <c r="C138" s="207" t="s">
        <v>440</v>
      </c>
      <c r="D138" s="207" t="s">
        <v>363</v>
      </c>
      <c r="E138" s="208" t="s">
        <v>3792</v>
      </c>
      <c r="F138" s="209" t="s">
        <v>3793</v>
      </c>
      <c r="G138" s="210" t="s">
        <v>447</v>
      </c>
      <c r="H138" s="211">
        <v>16</v>
      </c>
      <c r="I138" s="212"/>
      <c r="J138" s="213">
        <f>ROUND(I138*H138,2)</f>
        <v>0</v>
      </c>
      <c r="K138" s="209" t="s">
        <v>367</v>
      </c>
      <c r="L138" s="62"/>
      <c r="M138" s="214" t="s">
        <v>21</v>
      </c>
      <c r="N138" s="215" t="s">
        <v>41</v>
      </c>
      <c r="O138" s="43"/>
      <c r="P138" s="216">
        <f>O138*H138</f>
        <v>0</v>
      </c>
      <c r="Q138" s="216">
        <v>0</v>
      </c>
      <c r="R138" s="216">
        <f>Q138*H138</f>
        <v>0</v>
      </c>
      <c r="S138" s="216">
        <v>0</v>
      </c>
      <c r="T138" s="217">
        <f>S138*H138</f>
        <v>0</v>
      </c>
      <c r="AR138" s="25" t="s">
        <v>147</v>
      </c>
      <c r="AT138" s="25" t="s">
        <v>363</v>
      </c>
      <c r="AU138" s="25" t="s">
        <v>79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147</v>
      </c>
      <c r="BM138" s="25" t="s">
        <v>3840</v>
      </c>
    </row>
    <row r="139" spans="2:65" s="1" customFormat="1" ht="13.5">
      <c r="B139" s="42"/>
      <c r="C139" s="64"/>
      <c r="D139" s="235" t="s">
        <v>369</v>
      </c>
      <c r="E139" s="64"/>
      <c r="F139" s="285" t="s">
        <v>3795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79</v>
      </c>
    </row>
    <row r="140" spans="2:65" s="1" customFormat="1" ht="22.5" customHeight="1">
      <c r="B140" s="42"/>
      <c r="C140" s="207" t="s">
        <v>444</v>
      </c>
      <c r="D140" s="207" t="s">
        <v>363</v>
      </c>
      <c r="E140" s="208" t="s">
        <v>3799</v>
      </c>
      <c r="F140" s="209" t="s">
        <v>3800</v>
      </c>
      <c r="G140" s="210" t="s">
        <v>447</v>
      </c>
      <c r="H140" s="211">
        <v>6.5</v>
      </c>
      <c r="I140" s="212"/>
      <c r="J140" s="213">
        <f>ROUND(I140*H140,2)</f>
        <v>0</v>
      </c>
      <c r="K140" s="209" t="s">
        <v>367</v>
      </c>
      <c r="L140" s="62"/>
      <c r="M140" s="214" t="s">
        <v>21</v>
      </c>
      <c r="N140" s="215" t="s">
        <v>41</v>
      </c>
      <c r="O140" s="43"/>
      <c r="P140" s="216">
        <f>O140*H140</f>
        <v>0</v>
      </c>
      <c r="Q140" s="216">
        <v>0</v>
      </c>
      <c r="R140" s="216">
        <f>Q140*H140</f>
        <v>0</v>
      </c>
      <c r="S140" s="216">
        <v>0</v>
      </c>
      <c r="T140" s="217">
        <f>S140*H140</f>
        <v>0</v>
      </c>
      <c r="AR140" s="25" t="s">
        <v>147</v>
      </c>
      <c r="AT140" s="25" t="s">
        <v>363</v>
      </c>
      <c r="AU140" s="25" t="s">
        <v>79</v>
      </c>
      <c r="AY140" s="25" t="s">
        <v>361</v>
      </c>
      <c r="BE140" s="218">
        <f>IF(N140="základní",J140,0)</f>
        <v>0</v>
      </c>
      <c r="BF140" s="218">
        <f>IF(N140="snížená",J140,0)</f>
        <v>0</v>
      </c>
      <c r="BG140" s="218">
        <f>IF(N140="zákl. přenesená",J140,0)</f>
        <v>0</v>
      </c>
      <c r="BH140" s="218">
        <f>IF(N140="sníž. přenesená",J140,0)</f>
        <v>0</v>
      </c>
      <c r="BI140" s="218">
        <f>IF(N140="nulová",J140,0)</f>
        <v>0</v>
      </c>
      <c r="BJ140" s="25" t="s">
        <v>77</v>
      </c>
      <c r="BK140" s="218">
        <f>ROUND(I140*H140,2)</f>
        <v>0</v>
      </c>
      <c r="BL140" s="25" t="s">
        <v>147</v>
      </c>
      <c r="BM140" s="25" t="s">
        <v>3841</v>
      </c>
    </row>
    <row r="141" spans="2:65" s="1" customFormat="1" ht="13.5">
      <c r="B141" s="42"/>
      <c r="C141" s="64"/>
      <c r="D141" s="235" t="s">
        <v>369</v>
      </c>
      <c r="E141" s="64"/>
      <c r="F141" s="285" t="s">
        <v>3802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369</v>
      </c>
      <c r="AU141" s="25" t="s">
        <v>79</v>
      </c>
    </row>
    <row r="142" spans="2:65" s="1" customFormat="1" ht="22.5" customHeight="1">
      <c r="B142" s="42"/>
      <c r="C142" s="207" t="s">
        <v>451</v>
      </c>
      <c r="D142" s="207" t="s">
        <v>363</v>
      </c>
      <c r="E142" s="208" t="s">
        <v>3803</v>
      </c>
      <c r="F142" s="209" t="s">
        <v>3804</v>
      </c>
      <c r="G142" s="210" t="s">
        <v>447</v>
      </c>
      <c r="H142" s="211">
        <v>0.99299999999999999</v>
      </c>
      <c r="I142" s="212"/>
      <c r="J142" s="213">
        <f>ROUND(I142*H142,2)</f>
        <v>0</v>
      </c>
      <c r="K142" s="209" t="s">
        <v>367</v>
      </c>
      <c r="L142" s="62"/>
      <c r="M142" s="214" t="s">
        <v>21</v>
      </c>
      <c r="N142" s="215" t="s">
        <v>41</v>
      </c>
      <c r="O142" s="43"/>
      <c r="P142" s="216">
        <f>O142*H142</f>
        <v>0</v>
      </c>
      <c r="Q142" s="216">
        <v>0</v>
      </c>
      <c r="R142" s="216">
        <f>Q142*H142</f>
        <v>0</v>
      </c>
      <c r="S142" s="216">
        <v>0</v>
      </c>
      <c r="T142" s="217">
        <f>S142*H142</f>
        <v>0</v>
      </c>
      <c r="AR142" s="25" t="s">
        <v>147</v>
      </c>
      <c r="AT142" s="25" t="s">
        <v>363</v>
      </c>
      <c r="AU142" s="25" t="s">
        <v>79</v>
      </c>
      <c r="AY142" s="25" t="s">
        <v>361</v>
      </c>
      <c r="BE142" s="218">
        <f>IF(N142="základní",J142,0)</f>
        <v>0</v>
      </c>
      <c r="BF142" s="218">
        <f>IF(N142="snížená",J142,0)</f>
        <v>0</v>
      </c>
      <c r="BG142" s="218">
        <f>IF(N142="zákl. přenesená",J142,0)</f>
        <v>0</v>
      </c>
      <c r="BH142" s="218">
        <f>IF(N142="sníž. přenesená",J142,0)</f>
        <v>0</v>
      </c>
      <c r="BI142" s="218">
        <f>IF(N142="nulová",J142,0)</f>
        <v>0</v>
      </c>
      <c r="BJ142" s="25" t="s">
        <v>77</v>
      </c>
      <c r="BK142" s="218">
        <f>ROUND(I142*H142,2)</f>
        <v>0</v>
      </c>
      <c r="BL142" s="25" t="s">
        <v>147</v>
      </c>
      <c r="BM142" s="25" t="s">
        <v>526</v>
      </c>
    </row>
    <row r="143" spans="2:65" s="1" customFormat="1" ht="13.5">
      <c r="B143" s="42"/>
      <c r="C143" s="64"/>
      <c r="D143" s="235" t="s">
        <v>369</v>
      </c>
      <c r="E143" s="64"/>
      <c r="F143" s="285" t="s">
        <v>3805</v>
      </c>
      <c r="G143" s="64"/>
      <c r="H143" s="64"/>
      <c r="I143" s="175"/>
      <c r="J143" s="64"/>
      <c r="K143" s="64"/>
      <c r="L143" s="62"/>
      <c r="M143" s="221"/>
      <c r="N143" s="43"/>
      <c r="O143" s="43"/>
      <c r="P143" s="43"/>
      <c r="Q143" s="43"/>
      <c r="R143" s="43"/>
      <c r="S143" s="43"/>
      <c r="T143" s="79"/>
      <c r="AT143" s="25" t="s">
        <v>369</v>
      </c>
      <c r="AU143" s="25" t="s">
        <v>79</v>
      </c>
    </row>
    <row r="144" spans="2:65" s="1" customFormat="1" ht="22.5" customHeight="1">
      <c r="B144" s="42"/>
      <c r="C144" s="207" t="s">
        <v>10</v>
      </c>
      <c r="D144" s="207" t="s">
        <v>363</v>
      </c>
      <c r="E144" s="208" t="s">
        <v>3809</v>
      </c>
      <c r="F144" s="209" t="s">
        <v>3810</v>
      </c>
      <c r="G144" s="210" t="s">
        <v>447</v>
      </c>
      <c r="H144" s="211">
        <v>69.349999999999994</v>
      </c>
      <c r="I144" s="212"/>
      <c r="J144" s="213">
        <f>ROUND(I144*H144,2)</f>
        <v>0</v>
      </c>
      <c r="K144" s="209" t="s">
        <v>367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147</v>
      </c>
      <c r="AT144" s="25" t="s">
        <v>363</v>
      </c>
      <c r="AU144" s="25" t="s">
        <v>79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545</v>
      </c>
    </row>
    <row r="145" spans="2:65" s="1" customFormat="1" ht="13.5">
      <c r="B145" s="42"/>
      <c r="C145" s="64"/>
      <c r="D145" s="235" t="s">
        <v>369</v>
      </c>
      <c r="E145" s="64"/>
      <c r="F145" s="285" t="s">
        <v>3811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79</v>
      </c>
    </row>
    <row r="146" spans="2:65" s="1" customFormat="1" ht="22.5" customHeight="1">
      <c r="B146" s="42"/>
      <c r="C146" s="207" t="s">
        <v>464</v>
      </c>
      <c r="D146" s="207" t="s">
        <v>363</v>
      </c>
      <c r="E146" s="208" t="s">
        <v>3812</v>
      </c>
      <c r="F146" s="209" t="s">
        <v>3813</v>
      </c>
      <c r="G146" s="210" t="s">
        <v>447</v>
      </c>
      <c r="H146" s="211">
        <v>5.52</v>
      </c>
      <c r="I146" s="212"/>
      <c r="J146" s="213">
        <f>ROUND(I146*H146,2)</f>
        <v>0</v>
      </c>
      <c r="K146" s="209" t="s">
        <v>367</v>
      </c>
      <c r="L146" s="62"/>
      <c r="M146" s="214" t="s">
        <v>21</v>
      </c>
      <c r="N146" s="215" t="s">
        <v>41</v>
      </c>
      <c r="O146" s="43"/>
      <c r="P146" s="216">
        <f>O146*H146</f>
        <v>0</v>
      </c>
      <c r="Q146" s="216">
        <v>0</v>
      </c>
      <c r="R146" s="216">
        <f>Q146*H146</f>
        <v>0</v>
      </c>
      <c r="S146" s="216">
        <v>0</v>
      </c>
      <c r="T146" s="217">
        <f>S146*H146</f>
        <v>0</v>
      </c>
      <c r="AR146" s="25" t="s">
        <v>147</v>
      </c>
      <c r="AT146" s="25" t="s">
        <v>363</v>
      </c>
      <c r="AU146" s="25" t="s">
        <v>79</v>
      </c>
      <c r="AY146" s="25" t="s">
        <v>361</v>
      </c>
      <c r="BE146" s="218">
        <f>IF(N146="základní",J146,0)</f>
        <v>0</v>
      </c>
      <c r="BF146" s="218">
        <f>IF(N146="snížená",J146,0)</f>
        <v>0</v>
      </c>
      <c r="BG146" s="218">
        <f>IF(N146="zákl. přenesená",J146,0)</f>
        <v>0</v>
      </c>
      <c r="BH146" s="218">
        <f>IF(N146="sníž. přenesená",J146,0)</f>
        <v>0</v>
      </c>
      <c r="BI146" s="218">
        <f>IF(N146="nulová",J146,0)</f>
        <v>0</v>
      </c>
      <c r="BJ146" s="25" t="s">
        <v>77</v>
      </c>
      <c r="BK146" s="218">
        <f>ROUND(I146*H146,2)</f>
        <v>0</v>
      </c>
      <c r="BL146" s="25" t="s">
        <v>147</v>
      </c>
      <c r="BM146" s="25" t="s">
        <v>563</v>
      </c>
    </row>
    <row r="147" spans="2:65" s="1" customFormat="1" ht="13.5">
      <c r="B147" s="42"/>
      <c r="C147" s="64"/>
      <c r="D147" s="235" t="s">
        <v>369</v>
      </c>
      <c r="E147" s="64"/>
      <c r="F147" s="285" t="s">
        <v>3814</v>
      </c>
      <c r="G147" s="64"/>
      <c r="H147" s="64"/>
      <c r="I147" s="175"/>
      <c r="J147" s="64"/>
      <c r="K147" s="64"/>
      <c r="L147" s="62"/>
      <c r="M147" s="221"/>
      <c r="N147" s="43"/>
      <c r="O147" s="43"/>
      <c r="P147" s="43"/>
      <c r="Q147" s="43"/>
      <c r="R147" s="43"/>
      <c r="S147" s="43"/>
      <c r="T147" s="79"/>
      <c r="AT147" s="25" t="s">
        <v>369</v>
      </c>
      <c r="AU147" s="25" t="s">
        <v>79</v>
      </c>
    </row>
    <row r="148" spans="2:65" s="1" customFormat="1" ht="22.5" customHeight="1">
      <c r="B148" s="42"/>
      <c r="C148" s="207" t="s">
        <v>470</v>
      </c>
      <c r="D148" s="207" t="s">
        <v>363</v>
      </c>
      <c r="E148" s="208" t="s">
        <v>3796</v>
      </c>
      <c r="F148" s="209" t="s">
        <v>3797</v>
      </c>
      <c r="G148" s="210" t="s">
        <v>447</v>
      </c>
      <c r="H148" s="211">
        <v>4</v>
      </c>
      <c r="I148" s="212"/>
      <c r="J148" s="213">
        <f>ROUND(I148*H148,2)</f>
        <v>0</v>
      </c>
      <c r="K148" s="209" t="s">
        <v>21</v>
      </c>
      <c r="L148" s="62"/>
      <c r="M148" s="214" t="s">
        <v>21</v>
      </c>
      <c r="N148" s="215" t="s">
        <v>41</v>
      </c>
      <c r="O148" s="43"/>
      <c r="P148" s="216">
        <f>O148*H148</f>
        <v>0</v>
      </c>
      <c r="Q148" s="216">
        <v>0</v>
      </c>
      <c r="R148" s="216">
        <f>Q148*H148</f>
        <v>0</v>
      </c>
      <c r="S148" s="216">
        <v>0</v>
      </c>
      <c r="T148" s="217">
        <f>S148*H148</f>
        <v>0</v>
      </c>
      <c r="AR148" s="25" t="s">
        <v>147</v>
      </c>
      <c r="AT148" s="25" t="s">
        <v>363</v>
      </c>
      <c r="AU148" s="25" t="s">
        <v>79</v>
      </c>
      <c r="AY148" s="25" t="s">
        <v>361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25" t="s">
        <v>77</v>
      </c>
      <c r="BK148" s="218">
        <f>ROUND(I148*H148,2)</f>
        <v>0</v>
      </c>
      <c r="BL148" s="25" t="s">
        <v>147</v>
      </c>
      <c r="BM148" s="25" t="s">
        <v>3842</v>
      </c>
    </row>
    <row r="149" spans="2:65" s="1" customFormat="1" ht="13.5">
      <c r="B149" s="42"/>
      <c r="C149" s="64"/>
      <c r="D149" s="219" t="s">
        <v>369</v>
      </c>
      <c r="E149" s="64"/>
      <c r="F149" s="220" t="s">
        <v>3797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369</v>
      </c>
      <c r="AU149" s="25" t="s">
        <v>79</v>
      </c>
    </row>
    <row r="150" spans="2:65" s="11" customFormat="1" ht="37.35" customHeight="1">
      <c r="B150" s="190"/>
      <c r="C150" s="191"/>
      <c r="D150" s="192" t="s">
        <v>69</v>
      </c>
      <c r="E150" s="193" t="s">
        <v>1160</v>
      </c>
      <c r="F150" s="193" t="s">
        <v>1161</v>
      </c>
      <c r="G150" s="191"/>
      <c r="H150" s="191"/>
      <c r="I150" s="194"/>
      <c r="J150" s="195">
        <f>BK150</f>
        <v>0</v>
      </c>
      <c r="K150" s="191"/>
      <c r="L150" s="196"/>
      <c r="M150" s="197"/>
      <c r="N150" s="198"/>
      <c r="O150" s="198"/>
      <c r="P150" s="199">
        <f>P151</f>
        <v>0</v>
      </c>
      <c r="Q150" s="198"/>
      <c r="R150" s="199">
        <f>R151</f>
        <v>0</v>
      </c>
      <c r="S150" s="198"/>
      <c r="T150" s="200">
        <f>T151</f>
        <v>0.99265000000000003</v>
      </c>
      <c r="AR150" s="201" t="s">
        <v>79</v>
      </c>
      <c r="AT150" s="202" t="s">
        <v>69</v>
      </c>
      <c r="AU150" s="202" t="s">
        <v>70</v>
      </c>
      <c r="AY150" s="201" t="s">
        <v>361</v>
      </c>
      <c r="BK150" s="203">
        <f>BK151</f>
        <v>0</v>
      </c>
    </row>
    <row r="151" spans="2:65" s="11" customFormat="1" ht="19.899999999999999" customHeight="1">
      <c r="B151" s="190"/>
      <c r="C151" s="191"/>
      <c r="D151" s="204" t="s">
        <v>69</v>
      </c>
      <c r="E151" s="205" t="s">
        <v>1230</v>
      </c>
      <c r="F151" s="205" t="s">
        <v>1231</v>
      </c>
      <c r="G151" s="191"/>
      <c r="H151" s="191"/>
      <c r="I151" s="194"/>
      <c r="J151" s="206">
        <f>BK151</f>
        <v>0</v>
      </c>
      <c r="K151" s="191"/>
      <c r="L151" s="196"/>
      <c r="M151" s="197"/>
      <c r="N151" s="198"/>
      <c r="O151" s="198"/>
      <c r="P151" s="199">
        <f>SUM(P152:P157)</f>
        <v>0</v>
      </c>
      <c r="Q151" s="198"/>
      <c r="R151" s="199">
        <f>SUM(R152:R157)</f>
        <v>0</v>
      </c>
      <c r="S151" s="198"/>
      <c r="T151" s="200">
        <f>SUM(T152:T157)</f>
        <v>0.99265000000000003</v>
      </c>
      <c r="AR151" s="201" t="s">
        <v>79</v>
      </c>
      <c r="AT151" s="202" t="s">
        <v>69</v>
      </c>
      <c r="AU151" s="202" t="s">
        <v>77</v>
      </c>
      <c r="AY151" s="201" t="s">
        <v>361</v>
      </c>
      <c r="BK151" s="203">
        <f>SUM(BK152:BK157)</f>
        <v>0</v>
      </c>
    </row>
    <row r="152" spans="2:65" s="1" customFormat="1" ht="22.5" customHeight="1">
      <c r="B152" s="42"/>
      <c r="C152" s="207" t="s">
        <v>477</v>
      </c>
      <c r="D152" s="207" t="s">
        <v>363</v>
      </c>
      <c r="E152" s="208" t="s">
        <v>3843</v>
      </c>
      <c r="F152" s="209" t="s">
        <v>3844</v>
      </c>
      <c r="G152" s="210" t="s">
        <v>459</v>
      </c>
      <c r="H152" s="211">
        <v>99.265000000000001</v>
      </c>
      <c r="I152" s="212"/>
      <c r="J152" s="213">
        <f>ROUND(I152*H152,2)</f>
        <v>0</v>
      </c>
      <c r="K152" s="209" t="s">
        <v>367</v>
      </c>
      <c r="L152" s="62"/>
      <c r="M152" s="214" t="s">
        <v>21</v>
      </c>
      <c r="N152" s="215" t="s">
        <v>41</v>
      </c>
      <c r="O152" s="43"/>
      <c r="P152" s="216">
        <f>O152*H152</f>
        <v>0</v>
      </c>
      <c r="Q152" s="216">
        <v>0</v>
      </c>
      <c r="R152" s="216">
        <f>Q152*H152</f>
        <v>0</v>
      </c>
      <c r="S152" s="216">
        <v>0.01</v>
      </c>
      <c r="T152" s="217">
        <f>S152*H152</f>
        <v>0.99265000000000003</v>
      </c>
      <c r="AR152" s="25" t="s">
        <v>464</v>
      </c>
      <c r="AT152" s="25" t="s">
        <v>363</v>
      </c>
      <c r="AU152" s="25" t="s">
        <v>79</v>
      </c>
      <c r="AY152" s="25" t="s">
        <v>361</v>
      </c>
      <c r="BE152" s="218">
        <f>IF(N152="základní",J152,0)</f>
        <v>0</v>
      </c>
      <c r="BF152" s="218">
        <f>IF(N152="snížená",J152,0)</f>
        <v>0</v>
      </c>
      <c r="BG152" s="218">
        <f>IF(N152="zákl. přenesená",J152,0)</f>
        <v>0</v>
      </c>
      <c r="BH152" s="218">
        <f>IF(N152="sníž. přenesená",J152,0)</f>
        <v>0</v>
      </c>
      <c r="BI152" s="218">
        <f>IF(N152="nulová",J152,0)</f>
        <v>0</v>
      </c>
      <c r="BJ152" s="25" t="s">
        <v>77</v>
      </c>
      <c r="BK152" s="218">
        <f>ROUND(I152*H152,2)</f>
        <v>0</v>
      </c>
      <c r="BL152" s="25" t="s">
        <v>464</v>
      </c>
      <c r="BM152" s="25" t="s">
        <v>595</v>
      </c>
    </row>
    <row r="153" spans="2:65" s="1" customFormat="1" ht="13.5">
      <c r="B153" s="42"/>
      <c r="C153" s="64"/>
      <c r="D153" s="219" t="s">
        <v>369</v>
      </c>
      <c r="E153" s="64"/>
      <c r="F153" s="220" t="s">
        <v>3845</v>
      </c>
      <c r="G153" s="64"/>
      <c r="H153" s="64"/>
      <c r="I153" s="175"/>
      <c r="J153" s="64"/>
      <c r="K153" s="64"/>
      <c r="L153" s="62"/>
      <c r="M153" s="221"/>
      <c r="N153" s="43"/>
      <c r="O153" s="43"/>
      <c r="P153" s="43"/>
      <c r="Q153" s="43"/>
      <c r="R153" s="43"/>
      <c r="S153" s="43"/>
      <c r="T153" s="79"/>
      <c r="AT153" s="25" t="s">
        <v>369</v>
      </c>
      <c r="AU153" s="25" t="s">
        <v>79</v>
      </c>
    </row>
    <row r="154" spans="2:65" s="12" customFormat="1" ht="13.5">
      <c r="B154" s="222"/>
      <c r="C154" s="223"/>
      <c r="D154" s="219" t="s">
        <v>371</v>
      </c>
      <c r="E154" s="224" t="s">
        <v>21</v>
      </c>
      <c r="F154" s="225" t="s">
        <v>3824</v>
      </c>
      <c r="G154" s="223"/>
      <c r="H154" s="226" t="s">
        <v>21</v>
      </c>
      <c r="I154" s="227"/>
      <c r="J154" s="223"/>
      <c r="K154" s="223"/>
      <c r="L154" s="228"/>
      <c r="M154" s="229"/>
      <c r="N154" s="230"/>
      <c r="O154" s="230"/>
      <c r="P154" s="230"/>
      <c r="Q154" s="230"/>
      <c r="R154" s="230"/>
      <c r="S154" s="230"/>
      <c r="T154" s="231"/>
      <c r="AT154" s="232" t="s">
        <v>371</v>
      </c>
      <c r="AU154" s="232" t="s">
        <v>79</v>
      </c>
      <c r="AV154" s="12" t="s">
        <v>77</v>
      </c>
      <c r="AW154" s="12" t="s">
        <v>33</v>
      </c>
      <c r="AX154" s="12" t="s">
        <v>70</v>
      </c>
      <c r="AY154" s="232" t="s">
        <v>361</v>
      </c>
    </row>
    <row r="155" spans="2:65" s="13" customFormat="1" ht="13.5">
      <c r="B155" s="233"/>
      <c r="C155" s="234"/>
      <c r="D155" s="219" t="s">
        <v>371</v>
      </c>
      <c r="E155" s="245" t="s">
        <v>21</v>
      </c>
      <c r="F155" s="246" t="s">
        <v>3846</v>
      </c>
      <c r="G155" s="234"/>
      <c r="H155" s="247">
        <v>62.365000000000002</v>
      </c>
      <c r="I155" s="239"/>
      <c r="J155" s="234"/>
      <c r="K155" s="234"/>
      <c r="L155" s="240"/>
      <c r="M155" s="241"/>
      <c r="N155" s="242"/>
      <c r="O155" s="242"/>
      <c r="P155" s="242"/>
      <c r="Q155" s="242"/>
      <c r="R155" s="242"/>
      <c r="S155" s="242"/>
      <c r="T155" s="243"/>
      <c r="AT155" s="244" t="s">
        <v>371</v>
      </c>
      <c r="AU155" s="244" t="s">
        <v>79</v>
      </c>
      <c r="AV155" s="13" t="s">
        <v>79</v>
      </c>
      <c r="AW155" s="13" t="s">
        <v>33</v>
      </c>
      <c r="AX155" s="13" t="s">
        <v>70</v>
      </c>
      <c r="AY155" s="244" t="s">
        <v>361</v>
      </c>
    </row>
    <row r="156" spans="2:65" s="13" customFormat="1" ht="13.5">
      <c r="B156" s="233"/>
      <c r="C156" s="234"/>
      <c r="D156" s="219" t="s">
        <v>371</v>
      </c>
      <c r="E156" s="245" t="s">
        <v>21</v>
      </c>
      <c r="F156" s="246" t="s">
        <v>3847</v>
      </c>
      <c r="G156" s="234"/>
      <c r="H156" s="247">
        <v>36.9</v>
      </c>
      <c r="I156" s="239"/>
      <c r="J156" s="234"/>
      <c r="K156" s="234"/>
      <c r="L156" s="240"/>
      <c r="M156" s="241"/>
      <c r="N156" s="242"/>
      <c r="O156" s="242"/>
      <c r="P156" s="242"/>
      <c r="Q156" s="242"/>
      <c r="R156" s="242"/>
      <c r="S156" s="242"/>
      <c r="T156" s="243"/>
      <c r="AT156" s="244" t="s">
        <v>371</v>
      </c>
      <c r="AU156" s="244" t="s">
        <v>79</v>
      </c>
      <c r="AV156" s="13" t="s">
        <v>79</v>
      </c>
      <c r="AW156" s="13" t="s">
        <v>33</v>
      </c>
      <c r="AX156" s="13" t="s">
        <v>70</v>
      </c>
      <c r="AY156" s="244" t="s">
        <v>361</v>
      </c>
    </row>
    <row r="157" spans="2:65" s="14" customFormat="1" ht="13.5">
      <c r="B157" s="248"/>
      <c r="C157" s="249"/>
      <c r="D157" s="219" t="s">
        <v>371</v>
      </c>
      <c r="E157" s="259" t="s">
        <v>21</v>
      </c>
      <c r="F157" s="260" t="s">
        <v>392</v>
      </c>
      <c r="G157" s="249"/>
      <c r="H157" s="261">
        <v>99.265000000000001</v>
      </c>
      <c r="I157" s="253"/>
      <c r="J157" s="249"/>
      <c r="K157" s="249"/>
      <c r="L157" s="254"/>
      <c r="M157" s="295"/>
      <c r="N157" s="296"/>
      <c r="O157" s="296"/>
      <c r="P157" s="296"/>
      <c r="Q157" s="296"/>
      <c r="R157" s="296"/>
      <c r="S157" s="296"/>
      <c r="T157" s="297"/>
      <c r="AT157" s="258" t="s">
        <v>371</v>
      </c>
      <c r="AU157" s="258" t="s">
        <v>79</v>
      </c>
      <c r="AV157" s="14" t="s">
        <v>147</v>
      </c>
      <c r="AW157" s="14" t="s">
        <v>33</v>
      </c>
      <c r="AX157" s="14" t="s">
        <v>77</v>
      </c>
      <c r="AY157" s="258" t="s">
        <v>361</v>
      </c>
    </row>
    <row r="158" spans="2:65" s="1" customFormat="1" ht="6.95" customHeight="1">
      <c r="B158" s="57"/>
      <c r="C158" s="58"/>
      <c r="D158" s="58"/>
      <c r="E158" s="58"/>
      <c r="F158" s="58"/>
      <c r="G158" s="58"/>
      <c r="H158" s="58"/>
      <c r="I158" s="151"/>
      <c r="J158" s="58"/>
      <c r="K158" s="58"/>
      <c r="L158" s="62"/>
    </row>
  </sheetData>
  <sheetProtection algorithmName="SHA-512" hashValue="i/HQALj1i+DLnbhU7Ip1arvBUYxO6u7QBDMK6SNKLe2LWHYT+iJKTnOMifYPgZGBcowSeYCQNAL8imytxRgKmQ==" saltValue="gfPChwc/Rhu1MDF1VQfTKQ==" spinCount="100000" sheet="1" objects="1" scenarios="1" formatCells="0" formatColumns="0" formatRows="0" sort="0" autoFilter="0"/>
  <autoFilter ref="C93:K157" xr:uid="{00000000-0009-0000-0000-000010000000}"/>
  <mergeCells count="15">
    <mergeCell ref="E84:H84"/>
    <mergeCell ref="E82:H82"/>
    <mergeCell ref="E86:H86"/>
    <mergeCell ref="G1:H1"/>
    <mergeCell ref="L2:V2"/>
    <mergeCell ref="E49:H49"/>
    <mergeCell ref="E53:H53"/>
    <mergeCell ref="E51:H51"/>
    <mergeCell ref="E55:H55"/>
    <mergeCell ref="E80:H80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000-000000000000}"/>
    <hyperlink ref="G1:H1" location="C62" display="2) Rekapitulace" xr:uid="{00000000-0004-0000-1000-000001000000}"/>
    <hyperlink ref="J1" location="C93" display="3) Soupis prací" xr:uid="{00000000-0004-0000-1000-000002000000}"/>
    <hyperlink ref="L1:V1" location="'Rekapitulace stavby'!C2" display="Rekapitulace stavby" xr:uid="{00000000-0004-0000-10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BR143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154</v>
      </c>
      <c r="AZ2" s="126" t="s">
        <v>3750</v>
      </c>
      <c r="BA2" s="126" t="s">
        <v>3751</v>
      </c>
      <c r="BB2" s="126" t="s">
        <v>21</v>
      </c>
      <c r="BC2" s="126" t="s">
        <v>3848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3754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3755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3849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ROUND(J94,2)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ROUND(SUM(BE94:BE142), 2)</f>
        <v>0</v>
      </c>
      <c r="G34" s="43"/>
      <c r="H34" s="43"/>
      <c r="I34" s="143">
        <v>0.21</v>
      </c>
      <c r="J34" s="142">
        <f>ROUND(ROUND((SUM(BE94:BE142)),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ROUND(SUM(BF94:BF142), 2)</f>
        <v>0</v>
      </c>
      <c r="G35" s="43"/>
      <c r="H35" s="43"/>
      <c r="I35" s="143">
        <v>0.15</v>
      </c>
      <c r="J35" s="142">
        <f>ROUND(ROUND((SUM(BF94:BF142)),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ROUND(SUM(BG94:BG142),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ROUND(SUM(BH94:BH142),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ROUND(SUM(BI94:BI142),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3754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3755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03 - Dřevěná kůlna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J94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J95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J96</f>
        <v>0</v>
      </c>
      <c r="K66" s="174"/>
    </row>
    <row r="67" spans="2:12" s="9" customFormat="1" ht="19.899999999999999" customHeight="1">
      <c r="B67" s="168"/>
      <c r="C67" s="169"/>
      <c r="D67" s="170" t="s">
        <v>326</v>
      </c>
      <c r="E67" s="171"/>
      <c r="F67" s="171"/>
      <c r="G67" s="171"/>
      <c r="H67" s="171"/>
      <c r="I67" s="172"/>
      <c r="J67" s="173">
        <f>J108</f>
        <v>0</v>
      </c>
      <c r="K67" s="174"/>
    </row>
    <row r="68" spans="2:12" s="9" customFormat="1" ht="19.899999999999999" customHeight="1">
      <c r="B68" s="168"/>
      <c r="C68" s="169"/>
      <c r="D68" s="170" t="s">
        <v>3757</v>
      </c>
      <c r="E68" s="171"/>
      <c r="F68" s="171"/>
      <c r="G68" s="171"/>
      <c r="H68" s="171"/>
      <c r="I68" s="172"/>
      <c r="J68" s="173">
        <f>J120</f>
        <v>0</v>
      </c>
      <c r="K68" s="174"/>
    </row>
    <row r="69" spans="2:12" s="8" customFormat="1" ht="24.95" customHeight="1">
      <c r="B69" s="161"/>
      <c r="C69" s="162"/>
      <c r="D69" s="163" t="s">
        <v>328</v>
      </c>
      <c r="E69" s="164"/>
      <c r="F69" s="164"/>
      <c r="G69" s="164"/>
      <c r="H69" s="164"/>
      <c r="I69" s="165"/>
      <c r="J69" s="166">
        <f>J136</f>
        <v>0</v>
      </c>
      <c r="K69" s="167"/>
    </row>
    <row r="70" spans="2:12" s="9" customFormat="1" ht="19.899999999999999" customHeight="1">
      <c r="B70" s="168"/>
      <c r="C70" s="169"/>
      <c r="D70" s="170" t="s">
        <v>330</v>
      </c>
      <c r="E70" s="171"/>
      <c r="F70" s="171"/>
      <c r="G70" s="171"/>
      <c r="H70" s="171"/>
      <c r="I70" s="172"/>
      <c r="J70" s="173">
        <f>J137</f>
        <v>0</v>
      </c>
      <c r="K70" s="174"/>
    </row>
    <row r="71" spans="2:12" s="1" customFormat="1" ht="21.75" customHeight="1">
      <c r="B71" s="42"/>
      <c r="C71" s="43"/>
      <c r="D71" s="43"/>
      <c r="E71" s="43"/>
      <c r="F71" s="43"/>
      <c r="G71" s="43"/>
      <c r="H71" s="43"/>
      <c r="I71" s="129"/>
      <c r="J71" s="43"/>
      <c r="K71" s="46"/>
    </row>
    <row r="72" spans="2:12" s="1" customFormat="1" ht="6.95" customHeight="1">
      <c r="B72" s="57"/>
      <c r="C72" s="58"/>
      <c r="D72" s="58"/>
      <c r="E72" s="58"/>
      <c r="F72" s="58"/>
      <c r="G72" s="58"/>
      <c r="H72" s="58"/>
      <c r="I72" s="151"/>
      <c r="J72" s="58"/>
      <c r="K72" s="59"/>
    </row>
    <row r="76" spans="2:12" s="1" customFormat="1" ht="6.95" customHeight="1">
      <c r="B76" s="60"/>
      <c r="C76" s="61"/>
      <c r="D76" s="61"/>
      <c r="E76" s="61"/>
      <c r="F76" s="61"/>
      <c r="G76" s="61"/>
      <c r="H76" s="61"/>
      <c r="I76" s="154"/>
      <c r="J76" s="61"/>
      <c r="K76" s="61"/>
      <c r="L76" s="62"/>
    </row>
    <row r="77" spans="2:12" s="1" customFormat="1" ht="36.950000000000003" customHeight="1">
      <c r="B77" s="42"/>
      <c r="C77" s="63" t="s">
        <v>345</v>
      </c>
      <c r="D77" s="64"/>
      <c r="E77" s="64"/>
      <c r="F77" s="64"/>
      <c r="G77" s="64"/>
      <c r="H77" s="64"/>
      <c r="I77" s="175"/>
      <c r="J77" s="64"/>
      <c r="K77" s="64"/>
      <c r="L77" s="62"/>
    </row>
    <row r="78" spans="2:12" s="1" customFormat="1" ht="6.95" customHeight="1">
      <c r="B78" s="42"/>
      <c r="C78" s="64"/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14.45" customHeight="1">
      <c r="B79" s="42"/>
      <c r="C79" s="66" t="s">
        <v>18</v>
      </c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22.5" customHeight="1">
      <c r="B80" s="42"/>
      <c r="C80" s="64"/>
      <c r="D80" s="64"/>
      <c r="E80" s="423" t="str">
        <f>E7</f>
        <v>Transformace ÚSP pro mládež Kvasiny – výstavba v lokalitě Kostelec nad Orlicí 2</v>
      </c>
      <c r="F80" s="424"/>
      <c r="G80" s="424"/>
      <c r="H80" s="424"/>
      <c r="I80" s="175"/>
      <c r="J80" s="64"/>
      <c r="K80" s="64"/>
      <c r="L80" s="62"/>
    </row>
    <row r="81" spans="2:63">
      <c r="B81" s="29"/>
      <c r="C81" s="66" t="s">
        <v>237</v>
      </c>
      <c r="D81" s="176"/>
      <c r="E81" s="176"/>
      <c r="F81" s="176"/>
      <c r="G81" s="176"/>
      <c r="H81" s="176"/>
      <c r="J81" s="176"/>
      <c r="K81" s="176"/>
      <c r="L81" s="177"/>
    </row>
    <row r="82" spans="2:63" ht="22.5" customHeight="1">
      <c r="B82" s="29"/>
      <c r="C82" s="176"/>
      <c r="D82" s="176"/>
      <c r="E82" s="423" t="s">
        <v>3753</v>
      </c>
      <c r="F82" s="427"/>
      <c r="G82" s="427"/>
      <c r="H82" s="427"/>
      <c r="J82" s="176"/>
      <c r="K82" s="176"/>
      <c r="L82" s="177"/>
    </row>
    <row r="83" spans="2:63">
      <c r="B83" s="29"/>
      <c r="C83" s="66" t="s">
        <v>243</v>
      </c>
      <c r="D83" s="176"/>
      <c r="E83" s="176"/>
      <c r="F83" s="176"/>
      <c r="G83" s="176"/>
      <c r="H83" s="176"/>
      <c r="J83" s="176"/>
      <c r="K83" s="176"/>
      <c r="L83" s="177"/>
    </row>
    <row r="84" spans="2:63" s="1" customFormat="1" ht="22.5" customHeight="1">
      <c r="B84" s="42"/>
      <c r="C84" s="64"/>
      <c r="D84" s="64"/>
      <c r="E84" s="425" t="s">
        <v>3754</v>
      </c>
      <c r="F84" s="426"/>
      <c r="G84" s="426"/>
      <c r="H84" s="426"/>
      <c r="I84" s="175"/>
      <c r="J84" s="64"/>
      <c r="K84" s="64"/>
      <c r="L84" s="62"/>
    </row>
    <row r="85" spans="2:63" s="1" customFormat="1" ht="14.45" customHeight="1">
      <c r="B85" s="42"/>
      <c r="C85" s="66" t="s">
        <v>3755</v>
      </c>
      <c r="D85" s="64"/>
      <c r="E85" s="64"/>
      <c r="F85" s="64"/>
      <c r="G85" s="64"/>
      <c r="H85" s="64"/>
      <c r="I85" s="175"/>
      <c r="J85" s="64"/>
      <c r="K85" s="64"/>
      <c r="L85" s="62"/>
    </row>
    <row r="86" spans="2:63" s="1" customFormat="1" ht="23.25" customHeight="1">
      <c r="B86" s="42"/>
      <c r="C86" s="64"/>
      <c r="D86" s="64"/>
      <c r="E86" s="394" t="str">
        <f>E13</f>
        <v>03 - Dřevěná kůlna</v>
      </c>
      <c r="F86" s="426"/>
      <c r="G86" s="426"/>
      <c r="H86" s="426"/>
      <c r="I86" s="175"/>
      <c r="J86" s="64"/>
      <c r="K86" s="64"/>
      <c r="L86" s="62"/>
    </row>
    <row r="87" spans="2:63" s="1" customFormat="1" ht="6.95" customHeight="1">
      <c r="B87" s="42"/>
      <c r="C87" s="64"/>
      <c r="D87" s="64"/>
      <c r="E87" s="64"/>
      <c r="F87" s="64"/>
      <c r="G87" s="64"/>
      <c r="H87" s="64"/>
      <c r="I87" s="175"/>
      <c r="J87" s="64"/>
      <c r="K87" s="64"/>
      <c r="L87" s="62"/>
    </row>
    <row r="88" spans="2:63" s="1" customFormat="1" ht="18" customHeight="1">
      <c r="B88" s="42"/>
      <c r="C88" s="66" t="s">
        <v>23</v>
      </c>
      <c r="D88" s="64"/>
      <c r="E88" s="64"/>
      <c r="F88" s="178" t="str">
        <f>F16</f>
        <v xml:space="preserve"> </v>
      </c>
      <c r="G88" s="64"/>
      <c r="H88" s="64"/>
      <c r="I88" s="179" t="s">
        <v>25</v>
      </c>
      <c r="J88" s="74" t="str">
        <f>IF(J16="","",J16)</f>
        <v>11. 5. 2017</v>
      </c>
      <c r="K88" s="64"/>
      <c r="L88" s="62"/>
    </row>
    <row r="89" spans="2:63" s="1" customFormat="1" ht="6.9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3" s="1" customFormat="1">
      <c r="B90" s="42"/>
      <c r="C90" s="66" t="s">
        <v>27</v>
      </c>
      <c r="D90" s="64"/>
      <c r="E90" s="64"/>
      <c r="F90" s="178" t="str">
        <f>E19</f>
        <v xml:space="preserve"> </v>
      </c>
      <c r="G90" s="64"/>
      <c r="H90" s="64"/>
      <c r="I90" s="179" t="s">
        <v>32</v>
      </c>
      <c r="J90" s="178" t="str">
        <f>E25</f>
        <v xml:space="preserve"> </v>
      </c>
      <c r="K90" s="64"/>
      <c r="L90" s="62"/>
    </row>
    <row r="91" spans="2:63" s="1" customFormat="1" ht="14.45" customHeight="1">
      <c r="B91" s="42"/>
      <c r="C91" s="66" t="s">
        <v>30</v>
      </c>
      <c r="D91" s="64"/>
      <c r="E91" s="64"/>
      <c r="F91" s="178" t="str">
        <f>IF(E22="","",E22)</f>
        <v/>
      </c>
      <c r="G91" s="64"/>
      <c r="H91" s="64"/>
      <c r="I91" s="175"/>
      <c r="J91" s="64"/>
      <c r="K91" s="64"/>
      <c r="L91" s="62"/>
    </row>
    <row r="92" spans="2:63" s="1" customFormat="1" ht="10.35" customHeight="1">
      <c r="B92" s="42"/>
      <c r="C92" s="64"/>
      <c r="D92" s="64"/>
      <c r="E92" s="64"/>
      <c r="F92" s="64"/>
      <c r="G92" s="64"/>
      <c r="H92" s="64"/>
      <c r="I92" s="175"/>
      <c r="J92" s="64"/>
      <c r="K92" s="64"/>
      <c r="L92" s="62"/>
    </row>
    <row r="93" spans="2:63" s="10" customFormat="1" ht="29.25" customHeight="1">
      <c r="B93" s="180"/>
      <c r="C93" s="181" t="s">
        <v>346</v>
      </c>
      <c r="D93" s="182" t="s">
        <v>55</v>
      </c>
      <c r="E93" s="182" t="s">
        <v>51</v>
      </c>
      <c r="F93" s="182" t="s">
        <v>347</v>
      </c>
      <c r="G93" s="182" t="s">
        <v>348</v>
      </c>
      <c r="H93" s="182" t="s">
        <v>349</v>
      </c>
      <c r="I93" s="183" t="s">
        <v>350</v>
      </c>
      <c r="J93" s="182" t="s">
        <v>317</v>
      </c>
      <c r="K93" s="184" t="s">
        <v>351</v>
      </c>
      <c r="L93" s="185"/>
      <c r="M93" s="82" t="s">
        <v>352</v>
      </c>
      <c r="N93" s="83" t="s">
        <v>40</v>
      </c>
      <c r="O93" s="83" t="s">
        <v>353</v>
      </c>
      <c r="P93" s="83" t="s">
        <v>354</v>
      </c>
      <c r="Q93" s="83" t="s">
        <v>355</v>
      </c>
      <c r="R93" s="83" t="s">
        <v>356</v>
      </c>
      <c r="S93" s="83" t="s">
        <v>357</v>
      </c>
      <c r="T93" s="84" t="s">
        <v>358</v>
      </c>
    </row>
    <row r="94" spans="2:63" s="1" customFormat="1" ht="29.25" customHeight="1">
      <c r="B94" s="42"/>
      <c r="C94" s="88" t="s">
        <v>318</v>
      </c>
      <c r="D94" s="64"/>
      <c r="E94" s="64"/>
      <c r="F94" s="64"/>
      <c r="G94" s="64"/>
      <c r="H94" s="64"/>
      <c r="I94" s="175"/>
      <c r="J94" s="186">
        <f>BK94</f>
        <v>0</v>
      </c>
      <c r="K94" s="64"/>
      <c r="L94" s="62"/>
      <c r="M94" s="85"/>
      <c r="N94" s="86"/>
      <c r="O94" s="86"/>
      <c r="P94" s="187">
        <f>P95+P136</f>
        <v>0</v>
      </c>
      <c r="Q94" s="86"/>
      <c r="R94" s="187">
        <f>R95+R136</f>
        <v>0</v>
      </c>
      <c r="S94" s="86"/>
      <c r="T94" s="188">
        <f>T95+T136</f>
        <v>4.1401250000000003</v>
      </c>
      <c r="AT94" s="25" t="s">
        <v>69</v>
      </c>
      <c r="AU94" s="25" t="s">
        <v>319</v>
      </c>
      <c r="BK94" s="189">
        <f>BK95+BK136</f>
        <v>0</v>
      </c>
    </row>
    <row r="95" spans="2:63" s="11" customFormat="1" ht="37.35" customHeight="1">
      <c r="B95" s="190"/>
      <c r="C95" s="191"/>
      <c r="D95" s="192" t="s">
        <v>69</v>
      </c>
      <c r="E95" s="193" t="s">
        <v>359</v>
      </c>
      <c r="F95" s="193" t="s">
        <v>360</v>
      </c>
      <c r="G95" s="191"/>
      <c r="H95" s="191"/>
      <c r="I95" s="194"/>
      <c r="J95" s="195">
        <f>BK95</f>
        <v>0</v>
      </c>
      <c r="K95" s="191"/>
      <c r="L95" s="196"/>
      <c r="M95" s="197"/>
      <c r="N95" s="198"/>
      <c r="O95" s="198"/>
      <c r="P95" s="199">
        <f>P96+P108+P120</f>
        <v>0</v>
      </c>
      <c r="Q95" s="198"/>
      <c r="R95" s="199">
        <f>R96+R108+R120</f>
        <v>0</v>
      </c>
      <c r="S95" s="198"/>
      <c r="T95" s="200">
        <f>T96+T108+T120</f>
        <v>4.0212450000000004</v>
      </c>
      <c r="AR95" s="201" t="s">
        <v>77</v>
      </c>
      <c r="AT95" s="202" t="s">
        <v>69</v>
      </c>
      <c r="AU95" s="202" t="s">
        <v>70</v>
      </c>
      <c r="AY95" s="201" t="s">
        <v>361</v>
      </c>
      <c r="BK95" s="203">
        <f>BK96+BK108+BK120</f>
        <v>0</v>
      </c>
    </row>
    <row r="96" spans="2:63" s="11" customFormat="1" ht="19.899999999999999" customHeight="1">
      <c r="B96" s="190"/>
      <c r="C96" s="191"/>
      <c r="D96" s="204" t="s">
        <v>69</v>
      </c>
      <c r="E96" s="205" t="s">
        <v>77</v>
      </c>
      <c r="F96" s="205" t="s">
        <v>362</v>
      </c>
      <c r="G96" s="191"/>
      <c r="H96" s="191"/>
      <c r="I96" s="194"/>
      <c r="J96" s="206">
        <f>BK96</f>
        <v>0</v>
      </c>
      <c r="K96" s="191"/>
      <c r="L96" s="196"/>
      <c r="M96" s="197"/>
      <c r="N96" s="198"/>
      <c r="O96" s="198"/>
      <c r="P96" s="199">
        <f>SUM(P97:P107)</f>
        <v>0</v>
      </c>
      <c r="Q96" s="198"/>
      <c r="R96" s="199">
        <f>SUM(R97:R107)</f>
        <v>0</v>
      </c>
      <c r="S96" s="198"/>
      <c r="T96" s="200">
        <f>SUM(T97:T107)</f>
        <v>0</v>
      </c>
      <c r="AR96" s="201" t="s">
        <v>77</v>
      </c>
      <c r="AT96" s="202" t="s">
        <v>69</v>
      </c>
      <c r="AU96" s="202" t="s">
        <v>77</v>
      </c>
      <c r="AY96" s="201" t="s">
        <v>361</v>
      </c>
      <c r="BK96" s="203">
        <f>SUM(BK97:BK107)</f>
        <v>0</v>
      </c>
    </row>
    <row r="97" spans="2:65" s="1" customFormat="1" ht="22.5" customHeight="1">
      <c r="B97" s="42"/>
      <c r="C97" s="207" t="s">
        <v>77</v>
      </c>
      <c r="D97" s="207" t="s">
        <v>363</v>
      </c>
      <c r="E97" s="208" t="s">
        <v>452</v>
      </c>
      <c r="F97" s="209" t="s">
        <v>453</v>
      </c>
      <c r="G97" s="210" t="s">
        <v>366</v>
      </c>
      <c r="H97" s="211">
        <v>0.56699999999999995</v>
      </c>
      <c r="I97" s="212"/>
      <c r="J97" s="213">
        <f>ROUND(I97*H97,2)</f>
        <v>0</v>
      </c>
      <c r="K97" s="209" t="s">
        <v>367</v>
      </c>
      <c r="L97" s="62"/>
      <c r="M97" s="214" t="s">
        <v>21</v>
      </c>
      <c r="N97" s="215" t="s">
        <v>41</v>
      </c>
      <c r="O97" s="43"/>
      <c r="P97" s="216">
        <f>O97*H97</f>
        <v>0</v>
      </c>
      <c r="Q97" s="216">
        <v>0</v>
      </c>
      <c r="R97" s="216">
        <f>Q97*H97</f>
        <v>0</v>
      </c>
      <c r="S97" s="216">
        <v>0</v>
      </c>
      <c r="T97" s="217">
        <f>S97*H97</f>
        <v>0</v>
      </c>
      <c r="AR97" s="25" t="s">
        <v>147</v>
      </c>
      <c r="AT97" s="25" t="s">
        <v>363</v>
      </c>
      <c r="AU97" s="25" t="s">
        <v>79</v>
      </c>
      <c r="AY97" s="25" t="s">
        <v>361</v>
      </c>
      <c r="BE97" s="218">
        <f>IF(N97="základní",J97,0)</f>
        <v>0</v>
      </c>
      <c r="BF97" s="218">
        <f>IF(N97="snížená",J97,0)</f>
        <v>0</v>
      </c>
      <c r="BG97" s="218">
        <f>IF(N97="zákl. přenesená",J97,0)</f>
        <v>0</v>
      </c>
      <c r="BH97" s="218">
        <f>IF(N97="sníž. přenesená",J97,0)</f>
        <v>0</v>
      </c>
      <c r="BI97" s="218">
        <f>IF(N97="nulová",J97,0)</f>
        <v>0</v>
      </c>
      <c r="BJ97" s="25" t="s">
        <v>77</v>
      </c>
      <c r="BK97" s="218">
        <f>ROUND(I97*H97,2)</f>
        <v>0</v>
      </c>
      <c r="BL97" s="25" t="s">
        <v>147</v>
      </c>
      <c r="BM97" s="25" t="s">
        <v>79</v>
      </c>
    </row>
    <row r="98" spans="2:65" s="1" customFormat="1" ht="27">
      <c r="B98" s="42"/>
      <c r="C98" s="64"/>
      <c r="D98" s="219" t="s">
        <v>369</v>
      </c>
      <c r="E98" s="64"/>
      <c r="F98" s="220" t="s">
        <v>455</v>
      </c>
      <c r="G98" s="64"/>
      <c r="H98" s="64"/>
      <c r="I98" s="175"/>
      <c r="J98" s="64"/>
      <c r="K98" s="64"/>
      <c r="L98" s="62"/>
      <c r="M98" s="221"/>
      <c r="N98" s="43"/>
      <c r="O98" s="43"/>
      <c r="P98" s="43"/>
      <c r="Q98" s="43"/>
      <c r="R98" s="43"/>
      <c r="S98" s="43"/>
      <c r="T98" s="79"/>
      <c r="AT98" s="25" t="s">
        <v>369</v>
      </c>
      <c r="AU98" s="25" t="s">
        <v>79</v>
      </c>
    </row>
    <row r="99" spans="2:65" s="12" customFormat="1" ht="13.5">
      <c r="B99" s="222"/>
      <c r="C99" s="223"/>
      <c r="D99" s="219" t="s">
        <v>371</v>
      </c>
      <c r="E99" s="224" t="s">
        <v>21</v>
      </c>
      <c r="F99" s="225" t="s">
        <v>3850</v>
      </c>
      <c r="G99" s="223"/>
      <c r="H99" s="226" t="s">
        <v>21</v>
      </c>
      <c r="I99" s="227"/>
      <c r="J99" s="223"/>
      <c r="K99" s="223"/>
      <c r="L99" s="228"/>
      <c r="M99" s="229"/>
      <c r="N99" s="230"/>
      <c r="O99" s="230"/>
      <c r="P99" s="230"/>
      <c r="Q99" s="230"/>
      <c r="R99" s="230"/>
      <c r="S99" s="230"/>
      <c r="T99" s="231"/>
      <c r="AT99" s="232" t="s">
        <v>371</v>
      </c>
      <c r="AU99" s="232" t="s">
        <v>79</v>
      </c>
      <c r="AV99" s="12" t="s">
        <v>77</v>
      </c>
      <c r="AW99" s="12" t="s">
        <v>33</v>
      </c>
      <c r="AX99" s="12" t="s">
        <v>70</v>
      </c>
      <c r="AY99" s="232" t="s">
        <v>361</v>
      </c>
    </row>
    <row r="100" spans="2:65" s="13" customFormat="1" ht="13.5">
      <c r="B100" s="233"/>
      <c r="C100" s="234"/>
      <c r="D100" s="219" t="s">
        <v>371</v>
      </c>
      <c r="E100" s="245" t="s">
        <v>21</v>
      </c>
      <c r="F100" s="246" t="s">
        <v>3851</v>
      </c>
      <c r="G100" s="234"/>
      <c r="H100" s="247">
        <v>0.56699999999999995</v>
      </c>
      <c r="I100" s="239"/>
      <c r="J100" s="234"/>
      <c r="K100" s="234"/>
      <c r="L100" s="240"/>
      <c r="M100" s="241"/>
      <c r="N100" s="242"/>
      <c r="O100" s="242"/>
      <c r="P100" s="242"/>
      <c r="Q100" s="242"/>
      <c r="R100" s="242"/>
      <c r="S100" s="242"/>
      <c r="T100" s="243"/>
      <c r="AT100" s="244" t="s">
        <v>371</v>
      </c>
      <c r="AU100" s="244" t="s">
        <v>79</v>
      </c>
      <c r="AV100" s="13" t="s">
        <v>79</v>
      </c>
      <c r="AW100" s="13" t="s">
        <v>33</v>
      </c>
      <c r="AX100" s="13" t="s">
        <v>70</v>
      </c>
      <c r="AY100" s="244" t="s">
        <v>361</v>
      </c>
    </row>
    <row r="101" spans="2:65" s="14" customFormat="1" ht="13.5">
      <c r="B101" s="248"/>
      <c r="C101" s="249"/>
      <c r="D101" s="235" t="s">
        <v>371</v>
      </c>
      <c r="E101" s="250" t="s">
        <v>21</v>
      </c>
      <c r="F101" s="251" t="s">
        <v>392</v>
      </c>
      <c r="G101" s="249"/>
      <c r="H101" s="252">
        <v>0.56699999999999995</v>
      </c>
      <c r="I101" s="253"/>
      <c r="J101" s="249"/>
      <c r="K101" s="249"/>
      <c r="L101" s="254"/>
      <c r="M101" s="255"/>
      <c r="N101" s="256"/>
      <c r="O101" s="256"/>
      <c r="P101" s="256"/>
      <c r="Q101" s="256"/>
      <c r="R101" s="256"/>
      <c r="S101" s="256"/>
      <c r="T101" s="257"/>
      <c r="AT101" s="258" t="s">
        <v>371</v>
      </c>
      <c r="AU101" s="258" t="s">
        <v>79</v>
      </c>
      <c r="AV101" s="14" t="s">
        <v>147</v>
      </c>
      <c r="AW101" s="14" t="s">
        <v>33</v>
      </c>
      <c r="AX101" s="14" t="s">
        <v>77</v>
      </c>
      <c r="AY101" s="258" t="s">
        <v>361</v>
      </c>
    </row>
    <row r="102" spans="2:65" s="1" customFormat="1" ht="22.5" customHeight="1">
      <c r="B102" s="42"/>
      <c r="C102" s="273" t="s">
        <v>79</v>
      </c>
      <c r="D102" s="273" t="s">
        <v>952</v>
      </c>
      <c r="E102" s="274" t="s">
        <v>3765</v>
      </c>
      <c r="F102" s="275" t="s">
        <v>3766</v>
      </c>
      <c r="G102" s="276" t="s">
        <v>366</v>
      </c>
      <c r="H102" s="277">
        <v>0.56699999999999995</v>
      </c>
      <c r="I102" s="278"/>
      <c r="J102" s="279">
        <f>ROUND(I102*H102,2)</f>
        <v>0</v>
      </c>
      <c r="K102" s="275" t="s">
        <v>21</v>
      </c>
      <c r="L102" s="280"/>
      <c r="M102" s="281" t="s">
        <v>21</v>
      </c>
      <c r="N102" s="282" t="s">
        <v>41</v>
      </c>
      <c r="O102" s="43"/>
      <c r="P102" s="216">
        <f>O102*H102</f>
        <v>0</v>
      </c>
      <c r="Q102" s="216">
        <v>0</v>
      </c>
      <c r="R102" s="216">
        <f>Q102*H102</f>
        <v>0</v>
      </c>
      <c r="S102" s="216">
        <v>0</v>
      </c>
      <c r="T102" s="217">
        <f>S102*H102</f>
        <v>0</v>
      </c>
      <c r="AR102" s="25" t="s">
        <v>417</v>
      </c>
      <c r="AT102" s="25" t="s">
        <v>952</v>
      </c>
      <c r="AU102" s="25" t="s">
        <v>79</v>
      </c>
      <c r="AY102" s="25" t="s">
        <v>361</v>
      </c>
      <c r="BE102" s="218">
        <f>IF(N102="základní",J102,0)</f>
        <v>0</v>
      </c>
      <c r="BF102" s="218">
        <f>IF(N102="snížená",J102,0)</f>
        <v>0</v>
      </c>
      <c r="BG102" s="218">
        <f>IF(N102="zákl. přenesená",J102,0)</f>
        <v>0</v>
      </c>
      <c r="BH102" s="218">
        <f>IF(N102="sníž. přenesená",J102,0)</f>
        <v>0</v>
      </c>
      <c r="BI102" s="218">
        <f>IF(N102="nulová",J102,0)</f>
        <v>0</v>
      </c>
      <c r="BJ102" s="25" t="s">
        <v>77</v>
      </c>
      <c r="BK102" s="218">
        <f>ROUND(I102*H102,2)</f>
        <v>0</v>
      </c>
      <c r="BL102" s="25" t="s">
        <v>147</v>
      </c>
      <c r="BM102" s="25" t="s">
        <v>147</v>
      </c>
    </row>
    <row r="103" spans="2:65" s="1" customFormat="1" ht="13.5">
      <c r="B103" s="42"/>
      <c r="C103" s="64"/>
      <c r="D103" s="235" t="s">
        <v>369</v>
      </c>
      <c r="E103" s="64"/>
      <c r="F103" s="285" t="s">
        <v>3766</v>
      </c>
      <c r="G103" s="64"/>
      <c r="H103" s="64"/>
      <c r="I103" s="175"/>
      <c r="J103" s="64"/>
      <c r="K103" s="64"/>
      <c r="L103" s="62"/>
      <c r="M103" s="221"/>
      <c r="N103" s="43"/>
      <c r="O103" s="43"/>
      <c r="P103" s="43"/>
      <c r="Q103" s="43"/>
      <c r="R103" s="43"/>
      <c r="S103" s="43"/>
      <c r="T103" s="79"/>
      <c r="AT103" s="25" t="s">
        <v>369</v>
      </c>
      <c r="AU103" s="25" t="s">
        <v>79</v>
      </c>
    </row>
    <row r="104" spans="2:65" s="1" customFormat="1" ht="22.5" customHeight="1">
      <c r="B104" s="42"/>
      <c r="C104" s="207" t="s">
        <v>87</v>
      </c>
      <c r="D104" s="207" t="s">
        <v>363</v>
      </c>
      <c r="E104" s="208" t="s">
        <v>3224</v>
      </c>
      <c r="F104" s="209" t="s">
        <v>3225</v>
      </c>
      <c r="G104" s="210" t="s">
        <v>459</v>
      </c>
      <c r="H104" s="211">
        <v>27.3</v>
      </c>
      <c r="I104" s="212"/>
      <c r="J104" s="213">
        <f>ROUND(I104*H104,2)</f>
        <v>0</v>
      </c>
      <c r="K104" s="209" t="s">
        <v>367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79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430</v>
      </c>
    </row>
    <row r="105" spans="2:65" s="1" customFormat="1" ht="13.5">
      <c r="B105" s="42"/>
      <c r="C105" s="64"/>
      <c r="D105" s="219" t="s">
        <v>369</v>
      </c>
      <c r="E105" s="64"/>
      <c r="F105" s="220" t="s">
        <v>3227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79</v>
      </c>
    </row>
    <row r="106" spans="2:65" s="13" customFormat="1" ht="13.5">
      <c r="B106" s="233"/>
      <c r="C106" s="234"/>
      <c r="D106" s="219" t="s">
        <v>371</v>
      </c>
      <c r="E106" s="245" t="s">
        <v>21</v>
      </c>
      <c r="F106" s="246" t="s">
        <v>3750</v>
      </c>
      <c r="G106" s="234"/>
      <c r="H106" s="247">
        <v>27.3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70</v>
      </c>
      <c r="AY106" s="244" t="s">
        <v>361</v>
      </c>
    </row>
    <row r="107" spans="2:65" s="14" customFormat="1" ht="13.5">
      <c r="B107" s="248"/>
      <c r="C107" s="249"/>
      <c r="D107" s="219" t="s">
        <v>371</v>
      </c>
      <c r="E107" s="259" t="s">
        <v>21</v>
      </c>
      <c r="F107" s="260" t="s">
        <v>392</v>
      </c>
      <c r="G107" s="249"/>
      <c r="H107" s="261">
        <v>27.3</v>
      </c>
      <c r="I107" s="253"/>
      <c r="J107" s="249"/>
      <c r="K107" s="249"/>
      <c r="L107" s="254"/>
      <c r="M107" s="255"/>
      <c r="N107" s="256"/>
      <c r="O107" s="256"/>
      <c r="P107" s="256"/>
      <c r="Q107" s="256"/>
      <c r="R107" s="256"/>
      <c r="S107" s="256"/>
      <c r="T107" s="257"/>
      <c r="AT107" s="258" t="s">
        <v>371</v>
      </c>
      <c r="AU107" s="258" t="s">
        <v>79</v>
      </c>
      <c r="AV107" s="14" t="s">
        <v>147</v>
      </c>
      <c r="AW107" s="14" t="s">
        <v>33</v>
      </c>
      <c r="AX107" s="14" t="s">
        <v>77</v>
      </c>
      <c r="AY107" s="258" t="s">
        <v>361</v>
      </c>
    </row>
    <row r="108" spans="2:65" s="11" customFormat="1" ht="29.85" customHeight="1">
      <c r="B108" s="190"/>
      <c r="C108" s="191"/>
      <c r="D108" s="204" t="s">
        <v>69</v>
      </c>
      <c r="E108" s="205" t="s">
        <v>424</v>
      </c>
      <c r="F108" s="205" t="s">
        <v>1100</v>
      </c>
      <c r="G108" s="191"/>
      <c r="H108" s="191"/>
      <c r="I108" s="194"/>
      <c r="J108" s="206">
        <f>BK108</f>
        <v>0</v>
      </c>
      <c r="K108" s="191"/>
      <c r="L108" s="196"/>
      <c r="M108" s="197"/>
      <c r="N108" s="198"/>
      <c r="O108" s="198"/>
      <c r="P108" s="199">
        <f>SUM(P109:P119)</f>
        <v>0</v>
      </c>
      <c r="Q108" s="198"/>
      <c r="R108" s="199">
        <f>SUM(R109:R119)</f>
        <v>0</v>
      </c>
      <c r="S108" s="198"/>
      <c r="T108" s="200">
        <f>SUM(T109:T119)</f>
        <v>4.0212450000000004</v>
      </c>
      <c r="AR108" s="201" t="s">
        <v>77</v>
      </c>
      <c r="AT108" s="202" t="s">
        <v>69</v>
      </c>
      <c r="AU108" s="202" t="s">
        <v>77</v>
      </c>
      <c r="AY108" s="201" t="s">
        <v>361</v>
      </c>
      <c r="BK108" s="203">
        <f>SUM(BK109:BK119)</f>
        <v>0</v>
      </c>
    </row>
    <row r="109" spans="2:65" s="1" customFormat="1" ht="31.5" customHeight="1">
      <c r="B109" s="42"/>
      <c r="C109" s="207" t="s">
        <v>147</v>
      </c>
      <c r="D109" s="207" t="s">
        <v>363</v>
      </c>
      <c r="E109" s="208" t="s">
        <v>3852</v>
      </c>
      <c r="F109" s="209" t="s">
        <v>3853</v>
      </c>
      <c r="G109" s="210" t="s">
        <v>366</v>
      </c>
      <c r="H109" s="211">
        <v>1.35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2.2000000000000002</v>
      </c>
      <c r="T109" s="217">
        <f>S109*H109</f>
        <v>2.9700000000000006</v>
      </c>
      <c r="AR109" s="25" t="s">
        <v>147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3854</v>
      </c>
    </row>
    <row r="110" spans="2:65" s="1" customFormat="1" ht="13.5">
      <c r="B110" s="42"/>
      <c r="C110" s="64"/>
      <c r="D110" s="219" t="s">
        <v>369</v>
      </c>
      <c r="E110" s="64"/>
      <c r="F110" s="220" t="s">
        <v>3855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3" customFormat="1" ht="13.5">
      <c r="B111" s="233"/>
      <c r="C111" s="234"/>
      <c r="D111" s="235" t="s">
        <v>371</v>
      </c>
      <c r="E111" s="236" t="s">
        <v>21</v>
      </c>
      <c r="F111" s="237" t="s">
        <v>3856</v>
      </c>
      <c r="G111" s="234"/>
      <c r="H111" s="238">
        <v>1.35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79</v>
      </c>
      <c r="AV111" s="13" t="s">
        <v>79</v>
      </c>
      <c r="AW111" s="13" t="s">
        <v>33</v>
      </c>
      <c r="AX111" s="13" t="s">
        <v>77</v>
      </c>
      <c r="AY111" s="244" t="s">
        <v>361</v>
      </c>
    </row>
    <row r="112" spans="2:65" s="1" customFormat="1" ht="22.5" customHeight="1">
      <c r="B112" s="42"/>
      <c r="C112" s="207" t="s">
        <v>287</v>
      </c>
      <c r="D112" s="207" t="s">
        <v>363</v>
      </c>
      <c r="E112" s="208" t="s">
        <v>3857</v>
      </c>
      <c r="F112" s="209" t="s">
        <v>3858</v>
      </c>
      <c r="G112" s="210" t="s">
        <v>366</v>
      </c>
      <c r="H112" s="211">
        <v>26.954999999999998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3.9E-2</v>
      </c>
      <c r="T112" s="217">
        <f>S112*H112</f>
        <v>1.051245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440</v>
      </c>
    </row>
    <row r="113" spans="2:65" s="1" customFormat="1" ht="13.5">
      <c r="B113" s="42"/>
      <c r="C113" s="64"/>
      <c r="D113" s="219" t="s">
        <v>369</v>
      </c>
      <c r="E113" s="64"/>
      <c r="F113" s="220" t="s">
        <v>3859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2" customFormat="1" ht="13.5">
      <c r="B114" s="222"/>
      <c r="C114" s="223"/>
      <c r="D114" s="219" t="s">
        <v>371</v>
      </c>
      <c r="E114" s="224" t="s">
        <v>21</v>
      </c>
      <c r="F114" s="225" t="s">
        <v>3850</v>
      </c>
      <c r="G114" s="223"/>
      <c r="H114" s="226" t="s">
        <v>21</v>
      </c>
      <c r="I114" s="227"/>
      <c r="J114" s="223"/>
      <c r="K114" s="223"/>
      <c r="L114" s="228"/>
      <c r="M114" s="229"/>
      <c r="N114" s="230"/>
      <c r="O114" s="230"/>
      <c r="P114" s="230"/>
      <c r="Q114" s="230"/>
      <c r="R114" s="230"/>
      <c r="S114" s="230"/>
      <c r="T114" s="231"/>
      <c r="AT114" s="232" t="s">
        <v>371</v>
      </c>
      <c r="AU114" s="232" t="s">
        <v>79</v>
      </c>
      <c r="AV114" s="12" t="s">
        <v>77</v>
      </c>
      <c r="AW114" s="12" t="s">
        <v>33</v>
      </c>
      <c r="AX114" s="12" t="s">
        <v>70</v>
      </c>
      <c r="AY114" s="232" t="s">
        <v>361</v>
      </c>
    </row>
    <row r="115" spans="2:65" s="12" customFormat="1" ht="13.5">
      <c r="B115" s="222"/>
      <c r="C115" s="223"/>
      <c r="D115" s="219" t="s">
        <v>371</v>
      </c>
      <c r="E115" s="224" t="s">
        <v>21</v>
      </c>
      <c r="F115" s="225" t="s">
        <v>3860</v>
      </c>
      <c r="G115" s="223"/>
      <c r="H115" s="226" t="s">
        <v>21</v>
      </c>
      <c r="I115" s="227"/>
      <c r="J115" s="223"/>
      <c r="K115" s="223"/>
      <c r="L115" s="228"/>
      <c r="M115" s="229"/>
      <c r="N115" s="230"/>
      <c r="O115" s="230"/>
      <c r="P115" s="230"/>
      <c r="Q115" s="230"/>
      <c r="R115" s="230"/>
      <c r="S115" s="230"/>
      <c r="T115" s="231"/>
      <c r="AT115" s="232" t="s">
        <v>371</v>
      </c>
      <c r="AU115" s="232" t="s">
        <v>79</v>
      </c>
      <c r="AV115" s="12" t="s">
        <v>77</v>
      </c>
      <c r="AW115" s="12" t="s">
        <v>33</v>
      </c>
      <c r="AX115" s="12" t="s">
        <v>70</v>
      </c>
      <c r="AY115" s="232" t="s">
        <v>361</v>
      </c>
    </row>
    <row r="116" spans="2:65" s="13" customFormat="1" ht="13.5">
      <c r="B116" s="233"/>
      <c r="C116" s="234"/>
      <c r="D116" s="219" t="s">
        <v>371</v>
      </c>
      <c r="E116" s="245" t="s">
        <v>21</v>
      </c>
      <c r="F116" s="246" t="s">
        <v>3861</v>
      </c>
      <c r="G116" s="234"/>
      <c r="H116" s="247">
        <v>26.388000000000002</v>
      </c>
      <c r="I116" s="239"/>
      <c r="J116" s="234"/>
      <c r="K116" s="234"/>
      <c r="L116" s="240"/>
      <c r="M116" s="241"/>
      <c r="N116" s="242"/>
      <c r="O116" s="242"/>
      <c r="P116" s="242"/>
      <c r="Q116" s="242"/>
      <c r="R116" s="242"/>
      <c r="S116" s="242"/>
      <c r="T116" s="243"/>
      <c r="AT116" s="244" t="s">
        <v>371</v>
      </c>
      <c r="AU116" s="244" t="s">
        <v>79</v>
      </c>
      <c r="AV116" s="13" t="s">
        <v>79</v>
      </c>
      <c r="AW116" s="13" t="s">
        <v>33</v>
      </c>
      <c r="AX116" s="13" t="s">
        <v>70</v>
      </c>
      <c r="AY116" s="244" t="s">
        <v>361</v>
      </c>
    </row>
    <row r="117" spans="2:65" s="12" customFormat="1" ht="13.5">
      <c r="B117" s="222"/>
      <c r="C117" s="223"/>
      <c r="D117" s="219" t="s">
        <v>371</v>
      </c>
      <c r="E117" s="224" t="s">
        <v>21</v>
      </c>
      <c r="F117" s="225" t="s">
        <v>3862</v>
      </c>
      <c r="G117" s="223"/>
      <c r="H117" s="226" t="s">
        <v>21</v>
      </c>
      <c r="I117" s="227"/>
      <c r="J117" s="223"/>
      <c r="K117" s="223"/>
      <c r="L117" s="228"/>
      <c r="M117" s="229"/>
      <c r="N117" s="230"/>
      <c r="O117" s="230"/>
      <c r="P117" s="230"/>
      <c r="Q117" s="230"/>
      <c r="R117" s="230"/>
      <c r="S117" s="230"/>
      <c r="T117" s="231"/>
      <c r="AT117" s="232" t="s">
        <v>371</v>
      </c>
      <c r="AU117" s="232" t="s">
        <v>79</v>
      </c>
      <c r="AV117" s="12" t="s">
        <v>77</v>
      </c>
      <c r="AW117" s="12" t="s">
        <v>33</v>
      </c>
      <c r="AX117" s="12" t="s">
        <v>70</v>
      </c>
      <c r="AY117" s="232" t="s">
        <v>361</v>
      </c>
    </row>
    <row r="118" spans="2:65" s="13" customFormat="1" ht="13.5">
      <c r="B118" s="233"/>
      <c r="C118" s="234"/>
      <c r="D118" s="219" t="s">
        <v>371</v>
      </c>
      <c r="E118" s="245" t="s">
        <v>21</v>
      </c>
      <c r="F118" s="246" t="s">
        <v>3863</v>
      </c>
      <c r="G118" s="234"/>
      <c r="H118" s="247">
        <v>0.56699999999999995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79</v>
      </c>
      <c r="AV118" s="13" t="s">
        <v>79</v>
      </c>
      <c r="AW118" s="13" t="s">
        <v>33</v>
      </c>
      <c r="AX118" s="13" t="s">
        <v>70</v>
      </c>
      <c r="AY118" s="244" t="s">
        <v>361</v>
      </c>
    </row>
    <row r="119" spans="2:65" s="14" customFormat="1" ht="13.5">
      <c r="B119" s="248"/>
      <c r="C119" s="249"/>
      <c r="D119" s="219" t="s">
        <v>371</v>
      </c>
      <c r="E119" s="259" t="s">
        <v>21</v>
      </c>
      <c r="F119" s="260" t="s">
        <v>392</v>
      </c>
      <c r="G119" s="249"/>
      <c r="H119" s="261">
        <v>26.954999999999998</v>
      </c>
      <c r="I119" s="253"/>
      <c r="J119" s="249"/>
      <c r="K119" s="249"/>
      <c r="L119" s="254"/>
      <c r="M119" s="255"/>
      <c r="N119" s="256"/>
      <c r="O119" s="256"/>
      <c r="P119" s="256"/>
      <c r="Q119" s="256"/>
      <c r="R119" s="256"/>
      <c r="S119" s="256"/>
      <c r="T119" s="257"/>
      <c r="AT119" s="258" t="s">
        <v>371</v>
      </c>
      <c r="AU119" s="258" t="s">
        <v>79</v>
      </c>
      <c r="AV119" s="14" t="s">
        <v>147</v>
      </c>
      <c r="AW119" s="14" t="s">
        <v>33</v>
      </c>
      <c r="AX119" s="14" t="s">
        <v>77</v>
      </c>
      <c r="AY119" s="258" t="s">
        <v>361</v>
      </c>
    </row>
    <row r="120" spans="2:65" s="11" customFormat="1" ht="29.85" customHeight="1">
      <c r="B120" s="190"/>
      <c r="C120" s="191"/>
      <c r="D120" s="204" t="s">
        <v>69</v>
      </c>
      <c r="E120" s="205" t="s">
        <v>3777</v>
      </c>
      <c r="F120" s="205" t="s">
        <v>3778</v>
      </c>
      <c r="G120" s="191"/>
      <c r="H120" s="191"/>
      <c r="I120" s="194"/>
      <c r="J120" s="206">
        <f>BK120</f>
        <v>0</v>
      </c>
      <c r="K120" s="191"/>
      <c r="L120" s="196"/>
      <c r="M120" s="197"/>
      <c r="N120" s="198"/>
      <c r="O120" s="198"/>
      <c r="P120" s="199">
        <f>SUM(P121:P135)</f>
        <v>0</v>
      </c>
      <c r="Q120" s="198"/>
      <c r="R120" s="199">
        <f>SUM(R121:R135)</f>
        <v>0</v>
      </c>
      <c r="S120" s="198"/>
      <c r="T120" s="200">
        <f>SUM(T121:T135)</f>
        <v>0</v>
      </c>
      <c r="AR120" s="201" t="s">
        <v>77</v>
      </c>
      <c r="AT120" s="202" t="s">
        <v>69</v>
      </c>
      <c r="AU120" s="202" t="s">
        <v>77</v>
      </c>
      <c r="AY120" s="201" t="s">
        <v>361</v>
      </c>
      <c r="BK120" s="203">
        <f>SUM(BK121:BK135)</f>
        <v>0</v>
      </c>
    </row>
    <row r="121" spans="2:65" s="1" customFormat="1" ht="22.5" customHeight="1">
      <c r="B121" s="42"/>
      <c r="C121" s="207" t="s">
        <v>398</v>
      </c>
      <c r="D121" s="207" t="s">
        <v>363</v>
      </c>
      <c r="E121" s="208" t="s">
        <v>3779</v>
      </c>
      <c r="F121" s="209" t="s">
        <v>3780</v>
      </c>
      <c r="G121" s="210" t="s">
        <v>447</v>
      </c>
      <c r="H121" s="211">
        <v>4.1399999999999997</v>
      </c>
      <c r="I121" s="212"/>
      <c r="J121" s="213">
        <f>ROUND(I121*H121,2)</f>
        <v>0</v>
      </c>
      <c r="K121" s="209" t="s">
        <v>367</v>
      </c>
      <c r="L121" s="62"/>
      <c r="M121" s="214" t="s">
        <v>21</v>
      </c>
      <c r="N121" s="215" t="s">
        <v>41</v>
      </c>
      <c r="O121" s="43"/>
      <c r="P121" s="216">
        <f>O121*H121</f>
        <v>0</v>
      </c>
      <c r="Q121" s="216">
        <v>0</v>
      </c>
      <c r="R121" s="216">
        <f>Q121*H121</f>
        <v>0</v>
      </c>
      <c r="S121" s="216">
        <v>0</v>
      </c>
      <c r="T121" s="217">
        <f>S121*H121</f>
        <v>0</v>
      </c>
      <c r="AR121" s="25" t="s">
        <v>147</v>
      </c>
      <c r="AT121" s="25" t="s">
        <v>363</v>
      </c>
      <c r="AU121" s="25" t="s">
        <v>79</v>
      </c>
      <c r="AY121" s="25" t="s">
        <v>361</v>
      </c>
      <c r="BE121" s="218">
        <f>IF(N121="základní",J121,0)</f>
        <v>0</v>
      </c>
      <c r="BF121" s="218">
        <f>IF(N121="snížená",J121,0)</f>
        <v>0</v>
      </c>
      <c r="BG121" s="218">
        <f>IF(N121="zákl. přenesená",J121,0)</f>
        <v>0</v>
      </c>
      <c r="BH121" s="218">
        <f>IF(N121="sníž. přenesená",J121,0)</f>
        <v>0</v>
      </c>
      <c r="BI121" s="218">
        <f>IF(N121="nulová",J121,0)</f>
        <v>0</v>
      </c>
      <c r="BJ121" s="25" t="s">
        <v>77</v>
      </c>
      <c r="BK121" s="218">
        <f>ROUND(I121*H121,2)</f>
        <v>0</v>
      </c>
      <c r="BL121" s="25" t="s">
        <v>147</v>
      </c>
      <c r="BM121" s="25" t="s">
        <v>451</v>
      </c>
    </row>
    <row r="122" spans="2:65" s="1" customFormat="1" ht="27">
      <c r="B122" s="42"/>
      <c r="C122" s="64"/>
      <c r="D122" s="235" t="s">
        <v>369</v>
      </c>
      <c r="E122" s="64"/>
      <c r="F122" s="285" t="s">
        <v>3781</v>
      </c>
      <c r="G122" s="64"/>
      <c r="H122" s="64"/>
      <c r="I122" s="175"/>
      <c r="J122" s="64"/>
      <c r="K122" s="64"/>
      <c r="L122" s="62"/>
      <c r="M122" s="221"/>
      <c r="N122" s="43"/>
      <c r="O122" s="43"/>
      <c r="P122" s="43"/>
      <c r="Q122" s="43"/>
      <c r="R122" s="43"/>
      <c r="S122" s="43"/>
      <c r="T122" s="79"/>
      <c r="AT122" s="25" t="s">
        <v>369</v>
      </c>
      <c r="AU122" s="25" t="s">
        <v>79</v>
      </c>
    </row>
    <row r="123" spans="2:65" s="1" customFormat="1" ht="22.5" customHeight="1">
      <c r="B123" s="42"/>
      <c r="C123" s="207" t="s">
        <v>411</v>
      </c>
      <c r="D123" s="207" t="s">
        <v>363</v>
      </c>
      <c r="E123" s="208" t="s">
        <v>3782</v>
      </c>
      <c r="F123" s="209" t="s">
        <v>3783</v>
      </c>
      <c r="G123" s="210" t="s">
        <v>447</v>
      </c>
      <c r="H123" s="211">
        <v>74.52</v>
      </c>
      <c r="I123" s="212"/>
      <c r="J123" s="213">
        <f>ROUND(I123*H123,2)</f>
        <v>0</v>
      </c>
      <c r="K123" s="209" t="s">
        <v>367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0</v>
      </c>
      <c r="R123" s="216">
        <f>Q123*H123</f>
        <v>0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464</v>
      </c>
    </row>
    <row r="124" spans="2:65" s="1" customFormat="1" ht="27">
      <c r="B124" s="42"/>
      <c r="C124" s="64"/>
      <c r="D124" s="219" t="s">
        <v>369</v>
      </c>
      <c r="E124" s="64"/>
      <c r="F124" s="220" t="s">
        <v>3784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3" customFormat="1" ht="13.5">
      <c r="B125" s="233"/>
      <c r="C125" s="234"/>
      <c r="D125" s="235" t="s">
        <v>371</v>
      </c>
      <c r="E125" s="234"/>
      <c r="F125" s="237" t="s">
        <v>3864</v>
      </c>
      <c r="G125" s="234"/>
      <c r="H125" s="238">
        <v>74.52</v>
      </c>
      <c r="I125" s="239"/>
      <c r="J125" s="234"/>
      <c r="K125" s="234"/>
      <c r="L125" s="240"/>
      <c r="M125" s="241"/>
      <c r="N125" s="242"/>
      <c r="O125" s="242"/>
      <c r="P125" s="242"/>
      <c r="Q125" s="242"/>
      <c r="R125" s="242"/>
      <c r="S125" s="242"/>
      <c r="T125" s="243"/>
      <c r="AT125" s="244" t="s">
        <v>371</v>
      </c>
      <c r="AU125" s="244" t="s">
        <v>79</v>
      </c>
      <c r="AV125" s="13" t="s">
        <v>79</v>
      </c>
      <c r="AW125" s="13" t="s">
        <v>6</v>
      </c>
      <c r="AX125" s="13" t="s">
        <v>77</v>
      </c>
      <c r="AY125" s="244" t="s">
        <v>361</v>
      </c>
    </row>
    <row r="126" spans="2:65" s="1" customFormat="1" ht="22.5" customHeight="1">
      <c r="B126" s="42"/>
      <c r="C126" s="207" t="s">
        <v>417</v>
      </c>
      <c r="D126" s="207" t="s">
        <v>363</v>
      </c>
      <c r="E126" s="208" t="s">
        <v>3786</v>
      </c>
      <c r="F126" s="209" t="s">
        <v>3787</v>
      </c>
      <c r="G126" s="210" t="s">
        <v>447</v>
      </c>
      <c r="H126" s="211">
        <v>4.1399999999999997</v>
      </c>
      <c r="I126" s="212"/>
      <c r="J126" s="213">
        <f>ROUND(I126*H126,2)</f>
        <v>0</v>
      </c>
      <c r="K126" s="209" t="s">
        <v>367</v>
      </c>
      <c r="L126" s="62"/>
      <c r="M126" s="214" t="s">
        <v>21</v>
      </c>
      <c r="N126" s="215" t="s">
        <v>41</v>
      </c>
      <c r="O126" s="43"/>
      <c r="P126" s="216">
        <f>O126*H126</f>
        <v>0</v>
      </c>
      <c r="Q126" s="216">
        <v>0</v>
      </c>
      <c r="R126" s="216">
        <f>Q126*H126</f>
        <v>0</v>
      </c>
      <c r="S126" s="216">
        <v>0</v>
      </c>
      <c r="T126" s="217">
        <f>S126*H126</f>
        <v>0</v>
      </c>
      <c r="AR126" s="25" t="s">
        <v>147</v>
      </c>
      <c r="AT126" s="25" t="s">
        <v>363</v>
      </c>
      <c r="AU126" s="25" t="s">
        <v>79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477</v>
      </c>
    </row>
    <row r="127" spans="2:65" s="1" customFormat="1" ht="13.5">
      <c r="B127" s="42"/>
      <c r="C127" s="64"/>
      <c r="D127" s="235" t="s">
        <v>369</v>
      </c>
      <c r="E127" s="64"/>
      <c r="F127" s="285" t="s">
        <v>3787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79</v>
      </c>
    </row>
    <row r="128" spans="2:65" s="1" customFormat="1" ht="22.5" customHeight="1">
      <c r="B128" s="42"/>
      <c r="C128" s="207" t="s">
        <v>424</v>
      </c>
      <c r="D128" s="207" t="s">
        <v>363</v>
      </c>
      <c r="E128" s="208" t="s">
        <v>3788</v>
      </c>
      <c r="F128" s="209" t="s">
        <v>3789</v>
      </c>
      <c r="G128" s="210" t="s">
        <v>447</v>
      </c>
      <c r="H128" s="211">
        <v>2.97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3865</v>
      </c>
    </row>
    <row r="129" spans="2:65" s="1" customFormat="1" ht="13.5">
      <c r="B129" s="42"/>
      <c r="C129" s="64"/>
      <c r="D129" s="235" t="s">
        <v>369</v>
      </c>
      <c r="E129" s="64"/>
      <c r="F129" s="285" t="s">
        <v>3791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" customFormat="1" ht="22.5" customHeight="1">
      <c r="B130" s="42"/>
      <c r="C130" s="207" t="s">
        <v>430</v>
      </c>
      <c r="D130" s="207" t="s">
        <v>363</v>
      </c>
      <c r="E130" s="208" t="s">
        <v>3799</v>
      </c>
      <c r="F130" s="209" t="s">
        <v>3800</v>
      </c>
      <c r="G130" s="210" t="s">
        <v>447</v>
      </c>
      <c r="H130" s="211">
        <v>0.8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3866</v>
      </c>
    </row>
    <row r="131" spans="2:65" s="1" customFormat="1" ht="13.5">
      <c r="B131" s="42"/>
      <c r="C131" s="64"/>
      <c r="D131" s="235" t="s">
        <v>369</v>
      </c>
      <c r="E131" s="64"/>
      <c r="F131" s="285" t="s">
        <v>3802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" customFormat="1" ht="22.5" customHeight="1">
      <c r="B132" s="42"/>
      <c r="C132" s="207" t="s">
        <v>285</v>
      </c>
      <c r="D132" s="207" t="s">
        <v>363</v>
      </c>
      <c r="E132" s="208" t="s">
        <v>3803</v>
      </c>
      <c r="F132" s="209" t="s">
        <v>3804</v>
      </c>
      <c r="G132" s="210" t="s">
        <v>447</v>
      </c>
      <c r="H132" s="211">
        <v>0.11899999999999999</v>
      </c>
      <c r="I132" s="212"/>
      <c r="J132" s="213">
        <f>ROUND(I132*H132,2)</f>
        <v>0</v>
      </c>
      <c r="K132" s="209" t="s">
        <v>367</v>
      </c>
      <c r="L132" s="62"/>
      <c r="M132" s="214" t="s">
        <v>21</v>
      </c>
      <c r="N132" s="215" t="s">
        <v>41</v>
      </c>
      <c r="O132" s="43"/>
      <c r="P132" s="216">
        <f>O132*H132</f>
        <v>0</v>
      </c>
      <c r="Q132" s="216">
        <v>0</v>
      </c>
      <c r="R132" s="216">
        <f>Q132*H132</f>
        <v>0</v>
      </c>
      <c r="S132" s="216">
        <v>0</v>
      </c>
      <c r="T132" s="217">
        <f>S132*H132</f>
        <v>0</v>
      </c>
      <c r="AR132" s="25" t="s">
        <v>147</v>
      </c>
      <c r="AT132" s="25" t="s">
        <v>363</v>
      </c>
      <c r="AU132" s="25" t="s">
        <v>79</v>
      </c>
      <c r="AY132" s="25" t="s">
        <v>361</v>
      </c>
      <c r="BE132" s="218">
        <f>IF(N132="základní",J132,0)</f>
        <v>0</v>
      </c>
      <c r="BF132" s="218">
        <f>IF(N132="snížená",J132,0)</f>
        <v>0</v>
      </c>
      <c r="BG132" s="218">
        <f>IF(N132="zákl. přenesená",J132,0)</f>
        <v>0</v>
      </c>
      <c r="BH132" s="218">
        <f>IF(N132="sníž. přenesená",J132,0)</f>
        <v>0</v>
      </c>
      <c r="BI132" s="218">
        <f>IF(N132="nulová",J132,0)</f>
        <v>0</v>
      </c>
      <c r="BJ132" s="25" t="s">
        <v>77</v>
      </c>
      <c r="BK132" s="218">
        <f>ROUND(I132*H132,2)</f>
        <v>0</v>
      </c>
      <c r="BL132" s="25" t="s">
        <v>147</v>
      </c>
      <c r="BM132" s="25" t="s">
        <v>491</v>
      </c>
    </row>
    <row r="133" spans="2:65" s="1" customFormat="1" ht="13.5">
      <c r="B133" s="42"/>
      <c r="C133" s="64"/>
      <c r="D133" s="235" t="s">
        <v>369</v>
      </c>
      <c r="E133" s="64"/>
      <c r="F133" s="285" t="s">
        <v>3805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369</v>
      </c>
      <c r="AU133" s="25" t="s">
        <v>79</v>
      </c>
    </row>
    <row r="134" spans="2:65" s="1" customFormat="1" ht="22.5" customHeight="1">
      <c r="B134" s="42"/>
      <c r="C134" s="207" t="s">
        <v>440</v>
      </c>
      <c r="D134" s="207" t="s">
        <v>363</v>
      </c>
      <c r="E134" s="208" t="s">
        <v>3809</v>
      </c>
      <c r="F134" s="209" t="s">
        <v>3810</v>
      </c>
      <c r="G134" s="210" t="s">
        <v>447</v>
      </c>
      <c r="H134" s="211">
        <v>0.251</v>
      </c>
      <c r="I134" s="212"/>
      <c r="J134" s="213">
        <f>ROUND(I134*H134,2)</f>
        <v>0</v>
      </c>
      <c r="K134" s="209" t="s">
        <v>367</v>
      </c>
      <c r="L134" s="62"/>
      <c r="M134" s="214" t="s">
        <v>21</v>
      </c>
      <c r="N134" s="215" t="s">
        <v>41</v>
      </c>
      <c r="O134" s="43"/>
      <c r="P134" s="216">
        <f>O134*H134</f>
        <v>0</v>
      </c>
      <c r="Q134" s="216">
        <v>0</v>
      </c>
      <c r="R134" s="216">
        <f>Q134*H134</f>
        <v>0</v>
      </c>
      <c r="S134" s="216">
        <v>0</v>
      </c>
      <c r="T134" s="217">
        <f>S134*H134</f>
        <v>0</v>
      </c>
      <c r="AR134" s="25" t="s">
        <v>147</v>
      </c>
      <c r="AT134" s="25" t="s">
        <v>363</v>
      </c>
      <c r="AU134" s="25" t="s">
        <v>79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501</v>
      </c>
    </row>
    <row r="135" spans="2:65" s="1" customFormat="1" ht="13.5">
      <c r="B135" s="42"/>
      <c r="C135" s="64"/>
      <c r="D135" s="219" t="s">
        <v>369</v>
      </c>
      <c r="E135" s="64"/>
      <c r="F135" s="220" t="s">
        <v>3811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79</v>
      </c>
    </row>
    <row r="136" spans="2:65" s="11" customFormat="1" ht="37.35" customHeight="1">
      <c r="B136" s="190"/>
      <c r="C136" s="191"/>
      <c r="D136" s="192" t="s">
        <v>69</v>
      </c>
      <c r="E136" s="193" t="s">
        <v>1160</v>
      </c>
      <c r="F136" s="193" t="s">
        <v>1161</v>
      </c>
      <c r="G136" s="191"/>
      <c r="H136" s="191"/>
      <c r="I136" s="194"/>
      <c r="J136" s="195">
        <f>BK136</f>
        <v>0</v>
      </c>
      <c r="K136" s="191"/>
      <c r="L136" s="196"/>
      <c r="M136" s="197"/>
      <c r="N136" s="198"/>
      <c r="O136" s="198"/>
      <c r="P136" s="199">
        <f>P137</f>
        <v>0</v>
      </c>
      <c r="Q136" s="198"/>
      <c r="R136" s="199">
        <f>R137</f>
        <v>0</v>
      </c>
      <c r="S136" s="198"/>
      <c r="T136" s="200">
        <f>T137</f>
        <v>0.11888</v>
      </c>
      <c r="AR136" s="201" t="s">
        <v>79</v>
      </c>
      <c r="AT136" s="202" t="s">
        <v>69</v>
      </c>
      <c r="AU136" s="202" t="s">
        <v>70</v>
      </c>
      <c r="AY136" s="201" t="s">
        <v>361</v>
      </c>
      <c r="BK136" s="203">
        <f>BK137</f>
        <v>0</v>
      </c>
    </row>
    <row r="137" spans="2:65" s="11" customFormat="1" ht="19.899999999999999" customHeight="1">
      <c r="B137" s="190"/>
      <c r="C137" s="191"/>
      <c r="D137" s="204" t="s">
        <v>69</v>
      </c>
      <c r="E137" s="205" t="s">
        <v>1230</v>
      </c>
      <c r="F137" s="205" t="s">
        <v>1231</v>
      </c>
      <c r="G137" s="191"/>
      <c r="H137" s="191"/>
      <c r="I137" s="194"/>
      <c r="J137" s="206">
        <f>BK137</f>
        <v>0</v>
      </c>
      <c r="K137" s="191"/>
      <c r="L137" s="196"/>
      <c r="M137" s="197"/>
      <c r="N137" s="198"/>
      <c r="O137" s="198"/>
      <c r="P137" s="199">
        <f>SUM(P138:P142)</f>
        <v>0</v>
      </c>
      <c r="Q137" s="198"/>
      <c r="R137" s="199">
        <f>SUM(R138:R142)</f>
        <v>0</v>
      </c>
      <c r="S137" s="198"/>
      <c r="T137" s="200">
        <f>SUM(T138:T142)</f>
        <v>0.11888</v>
      </c>
      <c r="AR137" s="201" t="s">
        <v>79</v>
      </c>
      <c r="AT137" s="202" t="s">
        <v>69</v>
      </c>
      <c r="AU137" s="202" t="s">
        <v>77</v>
      </c>
      <c r="AY137" s="201" t="s">
        <v>361</v>
      </c>
      <c r="BK137" s="203">
        <f>SUM(BK138:BK142)</f>
        <v>0</v>
      </c>
    </row>
    <row r="138" spans="2:65" s="1" customFormat="1" ht="22.5" customHeight="1">
      <c r="B138" s="42"/>
      <c r="C138" s="207" t="s">
        <v>444</v>
      </c>
      <c r="D138" s="207" t="s">
        <v>363</v>
      </c>
      <c r="E138" s="208" t="s">
        <v>3815</v>
      </c>
      <c r="F138" s="209" t="s">
        <v>3816</v>
      </c>
      <c r="G138" s="210" t="s">
        <v>459</v>
      </c>
      <c r="H138" s="211">
        <v>11.888</v>
      </c>
      <c r="I138" s="212"/>
      <c r="J138" s="213">
        <f>ROUND(I138*H138,2)</f>
        <v>0</v>
      </c>
      <c r="K138" s="209" t="s">
        <v>367</v>
      </c>
      <c r="L138" s="62"/>
      <c r="M138" s="214" t="s">
        <v>21</v>
      </c>
      <c r="N138" s="215" t="s">
        <v>41</v>
      </c>
      <c r="O138" s="43"/>
      <c r="P138" s="216">
        <f>O138*H138</f>
        <v>0</v>
      </c>
      <c r="Q138" s="216">
        <v>0</v>
      </c>
      <c r="R138" s="216">
        <f>Q138*H138</f>
        <v>0</v>
      </c>
      <c r="S138" s="216">
        <v>0.01</v>
      </c>
      <c r="T138" s="217">
        <f>S138*H138</f>
        <v>0.11888</v>
      </c>
      <c r="AR138" s="25" t="s">
        <v>464</v>
      </c>
      <c r="AT138" s="25" t="s">
        <v>363</v>
      </c>
      <c r="AU138" s="25" t="s">
        <v>79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464</v>
      </c>
      <c r="BM138" s="25" t="s">
        <v>512</v>
      </c>
    </row>
    <row r="139" spans="2:65" s="1" customFormat="1" ht="13.5">
      <c r="B139" s="42"/>
      <c r="C139" s="64"/>
      <c r="D139" s="219" t="s">
        <v>369</v>
      </c>
      <c r="E139" s="64"/>
      <c r="F139" s="220" t="s">
        <v>3817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79</v>
      </c>
    </row>
    <row r="140" spans="2:65" s="12" customFormat="1" ht="13.5">
      <c r="B140" s="222"/>
      <c r="C140" s="223"/>
      <c r="D140" s="219" t="s">
        <v>371</v>
      </c>
      <c r="E140" s="224" t="s">
        <v>21</v>
      </c>
      <c r="F140" s="225" t="s">
        <v>3850</v>
      </c>
      <c r="G140" s="223"/>
      <c r="H140" s="226" t="s">
        <v>21</v>
      </c>
      <c r="I140" s="227"/>
      <c r="J140" s="223"/>
      <c r="K140" s="223"/>
      <c r="L140" s="228"/>
      <c r="M140" s="229"/>
      <c r="N140" s="230"/>
      <c r="O140" s="230"/>
      <c r="P140" s="230"/>
      <c r="Q140" s="230"/>
      <c r="R140" s="230"/>
      <c r="S140" s="230"/>
      <c r="T140" s="231"/>
      <c r="AT140" s="232" t="s">
        <v>371</v>
      </c>
      <c r="AU140" s="232" t="s">
        <v>79</v>
      </c>
      <c r="AV140" s="12" t="s">
        <v>77</v>
      </c>
      <c r="AW140" s="12" t="s">
        <v>33</v>
      </c>
      <c r="AX140" s="12" t="s">
        <v>70</v>
      </c>
      <c r="AY140" s="232" t="s">
        <v>361</v>
      </c>
    </row>
    <row r="141" spans="2:65" s="13" customFormat="1" ht="13.5">
      <c r="B141" s="233"/>
      <c r="C141" s="234"/>
      <c r="D141" s="219" t="s">
        <v>371</v>
      </c>
      <c r="E141" s="245" t="s">
        <v>21</v>
      </c>
      <c r="F141" s="246" t="s">
        <v>3867</v>
      </c>
      <c r="G141" s="234"/>
      <c r="H141" s="247">
        <v>11.888</v>
      </c>
      <c r="I141" s="239"/>
      <c r="J141" s="234"/>
      <c r="K141" s="234"/>
      <c r="L141" s="240"/>
      <c r="M141" s="241"/>
      <c r="N141" s="242"/>
      <c r="O141" s="242"/>
      <c r="P141" s="242"/>
      <c r="Q141" s="242"/>
      <c r="R141" s="242"/>
      <c r="S141" s="242"/>
      <c r="T141" s="243"/>
      <c r="AT141" s="244" t="s">
        <v>371</v>
      </c>
      <c r="AU141" s="244" t="s">
        <v>79</v>
      </c>
      <c r="AV141" s="13" t="s">
        <v>79</v>
      </c>
      <c r="AW141" s="13" t="s">
        <v>33</v>
      </c>
      <c r="AX141" s="13" t="s">
        <v>70</v>
      </c>
      <c r="AY141" s="244" t="s">
        <v>361</v>
      </c>
    </row>
    <row r="142" spans="2:65" s="14" customFormat="1" ht="13.5">
      <c r="B142" s="248"/>
      <c r="C142" s="249"/>
      <c r="D142" s="219" t="s">
        <v>371</v>
      </c>
      <c r="E142" s="259" t="s">
        <v>21</v>
      </c>
      <c r="F142" s="260" t="s">
        <v>392</v>
      </c>
      <c r="G142" s="249"/>
      <c r="H142" s="261">
        <v>11.888</v>
      </c>
      <c r="I142" s="253"/>
      <c r="J142" s="249"/>
      <c r="K142" s="249"/>
      <c r="L142" s="254"/>
      <c r="M142" s="295"/>
      <c r="N142" s="296"/>
      <c r="O142" s="296"/>
      <c r="P142" s="296"/>
      <c r="Q142" s="296"/>
      <c r="R142" s="296"/>
      <c r="S142" s="296"/>
      <c r="T142" s="297"/>
      <c r="AT142" s="258" t="s">
        <v>371</v>
      </c>
      <c r="AU142" s="258" t="s">
        <v>79</v>
      </c>
      <c r="AV142" s="14" t="s">
        <v>147</v>
      </c>
      <c r="AW142" s="14" t="s">
        <v>33</v>
      </c>
      <c r="AX142" s="14" t="s">
        <v>77</v>
      </c>
      <c r="AY142" s="258" t="s">
        <v>361</v>
      </c>
    </row>
    <row r="143" spans="2:65" s="1" customFormat="1" ht="6.95" customHeight="1">
      <c r="B143" s="57"/>
      <c r="C143" s="58"/>
      <c r="D143" s="58"/>
      <c r="E143" s="58"/>
      <c r="F143" s="58"/>
      <c r="G143" s="58"/>
      <c r="H143" s="58"/>
      <c r="I143" s="151"/>
      <c r="J143" s="58"/>
      <c r="K143" s="58"/>
      <c r="L143" s="62"/>
    </row>
  </sheetData>
  <sheetProtection algorithmName="SHA-512" hashValue="Den/vMYk1k9XcCxRd+d4DQtJ6tRmx5X9Ym0FMpECaDbNPoveptVEB0B/DVrt5rUKx3mnIHpXFatoc7+nMZowvg==" saltValue="rys67/cVN2fhMvsWQ1/6Hg==" spinCount="100000" sheet="1" objects="1" scenarios="1" formatCells="0" formatColumns="0" formatRows="0" sort="0" autoFilter="0"/>
  <autoFilter ref="C93:K142" xr:uid="{00000000-0009-0000-0000-000011000000}"/>
  <mergeCells count="15">
    <mergeCell ref="E84:H84"/>
    <mergeCell ref="E82:H82"/>
    <mergeCell ref="E86:H86"/>
    <mergeCell ref="G1:H1"/>
    <mergeCell ref="L2:V2"/>
    <mergeCell ref="E49:H49"/>
    <mergeCell ref="E53:H53"/>
    <mergeCell ref="E51:H51"/>
    <mergeCell ref="E55:H55"/>
    <mergeCell ref="E80:H80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100-000000000000}"/>
    <hyperlink ref="G1:H1" location="C62" display="2) Rekapitulace" xr:uid="{00000000-0004-0000-1100-000001000000}"/>
    <hyperlink ref="J1" location="C93" display="3) Soupis prací" xr:uid="{00000000-0004-0000-1100-000002000000}"/>
    <hyperlink ref="L1:V1" location="'Rekapitulace stavby'!C2" display="Rekapitulace stavby" xr:uid="{00000000-0004-0000-11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BR145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157</v>
      </c>
      <c r="AZ2" s="126" t="s">
        <v>3750</v>
      </c>
      <c r="BA2" s="126" t="s">
        <v>3868</v>
      </c>
      <c r="BB2" s="126" t="s">
        <v>21</v>
      </c>
      <c r="BC2" s="126" t="s">
        <v>3869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3754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3755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3870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ROUND(J91,2)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ROUND(SUM(BE91:BE144), 2)</f>
        <v>0</v>
      </c>
      <c r="G34" s="43"/>
      <c r="H34" s="43"/>
      <c r="I34" s="143">
        <v>0.21</v>
      </c>
      <c r="J34" s="142">
        <f>ROUND(ROUND((SUM(BE91:BE144)),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ROUND(SUM(BF91:BF144), 2)</f>
        <v>0</v>
      </c>
      <c r="G35" s="43"/>
      <c r="H35" s="43"/>
      <c r="I35" s="143">
        <v>0.15</v>
      </c>
      <c r="J35" s="142">
        <f>ROUND(ROUND((SUM(BF91:BF144)),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ROUND(SUM(BG91:BG144),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ROUND(SUM(BH91:BH144),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ROUND(SUM(BI91:BI144),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3754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3755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04 - Zpevněná plocha - betonová plocha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J91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J92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J93</f>
        <v>0</v>
      </c>
      <c r="K66" s="174"/>
    </row>
    <row r="67" spans="2:12" s="9" customFormat="1" ht="19.899999999999999" customHeight="1">
      <c r="B67" s="168"/>
      <c r="C67" s="169"/>
      <c r="D67" s="170" t="s">
        <v>3757</v>
      </c>
      <c r="E67" s="171"/>
      <c r="F67" s="171"/>
      <c r="G67" s="171"/>
      <c r="H67" s="171"/>
      <c r="I67" s="172"/>
      <c r="J67" s="173">
        <f>J115</f>
        <v>0</v>
      </c>
      <c r="K67" s="174"/>
    </row>
    <row r="68" spans="2:12" s="1" customFormat="1" ht="21.75" customHeight="1">
      <c r="B68" s="42"/>
      <c r="C68" s="43"/>
      <c r="D68" s="43"/>
      <c r="E68" s="43"/>
      <c r="F68" s="43"/>
      <c r="G68" s="43"/>
      <c r="H68" s="43"/>
      <c r="I68" s="129"/>
      <c r="J68" s="43"/>
      <c r="K68" s="46"/>
    </row>
    <row r="69" spans="2:12" s="1" customFormat="1" ht="6.95" customHeight="1">
      <c r="B69" s="57"/>
      <c r="C69" s="58"/>
      <c r="D69" s="58"/>
      <c r="E69" s="58"/>
      <c r="F69" s="58"/>
      <c r="G69" s="58"/>
      <c r="H69" s="58"/>
      <c r="I69" s="151"/>
      <c r="J69" s="58"/>
      <c r="K69" s="59"/>
    </row>
    <row r="73" spans="2:12" s="1" customFormat="1" ht="6.95" customHeight="1">
      <c r="B73" s="60"/>
      <c r="C73" s="61"/>
      <c r="D73" s="61"/>
      <c r="E73" s="61"/>
      <c r="F73" s="61"/>
      <c r="G73" s="61"/>
      <c r="H73" s="61"/>
      <c r="I73" s="154"/>
      <c r="J73" s="61"/>
      <c r="K73" s="61"/>
      <c r="L73" s="62"/>
    </row>
    <row r="74" spans="2:12" s="1" customFormat="1" ht="36.950000000000003" customHeight="1">
      <c r="B74" s="42"/>
      <c r="C74" s="63" t="s">
        <v>345</v>
      </c>
      <c r="D74" s="64"/>
      <c r="E74" s="64"/>
      <c r="F74" s="64"/>
      <c r="G74" s="64"/>
      <c r="H74" s="64"/>
      <c r="I74" s="175"/>
      <c r="J74" s="64"/>
      <c r="K74" s="64"/>
      <c r="L74" s="62"/>
    </row>
    <row r="75" spans="2:12" s="1" customFormat="1" ht="6.95" customHeight="1">
      <c r="B75" s="42"/>
      <c r="C75" s="64"/>
      <c r="D75" s="64"/>
      <c r="E75" s="64"/>
      <c r="F75" s="64"/>
      <c r="G75" s="64"/>
      <c r="H75" s="64"/>
      <c r="I75" s="175"/>
      <c r="J75" s="64"/>
      <c r="K75" s="64"/>
      <c r="L75" s="62"/>
    </row>
    <row r="76" spans="2:12" s="1" customFormat="1" ht="14.45" customHeight="1">
      <c r="B76" s="42"/>
      <c r="C76" s="66" t="s">
        <v>18</v>
      </c>
      <c r="D76" s="64"/>
      <c r="E76" s="64"/>
      <c r="F76" s="64"/>
      <c r="G76" s="64"/>
      <c r="H76" s="64"/>
      <c r="I76" s="175"/>
      <c r="J76" s="64"/>
      <c r="K76" s="64"/>
      <c r="L76" s="62"/>
    </row>
    <row r="77" spans="2:12" s="1" customFormat="1" ht="22.5" customHeight="1">
      <c r="B77" s="42"/>
      <c r="C77" s="64"/>
      <c r="D77" s="64"/>
      <c r="E77" s="423" t="str">
        <f>E7</f>
        <v>Transformace ÚSP pro mládež Kvasiny – výstavba v lokalitě Kostelec nad Orlicí 2</v>
      </c>
      <c r="F77" s="424"/>
      <c r="G77" s="424"/>
      <c r="H77" s="424"/>
      <c r="I77" s="175"/>
      <c r="J77" s="64"/>
      <c r="K77" s="64"/>
      <c r="L77" s="62"/>
    </row>
    <row r="78" spans="2:12">
      <c r="B78" s="29"/>
      <c r="C78" s="66" t="s">
        <v>237</v>
      </c>
      <c r="D78" s="176"/>
      <c r="E78" s="176"/>
      <c r="F78" s="176"/>
      <c r="G78" s="176"/>
      <c r="H78" s="176"/>
      <c r="J78" s="176"/>
      <c r="K78" s="176"/>
      <c r="L78" s="177"/>
    </row>
    <row r="79" spans="2:12" ht="22.5" customHeight="1">
      <c r="B79" s="29"/>
      <c r="C79" s="176"/>
      <c r="D79" s="176"/>
      <c r="E79" s="423" t="s">
        <v>3753</v>
      </c>
      <c r="F79" s="427"/>
      <c r="G79" s="427"/>
      <c r="H79" s="427"/>
      <c r="J79" s="176"/>
      <c r="K79" s="176"/>
      <c r="L79" s="177"/>
    </row>
    <row r="80" spans="2:12">
      <c r="B80" s="29"/>
      <c r="C80" s="66" t="s">
        <v>243</v>
      </c>
      <c r="D80" s="176"/>
      <c r="E80" s="176"/>
      <c r="F80" s="176"/>
      <c r="G80" s="176"/>
      <c r="H80" s="176"/>
      <c r="J80" s="176"/>
      <c r="K80" s="176"/>
      <c r="L80" s="177"/>
    </row>
    <row r="81" spans="2:65" s="1" customFormat="1" ht="22.5" customHeight="1">
      <c r="B81" s="42"/>
      <c r="C81" s="64"/>
      <c r="D81" s="64"/>
      <c r="E81" s="425" t="s">
        <v>3754</v>
      </c>
      <c r="F81" s="426"/>
      <c r="G81" s="426"/>
      <c r="H81" s="426"/>
      <c r="I81" s="175"/>
      <c r="J81" s="64"/>
      <c r="K81" s="64"/>
      <c r="L81" s="62"/>
    </row>
    <row r="82" spans="2:65" s="1" customFormat="1" ht="14.45" customHeight="1">
      <c r="B82" s="42"/>
      <c r="C82" s="66" t="s">
        <v>3755</v>
      </c>
      <c r="D82" s="64"/>
      <c r="E82" s="64"/>
      <c r="F82" s="64"/>
      <c r="G82" s="64"/>
      <c r="H82" s="64"/>
      <c r="I82" s="175"/>
      <c r="J82" s="64"/>
      <c r="K82" s="64"/>
      <c r="L82" s="62"/>
    </row>
    <row r="83" spans="2:65" s="1" customFormat="1" ht="23.25" customHeight="1">
      <c r="B83" s="42"/>
      <c r="C83" s="64"/>
      <c r="D83" s="64"/>
      <c r="E83" s="394" t="str">
        <f>E13</f>
        <v>04 - Zpevněná plocha - betonová plocha</v>
      </c>
      <c r="F83" s="426"/>
      <c r="G83" s="426"/>
      <c r="H83" s="426"/>
      <c r="I83" s="175"/>
      <c r="J83" s="64"/>
      <c r="K83" s="64"/>
      <c r="L83" s="62"/>
    </row>
    <row r="84" spans="2:65" s="1" customFormat="1" ht="6.95" customHeight="1">
      <c r="B84" s="42"/>
      <c r="C84" s="64"/>
      <c r="D84" s="64"/>
      <c r="E84" s="64"/>
      <c r="F84" s="64"/>
      <c r="G84" s="64"/>
      <c r="H84" s="64"/>
      <c r="I84" s="175"/>
      <c r="J84" s="64"/>
      <c r="K84" s="64"/>
      <c r="L84" s="62"/>
    </row>
    <row r="85" spans="2:65" s="1" customFormat="1" ht="18" customHeight="1">
      <c r="B85" s="42"/>
      <c r="C85" s="66" t="s">
        <v>23</v>
      </c>
      <c r="D85" s="64"/>
      <c r="E85" s="64"/>
      <c r="F85" s="178" t="str">
        <f>F16</f>
        <v xml:space="preserve"> </v>
      </c>
      <c r="G85" s="64"/>
      <c r="H85" s="64"/>
      <c r="I85" s="179" t="s">
        <v>25</v>
      </c>
      <c r="J85" s="74" t="str">
        <f>IF(J16="","",J16)</f>
        <v>11. 5. 2017</v>
      </c>
      <c r="K85" s="64"/>
      <c r="L85" s="62"/>
    </row>
    <row r="86" spans="2:65" s="1" customFormat="1" ht="6.95" customHeight="1">
      <c r="B86" s="42"/>
      <c r="C86" s="64"/>
      <c r="D86" s="64"/>
      <c r="E86" s="64"/>
      <c r="F86" s="64"/>
      <c r="G86" s="64"/>
      <c r="H86" s="64"/>
      <c r="I86" s="175"/>
      <c r="J86" s="64"/>
      <c r="K86" s="64"/>
      <c r="L86" s="62"/>
    </row>
    <row r="87" spans="2:65" s="1" customFormat="1">
      <c r="B87" s="42"/>
      <c r="C87" s="66" t="s">
        <v>27</v>
      </c>
      <c r="D87" s="64"/>
      <c r="E87" s="64"/>
      <c r="F87" s="178" t="str">
        <f>E19</f>
        <v xml:space="preserve"> </v>
      </c>
      <c r="G87" s="64"/>
      <c r="H87" s="64"/>
      <c r="I87" s="179" t="s">
        <v>32</v>
      </c>
      <c r="J87" s="178" t="str">
        <f>E25</f>
        <v xml:space="preserve"> </v>
      </c>
      <c r="K87" s="64"/>
      <c r="L87" s="62"/>
    </row>
    <row r="88" spans="2:65" s="1" customFormat="1" ht="14.45" customHeight="1">
      <c r="B88" s="42"/>
      <c r="C88" s="66" t="s">
        <v>30</v>
      </c>
      <c r="D88" s="64"/>
      <c r="E88" s="64"/>
      <c r="F88" s="178" t="str">
        <f>IF(E22="","",E22)</f>
        <v/>
      </c>
      <c r="G88" s="64"/>
      <c r="H88" s="64"/>
      <c r="I88" s="175"/>
      <c r="J88" s="64"/>
      <c r="K88" s="64"/>
      <c r="L88" s="62"/>
    </row>
    <row r="89" spans="2:65" s="1" customFormat="1" ht="10.3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5" s="10" customFormat="1" ht="29.25" customHeight="1">
      <c r="B90" s="180"/>
      <c r="C90" s="181" t="s">
        <v>346</v>
      </c>
      <c r="D90" s="182" t="s">
        <v>55</v>
      </c>
      <c r="E90" s="182" t="s">
        <v>51</v>
      </c>
      <c r="F90" s="182" t="s">
        <v>347</v>
      </c>
      <c r="G90" s="182" t="s">
        <v>348</v>
      </c>
      <c r="H90" s="182" t="s">
        <v>349</v>
      </c>
      <c r="I90" s="183" t="s">
        <v>350</v>
      </c>
      <c r="J90" s="182" t="s">
        <v>317</v>
      </c>
      <c r="K90" s="184" t="s">
        <v>351</v>
      </c>
      <c r="L90" s="185"/>
      <c r="M90" s="82" t="s">
        <v>352</v>
      </c>
      <c r="N90" s="83" t="s">
        <v>40</v>
      </c>
      <c r="O90" s="83" t="s">
        <v>353</v>
      </c>
      <c r="P90" s="83" t="s">
        <v>354</v>
      </c>
      <c r="Q90" s="83" t="s">
        <v>355</v>
      </c>
      <c r="R90" s="83" t="s">
        <v>356</v>
      </c>
      <c r="S90" s="83" t="s">
        <v>357</v>
      </c>
      <c r="T90" s="84" t="s">
        <v>358</v>
      </c>
    </row>
    <row r="91" spans="2:65" s="1" customFormat="1" ht="29.25" customHeight="1">
      <c r="B91" s="42"/>
      <c r="C91" s="88" t="s">
        <v>318</v>
      </c>
      <c r="D91" s="64"/>
      <c r="E91" s="64"/>
      <c r="F91" s="64"/>
      <c r="G91" s="64"/>
      <c r="H91" s="64"/>
      <c r="I91" s="175"/>
      <c r="J91" s="186">
        <f>BK91</f>
        <v>0</v>
      </c>
      <c r="K91" s="64"/>
      <c r="L91" s="62"/>
      <c r="M91" s="85"/>
      <c r="N91" s="86"/>
      <c r="O91" s="86"/>
      <c r="P91" s="187">
        <f>P92</f>
        <v>0</v>
      </c>
      <c r="Q91" s="86"/>
      <c r="R91" s="187">
        <f>R92</f>
        <v>0</v>
      </c>
      <c r="S91" s="86"/>
      <c r="T91" s="188">
        <f>T92</f>
        <v>7.7858999999999998</v>
      </c>
      <c r="AT91" s="25" t="s">
        <v>69</v>
      </c>
      <c r="AU91" s="25" t="s">
        <v>319</v>
      </c>
      <c r="BK91" s="189">
        <f>BK92</f>
        <v>0</v>
      </c>
    </row>
    <row r="92" spans="2:65" s="11" customFormat="1" ht="37.35" customHeight="1">
      <c r="B92" s="190"/>
      <c r="C92" s="191"/>
      <c r="D92" s="192" t="s">
        <v>69</v>
      </c>
      <c r="E92" s="193" t="s">
        <v>359</v>
      </c>
      <c r="F92" s="193" t="s">
        <v>360</v>
      </c>
      <c r="G92" s="191"/>
      <c r="H92" s="191"/>
      <c r="I92" s="194"/>
      <c r="J92" s="195">
        <f>BK92</f>
        <v>0</v>
      </c>
      <c r="K92" s="191"/>
      <c r="L92" s="196"/>
      <c r="M92" s="197"/>
      <c r="N92" s="198"/>
      <c r="O92" s="198"/>
      <c r="P92" s="199">
        <f>P93+P115</f>
        <v>0</v>
      </c>
      <c r="Q92" s="198"/>
      <c r="R92" s="199">
        <f>R93+R115</f>
        <v>0</v>
      </c>
      <c r="S92" s="198"/>
      <c r="T92" s="200">
        <f>T93+T115</f>
        <v>7.7858999999999998</v>
      </c>
      <c r="AR92" s="201" t="s">
        <v>77</v>
      </c>
      <c r="AT92" s="202" t="s">
        <v>69</v>
      </c>
      <c r="AU92" s="202" t="s">
        <v>70</v>
      </c>
      <c r="AY92" s="201" t="s">
        <v>361</v>
      </c>
      <c r="BK92" s="203">
        <f>BK93+BK115</f>
        <v>0</v>
      </c>
    </row>
    <row r="93" spans="2:65" s="11" customFormat="1" ht="19.899999999999999" customHeight="1">
      <c r="B93" s="190"/>
      <c r="C93" s="191"/>
      <c r="D93" s="204" t="s">
        <v>69</v>
      </c>
      <c r="E93" s="205" t="s">
        <v>77</v>
      </c>
      <c r="F93" s="205" t="s">
        <v>362</v>
      </c>
      <c r="G93" s="191"/>
      <c r="H93" s="191"/>
      <c r="I93" s="194"/>
      <c r="J93" s="206">
        <f>BK93</f>
        <v>0</v>
      </c>
      <c r="K93" s="191"/>
      <c r="L93" s="196"/>
      <c r="M93" s="197"/>
      <c r="N93" s="198"/>
      <c r="O93" s="198"/>
      <c r="P93" s="199">
        <f>SUM(P94:P114)</f>
        <v>0</v>
      </c>
      <c r="Q93" s="198"/>
      <c r="R93" s="199">
        <f>SUM(R94:R114)</f>
        <v>0</v>
      </c>
      <c r="S93" s="198"/>
      <c r="T93" s="200">
        <f>SUM(T94:T114)</f>
        <v>7.7858999999999998</v>
      </c>
      <c r="AR93" s="201" t="s">
        <v>77</v>
      </c>
      <c r="AT93" s="202" t="s">
        <v>69</v>
      </c>
      <c r="AU93" s="202" t="s">
        <v>77</v>
      </c>
      <c r="AY93" s="201" t="s">
        <v>361</v>
      </c>
      <c r="BK93" s="203">
        <f>SUM(BK94:BK114)</f>
        <v>0</v>
      </c>
    </row>
    <row r="94" spans="2:65" s="1" customFormat="1" ht="22.5" customHeight="1">
      <c r="B94" s="42"/>
      <c r="C94" s="207" t="s">
        <v>77</v>
      </c>
      <c r="D94" s="207" t="s">
        <v>363</v>
      </c>
      <c r="E94" s="208" t="s">
        <v>3367</v>
      </c>
      <c r="F94" s="209" t="s">
        <v>3561</v>
      </c>
      <c r="G94" s="210" t="s">
        <v>459</v>
      </c>
      <c r="H94" s="211">
        <v>12.66</v>
      </c>
      <c r="I94" s="212"/>
      <c r="J94" s="213">
        <f>ROUND(I94*H94,2)</f>
        <v>0</v>
      </c>
      <c r="K94" s="209" t="s">
        <v>367</v>
      </c>
      <c r="L94" s="62"/>
      <c r="M94" s="214" t="s">
        <v>21</v>
      </c>
      <c r="N94" s="215" t="s">
        <v>41</v>
      </c>
      <c r="O94" s="43"/>
      <c r="P94" s="216">
        <f>O94*H94</f>
        <v>0</v>
      </c>
      <c r="Q94" s="216">
        <v>0</v>
      </c>
      <c r="R94" s="216">
        <f>Q94*H94</f>
        <v>0</v>
      </c>
      <c r="S94" s="216">
        <v>0.32500000000000001</v>
      </c>
      <c r="T94" s="217">
        <f>S94*H94</f>
        <v>4.1145000000000005</v>
      </c>
      <c r="AR94" s="25" t="s">
        <v>147</v>
      </c>
      <c r="AT94" s="25" t="s">
        <v>363</v>
      </c>
      <c r="AU94" s="25" t="s">
        <v>79</v>
      </c>
      <c r="AY94" s="25" t="s">
        <v>361</v>
      </c>
      <c r="BE94" s="218">
        <f>IF(N94="základní",J94,0)</f>
        <v>0</v>
      </c>
      <c r="BF94" s="218">
        <f>IF(N94="snížená",J94,0)</f>
        <v>0</v>
      </c>
      <c r="BG94" s="218">
        <f>IF(N94="zákl. přenesená",J94,0)</f>
        <v>0</v>
      </c>
      <c r="BH94" s="218">
        <f>IF(N94="sníž. přenesená",J94,0)</f>
        <v>0</v>
      </c>
      <c r="BI94" s="218">
        <f>IF(N94="nulová",J94,0)</f>
        <v>0</v>
      </c>
      <c r="BJ94" s="25" t="s">
        <v>77</v>
      </c>
      <c r="BK94" s="218">
        <f>ROUND(I94*H94,2)</f>
        <v>0</v>
      </c>
      <c r="BL94" s="25" t="s">
        <v>147</v>
      </c>
      <c r="BM94" s="25" t="s">
        <v>79</v>
      </c>
    </row>
    <row r="95" spans="2:65" s="1" customFormat="1" ht="40.5">
      <c r="B95" s="42"/>
      <c r="C95" s="64"/>
      <c r="D95" s="219" t="s">
        <v>369</v>
      </c>
      <c r="E95" s="64"/>
      <c r="F95" s="220" t="s">
        <v>3562</v>
      </c>
      <c r="G95" s="64"/>
      <c r="H95" s="64"/>
      <c r="I95" s="175"/>
      <c r="J95" s="64"/>
      <c r="K95" s="64"/>
      <c r="L95" s="62"/>
      <c r="M95" s="221"/>
      <c r="N95" s="43"/>
      <c r="O95" s="43"/>
      <c r="P95" s="43"/>
      <c r="Q95" s="43"/>
      <c r="R95" s="43"/>
      <c r="S95" s="43"/>
      <c r="T95" s="79"/>
      <c r="AT95" s="25" t="s">
        <v>369</v>
      </c>
      <c r="AU95" s="25" t="s">
        <v>79</v>
      </c>
    </row>
    <row r="96" spans="2:65" s="12" customFormat="1" ht="13.5">
      <c r="B96" s="222"/>
      <c r="C96" s="223"/>
      <c r="D96" s="219" t="s">
        <v>371</v>
      </c>
      <c r="E96" s="224" t="s">
        <v>21</v>
      </c>
      <c r="F96" s="225" t="s">
        <v>3871</v>
      </c>
      <c r="G96" s="223"/>
      <c r="H96" s="226" t="s">
        <v>21</v>
      </c>
      <c r="I96" s="227"/>
      <c r="J96" s="223"/>
      <c r="K96" s="223"/>
      <c r="L96" s="228"/>
      <c r="M96" s="229"/>
      <c r="N96" s="230"/>
      <c r="O96" s="230"/>
      <c r="P96" s="230"/>
      <c r="Q96" s="230"/>
      <c r="R96" s="230"/>
      <c r="S96" s="230"/>
      <c r="T96" s="231"/>
      <c r="AT96" s="232" t="s">
        <v>371</v>
      </c>
      <c r="AU96" s="232" t="s">
        <v>79</v>
      </c>
      <c r="AV96" s="12" t="s">
        <v>77</v>
      </c>
      <c r="AW96" s="12" t="s">
        <v>33</v>
      </c>
      <c r="AX96" s="12" t="s">
        <v>70</v>
      </c>
      <c r="AY96" s="232" t="s">
        <v>361</v>
      </c>
    </row>
    <row r="97" spans="2:65" s="13" customFormat="1" ht="13.5">
      <c r="B97" s="233"/>
      <c r="C97" s="234"/>
      <c r="D97" s="219" t="s">
        <v>371</v>
      </c>
      <c r="E97" s="245" t="s">
        <v>21</v>
      </c>
      <c r="F97" s="246" t="s">
        <v>3869</v>
      </c>
      <c r="G97" s="234"/>
      <c r="H97" s="247">
        <v>12.66</v>
      </c>
      <c r="I97" s="239"/>
      <c r="J97" s="234"/>
      <c r="K97" s="234"/>
      <c r="L97" s="240"/>
      <c r="M97" s="241"/>
      <c r="N97" s="242"/>
      <c r="O97" s="242"/>
      <c r="P97" s="242"/>
      <c r="Q97" s="242"/>
      <c r="R97" s="242"/>
      <c r="S97" s="242"/>
      <c r="T97" s="243"/>
      <c r="AT97" s="244" t="s">
        <v>371</v>
      </c>
      <c r="AU97" s="244" t="s">
        <v>79</v>
      </c>
      <c r="AV97" s="13" t="s">
        <v>79</v>
      </c>
      <c r="AW97" s="13" t="s">
        <v>33</v>
      </c>
      <c r="AX97" s="13" t="s">
        <v>70</v>
      </c>
      <c r="AY97" s="244" t="s">
        <v>361</v>
      </c>
    </row>
    <row r="98" spans="2:65" s="14" customFormat="1" ht="13.5">
      <c r="B98" s="248"/>
      <c r="C98" s="249"/>
      <c r="D98" s="235" t="s">
        <v>371</v>
      </c>
      <c r="E98" s="250" t="s">
        <v>21</v>
      </c>
      <c r="F98" s="251" t="s">
        <v>392</v>
      </c>
      <c r="G98" s="249"/>
      <c r="H98" s="252">
        <v>12.66</v>
      </c>
      <c r="I98" s="253"/>
      <c r="J98" s="249"/>
      <c r="K98" s="249"/>
      <c r="L98" s="254"/>
      <c r="M98" s="255"/>
      <c r="N98" s="256"/>
      <c r="O98" s="256"/>
      <c r="P98" s="256"/>
      <c r="Q98" s="256"/>
      <c r="R98" s="256"/>
      <c r="S98" s="256"/>
      <c r="T98" s="257"/>
      <c r="AT98" s="258" t="s">
        <v>371</v>
      </c>
      <c r="AU98" s="258" t="s">
        <v>79</v>
      </c>
      <c r="AV98" s="14" t="s">
        <v>147</v>
      </c>
      <c r="AW98" s="14" t="s">
        <v>33</v>
      </c>
      <c r="AX98" s="14" t="s">
        <v>77</v>
      </c>
      <c r="AY98" s="258" t="s">
        <v>361</v>
      </c>
    </row>
    <row r="99" spans="2:65" s="1" customFormat="1" ht="22.5" customHeight="1">
      <c r="B99" s="42"/>
      <c r="C99" s="207" t="s">
        <v>79</v>
      </c>
      <c r="D99" s="207" t="s">
        <v>363</v>
      </c>
      <c r="E99" s="208" t="s">
        <v>3758</v>
      </c>
      <c r="F99" s="209" t="s">
        <v>3759</v>
      </c>
      <c r="G99" s="210" t="s">
        <v>459</v>
      </c>
      <c r="H99" s="211">
        <v>12.66</v>
      </c>
      <c r="I99" s="212"/>
      <c r="J99" s="213">
        <f>ROUND(I99*H99,2)</f>
        <v>0</v>
      </c>
      <c r="K99" s="209" t="s">
        <v>367</v>
      </c>
      <c r="L99" s="62"/>
      <c r="M99" s="214" t="s">
        <v>21</v>
      </c>
      <c r="N99" s="215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0.28999999999999998</v>
      </c>
      <c r="T99" s="217">
        <f>S99*H99</f>
        <v>3.6713999999999998</v>
      </c>
      <c r="AR99" s="25" t="s">
        <v>147</v>
      </c>
      <c r="AT99" s="25" t="s">
        <v>363</v>
      </c>
      <c r="AU99" s="25" t="s">
        <v>79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147</v>
      </c>
      <c r="BM99" s="25" t="s">
        <v>147</v>
      </c>
    </row>
    <row r="100" spans="2:65" s="1" customFormat="1" ht="40.5">
      <c r="B100" s="42"/>
      <c r="C100" s="64"/>
      <c r="D100" s="219" t="s">
        <v>369</v>
      </c>
      <c r="E100" s="64"/>
      <c r="F100" s="220" t="s">
        <v>3760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79</v>
      </c>
    </row>
    <row r="101" spans="2:65" s="12" customFormat="1" ht="13.5">
      <c r="B101" s="222"/>
      <c r="C101" s="223"/>
      <c r="D101" s="219" t="s">
        <v>371</v>
      </c>
      <c r="E101" s="224" t="s">
        <v>21</v>
      </c>
      <c r="F101" s="225" t="s">
        <v>3871</v>
      </c>
      <c r="G101" s="223"/>
      <c r="H101" s="226" t="s">
        <v>21</v>
      </c>
      <c r="I101" s="227"/>
      <c r="J101" s="223"/>
      <c r="K101" s="223"/>
      <c r="L101" s="228"/>
      <c r="M101" s="229"/>
      <c r="N101" s="230"/>
      <c r="O101" s="230"/>
      <c r="P101" s="230"/>
      <c r="Q101" s="230"/>
      <c r="R101" s="230"/>
      <c r="S101" s="230"/>
      <c r="T101" s="231"/>
      <c r="AT101" s="232" t="s">
        <v>371</v>
      </c>
      <c r="AU101" s="232" t="s">
        <v>79</v>
      </c>
      <c r="AV101" s="12" t="s">
        <v>77</v>
      </c>
      <c r="AW101" s="12" t="s">
        <v>33</v>
      </c>
      <c r="AX101" s="12" t="s">
        <v>70</v>
      </c>
      <c r="AY101" s="232" t="s">
        <v>361</v>
      </c>
    </row>
    <row r="102" spans="2:65" s="13" customFormat="1" ht="13.5">
      <c r="B102" s="233"/>
      <c r="C102" s="234"/>
      <c r="D102" s="219" t="s">
        <v>371</v>
      </c>
      <c r="E102" s="245" t="s">
        <v>21</v>
      </c>
      <c r="F102" s="246" t="s">
        <v>3869</v>
      </c>
      <c r="G102" s="234"/>
      <c r="H102" s="247">
        <v>12.66</v>
      </c>
      <c r="I102" s="239"/>
      <c r="J102" s="234"/>
      <c r="K102" s="234"/>
      <c r="L102" s="240"/>
      <c r="M102" s="241"/>
      <c r="N102" s="242"/>
      <c r="O102" s="242"/>
      <c r="P102" s="242"/>
      <c r="Q102" s="242"/>
      <c r="R102" s="242"/>
      <c r="S102" s="242"/>
      <c r="T102" s="243"/>
      <c r="AT102" s="244" t="s">
        <v>371</v>
      </c>
      <c r="AU102" s="244" t="s">
        <v>79</v>
      </c>
      <c r="AV102" s="13" t="s">
        <v>79</v>
      </c>
      <c r="AW102" s="13" t="s">
        <v>33</v>
      </c>
      <c r="AX102" s="13" t="s">
        <v>70</v>
      </c>
      <c r="AY102" s="244" t="s">
        <v>361</v>
      </c>
    </row>
    <row r="103" spans="2:65" s="14" customFormat="1" ht="13.5">
      <c r="B103" s="248"/>
      <c r="C103" s="249"/>
      <c r="D103" s="235" t="s">
        <v>371</v>
      </c>
      <c r="E103" s="250" t="s">
        <v>21</v>
      </c>
      <c r="F103" s="251" t="s">
        <v>392</v>
      </c>
      <c r="G103" s="249"/>
      <c r="H103" s="252">
        <v>12.66</v>
      </c>
      <c r="I103" s="253"/>
      <c r="J103" s="249"/>
      <c r="K103" s="249"/>
      <c r="L103" s="254"/>
      <c r="M103" s="255"/>
      <c r="N103" s="256"/>
      <c r="O103" s="256"/>
      <c r="P103" s="256"/>
      <c r="Q103" s="256"/>
      <c r="R103" s="256"/>
      <c r="S103" s="256"/>
      <c r="T103" s="257"/>
      <c r="AT103" s="258" t="s">
        <v>371</v>
      </c>
      <c r="AU103" s="258" t="s">
        <v>79</v>
      </c>
      <c r="AV103" s="14" t="s">
        <v>147</v>
      </c>
      <c r="AW103" s="14" t="s">
        <v>33</v>
      </c>
      <c r="AX103" s="14" t="s">
        <v>77</v>
      </c>
      <c r="AY103" s="258" t="s">
        <v>361</v>
      </c>
    </row>
    <row r="104" spans="2:65" s="1" customFormat="1" ht="22.5" customHeight="1">
      <c r="B104" s="42"/>
      <c r="C104" s="207" t="s">
        <v>87</v>
      </c>
      <c r="D104" s="207" t="s">
        <v>363</v>
      </c>
      <c r="E104" s="208" t="s">
        <v>452</v>
      </c>
      <c r="F104" s="209" t="s">
        <v>453</v>
      </c>
      <c r="G104" s="210" t="s">
        <v>366</v>
      </c>
      <c r="H104" s="211">
        <v>3.165</v>
      </c>
      <c r="I104" s="212"/>
      <c r="J104" s="213">
        <f>ROUND(I104*H104,2)</f>
        <v>0</v>
      </c>
      <c r="K104" s="209" t="s">
        <v>367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79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398</v>
      </c>
    </row>
    <row r="105" spans="2:65" s="1" customFormat="1" ht="27">
      <c r="B105" s="42"/>
      <c r="C105" s="64"/>
      <c r="D105" s="219" t="s">
        <v>369</v>
      </c>
      <c r="E105" s="64"/>
      <c r="F105" s="220" t="s">
        <v>455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79</v>
      </c>
    </row>
    <row r="106" spans="2:65" s="12" customFormat="1" ht="13.5">
      <c r="B106" s="222"/>
      <c r="C106" s="223"/>
      <c r="D106" s="219" t="s">
        <v>371</v>
      </c>
      <c r="E106" s="224" t="s">
        <v>21</v>
      </c>
      <c r="F106" s="225" t="s">
        <v>3871</v>
      </c>
      <c r="G106" s="223"/>
      <c r="H106" s="226" t="s">
        <v>21</v>
      </c>
      <c r="I106" s="227"/>
      <c r="J106" s="223"/>
      <c r="K106" s="223"/>
      <c r="L106" s="228"/>
      <c r="M106" s="229"/>
      <c r="N106" s="230"/>
      <c r="O106" s="230"/>
      <c r="P106" s="230"/>
      <c r="Q106" s="230"/>
      <c r="R106" s="230"/>
      <c r="S106" s="230"/>
      <c r="T106" s="231"/>
      <c r="AT106" s="232" t="s">
        <v>371</v>
      </c>
      <c r="AU106" s="232" t="s">
        <v>79</v>
      </c>
      <c r="AV106" s="12" t="s">
        <v>77</v>
      </c>
      <c r="AW106" s="12" t="s">
        <v>33</v>
      </c>
      <c r="AX106" s="12" t="s">
        <v>70</v>
      </c>
      <c r="AY106" s="232" t="s">
        <v>361</v>
      </c>
    </row>
    <row r="107" spans="2:65" s="13" customFormat="1" ht="13.5">
      <c r="B107" s="233"/>
      <c r="C107" s="234"/>
      <c r="D107" s="219" t="s">
        <v>371</v>
      </c>
      <c r="E107" s="245" t="s">
        <v>21</v>
      </c>
      <c r="F107" s="246" t="s">
        <v>3872</v>
      </c>
      <c r="G107" s="234"/>
      <c r="H107" s="247">
        <v>3.165</v>
      </c>
      <c r="I107" s="239"/>
      <c r="J107" s="234"/>
      <c r="K107" s="234"/>
      <c r="L107" s="240"/>
      <c r="M107" s="241"/>
      <c r="N107" s="242"/>
      <c r="O107" s="242"/>
      <c r="P107" s="242"/>
      <c r="Q107" s="242"/>
      <c r="R107" s="242"/>
      <c r="S107" s="242"/>
      <c r="T107" s="243"/>
      <c r="AT107" s="244" t="s">
        <v>371</v>
      </c>
      <c r="AU107" s="244" t="s">
        <v>79</v>
      </c>
      <c r="AV107" s="13" t="s">
        <v>79</v>
      </c>
      <c r="AW107" s="13" t="s">
        <v>33</v>
      </c>
      <c r="AX107" s="13" t="s">
        <v>70</v>
      </c>
      <c r="AY107" s="244" t="s">
        <v>361</v>
      </c>
    </row>
    <row r="108" spans="2:65" s="14" customFormat="1" ht="13.5">
      <c r="B108" s="248"/>
      <c r="C108" s="249"/>
      <c r="D108" s="235" t="s">
        <v>371</v>
      </c>
      <c r="E108" s="250" t="s">
        <v>21</v>
      </c>
      <c r="F108" s="251" t="s">
        <v>392</v>
      </c>
      <c r="G108" s="249"/>
      <c r="H108" s="252">
        <v>3.165</v>
      </c>
      <c r="I108" s="253"/>
      <c r="J108" s="249"/>
      <c r="K108" s="249"/>
      <c r="L108" s="254"/>
      <c r="M108" s="255"/>
      <c r="N108" s="256"/>
      <c r="O108" s="256"/>
      <c r="P108" s="256"/>
      <c r="Q108" s="256"/>
      <c r="R108" s="256"/>
      <c r="S108" s="256"/>
      <c r="T108" s="257"/>
      <c r="AT108" s="258" t="s">
        <v>371</v>
      </c>
      <c r="AU108" s="258" t="s">
        <v>79</v>
      </c>
      <c r="AV108" s="14" t="s">
        <v>147</v>
      </c>
      <c r="AW108" s="14" t="s">
        <v>33</v>
      </c>
      <c r="AX108" s="14" t="s">
        <v>77</v>
      </c>
      <c r="AY108" s="258" t="s">
        <v>361</v>
      </c>
    </row>
    <row r="109" spans="2:65" s="1" customFormat="1" ht="22.5" customHeight="1">
      <c r="B109" s="42"/>
      <c r="C109" s="273" t="s">
        <v>147</v>
      </c>
      <c r="D109" s="273" t="s">
        <v>952</v>
      </c>
      <c r="E109" s="274" t="s">
        <v>3765</v>
      </c>
      <c r="F109" s="275" t="s">
        <v>3766</v>
      </c>
      <c r="G109" s="276" t="s">
        <v>366</v>
      </c>
      <c r="H109" s="277">
        <v>3.165</v>
      </c>
      <c r="I109" s="278"/>
      <c r="J109" s="279">
        <f>ROUND(I109*H109,2)</f>
        <v>0</v>
      </c>
      <c r="K109" s="275" t="s">
        <v>21</v>
      </c>
      <c r="L109" s="280"/>
      <c r="M109" s="281" t="s">
        <v>21</v>
      </c>
      <c r="N109" s="282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417</v>
      </c>
      <c r="AT109" s="25" t="s">
        <v>952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417</v>
      </c>
    </row>
    <row r="110" spans="2:65" s="1" customFormat="1" ht="13.5">
      <c r="B110" s="42"/>
      <c r="C110" s="64"/>
      <c r="D110" s="235" t="s">
        <v>369</v>
      </c>
      <c r="E110" s="64"/>
      <c r="F110" s="285" t="s">
        <v>3766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" customFormat="1" ht="22.5" customHeight="1">
      <c r="B111" s="42"/>
      <c r="C111" s="207" t="s">
        <v>287</v>
      </c>
      <c r="D111" s="207" t="s">
        <v>363</v>
      </c>
      <c r="E111" s="208" t="s">
        <v>3224</v>
      </c>
      <c r="F111" s="209" t="s">
        <v>3225</v>
      </c>
      <c r="G111" s="210" t="s">
        <v>459</v>
      </c>
      <c r="H111" s="211">
        <v>12.66</v>
      </c>
      <c r="I111" s="212"/>
      <c r="J111" s="213">
        <f>ROUND(I111*H111,2)</f>
        <v>0</v>
      </c>
      <c r="K111" s="209" t="s">
        <v>367</v>
      </c>
      <c r="L111" s="62"/>
      <c r="M111" s="214" t="s">
        <v>21</v>
      </c>
      <c r="N111" s="215" t="s">
        <v>41</v>
      </c>
      <c r="O111" s="43"/>
      <c r="P111" s="216">
        <f>O111*H111</f>
        <v>0</v>
      </c>
      <c r="Q111" s="216">
        <v>0</v>
      </c>
      <c r="R111" s="216">
        <f>Q111*H111</f>
        <v>0</v>
      </c>
      <c r="S111" s="216">
        <v>0</v>
      </c>
      <c r="T111" s="217">
        <f>S111*H111</f>
        <v>0</v>
      </c>
      <c r="AR111" s="25" t="s">
        <v>147</v>
      </c>
      <c r="AT111" s="25" t="s">
        <v>363</v>
      </c>
      <c r="AU111" s="25" t="s">
        <v>79</v>
      </c>
      <c r="AY111" s="25" t="s">
        <v>361</v>
      </c>
      <c r="BE111" s="218">
        <f>IF(N111="základní",J111,0)</f>
        <v>0</v>
      </c>
      <c r="BF111" s="218">
        <f>IF(N111="snížená",J111,0)</f>
        <v>0</v>
      </c>
      <c r="BG111" s="218">
        <f>IF(N111="zákl. přenesená",J111,0)</f>
        <v>0</v>
      </c>
      <c r="BH111" s="218">
        <f>IF(N111="sníž. přenesená",J111,0)</f>
        <v>0</v>
      </c>
      <c r="BI111" s="218">
        <f>IF(N111="nulová",J111,0)</f>
        <v>0</v>
      </c>
      <c r="BJ111" s="25" t="s">
        <v>77</v>
      </c>
      <c r="BK111" s="218">
        <f>ROUND(I111*H111,2)</f>
        <v>0</v>
      </c>
      <c r="BL111" s="25" t="s">
        <v>147</v>
      </c>
      <c r="BM111" s="25" t="s">
        <v>451</v>
      </c>
    </row>
    <row r="112" spans="2:65" s="1" customFormat="1" ht="13.5">
      <c r="B112" s="42"/>
      <c r="C112" s="64"/>
      <c r="D112" s="219" t="s">
        <v>369</v>
      </c>
      <c r="E112" s="64"/>
      <c r="F112" s="220" t="s">
        <v>3227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369</v>
      </c>
      <c r="AU112" s="25" t="s">
        <v>79</v>
      </c>
    </row>
    <row r="113" spans="2:65" s="13" customFormat="1" ht="13.5">
      <c r="B113" s="233"/>
      <c r="C113" s="234"/>
      <c r="D113" s="219" t="s">
        <v>371</v>
      </c>
      <c r="E113" s="245" t="s">
        <v>21</v>
      </c>
      <c r="F113" s="246" t="s">
        <v>3750</v>
      </c>
      <c r="G113" s="234"/>
      <c r="H113" s="247">
        <v>12.66</v>
      </c>
      <c r="I113" s="239"/>
      <c r="J113" s="234"/>
      <c r="K113" s="234"/>
      <c r="L113" s="240"/>
      <c r="M113" s="241"/>
      <c r="N113" s="242"/>
      <c r="O113" s="242"/>
      <c r="P113" s="242"/>
      <c r="Q113" s="242"/>
      <c r="R113" s="242"/>
      <c r="S113" s="242"/>
      <c r="T113" s="243"/>
      <c r="AT113" s="244" t="s">
        <v>371</v>
      </c>
      <c r="AU113" s="244" t="s">
        <v>79</v>
      </c>
      <c r="AV113" s="13" t="s">
        <v>79</v>
      </c>
      <c r="AW113" s="13" t="s">
        <v>33</v>
      </c>
      <c r="AX113" s="13" t="s">
        <v>70</v>
      </c>
      <c r="AY113" s="244" t="s">
        <v>361</v>
      </c>
    </row>
    <row r="114" spans="2:65" s="14" customFormat="1" ht="13.5">
      <c r="B114" s="248"/>
      <c r="C114" s="249"/>
      <c r="D114" s="219" t="s">
        <v>371</v>
      </c>
      <c r="E114" s="259" t="s">
        <v>21</v>
      </c>
      <c r="F114" s="260" t="s">
        <v>392</v>
      </c>
      <c r="G114" s="249"/>
      <c r="H114" s="261">
        <v>12.66</v>
      </c>
      <c r="I114" s="253"/>
      <c r="J114" s="249"/>
      <c r="K114" s="249"/>
      <c r="L114" s="254"/>
      <c r="M114" s="255"/>
      <c r="N114" s="256"/>
      <c r="O114" s="256"/>
      <c r="P114" s="256"/>
      <c r="Q114" s="256"/>
      <c r="R114" s="256"/>
      <c r="S114" s="256"/>
      <c r="T114" s="257"/>
      <c r="AT114" s="258" t="s">
        <v>371</v>
      </c>
      <c r="AU114" s="258" t="s">
        <v>79</v>
      </c>
      <c r="AV114" s="14" t="s">
        <v>147</v>
      </c>
      <c r="AW114" s="14" t="s">
        <v>33</v>
      </c>
      <c r="AX114" s="14" t="s">
        <v>77</v>
      </c>
      <c r="AY114" s="258" t="s">
        <v>361</v>
      </c>
    </row>
    <row r="115" spans="2:65" s="11" customFormat="1" ht="29.85" customHeight="1">
      <c r="B115" s="190"/>
      <c r="C115" s="191"/>
      <c r="D115" s="204" t="s">
        <v>69</v>
      </c>
      <c r="E115" s="205" t="s">
        <v>3777</v>
      </c>
      <c r="F115" s="205" t="s">
        <v>3778</v>
      </c>
      <c r="G115" s="191"/>
      <c r="H115" s="191"/>
      <c r="I115" s="194"/>
      <c r="J115" s="206">
        <f>BK115</f>
        <v>0</v>
      </c>
      <c r="K115" s="191"/>
      <c r="L115" s="196"/>
      <c r="M115" s="197"/>
      <c r="N115" s="198"/>
      <c r="O115" s="198"/>
      <c r="P115" s="199">
        <f>SUM(P116:P144)</f>
        <v>0</v>
      </c>
      <c r="Q115" s="198"/>
      <c r="R115" s="199">
        <f>SUM(R116:R144)</f>
        <v>0</v>
      </c>
      <c r="S115" s="198"/>
      <c r="T115" s="200">
        <f>SUM(T116:T144)</f>
        <v>0</v>
      </c>
      <c r="AR115" s="201" t="s">
        <v>77</v>
      </c>
      <c r="AT115" s="202" t="s">
        <v>69</v>
      </c>
      <c r="AU115" s="202" t="s">
        <v>77</v>
      </c>
      <c r="AY115" s="201" t="s">
        <v>361</v>
      </c>
      <c r="BK115" s="203">
        <f>SUM(BK116:BK144)</f>
        <v>0</v>
      </c>
    </row>
    <row r="116" spans="2:65" s="1" customFormat="1" ht="22.5" customHeight="1">
      <c r="B116" s="42"/>
      <c r="C116" s="207" t="s">
        <v>398</v>
      </c>
      <c r="D116" s="207" t="s">
        <v>363</v>
      </c>
      <c r="E116" s="208" t="s">
        <v>3873</v>
      </c>
      <c r="F116" s="209" t="s">
        <v>3874</v>
      </c>
      <c r="G116" s="210" t="s">
        <v>447</v>
      </c>
      <c r="H116" s="211">
        <v>3.6709999999999998</v>
      </c>
      <c r="I116" s="212"/>
      <c r="J116" s="213">
        <f>ROUND(I116*H116,2)</f>
        <v>0</v>
      </c>
      <c r="K116" s="209" t="s">
        <v>367</v>
      </c>
      <c r="L116" s="62"/>
      <c r="M116" s="214" t="s">
        <v>21</v>
      </c>
      <c r="N116" s="215" t="s">
        <v>41</v>
      </c>
      <c r="O116" s="43"/>
      <c r="P116" s="216">
        <f>O116*H116</f>
        <v>0</v>
      </c>
      <c r="Q116" s="216">
        <v>0</v>
      </c>
      <c r="R116" s="216">
        <f>Q116*H116</f>
        <v>0</v>
      </c>
      <c r="S116" s="216">
        <v>0</v>
      </c>
      <c r="T116" s="217">
        <f>S116*H116</f>
        <v>0</v>
      </c>
      <c r="AR116" s="25" t="s">
        <v>147</v>
      </c>
      <c r="AT116" s="25" t="s">
        <v>363</v>
      </c>
      <c r="AU116" s="25" t="s">
        <v>79</v>
      </c>
      <c r="AY116" s="25" t="s">
        <v>361</v>
      </c>
      <c r="BE116" s="218">
        <f>IF(N116="základní",J116,0)</f>
        <v>0</v>
      </c>
      <c r="BF116" s="218">
        <f>IF(N116="snížená",J116,0)</f>
        <v>0</v>
      </c>
      <c r="BG116" s="218">
        <f>IF(N116="zákl. přenesená",J116,0)</f>
        <v>0</v>
      </c>
      <c r="BH116" s="218">
        <f>IF(N116="sníž. přenesená",J116,0)</f>
        <v>0</v>
      </c>
      <c r="BI116" s="218">
        <f>IF(N116="nulová",J116,0)</f>
        <v>0</v>
      </c>
      <c r="BJ116" s="25" t="s">
        <v>77</v>
      </c>
      <c r="BK116" s="218">
        <f>ROUND(I116*H116,2)</f>
        <v>0</v>
      </c>
      <c r="BL116" s="25" t="s">
        <v>147</v>
      </c>
      <c r="BM116" s="25" t="s">
        <v>464</v>
      </c>
    </row>
    <row r="117" spans="2:65" s="1" customFormat="1" ht="27">
      <c r="B117" s="42"/>
      <c r="C117" s="64"/>
      <c r="D117" s="219" t="s">
        <v>369</v>
      </c>
      <c r="E117" s="64"/>
      <c r="F117" s="220" t="s">
        <v>3875</v>
      </c>
      <c r="G117" s="64"/>
      <c r="H117" s="64"/>
      <c r="I117" s="175"/>
      <c r="J117" s="64"/>
      <c r="K117" s="64"/>
      <c r="L117" s="62"/>
      <c r="M117" s="221"/>
      <c r="N117" s="43"/>
      <c r="O117" s="43"/>
      <c r="P117" s="43"/>
      <c r="Q117" s="43"/>
      <c r="R117" s="43"/>
      <c r="S117" s="43"/>
      <c r="T117" s="79"/>
      <c r="AT117" s="25" t="s">
        <v>369</v>
      </c>
      <c r="AU117" s="25" t="s">
        <v>79</v>
      </c>
    </row>
    <row r="118" spans="2:65" s="13" customFormat="1" ht="13.5">
      <c r="B118" s="233"/>
      <c r="C118" s="234"/>
      <c r="D118" s="219" t="s">
        <v>371</v>
      </c>
      <c r="E118" s="245" t="s">
        <v>21</v>
      </c>
      <c r="F118" s="246" t="s">
        <v>3876</v>
      </c>
      <c r="G118" s="234"/>
      <c r="H118" s="247">
        <v>3.6709999999999998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79</v>
      </c>
      <c r="AV118" s="13" t="s">
        <v>79</v>
      </c>
      <c r="AW118" s="13" t="s">
        <v>33</v>
      </c>
      <c r="AX118" s="13" t="s">
        <v>70</v>
      </c>
      <c r="AY118" s="244" t="s">
        <v>361</v>
      </c>
    </row>
    <row r="119" spans="2:65" s="14" customFormat="1" ht="13.5">
      <c r="B119" s="248"/>
      <c r="C119" s="249"/>
      <c r="D119" s="235" t="s">
        <v>371</v>
      </c>
      <c r="E119" s="250" t="s">
        <v>21</v>
      </c>
      <c r="F119" s="251" t="s">
        <v>392</v>
      </c>
      <c r="G119" s="249"/>
      <c r="H119" s="252">
        <v>3.6709999999999998</v>
      </c>
      <c r="I119" s="253"/>
      <c r="J119" s="249"/>
      <c r="K119" s="249"/>
      <c r="L119" s="254"/>
      <c r="M119" s="255"/>
      <c r="N119" s="256"/>
      <c r="O119" s="256"/>
      <c r="P119" s="256"/>
      <c r="Q119" s="256"/>
      <c r="R119" s="256"/>
      <c r="S119" s="256"/>
      <c r="T119" s="257"/>
      <c r="AT119" s="258" t="s">
        <v>371</v>
      </c>
      <c r="AU119" s="258" t="s">
        <v>79</v>
      </c>
      <c r="AV119" s="14" t="s">
        <v>147</v>
      </c>
      <c r="AW119" s="14" t="s">
        <v>33</v>
      </c>
      <c r="AX119" s="14" t="s">
        <v>77</v>
      </c>
      <c r="AY119" s="258" t="s">
        <v>361</v>
      </c>
    </row>
    <row r="120" spans="2:65" s="1" customFormat="1" ht="22.5" customHeight="1">
      <c r="B120" s="42"/>
      <c r="C120" s="207" t="s">
        <v>411</v>
      </c>
      <c r="D120" s="207" t="s">
        <v>363</v>
      </c>
      <c r="E120" s="208" t="s">
        <v>3877</v>
      </c>
      <c r="F120" s="209" t="s">
        <v>3878</v>
      </c>
      <c r="G120" s="210" t="s">
        <v>447</v>
      </c>
      <c r="H120" s="211">
        <v>66.078000000000003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477</v>
      </c>
    </row>
    <row r="121" spans="2:65" s="1" customFormat="1" ht="27">
      <c r="B121" s="42"/>
      <c r="C121" s="64"/>
      <c r="D121" s="219" t="s">
        <v>369</v>
      </c>
      <c r="E121" s="64"/>
      <c r="F121" s="220" t="s">
        <v>3879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2" customFormat="1" ht="13.5">
      <c r="B122" s="222"/>
      <c r="C122" s="223"/>
      <c r="D122" s="219" t="s">
        <v>371</v>
      </c>
      <c r="E122" s="224" t="s">
        <v>21</v>
      </c>
      <c r="F122" s="225" t="s">
        <v>3880</v>
      </c>
      <c r="G122" s="223"/>
      <c r="H122" s="226" t="s">
        <v>21</v>
      </c>
      <c r="I122" s="227"/>
      <c r="J122" s="223"/>
      <c r="K122" s="223"/>
      <c r="L122" s="228"/>
      <c r="M122" s="229"/>
      <c r="N122" s="230"/>
      <c r="O122" s="230"/>
      <c r="P122" s="230"/>
      <c r="Q122" s="230"/>
      <c r="R122" s="230"/>
      <c r="S122" s="230"/>
      <c r="T122" s="231"/>
      <c r="AT122" s="232" t="s">
        <v>371</v>
      </c>
      <c r="AU122" s="232" t="s">
        <v>79</v>
      </c>
      <c r="AV122" s="12" t="s">
        <v>77</v>
      </c>
      <c r="AW122" s="12" t="s">
        <v>33</v>
      </c>
      <c r="AX122" s="12" t="s">
        <v>70</v>
      </c>
      <c r="AY122" s="232" t="s">
        <v>361</v>
      </c>
    </row>
    <row r="123" spans="2:65" s="13" customFormat="1" ht="13.5">
      <c r="B123" s="233"/>
      <c r="C123" s="234"/>
      <c r="D123" s="219" t="s">
        <v>371</v>
      </c>
      <c r="E123" s="245" t="s">
        <v>21</v>
      </c>
      <c r="F123" s="246" t="s">
        <v>3881</v>
      </c>
      <c r="G123" s="234"/>
      <c r="H123" s="247">
        <v>3.6709999999999998</v>
      </c>
      <c r="I123" s="239"/>
      <c r="J123" s="234"/>
      <c r="K123" s="234"/>
      <c r="L123" s="240"/>
      <c r="M123" s="241"/>
      <c r="N123" s="242"/>
      <c r="O123" s="242"/>
      <c r="P123" s="242"/>
      <c r="Q123" s="242"/>
      <c r="R123" s="242"/>
      <c r="S123" s="242"/>
      <c r="T123" s="243"/>
      <c r="AT123" s="244" t="s">
        <v>371</v>
      </c>
      <c r="AU123" s="244" t="s">
        <v>79</v>
      </c>
      <c r="AV123" s="13" t="s">
        <v>79</v>
      </c>
      <c r="AW123" s="13" t="s">
        <v>33</v>
      </c>
      <c r="AX123" s="13" t="s">
        <v>70</v>
      </c>
      <c r="AY123" s="244" t="s">
        <v>361</v>
      </c>
    </row>
    <row r="124" spans="2:65" s="14" customFormat="1" ht="13.5">
      <c r="B124" s="248"/>
      <c r="C124" s="249"/>
      <c r="D124" s="219" t="s">
        <v>371</v>
      </c>
      <c r="E124" s="259" t="s">
        <v>21</v>
      </c>
      <c r="F124" s="260" t="s">
        <v>392</v>
      </c>
      <c r="G124" s="249"/>
      <c r="H124" s="261">
        <v>3.6709999999999998</v>
      </c>
      <c r="I124" s="253"/>
      <c r="J124" s="249"/>
      <c r="K124" s="249"/>
      <c r="L124" s="254"/>
      <c r="M124" s="255"/>
      <c r="N124" s="256"/>
      <c r="O124" s="256"/>
      <c r="P124" s="256"/>
      <c r="Q124" s="256"/>
      <c r="R124" s="256"/>
      <c r="S124" s="256"/>
      <c r="T124" s="257"/>
      <c r="AT124" s="258" t="s">
        <v>371</v>
      </c>
      <c r="AU124" s="258" t="s">
        <v>79</v>
      </c>
      <c r="AV124" s="14" t="s">
        <v>147</v>
      </c>
      <c r="AW124" s="14" t="s">
        <v>33</v>
      </c>
      <c r="AX124" s="14" t="s">
        <v>77</v>
      </c>
      <c r="AY124" s="258" t="s">
        <v>361</v>
      </c>
    </row>
    <row r="125" spans="2:65" s="13" customFormat="1" ht="13.5">
      <c r="B125" s="233"/>
      <c r="C125" s="234"/>
      <c r="D125" s="235" t="s">
        <v>371</v>
      </c>
      <c r="E125" s="234"/>
      <c r="F125" s="237" t="s">
        <v>3882</v>
      </c>
      <c r="G125" s="234"/>
      <c r="H125" s="238">
        <v>66.078000000000003</v>
      </c>
      <c r="I125" s="239"/>
      <c r="J125" s="234"/>
      <c r="K125" s="234"/>
      <c r="L125" s="240"/>
      <c r="M125" s="241"/>
      <c r="N125" s="242"/>
      <c r="O125" s="242"/>
      <c r="P125" s="242"/>
      <c r="Q125" s="242"/>
      <c r="R125" s="242"/>
      <c r="S125" s="242"/>
      <c r="T125" s="243"/>
      <c r="AT125" s="244" t="s">
        <v>371</v>
      </c>
      <c r="AU125" s="244" t="s">
        <v>79</v>
      </c>
      <c r="AV125" s="13" t="s">
        <v>79</v>
      </c>
      <c r="AW125" s="13" t="s">
        <v>6</v>
      </c>
      <c r="AX125" s="13" t="s">
        <v>77</v>
      </c>
      <c r="AY125" s="244" t="s">
        <v>361</v>
      </c>
    </row>
    <row r="126" spans="2:65" s="1" customFormat="1" ht="22.5" customHeight="1">
      <c r="B126" s="42"/>
      <c r="C126" s="207" t="s">
        <v>417</v>
      </c>
      <c r="D126" s="207" t="s">
        <v>363</v>
      </c>
      <c r="E126" s="208" t="s">
        <v>3883</v>
      </c>
      <c r="F126" s="209" t="s">
        <v>3884</v>
      </c>
      <c r="G126" s="210" t="s">
        <v>447</v>
      </c>
      <c r="H126" s="211">
        <v>4.1150000000000002</v>
      </c>
      <c r="I126" s="212"/>
      <c r="J126" s="213">
        <f>ROUND(I126*H126,2)</f>
        <v>0</v>
      </c>
      <c r="K126" s="209" t="s">
        <v>367</v>
      </c>
      <c r="L126" s="62"/>
      <c r="M126" s="214" t="s">
        <v>21</v>
      </c>
      <c r="N126" s="215" t="s">
        <v>41</v>
      </c>
      <c r="O126" s="43"/>
      <c r="P126" s="216">
        <f>O126*H126</f>
        <v>0</v>
      </c>
      <c r="Q126" s="216">
        <v>0</v>
      </c>
      <c r="R126" s="216">
        <f>Q126*H126</f>
        <v>0</v>
      </c>
      <c r="S126" s="216">
        <v>0</v>
      </c>
      <c r="T126" s="217">
        <f>S126*H126</f>
        <v>0</v>
      </c>
      <c r="AR126" s="25" t="s">
        <v>147</v>
      </c>
      <c r="AT126" s="25" t="s">
        <v>363</v>
      </c>
      <c r="AU126" s="25" t="s">
        <v>79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491</v>
      </c>
    </row>
    <row r="127" spans="2:65" s="1" customFormat="1" ht="27">
      <c r="B127" s="42"/>
      <c r="C127" s="64"/>
      <c r="D127" s="219" t="s">
        <v>369</v>
      </c>
      <c r="E127" s="64"/>
      <c r="F127" s="220" t="s">
        <v>3885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79</v>
      </c>
    </row>
    <row r="128" spans="2:65" s="13" customFormat="1" ht="13.5">
      <c r="B128" s="233"/>
      <c r="C128" s="234"/>
      <c r="D128" s="219" t="s">
        <v>371</v>
      </c>
      <c r="E128" s="245" t="s">
        <v>21</v>
      </c>
      <c r="F128" s="246" t="s">
        <v>3886</v>
      </c>
      <c r="G128" s="234"/>
      <c r="H128" s="247">
        <v>4.1150000000000002</v>
      </c>
      <c r="I128" s="239"/>
      <c r="J128" s="234"/>
      <c r="K128" s="234"/>
      <c r="L128" s="240"/>
      <c r="M128" s="241"/>
      <c r="N128" s="242"/>
      <c r="O128" s="242"/>
      <c r="P128" s="242"/>
      <c r="Q128" s="242"/>
      <c r="R128" s="242"/>
      <c r="S128" s="242"/>
      <c r="T128" s="243"/>
      <c r="AT128" s="244" t="s">
        <v>371</v>
      </c>
      <c r="AU128" s="244" t="s">
        <v>79</v>
      </c>
      <c r="AV128" s="13" t="s">
        <v>79</v>
      </c>
      <c r="AW128" s="13" t="s">
        <v>33</v>
      </c>
      <c r="AX128" s="13" t="s">
        <v>70</v>
      </c>
      <c r="AY128" s="244" t="s">
        <v>361</v>
      </c>
    </row>
    <row r="129" spans="2:65" s="14" customFormat="1" ht="13.5">
      <c r="B129" s="248"/>
      <c r="C129" s="249"/>
      <c r="D129" s="235" t="s">
        <v>371</v>
      </c>
      <c r="E129" s="250" t="s">
        <v>21</v>
      </c>
      <c r="F129" s="251" t="s">
        <v>392</v>
      </c>
      <c r="G129" s="249"/>
      <c r="H129" s="252">
        <v>4.1150000000000002</v>
      </c>
      <c r="I129" s="253"/>
      <c r="J129" s="249"/>
      <c r="K129" s="249"/>
      <c r="L129" s="254"/>
      <c r="M129" s="255"/>
      <c r="N129" s="256"/>
      <c r="O129" s="256"/>
      <c r="P129" s="256"/>
      <c r="Q129" s="256"/>
      <c r="R129" s="256"/>
      <c r="S129" s="256"/>
      <c r="T129" s="257"/>
      <c r="AT129" s="258" t="s">
        <v>371</v>
      </c>
      <c r="AU129" s="258" t="s">
        <v>79</v>
      </c>
      <c r="AV129" s="14" t="s">
        <v>147</v>
      </c>
      <c r="AW129" s="14" t="s">
        <v>33</v>
      </c>
      <c r="AX129" s="14" t="s">
        <v>77</v>
      </c>
      <c r="AY129" s="258" t="s">
        <v>361</v>
      </c>
    </row>
    <row r="130" spans="2:65" s="1" customFormat="1" ht="22.5" customHeight="1">
      <c r="B130" s="42"/>
      <c r="C130" s="207" t="s">
        <v>424</v>
      </c>
      <c r="D130" s="207" t="s">
        <v>363</v>
      </c>
      <c r="E130" s="208" t="s">
        <v>3887</v>
      </c>
      <c r="F130" s="209" t="s">
        <v>3888</v>
      </c>
      <c r="G130" s="210" t="s">
        <v>447</v>
      </c>
      <c r="H130" s="211">
        <v>74.069999999999993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501</v>
      </c>
    </row>
    <row r="131" spans="2:65" s="1" customFormat="1" ht="27">
      <c r="B131" s="42"/>
      <c r="C131" s="64"/>
      <c r="D131" s="219" t="s">
        <v>369</v>
      </c>
      <c r="E131" s="64"/>
      <c r="F131" s="220" t="s">
        <v>3879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3" customFormat="1" ht="13.5">
      <c r="B132" s="233"/>
      <c r="C132" s="234"/>
      <c r="D132" s="219" t="s">
        <v>371</v>
      </c>
      <c r="E132" s="245" t="s">
        <v>21</v>
      </c>
      <c r="F132" s="246" t="s">
        <v>3889</v>
      </c>
      <c r="G132" s="234"/>
      <c r="H132" s="247">
        <v>4.1150000000000002</v>
      </c>
      <c r="I132" s="239"/>
      <c r="J132" s="234"/>
      <c r="K132" s="234"/>
      <c r="L132" s="240"/>
      <c r="M132" s="241"/>
      <c r="N132" s="242"/>
      <c r="O132" s="242"/>
      <c r="P132" s="242"/>
      <c r="Q132" s="242"/>
      <c r="R132" s="242"/>
      <c r="S132" s="242"/>
      <c r="T132" s="243"/>
      <c r="AT132" s="244" t="s">
        <v>371</v>
      </c>
      <c r="AU132" s="244" t="s">
        <v>79</v>
      </c>
      <c r="AV132" s="13" t="s">
        <v>79</v>
      </c>
      <c r="AW132" s="13" t="s">
        <v>33</v>
      </c>
      <c r="AX132" s="13" t="s">
        <v>70</v>
      </c>
      <c r="AY132" s="244" t="s">
        <v>361</v>
      </c>
    </row>
    <row r="133" spans="2:65" s="14" customFormat="1" ht="13.5">
      <c r="B133" s="248"/>
      <c r="C133" s="249"/>
      <c r="D133" s="219" t="s">
        <v>371</v>
      </c>
      <c r="E133" s="259" t="s">
        <v>21</v>
      </c>
      <c r="F133" s="260" t="s">
        <v>392</v>
      </c>
      <c r="G133" s="249"/>
      <c r="H133" s="261">
        <v>4.1150000000000002</v>
      </c>
      <c r="I133" s="253"/>
      <c r="J133" s="249"/>
      <c r="K133" s="249"/>
      <c r="L133" s="254"/>
      <c r="M133" s="255"/>
      <c r="N133" s="256"/>
      <c r="O133" s="256"/>
      <c r="P133" s="256"/>
      <c r="Q133" s="256"/>
      <c r="R133" s="256"/>
      <c r="S133" s="256"/>
      <c r="T133" s="257"/>
      <c r="AT133" s="258" t="s">
        <v>371</v>
      </c>
      <c r="AU133" s="258" t="s">
        <v>79</v>
      </c>
      <c r="AV133" s="14" t="s">
        <v>147</v>
      </c>
      <c r="AW133" s="14" t="s">
        <v>33</v>
      </c>
      <c r="AX133" s="14" t="s">
        <v>77</v>
      </c>
      <c r="AY133" s="258" t="s">
        <v>361</v>
      </c>
    </row>
    <row r="134" spans="2:65" s="13" customFormat="1" ht="13.5">
      <c r="B134" s="233"/>
      <c r="C134" s="234"/>
      <c r="D134" s="235" t="s">
        <v>371</v>
      </c>
      <c r="E134" s="234"/>
      <c r="F134" s="237" t="s">
        <v>3890</v>
      </c>
      <c r="G134" s="234"/>
      <c r="H134" s="238">
        <v>74.069999999999993</v>
      </c>
      <c r="I134" s="239"/>
      <c r="J134" s="234"/>
      <c r="K134" s="234"/>
      <c r="L134" s="240"/>
      <c r="M134" s="241"/>
      <c r="N134" s="242"/>
      <c r="O134" s="242"/>
      <c r="P134" s="242"/>
      <c r="Q134" s="242"/>
      <c r="R134" s="242"/>
      <c r="S134" s="242"/>
      <c r="T134" s="243"/>
      <c r="AT134" s="244" t="s">
        <v>371</v>
      </c>
      <c r="AU134" s="244" t="s">
        <v>79</v>
      </c>
      <c r="AV134" s="13" t="s">
        <v>79</v>
      </c>
      <c r="AW134" s="13" t="s">
        <v>6</v>
      </c>
      <c r="AX134" s="13" t="s">
        <v>77</v>
      </c>
      <c r="AY134" s="244" t="s">
        <v>361</v>
      </c>
    </row>
    <row r="135" spans="2:65" s="1" customFormat="1" ht="22.5" customHeight="1">
      <c r="B135" s="42"/>
      <c r="C135" s="207" t="s">
        <v>430</v>
      </c>
      <c r="D135" s="207" t="s">
        <v>363</v>
      </c>
      <c r="E135" s="208" t="s">
        <v>3891</v>
      </c>
      <c r="F135" s="209" t="s">
        <v>3892</v>
      </c>
      <c r="G135" s="210" t="s">
        <v>447</v>
      </c>
      <c r="H135" s="211">
        <v>7.7859999999999996</v>
      </c>
      <c r="I135" s="212"/>
      <c r="J135" s="213">
        <f>ROUND(I135*H135,2)</f>
        <v>0</v>
      </c>
      <c r="K135" s="209" t="s">
        <v>367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147</v>
      </c>
      <c r="AT135" s="25" t="s">
        <v>363</v>
      </c>
      <c r="AU135" s="25" t="s">
        <v>79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147</v>
      </c>
      <c r="BM135" s="25" t="s">
        <v>512</v>
      </c>
    </row>
    <row r="136" spans="2:65" s="1" customFormat="1" ht="13.5">
      <c r="B136" s="42"/>
      <c r="C136" s="64"/>
      <c r="D136" s="235" t="s">
        <v>369</v>
      </c>
      <c r="E136" s="64"/>
      <c r="F136" s="285" t="s">
        <v>3893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79</v>
      </c>
    </row>
    <row r="137" spans="2:65" s="1" customFormat="1" ht="22.5" customHeight="1">
      <c r="B137" s="42"/>
      <c r="C137" s="207" t="s">
        <v>285</v>
      </c>
      <c r="D137" s="207" t="s">
        <v>363</v>
      </c>
      <c r="E137" s="208" t="s">
        <v>3894</v>
      </c>
      <c r="F137" s="209" t="s">
        <v>3895</v>
      </c>
      <c r="G137" s="210" t="s">
        <v>447</v>
      </c>
      <c r="H137" s="211">
        <v>4.1150000000000002</v>
      </c>
      <c r="I137" s="212"/>
      <c r="J137" s="213">
        <f>ROUND(I137*H137,2)</f>
        <v>0</v>
      </c>
      <c r="K137" s="209" t="s">
        <v>367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79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526</v>
      </c>
    </row>
    <row r="138" spans="2:65" s="1" customFormat="1" ht="13.5">
      <c r="B138" s="42"/>
      <c r="C138" s="64"/>
      <c r="D138" s="219" t="s">
        <v>369</v>
      </c>
      <c r="E138" s="64"/>
      <c r="F138" s="220" t="s">
        <v>3791</v>
      </c>
      <c r="G138" s="64"/>
      <c r="H138" s="64"/>
      <c r="I138" s="175"/>
      <c r="J138" s="64"/>
      <c r="K138" s="64"/>
      <c r="L138" s="62"/>
      <c r="M138" s="221"/>
      <c r="N138" s="43"/>
      <c r="O138" s="43"/>
      <c r="P138" s="43"/>
      <c r="Q138" s="43"/>
      <c r="R138" s="43"/>
      <c r="S138" s="43"/>
      <c r="T138" s="79"/>
      <c r="AT138" s="25" t="s">
        <v>369</v>
      </c>
      <c r="AU138" s="25" t="s">
        <v>79</v>
      </c>
    </row>
    <row r="139" spans="2:65" s="13" customFormat="1" ht="13.5">
      <c r="B139" s="233"/>
      <c r="C139" s="234"/>
      <c r="D139" s="219" t="s">
        <v>371</v>
      </c>
      <c r="E139" s="245" t="s">
        <v>21</v>
      </c>
      <c r="F139" s="246" t="s">
        <v>3889</v>
      </c>
      <c r="G139" s="234"/>
      <c r="H139" s="247">
        <v>4.1150000000000002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79</v>
      </c>
      <c r="AV139" s="13" t="s">
        <v>79</v>
      </c>
      <c r="AW139" s="13" t="s">
        <v>33</v>
      </c>
      <c r="AX139" s="13" t="s">
        <v>70</v>
      </c>
      <c r="AY139" s="244" t="s">
        <v>361</v>
      </c>
    </row>
    <row r="140" spans="2:65" s="14" customFormat="1" ht="13.5">
      <c r="B140" s="248"/>
      <c r="C140" s="249"/>
      <c r="D140" s="235" t="s">
        <v>371</v>
      </c>
      <c r="E140" s="250" t="s">
        <v>21</v>
      </c>
      <c r="F140" s="251" t="s">
        <v>392</v>
      </c>
      <c r="G140" s="249"/>
      <c r="H140" s="252">
        <v>4.1150000000000002</v>
      </c>
      <c r="I140" s="253"/>
      <c r="J140" s="249"/>
      <c r="K140" s="249"/>
      <c r="L140" s="254"/>
      <c r="M140" s="255"/>
      <c r="N140" s="256"/>
      <c r="O140" s="256"/>
      <c r="P140" s="256"/>
      <c r="Q140" s="256"/>
      <c r="R140" s="256"/>
      <c r="S140" s="256"/>
      <c r="T140" s="257"/>
      <c r="AT140" s="258" t="s">
        <v>371</v>
      </c>
      <c r="AU140" s="258" t="s">
        <v>79</v>
      </c>
      <c r="AV140" s="14" t="s">
        <v>147</v>
      </c>
      <c r="AW140" s="14" t="s">
        <v>33</v>
      </c>
      <c r="AX140" s="14" t="s">
        <v>77</v>
      </c>
      <c r="AY140" s="258" t="s">
        <v>361</v>
      </c>
    </row>
    <row r="141" spans="2:65" s="1" customFormat="1" ht="22.5" customHeight="1">
      <c r="B141" s="42"/>
      <c r="C141" s="207" t="s">
        <v>440</v>
      </c>
      <c r="D141" s="207" t="s">
        <v>363</v>
      </c>
      <c r="E141" s="208" t="s">
        <v>3812</v>
      </c>
      <c r="F141" s="209" t="s">
        <v>3813</v>
      </c>
      <c r="G141" s="210" t="s">
        <v>447</v>
      </c>
      <c r="H141" s="211">
        <v>3.6709999999999998</v>
      </c>
      <c r="I141" s="212"/>
      <c r="J141" s="213">
        <f>ROUND(I141*H141,2)</f>
        <v>0</v>
      </c>
      <c r="K141" s="209" t="s">
        <v>367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0</v>
      </c>
      <c r="R141" s="216">
        <f>Q141*H141</f>
        <v>0</v>
      </c>
      <c r="S141" s="216">
        <v>0</v>
      </c>
      <c r="T141" s="217">
        <f>S141*H141</f>
        <v>0</v>
      </c>
      <c r="AR141" s="25" t="s">
        <v>147</v>
      </c>
      <c r="AT141" s="25" t="s">
        <v>363</v>
      </c>
      <c r="AU141" s="25" t="s">
        <v>79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147</v>
      </c>
      <c r="BM141" s="25" t="s">
        <v>545</v>
      </c>
    </row>
    <row r="142" spans="2:65" s="1" customFormat="1" ht="13.5">
      <c r="B142" s="42"/>
      <c r="C142" s="64"/>
      <c r="D142" s="219" t="s">
        <v>369</v>
      </c>
      <c r="E142" s="64"/>
      <c r="F142" s="220" t="s">
        <v>3814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79</v>
      </c>
    </row>
    <row r="143" spans="2:65" s="13" customFormat="1" ht="13.5">
      <c r="B143" s="233"/>
      <c r="C143" s="234"/>
      <c r="D143" s="219" t="s">
        <v>371</v>
      </c>
      <c r="E143" s="245" t="s">
        <v>21</v>
      </c>
      <c r="F143" s="246" t="s">
        <v>3881</v>
      </c>
      <c r="G143" s="234"/>
      <c r="H143" s="247">
        <v>3.6709999999999998</v>
      </c>
      <c r="I143" s="239"/>
      <c r="J143" s="234"/>
      <c r="K143" s="234"/>
      <c r="L143" s="240"/>
      <c r="M143" s="241"/>
      <c r="N143" s="242"/>
      <c r="O143" s="242"/>
      <c r="P143" s="242"/>
      <c r="Q143" s="242"/>
      <c r="R143" s="242"/>
      <c r="S143" s="242"/>
      <c r="T143" s="243"/>
      <c r="AT143" s="244" t="s">
        <v>371</v>
      </c>
      <c r="AU143" s="244" t="s">
        <v>79</v>
      </c>
      <c r="AV143" s="13" t="s">
        <v>79</v>
      </c>
      <c r="AW143" s="13" t="s">
        <v>33</v>
      </c>
      <c r="AX143" s="13" t="s">
        <v>70</v>
      </c>
      <c r="AY143" s="244" t="s">
        <v>361</v>
      </c>
    </row>
    <row r="144" spans="2:65" s="14" customFormat="1" ht="13.5">
      <c r="B144" s="248"/>
      <c r="C144" s="249"/>
      <c r="D144" s="219" t="s">
        <v>371</v>
      </c>
      <c r="E144" s="259" t="s">
        <v>21</v>
      </c>
      <c r="F144" s="260" t="s">
        <v>392</v>
      </c>
      <c r="G144" s="249"/>
      <c r="H144" s="261">
        <v>3.6709999999999998</v>
      </c>
      <c r="I144" s="253"/>
      <c r="J144" s="249"/>
      <c r="K144" s="249"/>
      <c r="L144" s="254"/>
      <c r="M144" s="295"/>
      <c r="N144" s="296"/>
      <c r="O144" s="296"/>
      <c r="P144" s="296"/>
      <c r="Q144" s="296"/>
      <c r="R144" s="296"/>
      <c r="S144" s="296"/>
      <c r="T144" s="297"/>
      <c r="AT144" s="258" t="s">
        <v>371</v>
      </c>
      <c r="AU144" s="258" t="s">
        <v>79</v>
      </c>
      <c r="AV144" s="14" t="s">
        <v>147</v>
      </c>
      <c r="AW144" s="14" t="s">
        <v>33</v>
      </c>
      <c r="AX144" s="14" t="s">
        <v>77</v>
      </c>
      <c r="AY144" s="258" t="s">
        <v>361</v>
      </c>
    </row>
    <row r="145" spans="2:12" s="1" customFormat="1" ht="6.95" customHeight="1">
      <c r="B145" s="57"/>
      <c r="C145" s="58"/>
      <c r="D145" s="58"/>
      <c r="E145" s="58"/>
      <c r="F145" s="58"/>
      <c r="G145" s="58"/>
      <c r="H145" s="58"/>
      <c r="I145" s="151"/>
      <c r="J145" s="58"/>
      <c r="K145" s="58"/>
      <c r="L145" s="62"/>
    </row>
  </sheetData>
  <sheetProtection algorithmName="SHA-512" hashValue="1eLbwWLXiV64GZQti1PrV5gD5HiNGQnVM+9oWzSDVo0JKt0OE4uvsNzI1XjC6xTcqF6dLG9u1g/iw7e9LixSaQ==" saltValue="DpTpcB242u+rRKuuRl5nMw==" spinCount="100000" sheet="1" objects="1" scenarios="1" formatCells="0" formatColumns="0" formatRows="0" sort="0" autoFilter="0"/>
  <autoFilter ref="C90:K144" xr:uid="{00000000-0009-0000-0000-000012000000}"/>
  <mergeCells count="15">
    <mergeCell ref="E81:H81"/>
    <mergeCell ref="E79:H79"/>
    <mergeCell ref="E83:H83"/>
    <mergeCell ref="G1:H1"/>
    <mergeCell ref="L2:V2"/>
    <mergeCell ref="E49:H49"/>
    <mergeCell ref="E53:H53"/>
    <mergeCell ref="E51:H51"/>
    <mergeCell ref="E55:H55"/>
    <mergeCell ref="E77:H77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200-000000000000}"/>
    <hyperlink ref="G1:H1" location="C62" display="2) Rekapitulace" xr:uid="{00000000-0004-0000-1200-000001000000}"/>
    <hyperlink ref="J1" location="C90" display="3) Soupis prací" xr:uid="{00000000-0004-0000-1200-000002000000}"/>
    <hyperlink ref="L1:V1" location="'Rekapitulace stavby'!C2" display="Rekapitulace stavby" xr:uid="{00000000-0004-0000-12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BR143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160</v>
      </c>
      <c r="AZ2" s="126" t="s">
        <v>3750</v>
      </c>
      <c r="BA2" s="126" t="s">
        <v>3896</v>
      </c>
      <c r="BB2" s="126" t="s">
        <v>21</v>
      </c>
      <c r="BC2" s="126" t="s">
        <v>3897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3754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3755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3898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ROUND(J91,2)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ROUND(SUM(BE91:BE142), 2)</f>
        <v>0</v>
      </c>
      <c r="G34" s="43"/>
      <c r="H34" s="43"/>
      <c r="I34" s="143">
        <v>0.21</v>
      </c>
      <c r="J34" s="142">
        <f>ROUND(ROUND((SUM(BE91:BE142)),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ROUND(SUM(BF91:BF142), 2)</f>
        <v>0</v>
      </c>
      <c r="G35" s="43"/>
      <c r="H35" s="43"/>
      <c r="I35" s="143">
        <v>0.15</v>
      </c>
      <c r="J35" s="142">
        <f>ROUND(ROUND((SUM(BF91:BF142)),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ROUND(SUM(BG91:BG142),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ROUND(SUM(BH91:BH142),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ROUND(SUM(BI91:BI142),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3754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3755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05 - Zpevněná plocha - betonová dlažba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J91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J92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J93</f>
        <v>0</v>
      </c>
      <c r="K66" s="174"/>
    </row>
    <row r="67" spans="2:12" s="9" customFormat="1" ht="19.899999999999999" customHeight="1">
      <c r="B67" s="168"/>
      <c r="C67" s="169"/>
      <c r="D67" s="170" t="s">
        <v>3757</v>
      </c>
      <c r="E67" s="171"/>
      <c r="F67" s="171"/>
      <c r="G67" s="171"/>
      <c r="H67" s="171"/>
      <c r="I67" s="172"/>
      <c r="J67" s="173">
        <f>J115</f>
        <v>0</v>
      </c>
      <c r="K67" s="174"/>
    </row>
    <row r="68" spans="2:12" s="1" customFormat="1" ht="21.75" customHeight="1">
      <c r="B68" s="42"/>
      <c r="C68" s="43"/>
      <c r="D68" s="43"/>
      <c r="E68" s="43"/>
      <c r="F68" s="43"/>
      <c r="G68" s="43"/>
      <c r="H68" s="43"/>
      <c r="I68" s="129"/>
      <c r="J68" s="43"/>
      <c r="K68" s="46"/>
    </row>
    <row r="69" spans="2:12" s="1" customFormat="1" ht="6.95" customHeight="1">
      <c r="B69" s="57"/>
      <c r="C69" s="58"/>
      <c r="D69" s="58"/>
      <c r="E69" s="58"/>
      <c r="F69" s="58"/>
      <c r="G69" s="58"/>
      <c r="H69" s="58"/>
      <c r="I69" s="151"/>
      <c r="J69" s="58"/>
      <c r="K69" s="59"/>
    </row>
    <row r="73" spans="2:12" s="1" customFormat="1" ht="6.95" customHeight="1">
      <c r="B73" s="60"/>
      <c r="C73" s="61"/>
      <c r="D73" s="61"/>
      <c r="E73" s="61"/>
      <c r="F73" s="61"/>
      <c r="G73" s="61"/>
      <c r="H73" s="61"/>
      <c r="I73" s="154"/>
      <c r="J73" s="61"/>
      <c r="K73" s="61"/>
      <c r="L73" s="62"/>
    </row>
    <row r="74" spans="2:12" s="1" customFormat="1" ht="36.950000000000003" customHeight="1">
      <c r="B74" s="42"/>
      <c r="C74" s="63" t="s">
        <v>345</v>
      </c>
      <c r="D74" s="64"/>
      <c r="E74" s="64"/>
      <c r="F74" s="64"/>
      <c r="G74" s="64"/>
      <c r="H74" s="64"/>
      <c r="I74" s="175"/>
      <c r="J74" s="64"/>
      <c r="K74" s="64"/>
      <c r="L74" s="62"/>
    </row>
    <row r="75" spans="2:12" s="1" customFormat="1" ht="6.95" customHeight="1">
      <c r="B75" s="42"/>
      <c r="C75" s="64"/>
      <c r="D75" s="64"/>
      <c r="E75" s="64"/>
      <c r="F75" s="64"/>
      <c r="G75" s="64"/>
      <c r="H75" s="64"/>
      <c r="I75" s="175"/>
      <c r="J75" s="64"/>
      <c r="K75" s="64"/>
      <c r="L75" s="62"/>
    </row>
    <row r="76" spans="2:12" s="1" customFormat="1" ht="14.45" customHeight="1">
      <c r="B76" s="42"/>
      <c r="C76" s="66" t="s">
        <v>18</v>
      </c>
      <c r="D76" s="64"/>
      <c r="E76" s="64"/>
      <c r="F76" s="64"/>
      <c r="G76" s="64"/>
      <c r="H76" s="64"/>
      <c r="I76" s="175"/>
      <c r="J76" s="64"/>
      <c r="K76" s="64"/>
      <c r="L76" s="62"/>
    </row>
    <row r="77" spans="2:12" s="1" customFormat="1" ht="22.5" customHeight="1">
      <c r="B77" s="42"/>
      <c r="C77" s="64"/>
      <c r="D77" s="64"/>
      <c r="E77" s="423" t="str">
        <f>E7</f>
        <v>Transformace ÚSP pro mládež Kvasiny – výstavba v lokalitě Kostelec nad Orlicí 2</v>
      </c>
      <c r="F77" s="424"/>
      <c r="G77" s="424"/>
      <c r="H77" s="424"/>
      <c r="I77" s="175"/>
      <c r="J77" s="64"/>
      <c r="K77" s="64"/>
      <c r="L77" s="62"/>
    </row>
    <row r="78" spans="2:12">
      <c r="B78" s="29"/>
      <c r="C78" s="66" t="s">
        <v>237</v>
      </c>
      <c r="D78" s="176"/>
      <c r="E78" s="176"/>
      <c r="F78" s="176"/>
      <c r="G78" s="176"/>
      <c r="H78" s="176"/>
      <c r="J78" s="176"/>
      <c r="K78" s="176"/>
      <c r="L78" s="177"/>
    </row>
    <row r="79" spans="2:12" ht="22.5" customHeight="1">
      <c r="B79" s="29"/>
      <c r="C79" s="176"/>
      <c r="D79" s="176"/>
      <c r="E79" s="423" t="s">
        <v>3753</v>
      </c>
      <c r="F79" s="427"/>
      <c r="G79" s="427"/>
      <c r="H79" s="427"/>
      <c r="J79" s="176"/>
      <c r="K79" s="176"/>
      <c r="L79" s="177"/>
    </row>
    <row r="80" spans="2:12">
      <c r="B80" s="29"/>
      <c r="C80" s="66" t="s">
        <v>243</v>
      </c>
      <c r="D80" s="176"/>
      <c r="E80" s="176"/>
      <c r="F80" s="176"/>
      <c r="G80" s="176"/>
      <c r="H80" s="176"/>
      <c r="J80" s="176"/>
      <c r="K80" s="176"/>
      <c r="L80" s="177"/>
    </row>
    <row r="81" spans="2:65" s="1" customFormat="1" ht="22.5" customHeight="1">
      <c r="B81" s="42"/>
      <c r="C81" s="64"/>
      <c r="D81" s="64"/>
      <c r="E81" s="425" t="s">
        <v>3754</v>
      </c>
      <c r="F81" s="426"/>
      <c r="G81" s="426"/>
      <c r="H81" s="426"/>
      <c r="I81" s="175"/>
      <c r="J81" s="64"/>
      <c r="K81" s="64"/>
      <c r="L81" s="62"/>
    </row>
    <row r="82" spans="2:65" s="1" customFormat="1" ht="14.45" customHeight="1">
      <c r="B82" s="42"/>
      <c r="C82" s="66" t="s">
        <v>3755</v>
      </c>
      <c r="D82" s="64"/>
      <c r="E82" s="64"/>
      <c r="F82" s="64"/>
      <c r="G82" s="64"/>
      <c r="H82" s="64"/>
      <c r="I82" s="175"/>
      <c r="J82" s="64"/>
      <c r="K82" s="64"/>
      <c r="L82" s="62"/>
    </row>
    <row r="83" spans="2:65" s="1" customFormat="1" ht="23.25" customHeight="1">
      <c r="B83" s="42"/>
      <c r="C83" s="64"/>
      <c r="D83" s="64"/>
      <c r="E83" s="394" t="str">
        <f>E13</f>
        <v>05 - Zpevněná plocha - betonová dlažba</v>
      </c>
      <c r="F83" s="426"/>
      <c r="G83" s="426"/>
      <c r="H83" s="426"/>
      <c r="I83" s="175"/>
      <c r="J83" s="64"/>
      <c r="K83" s="64"/>
      <c r="L83" s="62"/>
    </row>
    <row r="84" spans="2:65" s="1" customFormat="1" ht="6.95" customHeight="1">
      <c r="B84" s="42"/>
      <c r="C84" s="64"/>
      <c r="D84" s="64"/>
      <c r="E84" s="64"/>
      <c r="F84" s="64"/>
      <c r="G84" s="64"/>
      <c r="H84" s="64"/>
      <c r="I84" s="175"/>
      <c r="J84" s="64"/>
      <c r="K84" s="64"/>
      <c r="L84" s="62"/>
    </row>
    <row r="85" spans="2:65" s="1" customFormat="1" ht="18" customHeight="1">
      <c r="B85" s="42"/>
      <c r="C85" s="66" t="s">
        <v>23</v>
      </c>
      <c r="D85" s="64"/>
      <c r="E85" s="64"/>
      <c r="F85" s="178" t="str">
        <f>F16</f>
        <v xml:space="preserve"> </v>
      </c>
      <c r="G85" s="64"/>
      <c r="H85" s="64"/>
      <c r="I85" s="179" t="s">
        <v>25</v>
      </c>
      <c r="J85" s="74" t="str">
        <f>IF(J16="","",J16)</f>
        <v>11. 5. 2017</v>
      </c>
      <c r="K85" s="64"/>
      <c r="L85" s="62"/>
    </row>
    <row r="86" spans="2:65" s="1" customFormat="1" ht="6.95" customHeight="1">
      <c r="B86" s="42"/>
      <c r="C86" s="64"/>
      <c r="D86" s="64"/>
      <c r="E86" s="64"/>
      <c r="F86" s="64"/>
      <c r="G86" s="64"/>
      <c r="H86" s="64"/>
      <c r="I86" s="175"/>
      <c r="J86" s="64"/>
      <c r="K86" s="64"/>
      <c r="L86" s="62"/>
    </row>
    <row r="87" spans="2:65" s="1" customFormat="1">
      <c r="B87" s="42"/>
      <c r="C87" s="66" t="s">
        <v>27</v>
      </c>
      <c r="D87" s="64"/>
      <c r="E87" s="64"/>
      <c r="F87" s="178" t="str">
        <f>E19</f>
        <v xml:space="preserve"> </v>
      </c>
      <c r="G87" s="64"/>
      <c r="H87" s="64"/>
      <c r="I87" s="179" t="s">
        <v>32</v>
      </c>
      <c r="J87" s="178" t="str">
        <f>E25</f>
        <v xml:space="preserve"> </v>
      </c>
      <c r="K87" s="64"/>
      <c r="L87" s="62"/>
    </row>
    <row r="88" spans="2:65" s="1" customFormat="1" ht="14.45" customHeight="1">
      <c r="B88" s="42"/>
      <c r="C88" s="66" t="s">
        <v>30</v>
      </c>
      <c r="D88" s="64"/>
      <c r="E88" s="64"/>
      <c r="F88" s="178" t="str">
        <f>IF(E22="","",E22)</f>
        <v/>
      </c>
      <c r="G88" s="64"/>
      <c r="H88" s="64"/>
      <c r="I88" s="175"/>
      <c r="J88" s="64"/>
      <c r="K88" s="64"/>
      <c r="L88" s="62"/>
    </row>
    <row r="89" spans="2:65" s="1" customFormat="1" ht="10.3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5" s="10" customFormat="1" ht="29.25" customHeight="1">
      <c r="B90" s="180"/>
      <c r="C90" s="181" t="s">
        <v>346</v>
      </c>
      <c r="D90" s="182" t="s">
        <v>55</v>
      </c>
      <c r="E90" s="182" t="s">
        <v>51</v>
      </c>
      <c r="F90" s="182" t="s">
        <v>347</v>
      </c>
      <c r="G90" s="182" t="s">
        <v>348</v>
      </c>
      <c r="H90" s="182" t="s">
        <v>349</v>
      </c>
      <c r="I90" s="183" t="s">
        <v>350</v>
      </c>
      <c r="J90" s="182" t="s">
        <v>317</v>
      </c>
      <c r="K90" s="184" t="s">
        <v>351</v>
      </c>
      <c r="L90" s="185"/>
      <c r="M90" s="82" t="s">
        <v>352</v>
      </c>
      <c r="N90" s="83" t="s">
        <v>40</v>
      </c>
      <c r="O90" s="83" t="s">
        <v>353</v>
      </c>
      <c r="P90" s="83" t="s">
        <v>354</v>
      </c>
      <c r="Q90" s="83" t="s">
        <v>355</v>
      </c>
      <c r="R90" s="83" t="s">
        <v>356</v>
      </c>
      <c r="S90" s="83" t="s">
        <v>357</v>
      </c>
      <c r="T90" s="84" t="s">
        <v>358</v>
      </c>
    </row>
    <row r="91" spans="2:65" s="1" customFormat="1" ht="29.25" customHeight="1">
      <c r="B91" s="42"/>
      <c r="C91" s="88" t="s">
        <v>318</v>
      </c>
      <c r="D91" s="64"/>
      <c r="E91" s="64"/>
      <c r="F91" s="64"/>
      <c r="G91" s="64"/>
      <c r="H91" s="64"/>
      <c r="I91" s="175"/>
      <c r="J91" s="186">
        <f>BK91</f>
        <v>0</v>
      </c>
      <c r="K91" s="64"/>
      <c r="L91" s="62"/>
      <c r="M91" s="85"/>
      <c r="N91" s="86"/>
      <c r="O91" s="86"/>
      <c r="P91" s="187">
        <f>P92</f>
        <v>0</v>
      </c>
      <c r="Q91" s="86"/>
      <c r="R91" s="187">
        <f>R92</f>
        <v>0</v>
      </c>
      <c r="S91" s="86"/>
      <c r="T91" s="188">
        <f>T92</f>
        <v>22.034349999999996</v>
      </c>
      <c r="AT91" s="25" t="s">
        <v>69</v>
      </c>
      <c r="AU91" s="25" t="s">
        <v>319</v>
      </c>
      <c r="BK91" s="189">
        <f>BK92</f>
        <v>0</v>
      </c>
    </row>
    <row r="92" spans="2:65" s="11" customFormat="1" ht="37.35" customHeight="1">
      <c r="B92" s="190"/>
      <c r="C92" s="191"/>
      <c r="D92" s="192" t="s">
        <v>69</v>
      </c>
      <c r="E92" s="193" t="s">
        <v>359</v>
      </c>
      <c r="F92" s="193" t="s">
        <v>360</v>
      </c>
      <c r="G92" s="191"/>
      <c r="H92" s="191"/>
      <c r="I92" s="194"/>
      <c r="J92" s="195">
        <f>BK92</f>
        <v>0</v>
      </c>
      <c r="K92" s="191"/>
      <c r="L92" s="196"/>
      <c r="M92" s="197"/>
      <c r="N92" s="198"/>
      <c r="O92" s="198"/>
      <c r="P92" s="199">
        <f>P93+P115</f>
        <v>0</v>
      </c>
      <c r="Q92" s="198"/>
      <c r="R92" s="199">
        <f>R93+R115</f>
        <v>0</v>
      </c>
      <c r="S92" s="198"/>
      <c r="T92" s="200">
        <f>T93+T115</f>
        <v>22.034349999999996</v>
      </c>
      <c r="AR92" s="201" t="s">
        <v>77</v>
      </c>
      <c r="AT92" s="202" t="s">
        <v>69</v>
      </c>
      <c r="AU92" s="202" t="s">
        <v>70</v>
      </c>
      <c r="AY92" s="201" t="s">
        <v>361</v>
      </c>
      <c r="BK92" s="203">
        <f>BK93+BK115</f>
        <v>0</v>
      </c>
    </row>
    <row r="93" spans="2:65" s="11" customFormat="1" ht="19.899999999999999" customHeight="1">
      <c r="B93" s="190"/>
      <c r="C93" s="191"/>
      <c r="D93" s="204" t="s">
        <v>69</v>
      </c>
      <c r="E93" s="205" t="s">
        <v>77</v>
      </c>
      <c r="F93" s="205" t="s">
        <v>362</v>
      </c>
      <c r="G93" s="191"/>
      <c r="H93" s="191"/>
      <c r="I93" s="194"/>
      <c r="J93" s="206">
        <f>BK93</f>
        <v>0</v>
      </c>
      <c r="K93" s="191"/>
      <c r="L93" s="196"/>
      <c r="M93" s="197"/>
      <c r="N93" s="198"/>
      <c r="O93" s="198"/>
      <c r="P93" s="199">
        <f>SUM(P94:P114)</f>
        <v>0</v>
      </c>
      <c r="Q93" s="198"/>
      <c r="R93" s="199">
        <f>SUM(R94:R114)</f>
        <v>0</v>
      </c>
      <c r="S93" s="198"/>
      <c r="T93" s="200">
        <f>SUM(T94:T114)</f>
        <v>22.034349999999996</v>
      </c>
      <c r="AR93" s="201" t="s">
        <v>77</v>
      </c>
      <c r="AT93" s="202" t="s">
        <v>69</v>
      </c>
      <c r="AU93" s="202" t="s">
        <v>77</v>
      </c>
      <c r="AY93" s="201" t="s">
        <v>361</v>
      </c>
      <c r="BK93" s="203">
        <f>SUM(BK94:BK114)</f>
        <v>0</v>
      </c>
    </row>
    <row r="94" spans="2:65" s="1" customFormat="1" ht="22.5" customHeight="1">
      <c r="B94" s="42"/>
      <c r="C94" s="207" t="s">
        <v>77</v>
      </c>
      <c r="D94" s="207" t="s">
        <v>363</v>
      </c>
      <c r="E94" s="208" t="s">
        <v>3899</v>
      </c>
      <c r="F94" s="209" t="s">
        <v>3900</v>
      </c>
      <c r="G94" s="210" t="s">
        <v>459</v>
      </c>
      <c r="H94" s="211">
        <v>40.43</v>
      </c>
      <c r="I94" s="212"/>
      <c r="J94" s="213">
        <f>ROUND(I94*H94,2)</f>
        <v>0</v>
      </c>
      <c r="K94" s="209" t="s">
        <v>367</v>
      </c>
      <c r="L94" s="62"/>
      <c r="M94" s="214" t="s">
        <v>21</v>
      </c>
      <c r="N94" s="215" t="s">
        <v>41</v>
      </c>
      <c r="O94" s="43"/>
      <c r="P94" s="216">
        <f>O94*H94</f>
        <v>0</v>
      </c>
      <c r="Q94" s="216">
        <v>0</v>
      </c>
      <c r="R94" s="216">
        <f>Q94*H94</f>
        <v>0</v>
      </c>
      <c r="S94" s="216">
        <v>0.255</v>
      </c>
      <c r="T94" s="217">
        <f>S94*H94</f>
        <v>10.30965</v>
      </c>
      <c r="AR94" s="25" t="s">
        <v>147</v>
      </c>
      <c r="AT94" s="25" t="s">
        <v>363</v>
      </c>
      <c r="AU94" s="25" t="s">
        <v>79</v>
      </c>
      <c r="AY94" s="25" t="s">
        <v>361</v>
      </c>
      <c r="BE94" s="218">
        <f>IF(N94="základní",J94,0)</f>
        <v>0</v>
      </c>
      <c r="BF94" s="218">
        <f>IF(N94="snížená",J94,0)</f>
        <v>0</v>
      </c>
      <c r="BG94" s="218">
        <f>IF(N94="zákl. přenesená",J94,0)</f>
        <v>0</v>
      </c>
      <c r="BH94" s="218">
        <f>IF(N94="sníž. přenesená",J94,0)</f>
        <v>0</v>
      </c>
      <c r="BI94" s="218">
        <f>IF(N94="nulová",J94,0)</f>
        <v>0</v>
      </c>
      <c r="BJ94" s="25" t="s">
        <v>77</v>
      </c>
      <c r="BK94" s="218">
        <f>ROUND(I94*H94,2)</f>
        <v>0</v>
      </c>
      <c r="BL94" s="25" t="s">
        <v>147</v>
      </c>
      <c r="BM94" s="25" t="s">
        <v>79</v>
      </c>
    </row>
    <row r="95" spans="2:65" s="1" customFormat="1" ht="54">
      <c r="B95" s="42"/>
      <c r="C95" s="64"/>
      <c r="D95" s="219" t="s">
        <v>369</v>
      </c>
      <c r="E95" s="64"/>
      <c r="F95" s="220" t="s">
        <v>3901</v>
      </c>
      <c r="G95" s="64"/>
      <c r="H95" s="64"/>
      <c r="I95" s="175"/>
      <c r="J95" s="64"/>
      <c r="K95" s="64"/>
      <c r="L95" s="62"/>
      <c r="M95" s="221"/>
      <c r="N95" s="43"/>
      <c r="O95" s="43"/>
      <c r="P95" s="43"/>
      <c r="Q95" s="43"/>
      <c r="R95" s="43"/>
      <c r="S95" s="43"/>
      <c r="T95" s="79"/>
      <c r="AT95" s="25" t="s">
        <v>369</v>
      </c>
      <c r="AU95" s="25" t="s">
        <v>79</v>
      </c>
    </row>
    <row r="96" spans="2:65" s="12" customFormat="1" ht="13.5">
      <c r="B96" s="222"/>
      <c r="C96" s="223"/>
      <c r="D96" s="219" t="s">
        <v>371</v>
      </c>
      <c r="E96" s="224" t="s">
        <v>21</v>
      </c>
      <c r="F96" s="225" t="s">
        <v>3871</v>
      </c>
      <c r="G96" s="223"/>
      <c r="H96" s="226" t="s">
        <v>21</v>
      </c>
      <c r="I96" s="227"/>
      <c r="J96" s="223"/>
      <c r="K96" s="223"/>
      <c r="L96" s="228"/>
      <c r="M96" s="229"/>
      <c r="N96" s="230"/>
      <c r="O96" s="230"/>
      <c r="P96" s="230"/>
      <c r="Q96" s="230"/>
      <c r="R96" s="230"/>
      <c r="S96" s="230"/>
      <c r="T96" s="231"/>
      <c r="AT96" s="232" t="s">
        <v>371</v>
      </c>
      <c r="AU96" s="232" t="s">
        <v>79</v>
      </c>
      <c r="AV96" s="12" t="s">
        <v>77</v>
      </c>
      <c r="AW96" s="12" t="s">
        <v>33</v>
      </c>
      <c r="AX96" s="12" t="s">
        <v>70</v>
      </c>
      <c r="AY96" s="232" t="s">
        <v>361</v>
      </c>
    </row>
    <row r="97" spans="2:65" s="13" customFormat="1" ht="13.5">
      <c r="B97" s="233"/>
      <c r="C97" s="234"/>
      <c r="D97" s="219" t="s">
        <v>371</v>
      </c>
      <c r="E97" s="245" t="s">
        <v>21</v>
      </c>
      <c r="F97" s="246" t="s">
        <v>3897</v>
      </c>
      <c r="G97" s="234"/>
      <c r="H97" s="247">
        <v>40.43</v>
      </c>
      <c r="I97" s="239"/>
      <c r="J97" s="234"/>
      <c r="K97" s="234"/>
      <c r="L97" s="240"/>
      <c r="M97" s="241"/>
      <c r="N97" s="242"/>
      <c r="O97" s="242"/>
      <c r="P97" s="242"/>
      <c r="Q97" s="242"/>
      <c r="R97" s="242"/>
      <c r="S97" s="242"/>
      <c r="T97" s="243"/>
      <c r="AT97" s="244" t="s">
        <v>371</v>
      </c>
      <c r="AU97" s="244" t="s">
        <v>79</v>
      </c>
      <c r="AV97" s="13" t="s">
        <v>79</v>
      </c>
      <c r="AW97" s="13" t="s">
        <v>33</v>
      </c>
      <c r="AX97" s="13" t="s">
        <v>70</v>
      </c>
      <c r="AY97" s="244" t="s">
        <v>361</v>
      </c>
    </row>
    <row r="98" spans="2:65" s="14" customFormat="1" ht="13.5">
      <c r="B98" s="248"/>
      <c r="C98" s="249"/>
      <c r="D98" s="235" t="s">
        <v>371</v>
      </c>
      <c r="E98" s="250" t="s">
        <v>21</v>
      </c>
      <c r="F98" s="251" t="s">
        <v>392</v>
      </c>
      <c r="G98" s="249"/>
      <c r="H98" s="252">
        <v>40.43</v>
      </c>
      <c r="I98" s="253"/>
      <c r="J98" s="249"/>
      <c r="K98" s="249"/>
      <c r="L98" s="254"/>
      <c r="M98" s="255"/>
      <c r="N98" s="256"/>
      <c r="O98" s="256"/>
      <c r="P98" s="256"/>
      <c r="Q98" s="256"/>
      <c r="R98" s="256"/>
      <c r="S98" s="256"/>
      <c r="T98" s="257"/>
      <c r="AT98" s="258" t="s">
        <v>371</v>
      </c>
      <c r="AU98" s="258" t="s">
        <v>79</v>
      </c>
      <c r="AV98" s="14" t="s">
        <v>147</v>
      </c>
      <c r="AW98" s="14" t="s">
        <v>33</v>
      </c>
      <c r="AX98" s="14" t="s">
        <v>77</v>
      </c>
      <c r="AY98" s="258" t="s">
        <v>361</v>
      </c>
    </row>
    <row r="99" spans="2:65" s="1" customFormat="1" ht="22.5" customHeight="1">
      <c r="B99" s="42"/>
      <c r="C99" s="207" t="s">
        <v>79</v>
      </c>
      <c r="D99" s="207" t="s">
        <v>363</v>
      </c>
      <c r="E99" s="208" t="s">
        <v>3758</v>
      </c>
      <c r="F99" s="209" t="s">
        <v>3759</v>
      </c>
      <c r="G99" s="210" t="s">
        <v>459</v>
      </c>
      <c r="H99" s="211">
        <v>40.43</v>
      </c>
      <c r="I99" s="212"/>
      <c r="J99" s="213">
        <f>ROUND(I99*H99,2)</f>
        <v>0</v>
      </c>
      <c r="K99" s="209" t="s">
        <v>367</v>
      </c>
      <c r="L99" s="62"/>
      <c r="M99" s="214" t="s">
        <v>21</v>
      </c>
      <c r="N99" s="215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0.28999999999999998</v>
      </c>
      <c r="T99" s="217">
        <f>S99*H99</f>
        <v>11.724699999999999</v>
      </c>
      <c r="AR99" s="25" t="s">
        <v>147</v>
      </c>
      <c r="AT99" s="25" t="s">
        <v>363</v>
      </c>
      <c r="AU99" s="25" t="s">
        <v>79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147</v>
      </c>
      <c r="BM99" s="25" t="s">
        <v>147</v>
      </c>
    </row>
    <row r="100" spans="2:65" s="1" customFormat="1" ht="40.5">
      <c r="B100" s="42"/>
      <c r="C100" s="64"/>
      <c r="D100" s="219" t="s">
        <v>369</v>
      </c>
      <c r="E100" s="64"/>
      <c r="F100" s="220" t="s">
        <v>3760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79</v>
      </c>
    </row>
    <row r="101" spans="2:65" s="12" customFormat="1" ht="13.5">
      <c r="B101" s="222"/>
      <c r="C101" s="223"/>
      <c r="D101" s="219" t="s">
        <v>371</v>
      </c>
      <c r="E101" s="224" t="s">
        <v>21</v>
      </c>
      <c r="F101" s="225" t="s">
        <v>3871</v>
      </c>
      <c r="G101" s="223"/>
      <c r="H101" s="226" t="s">
        <v>21</v>
      </c>
      <c r="I101" s="227"/>
      <c r="J101" s="223"/>
      <c r="K101" s="223"/>
      <c r="L101" s="228"/>
      <c r="M101" s="229"/>
      <c r="N101" s="230"/>
      <c r="O101" s="230"/>
      <c r="P101" s="230"/>
      <c r="Q101" s="230"/>
      <c r="R101" s="230"/>
      <c r="S101" s="230"/>
      <c r="T101" s="231"/>
      <c r="AT101" s="232" t="s">
        <v>371</v>
      </c>
      <c r="AU101" s="232" t="s">
        <v>79</v>
      </c>
      <c r="AV101" s="12" t="s">
        <v>77</v>
      </c>
      <c r="AW101" s="12" t="s">
        <v>33</v>
      </c>
      <c r="AX101" s="12" t="s">
        <v>70</v>
      </c>
      <c r="AY101" s="232" t="s">
        <v>361</v>
      </c>
    </row>
    <row r="102" spans="2:65" s="13" customFormat="1" ht="13.5">
      <c r="B102" s="233"/>
      <c r="C102" s="234"/>
      <c r="D102" s="219" t="s">
        <v>371</v>
      </c>
      <c r="E102" s="245" t="s">
        <v>21</v>
      </c>
      <c r="F102" s="246" t="s">
        <v>3897</v>
      </c>
      <c r="G102" s="234"/>
      <c r="H102" s="247">
        <v>40.43</v>
      </c>
      <c r="I102" s="239"/>
      <c r="J102" s="234"/>
      <c r="K102" s="234"/>
      <c r="L102" s="240"/>
      <c r="M102" s="241"/>
      <c r="N102" s="242"/>
      <c r="O102" s="242"/>
      <c r="P102" s="242"/>
      <c r="Q102" s="242"/>
      <c r="R102" s="242"/>
      <c r="S102" s="242"/>
      <c r="T102" s="243"/>
      <c r="AT102" s="244" t="s">
        <v>371</v>
      </c>
      <c r="AU102" s="244" t="s">
        <v>79</v>
      </c>
      <c r="AV102" s="13" t="s">
        <v>79</v>
      </c>
      <c r="AW102" s="13" t="s">
        <v>33</v>
      </c>
      <c r="AX102" s="13" t="s">
        <v>70</v>
      </c>
      <c r="AY102" s="244" t="s">
        <v>361</v>
      </c>
    </row>
    <row r="103" spans="2:65" s="14" customFormat="1" ht="13.5">
      <c r="B103" s="248"/>
      <c r="C103" s="249"/>
      <c r="D103" s="235" t="s">
        <v>371</v>
      </c>
      <c r="E103" s="250" t="s">
        <v>21</v>
      </c>
      <c r="F103" s="251" t="s">
        <v>392</v>
      </c>
      <c r="G103" s="249"/>
      <c r="H103" s="252">
        <v>40.43</v>
      </c>
      <c r="I103" s="253"/>
      <c r="J103" s="249"/>
      <c r="K103" s="249"/>
      <c r="L103" s="254"/>
      <c r="M103" s="255"/>
      <c r="N103" s="256"/>
      <c r="O103" s="256"/>
      <c r="P103" s="256"/>
      <c r="Q103" s="256"/>
      <c r="R103" s="256"/>
      <c r="S103" s="256"/>
      <c r="T103" s="257"/>
      <c r="AT103" s="258" t="s">
        <v>371</v>
      </c>
      <c r="AU103" s="258" t="s">
        <v>79</v>
      </c>
      <c r="AV103" s="14" t="s">
        <v>147</v>
      </c>
      <c r="AW103" s="14" t="s">
        <v>33</v>
      </c>
      <c r="AX103" s="14" t="s">
        <v>77</v>
      </c>
      <c r="AY103" s="258" t="s">
        <v>361</v>
      </c>
    </row>
    <row r="104" spans="2:65" s="1" customFormat="1" ht="22.5" customHeight="1">
      <c r="B104" s="42"/>
      <c r="C104" s="207" t="s">
        <v>87</v>
      </c>
      <c r="D104" s="207" t="s">
        <v>363</v>
      </c>
      <c r="E104" s="208" t="s">
        <v>452</v>
      </c>
      <c r="F104" s="209" t="s">
        <v>453</v>
      </c>
      <c r="G104" s="210" t="s">
        <v>366</v>
      </c>
      <c r="H104" s="211">
        <v>10.108000000000001</v>
      </c>
      <c r="I104" s="212"/>
      <c r="J104" s="213">
        <f>ROUND(I104*H104,2)</f>
        <v>0</v>
      </c>
      <c r="K104" s="209" t="s">
        <v>367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79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398</v>
      </c>
    </row>
    <row r="105" spans="2:65" s="1" customFormat="1" ht="27">
      <c r="B105" s="42"/>
      <c r="C105" s="64"/>
      <c r="D105" s="219" t="s">
        <v>369</v>
      </c>
      <c r="E105" s="64"/>
      <c r="F105" s="220" t="s">
        <v>455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79</v>
      </c>
    </row>
    <row r="106" spans="2:65" s="12" customFormat="1" ht="13.5">
      <c r="B106" s="222"/>
      <c r="C106" s="223"/>
      <c r="D106" s="219" t="s">
        <v>371</v>
      </c>
      <c r="E106" s="224" t="s">
        <v>21</v>
      </c>
      <c r="F106" s="225" t="s">
        <v>3871</v>
      </c>
      <c r="G106" s="223"/>
      <c r="H106" s="226" t="s">
        <v>21</v>
      </c>
      <c r="I106" s="227"/>
      <c r="J106" s="223"/>
      <c r="K106" s="223"/>
      <c r="L106" s="228"/>
      <c r="M106" s="229"/>
      <c r="N106" s="230"/>
      <c r="O106" s="230"/>
      <c r="P106" s="230"/>
      <c r="Q106" s="230"/>
      <c r="R106" s="230"/>
      <c r="S106" s="230"/>
      <c r="T106" s="231"/>
      <c r="AT106" s="232" t="s">
        <v>371</v>
      </c>
      <c r="AU106" s="232" t="s">
        <v>79</v>
      </c>
      <c r="AV106" s="12" t="s">
        <v>77</v>
      </c>
      <c r="AW106" s="12" t="s">
        <v>33</v>
      </c>
      <c r="AX106" s="12" t="s">
        <v>70</v>
      </c>
      <c r="AY106" s="232" t="s">
        <v>361</v>
      </c>
    </row>
    <row r="107" spans="2:65" s="13" customFormat="1" ht="13.5">
      <c r="B107" s="233"/>
      <c r="C107" s="234"/>
      <c r="D107" s="219" t="s">
        <v>371</v>
      </c>
      <c r="E107" s="245" t="s">
        <v>21</v>
      </c>
      <c r="F107" s="246" t="s">
        <v>3902</v>
      </c>
      <c r="G107" s="234"/>
      <c r="H107" s="247">
        <v>10.108000000000001</v>
      </c>
      <c r="I107" s="239"/>
      <c r="J107" s="234"/>
      <c r="K107" s="234"/>
      <c r="L107" s="240"/>
      <c r="M107" s="241"/>
      <c r="N107" s="242"/>
      <c r="O107" s="242"/>
      <c r="P107" s="242"/>
      <c r="Q107" s="242"/>
      <c r="R107" s="242"/>
      <c r="S107" s="242"/>
      <c r="T107" s="243"/>
      <c r="AT107" s="244" t="s">
        <v>371</v>
      </c>
      <c r="AU107" s="244" t="s">
        <v>79</v>
      </c>
      <c r="AV107" s="13" t="s">
        <v>79</v>
      </c>
      <c r="AW107" s="13" t="s">
        <v>33</v>
      </c>
      <c r="AX107" s="13" t="s">
        <v>70</v>
      </c>
      <c r="AY107" s="244" t="s">
        <v>361</v>
      </c>
    </row>
    <row r="108" spans="2:65" s="14" customFormat="1" ht="13.5">
      <c r="B108" s="248"/>
      <c r="C108" s="249"/>
      <c r="D108" s="235" t="s">
        <v>371</v>
      </c>
      <c r="E108" s="250" t="s">
        <v>21</v>
      </c>
      <c r="F108" s="251" t="s">
        <v>392</v>
      </c>
      <c r="G108" s="249"/>
      <c r="H108" s="252">
        <v>10.108000000000001</v>
      </c>
      <c r="I108" s="253"/>
      <c r="J108" s="249"/>
      <c r="K108" s="249"/>
      <c r="L108" s="254"/>
      <c r="M108" s="255"/>
      <c r="N108" s="256"/>
      <c r="O108" s="256"/>
      <c r="P108" s="256"/>
      <c r="Q108" s="256"/>
      <c r="R108" s="256"/>
      <c r="S108" s="256"/>
      <c r="T108" s="257"/>
      <c r="AT108" s="258" t="s">
        <v>371</v>
      </c>
      <c r="AU108" s="258" t="s">
        <v>79</v>
      </c>
      <c r="AV108" s="14" t="s">
        <v>147</v>
      </c>
      <c r="AW108" s="14" t="s">
        <v>33</v>
      </c>
      <c r="AX108" s="14" t="s">
        <v>77</v>
      </c>
      <c r="AY108" s="258" t="s">
        <v>361</v>
      </c>
    </row>
    <row r="109" spans="2:65" s="1" customFormat="1" ht="22.5" customHeight="1">
      <c r="B109" s="42"/>
      <c r="C109" s="273" t="s">
        <v>147</v>
      </c>
      <c r="D109" s="273" t="s">
        <v>952</v>
      </c>
      <c r="E109" s="274" t="s">
        <v>3765</v>
      </c>
      <c r="F109" s="275" t="s">
        <v>3766</v>
      </c>
      <c r="G109" s="276" t="s">
        <v>366</v>
      </c>
      <c r="H109" s="277">
        <v>10.108000000000001</v>
      </c>
      <c r="I109" s="278"/>
      <c r="J109" s="279">
        <f>ROUND(I109*H109,2)</f>
        <v>0</v>
      </c>
      <c r="K109" s="275" t="s">
        <v>21</v>
      </c>
      <c r="L109" s="280"/>
      <c r="M109" s="281" t="s">
        <v>21</v>
      </c>
      <c r="N109" s="282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417</v>
      </c>
      <c r="AT109" s="25" t="s">
        <v>952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417</v>
      </c>
    </row>
    <row r="110" spans="2:65" s="1" customFormat="1" ht="13.5">
      <c r="B110" s="42"/>
      <c r="C110" s="64"/>
      <c r="D110" s="235" t="s">
        <v>369</v>
      </c>
      <c r="E110" s="64"/>
      <c r="F110" s="285" t="s">
        <v>3766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" customFormat="1" ht="22.5" customHeight="1">
      <c r="B111" s="42"/>
      <c r="C111" s="207" t="s">
        <v>287</v>
      </c>
      <c r="D111" s="207" t="s">
        <v>363</v>
      </c>
      <c r="E111" s="208" t="s">
        <v>3224</v>
      </c>
      <c r="F111" s="209" t="s">
        <v>3225</v>
      </c>
      <c r="G111" s="210" t="s">
        <v>459</v>
      </c>
      <c r="H111" s="211">
        <v>40.43</v>
      </c>
      <c r="I111" s="212"/>
      <c r="J111" s="213">
        <f>ROUND(I111*H111,2)</f>
        <v>0</v>
      </c>
      <c r="K111" s="209" t="s">
        <v>367</v>
      </c>
      <c r="L111" s="62"/>
      <c r="M111" s="214" t="s">
        <v>21</v>
      </c>
      <c r="N111" s="215" t="s">
        <v>41</v>
      </c>
      <c r="O111" s="43"/>
      <c r="P111" s="216">
        <f>O111*H111</f>
        <v>0</v>
      </c>
      <c r="Q111" s="216">
        <v>0</v>
      </c>
      <c r="R111" s="216">
        <f>Q111*H111</f>
        <v>0</v>
      </c>
      <c r="S111" s="216">
        <v>0</v>
      </c>
      <c r="T111" s="217">
        <f>S111*H111</f>
        <v>0</v>
      </c>
      <c r="AR111" s="25" t="s">
        <v>147</v>
      </c>
      <c r="AT111" s="25" t="s">
        <v>363</v>
      </c>
      <c r="AU111" s="25" t="s">
        <v>79</v>
      </c>
      <c r="AY111" s="25" t="s">
        <v>361</v>
      </c>
      <c r="BE111" s="218">
        <f>IF(N111="základní",J111,0)</f>
        <v>0</v>
      </c>
      <c r="BF111" s="218">
        <f>IF(N111="snížená",J111,0)</f>
        <v>0</v>
      </c>
      <c r="BG111" s="218">
        <f>IF(N111="zákl. přenesená",J111,0)</f>
        <v>0</v>
      </c>
      <c r="BH111" s="218">
        <f>IF(N111="sníž. přenesená",J111,0)</f>
        <v>0</v>
      </c>
      <c r="BI111" s="218">
        <f>IF(N111="nulová",J111,0)</f>
        <v>0</v>
      </c>
      <c r="BJ111" s="25" t="s">
        <v>77</v>
      </c>
      <c r="BK111" s="218">
        <f>ROUND(I111*H111,2)</f>
        <v>0</v>
      </c>
      <c r="BL111" s="25" t="s">
        <v>147</v>
      </c>
      <c r="BM111" s="25" t="s">
        <v>451</v>
      </c>
    </row>
    <row r="112" spans="2:65" s="1" customFormat="1" ht="13.5">
      <c r="B112" s="42"/>
      <c r="C112" s="64"/>
      <c r="D112" s="219" t="s">
        <v>369</v>
      </c>
      <c r="E112" s="64"/>
      <c r="F112" s="220" t="s">
        <v>3227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369</v>
      </c>
      <c r="AU112" s="25" t="s">
        <v>79</v>
      </c>
    </row>
    <row r="113" spans="2:65" s="13" customFormat="1" ht="13.5">
      <c r="B113" s="233"/>
      <c r="C113" s="234"/>
      <c r="D113" s="219" t="s">
        <v>371</v>
      </c>
      <c r="E113" s="245" t="s">
        <v>21</v>
      </c>
      <c r="F113" s="246" t="s">
        <v>3750</v>
      </c>
      <c r="G113" s="234"/>
      <c r="H113" s="247">
        <v>40.43</v>
      </c>
      <c r="I113" s="239"/>
      <c r="J113" s="234"/>
      <c r="K113" s="234"/>
      <c r="L113" s="240"/>
      <c r="M113" s="241"/>
      <c r="N113" s="242"/>
      <c r="O113" s="242"/>
      <c r="P113" s="242"/>
      <c r="Q113" s="242"/>
      <c r="R113" s="242"/>
      <c r="S113" s="242"/>
      <c r="T113" s="243"/>
      <c r="AT113" s="244" t="s">
        <v>371</v>
      </c>
      <c r="AU113" s="244" t="s">
        <v>79</v>
      </c>
      <c r="AV113" s="13" t="s">
        <v>79</v>
      </c>
      <c r="AW113" s="13" t="s">
        <v>33</v>
      </c>
      <c r="AX113" s="13" t="s">
        <v>70</v>
      </c>
      <c r="AY113" s="244" t="s">
        <v>361</v>
      </c>
    </row>
    <row r="114" spans="2:65" s="14" customFormat="1" ht="13.5">
      <c r="B114" s="248"/>
      <c r="C114" s="249"/>
      <c r="D114" s="219" t="s">
        <v>371</v>
      </c>
      <c r="E114" s="259" t="s">
        <v>21</v>
      </c>
      <c r="F114" s="260" t="s">
        <v>392</v>
      </c>
      <c r="G114" s="249"/>
      <c r="H114" s="261">
        <v>40.43</v>
      </c>
      <c r="I114" s="253"/>
      <c r="J114" s="249"/>
      <c r="K114" s="249"/>
      <c r="L114" s="254"/>
      <c r="M114" s="255"/>
      <c r="N114" s="256"/>
      <c r="O114" s="256"/>
      <c r="P114" s="256"/>
      <c r="Q114" s="256"/>
      <c r="R114" s="256"/>
      <c r="S114" s="256"/>
      <c r="T114" s="257"/>
      <c r="AT114" s="258" t="s">
        <v>371</v>
      </c>
      <c r="AU114" s="258" t="s">
        <v>79</v>
      </c>
      <c r="AV114" s="14" t="s">
        <v>147</v>
      </c>
      <c r="AW114" s="14" t="s">
        <v>33</v>
      </c>
      <c r="AX114" s="14" t="s">
        <v>77</v>
      </c>
      <c r="AY114" s="258" t="s">
        <v>361</v>
      </c>
    </row>
    <row r="115" spans="2:65" s="11" customFormat="1" ht="29.85" customHeight="1">
      <c r="B115" s="190"/>
      <c r="C115" s="191"/>
      <c r="D115" s="204" t="s">
        <v>69</v>
      </c>
      <c r="E115" s="205" t="s">
        <v>3777</v>
      </c>
      <c r="F115" s="205" t="s">
        <v>3778</v>
      </c>
      <c r="G115" s="191"/>
      <c r="H115" s="191"/>
      <c r="I115" s="194"/>
      <c r="J115" s="206">
        <f>BK115</f>
        <v>0</v>
      </c>
      <c r="K115" s="191"/>
      <c r="L115" s="196"/>
      <c r="M115" s="197"/>
      <c r="N115" s="198"/>
      <c r="O115" s="198"/>
      <c r="P115" s="199">
        <f>SUM(P116:P142)</f>
        <v>0</v>
      </c>
      <c r="Q115" s="198"/>
      <c r="R115" s="199">
        <f>SUM(R116:R142)</f>
        <v>0</v>
      </c>
      <c r="S115" s="198"/>
      <c r="T115" s="200">
        <f>SUM(T116:T142)</f>
        <v>0</v>
      </c>
      <c r="AR115" s="201" t="s">
        <v>77</v>
      </c>
      <c r="AT115" s="202" t="s">
        <v>69</v>
      </c>
      <c r="AU115" s="202" t="s">
        <v>77</v>
      </c>
      <c r="AY115" s="201" t="s">
        <v>361</v>
      </c>
      <c r="BK115" s="203">
        <f>SUM(BK116:BK142)</f>
        <v>0</v>
      </c>
    </row>
    <row r="116" spans="2:65" s="1" customFormat="1" ht="22.5" customHeight="1">
      <c r="B116" s="42"/>
      <c r="C116" s="207" t="s">
        <v>398</v>
      </c>
      <c r="D116" s="207" t="s">
        <v>363</v>
      </c>
      <c r="E116" s="208" t="s">
        <v>3873</v>
      </c>
      <c r="F116" s="209" t="s">
        <v>3874</v>
      </c>
      <c r="G116" s="210" t="s">
        <v>447</v>
      </c>
      <c r="H116" s="211">
        <v>11.725</v>
      </c>
      <c r="I116" s="212"/>
      <c r="J116" s="213">
        <f>ROUND(I116*H116,2)</f>
        <v>0</v>
      </c>
      <c r="K116" s="209" t="s">
        <v>367</v>
      </c>
      <c r="L116" s="62"/>
      <c r="M116" s="214" t="s">
        <v>21</v>
      </c>
      <c r="N116" s="215" t="s">
        <v>41</v>
      </c>
      <c r="O116" s="43"/>
      <c r="P116" s="216">
        <f>O116*H116</f>
        <v>0</v>
      </c>
      <c r="Q116" s="216">
        <v>0</v>
      </c>
      <c r="R116" s="216">
        <f>Q116*H116</f>
        <v>0</v>
      </c>
      <c r="S116" s="216">
        <v>0</v>
      </c>
      <c r="T116" s="217">
        <f>S116*H116</f>
        <v>0</v>
      </c>
      <c r="AR116" s="25" t="s">
        <v>147</v>
      </c>
      <c r="AT116" s="25" t="s">
        <v>363</v>
      </c>
      <c r="AU116" s="25" t="s">
        <v>79</v>
      </c>
      <c r="AY116" s="25" t="s">
        <v>361</v>
      </c>
      <c r="BE116" s="218">
        <f>IF(N116="základní",J116,0)</f>
        <v>0</v>
      </c>
      <c r="BF116" s="218">
        <f>IF(N116="snížená",J116,0)</f>
        <v>0</v>
      </c>
      <c r="BG116" s="218">
        <f>IF(N116="zákl. přenesená",J116,0)</f>
        <v>0</v>
      </c>
      <c r="BH116" s="218">
        <f>IF(N116="sníž. přenesená",J116,0)</f>
        <v>0</v>
      </c>
      <c r="BI116" s="218">
        <f>IF(N116="nulová",J116,0)</f>
        <v>0</v>
      </c>
      <c r="BJ116" s="25" t="s">
        <v>77</v>
      </c>
      <c r="BK116" s="218">
        <f>ROUND(I116*H116,2)</f>
        <v>0</v>
      </c>
      <c r="BL116" s="25" t="s">
        <v>147</v>
      </c>
      <c r="BM116" s="25" t="s">
        <v>464</v>
      </c>
    </row>
    <row r="117" spans="2:65" s="1" customFormat="1" ht="27">
      <c r="B117" s="42"/>
      <c r="C117" s="64"/>
      <c r="D117" s="219" t="s">
        <v>369</v>
      </c>
      <c r="E117" s="64"/>
      <c r="F117" s="220" t="s">
        <v>3875</v>
      </c>
      <c r="G117" s="64"/>
      <c r="H117" s="64"/>
      <c r="I117" s="175"/>
      <c r="J117" s="64"/>
      <c r="K117" s="64"/>
      <c r="L117" s="62"/>
      <c r="M117" s="221"/>
      <c r="N117" s="43"/>
      <c r="O117" s="43"/>
      <c r="P117" s="43"/>
      <c r="Q117" s="43"/>
      <c r="R117" s="43"/>
      <c r="S117" s="43"/>
      <c r="T117" s="79"/>
      <c r="AT117" s="25" t="s">
        <v>369</v>
      </c>
      <c r="AU117" s="25" t="s">
        <v>79</v>
      </c>
    </row>
    <row r="118" spans="2:65" s="13" customFormat="1" ht="13.5">
      <c r="B118" s="233"/>
      <c r="C118" s="234"/>
      <c r="D118" s="219" t="s">
        <v>371</v>
      </c>
      <c r="E118" s="245" t="s">
        <v>21</v>
      </c>
      <c r="F118" s="246" t="s">
        <v>3903</v>
      </c>
      <c r="G118" s="234"/>
      <c r="H118" s="247">
        <v>11.725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79</v>
      </c>
      <c r="AV118" s="13" t="s">
        <v>79</v>
      </c>
      <c r="AW118" s="13" t="s">
        <v>33</v>
      </c>
      <c r="AX118" s="13" t="s">
        <v>70</v>
      </c>
      <c r="AY118" s="244" t="s">
        <v>361</v>
      </c>
    </row>
    <row r="119" spans="2:65" s="14" customFormat="1" ht="13.5">
      <c r="B119" s="248"/>
      <c r="C119" s="249"/>
      <c r="D119" s="235" t="s">
        <v>371</v>
      </c>
      <c r="E119" s="250" t="s">
        <v>21</v>
      </c>
      <c r="F119" s="251" t="s">
        <v>392</v>
      </c>
      <c r="G119" s="249"/>
      <c r="H119" s="252">
        <v>11.725</v>
      </c>
      <c r="I119" s="253"/>
      <c r="J119" s="249"/>
      <c r="K119" s="249"/>
      <c r="L119" s="254"/>
      <c r="M119" s="255"/>
      <c r="N119" s="256"/>
      <c r="O119" s="256"/>
      <c r="P119" s="256"/>
      <c r="Q119" s="256"/>
      <c r="R119" s="256"/>
      <c r="S119" s="256"/>
      <c r="T119" s="257"/>
      <c r="AT119" s="258" t="s">
        <v>371</v>
      </c>
      <c r="AU119" s="258" t="s">
        <v>79</v>
      </c>
      <c r="AV119" s="14" t="s">
        <v>147</v>
      </c>
      <c r="AW119" s="14" t="s">
        <v>33</v>
      </c>
      <c r="AX119" s="14" t="s">
        <v>77</v>
      </c>
      <c r="AY119" s="258" t="s">
        <v>361</v>
      </c>
    </row>
    <row r="120" spans="2:65" s="1" customFormat="1" ht="22.5" customHeight="1">
      <c r="B120" s="42"/>
      <c r="C120" s="207" t="s">
        <v>411</v>
      </c>
      <c r="D120" s="207" t="s">
        <v>363</v>
      </c>
      <c r="E120" s="208" t="s">
        <v>3877</v>
      </c>
      <c r="F120" s="209" t="s">
        <v>3878</v>
      </c>
      <c r="G120" s="210" t="s">
        <v>447</v>
      </c>
      <c r="H120" s="211">
        <v>211.05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477</v>
      </c>
    </row>
    <row r="121" spans="2:65" s="1" customFormat="1" ht="27">
      <c r="B121" s="42"/>
      <c r="C121" s="64"/>
      <c r="D121" s="219" t="s">
        <v>369</v>
      </c>
      <c r="E121" s="64"/>
      <c r="F121" s="220" t="s">
        <v>3879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2" customFormat="1" ht="13.5">
      <c r="B122" s="222"/>
      <c r="C122" s="223"/>
      <c r="D122" s="219" t="s">
        <v>371</v>
      </c>
      <c r="E122" s="224" t="s">
        <v>21</v>
      </c>
      <c r="F122" s="225" t="s">
        <v>3880</v>
      </c>
      <c r="G122" s="223"/>
      <c r="H122" s="226" t="s">
        <v>21</v>
      </c>
      <c r="I122" s="227"/>
      <c r="J122" s="223"/>
      <c r="K122" s="223"/>
      <c r="L122" s="228"/>
      <c r="M122" s="229"/>
      <c r="N122" s="230"/>
      <c r="O122" s="230"/>
      <c r="P122" s="230"/>
      <c r="Q122" s="230"/>
      <c r="R122" s="230"/>
      <c r="S122" s="230"/>
      <c r="T122" s="231"/>
      <c r="AT122" s="232" t="s">
        <v>371</v>
      </c>
      <c r="AU122" s="232" t="s">
        <v>79</v>
      </c>
      <c r="AV122" s="12" t="s">
        <v>77</v>
      </c>
      <c r="AW122" s="12" t="s">
        <v>33</v>
      </c>
      <c r="AX122" s="12" t="s">
        <v>70</v>
      </c>
      <c r="AY122" s="232" t="s">
        <v>361</v>
      </c>
    </row>
    <row r="123" spans="2:65" s="13" customFormat="1" ht="13.5">
      <c r="B123" s="233"/>
      <c r="C123" s="234"/>
      <c r="D123" s="219" t="s">
        <v>371</v>
      </c>
      <c r="E123" s="245" t="s">
        <v>21</v>
      </c>
      <c r="F123" s="246" t="s">
        <v>3904</v>
      </c>
      <c r="G123" s="234"/>
      <c r="H123" s="247">
        <v>11.725</v>
      </c>
      <c r="I123" s="239"/>
      <c r="J123" s="234"/>
      <c r="K123" s="234"/>
      <c r="L123" s="240"/>
      <c r="M123" s="241"/>
      <c r="N123" s="242"/>
      <c r="O123" s="242"/>
      <c r="P123" s="242"/>
      <c r="Q123" s="242"/>
      <c r="R123" s="242"/>
      <c r="S123" s="242"/>
      <c r="T123" s="243"/>
      <c r="AT123" s="244" t="s">
        <v>371</v>
      </c>
      <c r="AU123" s="244" t="s">
        <v>79</v>
      </c>
      <c r="AV123" s="13" t="s">
        <v>79</v>
      </c>
      <c r="AW123" s="13" t="s">
        <v>33</v>
      </c>
      <c r="AX123" s="13" t="s">
        <v>70</v>
      </c>
      <c r="AY123" s="244" t="s">
        <v>361</v>
      </c>
    </row>
    <row r="124" spans="2:65" s="14" customFormat="1" ht="13.5">
      <c r="B124" s="248"/>
      <c r="C124" s="249"/>
      <c r="D124" s="219" t="s">
        <v>371</v>
      </c>
      <c r="E124" s="259" t="s">
        <v>21</v>
      </c>
      <c r="F124" s="260" t="s">
        <v>392</v>
      </c>
      <c r="G124" s="249"/>
      <c r="H124" s="261">
        <v>11.725</v>
      </c>
      <c r="I124" s="253"/>
      <c r="J124" s="249"/>
      <c r="K124" s="249"/>
      <c r="L124" s="254"/>
      <c r="M124" s="255"/>
      <c r="N124" s="256"/>
      <c r="O124" s="256"/>
      <c r="P124" s="256"/>
      <c r="Q124" s="256"/>
      <c r="R124" s="256"/>
      <c r="S124" s="256"/>
      <c r="T124" s="257"/>
      <c r="AT124" s="258" t="s">
        <v>371</v>
      </c>
      <c r="AU124" s="258" t="s">
        <v>79</v>
      </c>
      <c r="AV124" s="14" t="s">
        <v>147</v>
      </c>
      <c r="AW124" s="14" t="s">
        <v>33</v>
      </c>
      <c r="AX124" s="14" t="s">
        <v>77</v>
      </c>
      <c r="AY124" s="258" t="s">
        <v>361</v>
      </c>
    </row>
    <row r="125" spans="2:65" s="13" customFormat="1" ht="13.5">
      <c r="B125" s="233"/>
      <c r="C125" s="234"/>
      <c r="D125" s="235" t="s">
        <v>371</v>
      </c>
      <c r="E125" s="234"/>
      <c r="F125" s="237" t="s">
        <v>3905</v>
      </c>
      <c r="G125" s="234"/>
      <c r="H125" s="238">
        <v>211.05</v>
      </c>
      <c r="I125" s="239"/>
      <c r="J125" s="234"/>
      <c r="K125" s="234"/>
      <c r="L125" s="240"/>
      <c r="M125" s="241"/>
      <c r="N125" s="242"/>
      <c r="O125" s="242"/>
      <c r="P125" s="242"/>
      <c r="Q125" s="242"/>
      <c r="R125" s="242"/>
      <c r="S125" s="242"/>
      <c r="T125" s="243"/>
      <c r="AT125" s="244" t="s">
        <v>371</v>
      </c>
      <c r="AU125" s="244" t="s">
        <v>79</v>
      </c>
      <c r="AV125" s="13" t="s">
        <v>79</v>
      </c>
      <c r="AW125" s="13" t="s">
        <v>6</v>
      </c>
      <c r="AX125" s="13" t="s">
        <v>77</v>
      </c>
      <c r="AY125" s="244" t="s">
        <v>361</v>
      </c>
    </row>
    <row r="126" spans="2:65" s="1" customFormat="1" ht="22.5" customHeight="1">
      <c r="B126" s="42"/>
      <c r="C126" s="207" t="s">
        <v>417</v>
      </c>
      <c r="D126" s="207" t="s">
        <v>363</v>
      </c>
      <c r="E126" s="208" t="s">
        <v>3883</v>
      </c>
      <c r="F126" s="209" t="s">
        <v>3884</v>
      </c>
      <c r="G126" s="210" t="s">
        <v>447</v>
      </c>
      <c r="H126" s="211">
        <v>10.31</v>
      </c>
      <c r="I126" s="212"/>
      <c r="J126" s="213">
        <f>ROUND(I126*H126,2)</f>
        <v>0</v>
      </c>
      <c r="K126" s="209" t="s">
        <v>367</v>
      </c>
      <c r="L126" s="62"/>
      <c r="M126" s="214" t="s">
        <v>21</v>
      </c>
      <c r="N126" s="215" t="s">
        <v>41</v>
      </c>
      <c r="O126" s="43"/>
      <c r="P126" s="216">
        <f>O126*H126</f>
        <v>0</v>
      </c>
      <c r="Q126" s="216">
        <v>0</v>
      </c>
      <c r="R126" s="216">
        <f>Q126*H126</f>
        <v>0</v>
      </c>
      <c r="S126" s="216">
        <v>0</v>
      </c>
      <c r="T126" s="217">
        <f>S126*H126</f>
        <v>0</v>
      </c>
      <c r="AR126" s="25" t="s">
        <v>147</v>
      </c>
      <c r="AT126" s="25" t="s">
        <v>363</v>
      </c>
      <c r="AU126" s="25" t="s">
        <v>79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491</v>
      </c>
    </row>
    <row r="127" spans="2:65" s="1" customFormat="1" ht="27">
      <c r="B127" s="42"/>
      <c r="C127" s="64"/>
      <c r="D127" s="219" t="s">
        <v>369</v>
      </c>
      <c r="E127" s="64"/>
      <c r="F127" s="220" t="s">
        <v>3885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79</v>
      </c>
    </row>
    <row r="128" spans="2:65" s="13" customFormat="1" ht="13.5">
      <c r="B128" s="233"/>
      <c r="C128" s="234"/>
      <c r="D128" s="219" t="s">
        <v>371</v>
      </c>
      <c r="E128" s="245" t="s">
        <v>21</v>
      </c>
      <c r="F128" s="246" t="s">
        <v>3906</v>
      </c>
      <c r="G128" s="234"/>
      <c r="H128" s="247">
        <v>10.31</v>
      </c>
      <c r="I128" s="239"/>
      <c r="J128" s="234"/>
      <c r="K128" s="234"/>
      <c r="L128" s="240"/>
      <c r="M128" s="241"/>
      <c r="N128" s="242"/>
      <c r="O128" s="242"/>
      <c r="P128" s="242"/>
      <c r="Q128" s="242"/>
      <c r="R128" s="242"/>
      <c r="S128" s="242"/>
      <c r="T128" s="243"/>
      <c r="AT128" s="244" t="s">
        <v>371</v>
      </c>
      <c r="AU128" s="244" t="s">
        <v>79</v>
      </c>
      <c r="AV128" s="13" t="s">
        <v>79</v>
      </c>
      <c r="AW128" s="13" t="s">
        <v>33</v>
      </c>
      <c r="AX128" s="13" t="s">
        <v>70</v>
      </c>
      <c r="AY128" s="244" t="s">
        <v>361</v>
      </c>
    </row>
    <row r="129" spans="2:65" s="14" customFormat="1" ht="13.5">
      <c r="B129" s="248"/>
      <c r="C129" s="249"/>
      <c r="D129" s="235" t="s">
        <v>371</v>
      </c>
      <c r="E129" s="250" t="s">
        <v>21</v>
      </c>
      <c r="F129" s="251" t="s">
        <v>392</v>
      </c>
      <c r="G129" s="249"/>
      <c r="H129" s="252">
        <v>10.31</v>
      </c>
      <c r="I129" s="253"/>
      <c r="J129" s="249"/>
      <c r="K129" s="249"/>
      <c r="L129" s="254"/>
      <c r="M129" s="255"/>
      <c r="N129" s="256"/>
      <c r="O129" s="256"/>
      <c r="P129" s="256"/>
      <c r="Q129" s="256"/>
      <c r="R129" s="256"/>
      <c r="S129" s="256"/>
      <c r="T129" s="257"/>
      <c r="AT129" s="258" t="s">
        <v>371</v>
      </c>
      <c r="AU129" s="258" t="s">
        <v>79</v>
      </c>
      <c r="AV129" s="14" t="s">
        <v>147</v>
      </c>
      <c r="AW129" s="14" t="s">
        <v>33</v>
      </c>
      <c r="AX129" s="14" t="s">
        <v>77</v>
      </c>
      <c r="AY129" s="258" t="s">
        <v>361</v>
      </c>
    </row>
    <row r="130" spans="2:65" s="1" customFormat="1" ht="22.5" customHeight="1">
      <c r="B130" s="42"/>
      <c r="C130" s="207" t="s">
        <v>424</v>
      </c>
      <c r="D130" s="207" t="s">
        <v>363</v>
      </c>
      <c r="E130" s="208" t="s">
        <v>3887</v>
      </c>
      <c r="F130" s="209" t="s">
        <v>3888</v>
      </c>
      <c r="G130" s="210" t="s">
        <v>447</v>
      </c>
      <c r="H130" s="211">
        <v>185.58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501</v>
      </c>
    </row>
    <row r="131" spans="2:65" s="1" customFormat="1" ht="27">
      <c r="B131" s="42"/>
      <c r="C131" s="64"/>
      <c r="D131" s="219" t="s">
        <v>369</v>
      </c>
      <c r="E131" s="64"/>
      <c r="F131" s="220" t="s">
        <v>3879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3" customFormat="1" ht="13.5">
      <c r="B132" s="233"/>
      <c r="C132" s="234"/>
      <c r="D132" s="219" t="s">
        <v>371</v>
      </c>
      <c r="E132" s="245" t="s">
        <v>21</v>
      </c>
      <c r="F132" s="246" t="s">
        <v>3907</v>
      </c>
      <c r="G132" s="234"/>
      <c r="H132" s="247">
        <v>10.31</v>
      </c>
      <c r="I132" s="239"/>
      <c r="J132" s="234"/>
      <c r="K132" s="234"/>
      <c r="L132" s="240"/>
      <c r="M132" s="241"/>
      <c r="N132" s="242"/>
      <c r="O132" s="242"/>
      <c r="P132" s="242"/>
      <c r="Q132" s="242"/>
      <c r="R132" s="242"/>
      <c r="S132" s="242"/>
      <c r="T132" s="243"/>
      <c r="AT132" s="244" t="s">
        <v>371</v>
      </c>
      <c r="AU132" s="244" t="s">
        <v>79</v>
      </c>
      <c r="AV132" s="13" t="s">
        <v>79</v>
      </c>
      <c r="AW132" s="13" t="s">
        <v>33</v>
      </c>
      <c r="AX132" s="13" t="s">
        <v>70</v>
      </c>
      <c r="AY132" s="244" t="s">
        <v>361</v>
      </c>
    </row>
    <row r="133" spans="2:65" s="14" customFormat="1" ht="13.5">
      <c r="B133" s="248"/>
      <c r="C133" s="249"/>
      <c r="D133" s="219" t="s">
        <v>371</v>
      </c>
      <c r="E133" s="259" t="s">
        <v>21</v>
      </c>
      <c r="F133" s="260" t="s">
        <v>392</v>
      </c>
      <c r="G133" s="249"/>
      <c r="H133" s="261">
        <v>10.31</v>
      </c>
      <c r="I133" s="253"/>
      <c r="J133" s="249"/>
      <c r="K133" s="249"/>
      <c r="L133" s="254"/>
      <c r="M133" s="255"/>
      <c r="N133" s="256"/>
      <c r="O133" s="256"/>
      <c r="P133" s="256"/>
      <c r="Q133" s="256"/>
      <c r="R133" s="256"/>
      <c r="S133" s="256"/>
      <c r="T133" s="257"/>
      <c r="AT133" s="258" t="s">
        <v>371</v>
      </c>
      <c r="AU133" s="258" t="s">
        <v>79</v>
      </c>
      <c r="AV133" s="14" t="s">
        <v>147</v>
      </c>
      <c r="AW133" s="14" t="s">
        <v>33</v>
      </c>
      <c r="AX133" s="14" t="s">
        <v>77</v>
      </c>
      <c r="AY133" s="258" t="s">
        <v>361</v>
      </c>
    </row>
    <row r="134" spans="2:65" s="13" customFormat="1" ht="13.5">
      <c r="B134" s="233"/>
      <c r="C134" s="234"/>
      <c r="D134" s="235" t="s">
        <v>371</v>
      </c>
      <c r="E134" s="234"/>
      <c r="F134" s="237" t="s">
        <v>3908</v>
      </c>
      <c r="G134" s="234"/>
      <c r="H134" s="238">
        <v>185.58</v>
      </c>
      <c r="I134" s="239"/>
      <c r="J134" s="234"/>
      <c r="K134" s="234"/>
      <c r="L134" s="240"/>
      <c r="M134" s="241"/>
      <c r="N134" s="242"/>
      <c r="O134" s="242"/>
      <c r="P134" s="242"/>
      <c r="Q134" s="242"/>
      <c r="R134" s="242"/>
      <c r="S134" s="242"/>
      <c r="T134" s="243"/>
      <c r="AT134" s="244" t="s">
        <v>371</v>
      </c>
      <c r="AU134" s="244" t="s">
        <v>79</v>
      </c>
      <c r="AV134" s="13" t="s">
        <v>79</v>
      </c>
      <c r="AW134" s="13" t="s">
        <v>6</v>
      </c>
      <c r="AX134" s="13" t="s">
        <v>77</v>
      </c>
      <c r="AY134" s="244" t="s">
        <v>361</v>
      </c>
    </row>
    <row r="135" spans="2:65" s="1" customFormat="1" ht="22.5" customHeight="1">
      <c r="B135" s="42"/>
      <c r="C135" s="207" t="s">
        <v>430</v>
      </c>
      <c r="D135" s="207" t="s">
        <v>363</v>
      </c>
      <c r="E135" s="208" t="s">
        <v>3891</v>
      </c>
      <c r="F135" s="209" t="s">
        <v>3892</v>
      </c>
      <c r="G135" s="210" t="s">
        <v>447</v>
      </c>
      <c r="H135" s="211">
        <v>22.033999999999999</v>
      </c>
      <c r="I135" s="212"/>
      <c r="J135" s="213">
        <f>ROUND(I135*H135,2)</f>
        <v>0</v>
      </c>
      <c r="K135" s="209" t="s">
        <v>367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147</v>
      </c>
      <c r="AT135" s="25" t="s">
        <v>363</v>
      </c>
      <c r="AU135" s="25" t="s">
        <v>79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147</v>
      </c>
      <c r="BM135" s="25" t="s">
        <v>512</v>
      </c>
    </row>
    <row r="136" spans="2:65" s="1" customFormat="1" ht="13.5">
      <c r="B136" s="42"/>
      <c r="C136" s="64"/>
      <c r="D136" s="235" t="s">
        <v>369</v>
      </c>
      <c r="E136" s="64"/>
      <c r="F136" s="285" t="s">
        <v>3893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79</v>
      </c>
    </row>
    <row r="137" spans="2:65" s="1" customFormat="1" ht="22.5" customHeight="1">
      <c r="B137" s="42"/>
      <c r="C137" s="207" t="s">
        <v>285</v>
      </c>
      <c r="D137" s="207" t="s">
        <v>363</v>
      </c>
      <c r="E137" s="208" t="s">
        <v>3894</v>
      </c>
      <c r="F137" s="209" t="s">
        <v>3895</v>
      </c>
      <c r="G137" s="210" t="s">
        <v>447</v>
      </c>
      <c r="H137" s="211">
        <v>10.31</v>
      </c>
      <c r="I137" s="212"/>
      <c r="J137" s="213">
        <f>ROUND(I137*H137,2)</f>
        <v>0</v>
      </c>
      <c r="K137" s="209" t="s">
        <v>367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79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526</v>
      </c>
    </row>
    <row r="138" spans="2:65" s="1" customFormat="1" ht="13.5">
      <c r="B138" s="42"/>
      <c r="C138" s="64"/>
      <c r="D138" s="235" t="s">
        <v>369</v>
      </c>
      <c r="E138" s="64"/>
      <c r="F138" s="285" t="s">
        <v>3791</v>
      </c>
      <c r="G138" s="64"/>
      <c r="H138" s="64"/>
      <c r="I138" s="175"/>
      <c r="J138" s="64"/>
      <c r="K138" s="64"/>
      <c r="L138" s="62"/>
      <c r="M138" s="221"/>
      <c r="N138" s="43"/>
      <c r="O138" s="43"/>
      <c r="P138" s="43"/>
      <c r="Q138" s="43"/>
      <c r="R138" s="43"/>
      <c r="S138" s="43"/>
      <c r="T138" s="79"/>
      <c r="AT138" s="25" t="s">
        <v>369</v>
      </c>
      <c r="AU138" s="25" t="s">
        <v>79</v>
      </c>
    </row>
    <row r="139" spans="2:65" s="1" customFormat="1" ht="22.5" customHeight="1">
      <c r="B139" s="42"/>
      <c r="C139" s="207" t="s">
        <v>440</v>
      </c>
      <c r="D139" s="207" t="s">
        <v>363</v>
      </c>
      <c r="E139" s="208" t="s">
        <v>3812</v>
      </c>
      <c r="F139" s="209" t="s">
        <v>3813</v>
      </c>
      <c r="G139" s="210" t="s">
        <v>447</v>
      </c>
      <c r="H139" s="211">
        <v>11.725</v>
      </c>
      <c r="I139" s="212"/>
      <c r="J139" s="213">
        <f>ROUND(I139*H139,2)</f>
        <v>0</v>
      </c>
      <c r="K139" s="209" t="s">
        <v>367</v>
      </c>
      <c r="L139" s="62"/>
      <c r="M139" s="214" t="s">
        <v>21</v>
      </c>
      <c r="N139" s="215" t="s">
        <v>41</v>
      </c>
      <c r="O139" s="43"/>
      <c r="P139" s="216">
        <f>O139*H139</f>
        <v>0</v>
      </c>
      <c r="Q139" s="216">
        <v>0</v>
      </c>
      <c r="R139" s="216">
        <f>Q139*H139</f>
        <v>0</v>
      </c>
      <c r="S139" s="216">
        <v>0</v>
      </c>
      <c r="T139" s="217">
        <f>S139*H139</f>
        <v>0</v>
      </c>
      <c r="AR139" s="25" t="s">
        <v>147</v>
      </c>
      <c r="AT139" s="25" t="s">
        <v>363</v>
      </c>
      <c r="AU139" s="25" t="s">
        <v>79</v>
      </c>
      <c r="AY139" s="25" t="s">
        <v>361</v>
      </c>
      <c r="BE139" s="218">
        <f>IF(N139="základní",J139,0)</f>
        <v>0</v>
      </c>
      <c r="BF139" s="218">
        <f>IF(N139="snížená",J139,0)</f>
        <v>0</v>
      </c>
      <c r="BG139" s="218">
        <f>IF(N139="zákl. přenesená",J139,0)</f>
        <v>0</v>
      </c>
      <c r="BH139" s="218">
        <f>IF(N139="sníž. přenesená",J139,0)</f>
        <v>0</v>
      </c>
      <c r="BI139" s="218">
        <f>IF(N139="nulová",J139,0)</f>
        <v>0</v>
      </c>
      <c r="BJ139" s="25" t="s">
        <v>77</v>
      </c>
      <c r="BK139" s="218">
        <f>ROUND(I139*H139,2)</f>
        <v>0</v>
      </c>
      <c r="BL139" s="25" t="s">
        <v>147</v>
      </c>
      <c r="BM139" s="25" t="s">
        <v>545</v>
      </c>
    </row>
    <row r="140" spans="2:65" s="1" customFormat="1" ht="13.5">
      <c r="B140" s="42"/>
      <c r="C140" s="64"/>
      <c r="D140" s="219" t="s">
        <v>369</v>
      </c>
      <c r="E140" s="64"/>
      <c r="F140" s="220" t="s">
        <v>3814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369</v>
      </c>
      <c r="AU140" s="25" t="s">
        <v>79</v>
      </c>
    </row>
    <row r="141" spans="2:65" s="13" customFormat="1" ht="13.5">
      <c r="B141" s="233"/>
      <c r="C141" s="234"/>
      <c r="D141" s="219" t="s">
        <v>371</v>
      </c>
      <c r="E141" s="245" t="s">
        <v>21</v>
      </c>
      <c r="F141" s="246" t="s">
        <v>3904</v>
      </c>
      <c r="G141" s="234"/>
      <c r="H141" s="247">
        <v>11.725</v>
      </c>
      <c r="I141" s="239"/>
      <c r="J141" s="234"/>
      <c r="K141" s="234"/>
      <c r="L141" s="240"/>
      <c r="M141" s="241"/>
      <c r="N141" s="242"/>
      <c r="O141" s="242"/>
      <c r="P141" s="242"/>
      <c r="Q141" s="242"/>
      <c r="R141" s="242"/>
      <c r="S141" s="242"/>
      <c r="T141" s="243"/>
      <c r="AT141" s="244" t="s">
        <v>371</v>
      </c>
      <c r="AU141" s="244" t="s">
        <v>79</v>
      </c>
      <c r="AV141" s="13" t="s">
        <v>79</v>
      </c>
      <c r="AW141" s="13" t="s">
        <v>33</v>
      </c>
      <c r="AX141" s="13" t="s">
        <v>70</v>
      </c>
      <c r="AY141" s="244" t="s">
        <v>361</v>
      </c>
    </row>
    <row r="142" spans="2:65" s="14" customFormat="1" ht="13.5">
      <c r="B142" s="248"/>
      <c r="C142" s="249"/>
      <c r="D142" s="219" t="s">
        <v>371</v>
      </c>
      <c r="E142" s="259" t="s">
        <v>21</v>
      </c>
      <c r="F142" s="260" t="s">
        <v>392</v>
      </c>
      <c r="G142" s="249"/>
      <c r="H142" s="261">
        <v>11.725</v>
      </c>
      <c r="I142" s="253"/>
      <c r="J142" s="249"/>
      <c r="K142" s="249"/>
      <c r="L142" s="254"/>
      <c r="M142" s="295"/>
      <c r="N142" s="296"/>
      <c r="O142" s="296"/>
      <c r="P142" s="296"/>
      <c r="Q142" s="296"/>
      <c r="R142" s="296"/>
      <c r="S142" s="296"/>
      <c r="T142" s="297"/>
      <c r="AT142" s="258" t="s">
        <v>371</v>
      </c>
      <c r="AU142" s="258" t="s">
        <v>79</v>
      </c>
      <c r="AV142" s="14" t="s">
        <v>147</v>
      </c>
      <c r="AW142" s="14" t="s">
        <v>33</v>
      </c>
      <c r="AX142" s="14" t="s">
        <v>77</v>
      </c>
      <c r="AY142" s="258" t="s">
        <v>361</v>
      </c>
    </row>
    <row r="143" spans="2:65" s="1" customFormat="1" ht="6.95" customHeight="1">
      <c r="B143" s="57"/>
      <c r="C143" s="58"/>
      <c r="D143" s="58"/>
      <c r="E143" s="58"/>
      <c r="F143" s="58"/>
      <c r="G143" s="58"/>
      <c r="H143" s="58"/>
      <c r="I143" s="151"/>
      <c r="J143" s="58"/>
      <c r="K143" s="58"/>
      <c r="L143" s="62"/>
    </row>
  </sheetData>
  <sheetProtection algorithmName="SHA-512" hashValue="5bpYfDxal//c5TMOMTtHSjItjoI+KfVyF274ayNb9LY+y7exc8pyqWymKAGdE3TfOGubQmxxQUlcFCg+cR3mQw==" saltValue="1hTGGiai9EGd7JS7ReCB8Q==" spinCount="100000" sheet="1" objects="1" scenarios="1" formatCells="0" formatColumns="0" formatRows="0" sort="0" autoFilter="0"/>
  <autoFilter ref="C90:K142" xr:uid="{00000000-0009-0000-0000-000013000000}"/>
  <mergeCells count="15">
    <mergeCell ref="E81:H81"/>
    <mergeCell ref="E79:H79"/>
    <mergeCell ref="E83:H83"/>
    <mergeCell ref="G1:H1"/>
    <mergeCell ref="L2:V2"/>
    <mergeCell ref="E49:H49"/>
    <mergeCell ref="E53:H53"/>
    <mergeCell ref="E51:H51"/>
    <mergeCell ref="E55:H55"/>
    <mergeCell ref="E77:H77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300-000000000000}"/>
    <hyperlink ref="G1:H1" location="C62" display="2) Rekapitulace" xr:uid="{00000000-0004-0000-1300-000001000000}"/>
    <hyperlink ref="J1" location="C90" display="3) Soupis prací" xr:uid="{00000000-0004-0000-1300-000002000000}"/>
    <hyperlink ref="L1:V1" location="'Rekapitulace stavby'!C2" display="Rekapitulace stavby" xr:uid="{00000000-0004-0000-13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BR169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163</v>
      </c>
      <c r="AZ2" s="126" t="s">
        <v>3909</v>
      </c>
      <c r="BA2" s="126" t="s">
        <v>21</v>
      </c>
      <c r="BB2" s="126" t="s">
        <v>21</v>
      </c>
      <c r="BC2" s="126" t="s">
        <v>464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3910</v>
      </c>
      <c r="BA3" s="126" t="s">
        <v>21</v>
      </c>
      <c r="BB3" s="126" t="s">
        <v>21</v>
      </c>
      <c r="BC3" s="126" t="s">
        <v>77</v>
      </c>
      <c r="BD3" s="126" t="s">
        <v>87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3754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3911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ROUND(J95,2)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ROUND(SUM(BE95:BE168), 2)</f>
        <v>0</v>
      </c>
      <c r="G34" s="43"/>
      <c r="H34" s="43"/>
      <c r="I34" s="143">
        <v>0.21</v>
      </c>
      <c r="J34" s="142">
        <f>ROUND(ROUND((SUM(BE95:BE168)),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ROUND(SUM(BF95:BF168), 2)</f>
        <v>0</v>
      </c>
      <c r="G35" s="43"/>
      <c r="H35" s="43"/>
      <c r="I35" s="143">
        <v>0.15</v>
      </c>
      <c r="J35" s="142">
        <f>ROUND(ROUND((SUM(BF95:BF168)),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ROUND(SUM(BG95:BG168),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ROUND(SUM(BH95:BH168),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ROUND(SUM(BI95:BI168),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3754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DO01-07, 09 - Demolice DO01-07,09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J95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J96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J97</f>
        <v>0</v>
      </c>
      <c r="K66" s="174"/>
    </row>
    <row r="67" spans="2:12" s="9" customFormat="1" ht="19.899999999999999" customHeight="1">
      <c r="B67" s="168"/>
      <c r="C67" s="169"/>
      <c r="D67" s="170" t="s">
        <v>326</v>
      </c>
      <c r="E67" s="171"/>
      <c r="F67" s="171"/>
      <c r="G67" s="171"/>
      <c r="H67" s="171"/>
      <c r="I67" s="172"/>
      <c r="J67" s="173">
        <f>J117</f>
        <v>0</v>
      </c>
      <c r="K67" s="174"/>
    </row>
    <row r="68" spans="2:12" s="9" customFormat="1" ht="19.899999999999999" customHeight="1">
      <c r="B68" s="168"/>
      <c r="C68" s="169"/>
      <c r="D68" s="170" t="s">
        <v>3757</v>
      </c>
      <c r="E68" s="171"/>
      <c r="F68" s="171"/>
      <c r="G68" s="171"/>
      <c r="H68" s="171"/>
      <c r="I68" s="172"/>
      <c r="J68" s="173">
        <f>J146</f>
        <v>0</v>
      </c>
      <c r="K68" s="174"/>
    </row>
    <row r="69" spans="2:12" s="9" customFormat="1" ht="19.899999999999999" customHeight="1">
      <c r="B69" s="168"/>
      <c r="C69" s="169"/>
      <c r="D69" s="170" t="s">
        <v>327</v>
      </c>
      <c r="E69" s="171"/>
      <c r="F69" s="171"/>
      <c r="G69" s="171"/>
      <c r="H69" s="171"/>
      <c r="I69" s="172"/>
      <c r="J69" s="173">
        <f>J160</f>
        <v>0</v>
      </c>
      <c r="K69" s="174"/>
    </row>
    <row r="70" spans="2:12" s="8" customFormat="1" ht="24.95" customHeight="1">
      <c r="B70" s="161"/>
      <c r="C70" s="162"/>
      <c r="D70" s="163" t="s">
        <v>328</v>
      </c>
      <c r="E70" s="164"/>
      <c r="F70" s="164"/>
      <c r="G70" s="164"/>
      <c r="H70" s="164"/>
      <c r="I70" s="165"/>
      <c r="J70" s="166">
        <f>J163</f>
        <v>0</v>
      </c>
      <c r="K70" s="167"/>
    </row>
    <row r="71" spans="2:12" s="9" customFormat="1" ht="19.899999999999999" customHeight="1">
      <c r="B71" s="168"/>
      <c r="C71" s="169"/>
      <c r="D71" s="170" t="s">
        <v>334</v>
      </c>
      <c r="E71" s="171"/>
      <c r="F71" s="171"/>
      <c r="G71" s="171"/>
      <c r="H71" s="171"/>
      <c r="I71" s="172"/>
      <c r="J71" s="173">
        <f>J164</f>
        <v>0</v>
      </c>
      <c r="K71" s="174"/>
    </row>
    <row r="72" spans="2:12" s="1" customFormat="1" ht="21.75" customHeight="1">
      <c r="B72" s="42"/>
      <c r="C72" s="43"/>
      <c r="D72" s="43"/>
      <c r="E72" s="43"/>
      <c r="F72" s="43"/>
      <c r="G72" s="43"/>
      <c r="H72" s="43"/>
      <c r="I72" s="129"/>
      <c r="J72" s="43"/>
      <c r="K72" s="46"/>
    </row>
    <row r="73" spans="2:12" s="1" customFormat="1" ht="6.95" customHeight="1">
      <c r="B73" s="57"/>
      <c r="C73" s="58"/>
      <c r="D73" s="58"/>
      <c r="E73" s="58"/>
      <c r="F73" s="58"/>
      <c r="G73" s="58"/>
      <c r="H73" s="58"/>
      <c r="I73" s="151"/>
      <c r="J73" s="58"/>
      <c r="K73" s="59"/>
    </row>
    <row r="77" spans="2:12" s="1" customFormat="1" ht="6.95" customHeight="1">
      <c r="B77" s="60"/>
      <c r="C77" s="61"/>
      <c r="D77" s="61"/>
      <c r="E77" s="61"/>
      <c r="F77" s="61"/>
      <c r="G77" s="61"/>
      <c r="H77" s="61"/>
      <c r="I77" s="154"/>
      <c r="J77" s="61"/>
      <c r="K77" s="61"/>
      <c r="L77" s="62"/>
    </row>
    <row r="78" spans="2:12" s="1" customFormat="1" ht="36.950000000000003" customHeight="1">
      <c r="B78" s="42"/>
      <c r="C78" s="63" t="s">
        <v>345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4.45" customHeight="1">
      <c r="B80" s="42"/>
      <c r="C80" s="66" t="s">
        <v>18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22.5" customHeight="1">
      <c r="B81" s="42"/>
      <c r="C81" s="64"/>
      <c r="D81" s="64"/>
      <c r="E81" s="423" t="str">
        <f>E7</f>
        <v>Transformace ÚSP pro mládež Kvasiny – výstavba v lokalitě Kostelec nad Orlicí 2</v>
      </c>
      <c r="F81" s="424"/>
      <c r="G81" s="424"/>
      <c r="H81" s="424"/>
      <c r="I81" s="175"/>
      <c r="J81" s="64"/>
      <c r="K81" s="64"/>
      <c r="L81" s="62"/>
    </row>
    <row r="82" spans="2:63">
      <c r="B82" s="29"/>
      <c r="C82" s="66" t="s">
        <v>237</v>
      </c>
      <c r="D82" s="176"/>
      <c r="E82" s="176"/>
      <c r="F82" s="176"/>
      <c r="G82" s="176"/>
      <c r="H82" s="176"/>
      <c r="J82" s="176"/>
      <c r="K82" s="176"/>
      <c r="L82" s="177"/>
    </row>
    <row r="83" spans="2:63" ht="22.5" customHeight="1">
      <c r="B83" s="29"/>
      <c r="C83" s="176"/>
      <c r="D83" s="176"/>
      <c r="E83" s="423" t="s">
        <v>3753</v>
      </c>
      <c r="F83" s="427"/>
      <c r="G83" s="427"/>
      <c r="H83" s="427"/>
      <c r="J83" s="176"/>
      <c r="K83" s="176"/>
      <c r="L83" s="177"/>
    </row>
    <row r="84" spans="2:63">
      <c r="B84" s="29"/>
      <c r="C84" s="66" t="s">
        <v>243</v>
      </c>
      <c r="D84" s="176"/>
      <c r="E84" s="176"/>
      <c r="F84" s="176"/>
      <c r="G84" s="176"/>
      <c r="H84" s="176"/>
      <c r="J84" s="176"/>
      <c r="K84" s="176"/>
      <c r="L84" s="177"/>
    </row>
    <row r="85" spans="2:63" s="1" customFormat="1" ht="22.5" customHeight="1">
      <c r="B85" s="42"/>
      <c r="C85" s="64"/>
      <c r="D85" s="64"/>
      <c r="E85" s="425" t="s">
        <v>3754</v>
      </c>
      <c r="F85" s="426"/>
      <c r="G85" s="426"/>
      <c r="H85" s="426"/>
      <c r="I85" s="175"/>
      <c r="J85" s="64"/>
      <c r="K85" s="64"/>
      <c r="L85" s="62"/>
    </row>
    <row r="86" spans="2:63" s="1" customFormat="1" ht="14.45" customHeight="1">
      <c r="B86" s="42"/>
      <c r="C86" s="66" t="s">
        <v>248</v>
      </c>
      <c r="D86" s="64"/>
      <c r="E86" s="64"/>
      <c r="F86" s="64"/>
      <c r="G86" s="64"/>
      <c r="H86" s="64"/>
      <c r="I86" s="175"/>
      <c r="J86" s="64"/>
      <c r="K86" s="64"/>
      <c r="L86" s="62"/>
    </row>
    <row r="87" spans="2:63" s="1" customFormat="1" ht="23.25" customHeight="1">
      <c r="B87" s="42"/>
      <c r="C87" s="64"/>
      <c r="D87" s="64"/>
      <c r="E87" s="394" t="str">
        <f>E13</f>
        <v>DO01-07, 09 - Demolice DO01-07,09</v>
      </c>
      <c r="F87" s="426"/>
      <c r="G87" s="426"/>
      <c r="H87" s="426"/>
      <c r="I87" s="175"/>
      <c r="J87" s="64"/>
      <c r="K87" s="64"/>
      <c r="L87" s="62"/>
    </row>
    <row r="88" spans="2:63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3" s="1" customFormat="1" ht="18" customHeight="1">
      <c r="B89" s="42"/>
      <c r="C89" s="66" t="s">
        <v>23</v>
      </c>
      <c r="D89" s="64"/>
      <c r="E89" s="64"/>
      <c r="F89" s="178" t="str">
        <f>F16</f>
        <v xml:space="preserve"> </v>
      </c>
      <c r="G89" s="64"/>
      <c r="H89" s="64"/>
      <c r="I89" s="179" t="s">
        <v>25</v>
      </c>
      <c r="J89" s="74" t="str">
        <f>IF(J16="","",J16)</f>
        <v>11. 5. 2017</v>
      </c>
      <c r="K89" s="64"/>
      <c r="L89" s="62"/>
    </row>
    <row r="90" spans="2:63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63" s="1" customFormat="1">
      <c r="B91" s="42"/>
      <c r="C91" s="66" t="s">
        <v>27</v>
      </c>
      <c r="D91" s="64"/>
      <c r="E91" s="64"/>
      <c r="F91" s="178" t="str">
        <f>E19</f>
        <v xml:space="preserve"> </v>
      </c>
      <c r="G91" s="64"/>
      <c r="H91" s="64"/>
      <c r="I91" s="179" t="s">
        <v>32</v>
      </c>
      <c r="J91" s="178" t="str">
        <f>E25</f>
        <v xml:space="preserve"> </v>
      </c>
      <c r="K91" s="64"/>
      <c r="L91" s="62"/>
    </row>
    <row r="92" spans="2:63" s="1" customFormat="1" ht="14.45" customHeight="1">
      <c r="B92" s="42"/>
      <c r="C92" s="66" t="s">
        <v>30</v>
      </c>
      <c r="D92" s="64"/>
      <c r="E92" s="64"/>
      <c r="F92" s="178" t="str">
        <f>IF(E22="","",E22)</f>
        <v/>
      </c>
      <c r="G92" s="64"/>
      <c r="H92" s="64"/>
      <c r="I92" s="175"/>
      <c r="J92" s="64"/>
      <c r="K92" s="64"/>
      <c r="L92" s="62"/>
    </row>
    <row r="93" spans="2:63" s="1" customFormat="1" ht="10.3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63" s="10" customFormat="1" ht="29.25" customHeight="1">
      <c r="B94" s="180"/>
      <c r="C94" s="181" t="s">
        <v>346</v>
      </c>
      <c r="D94" s="182" t="s">
        <v>55</v>
      </c>
      <c r="E94" s="182" t="s">
        <v>51</v>
      </c>
      <c r="F94" s="182" t="s">
        <v>347</v>
      </c>
      <c r="G94" s="182" t="s">
        <v>348</v>
      </c>
      <c r="H94" s="182" t="s">
        <v>349</v>
      </c>
      <c r="I94" s="183" t="s">
        <v>350</v>
      </c>
      <c r="J94" s="182" t="s">
        <v>317</v>
      </c>
      <c r="K94" s="184" t="s">
        <v>351</v>
      </c>
      <c r="L94" s="185"/>
      <c r="M94" s="82" t="s">
        <v>352</v>
      </c>
      <c r="N94" s="83" t="s">
        <v>40</v>
      </c>
      <c r="O94" s="83" t="s">
        <v>353</v>
      </c>
      <c r="P94" s="83" t="s">
        <v>354</v>
      </c>
      <c r="Q94" s="83" t="s">
        <v>355</v>
      </c>
      <c r="R94" s="83" t="s">
        <v>356</v>
      </c>
      <c r="S94" s="83" t="s">
        <v>357</v>
      </c>
      <c r="T94" s="84" t="s">
        <v>358</v>
      </c>
    </row>
    <row r="95" spans="2:63" s="1" customFormat="1" ht="29.25" customHeight="1">
      <c r="B95" s="42"/>
      <c r="C95" s="88" t="s">
        <v>318</v>
      </c>
      <c r="D95" s="64"/>
      <c r="E95" s="64"/>
      <c r="F95" s="64"/>
      <c r="G95" s="64"/>
      <c r="H95" s="64"/>
      <c r="I95" s="175"/>
      <c r="J95" s="186">
        <f>BK95</f>
        <v>0</v>
      </c>
      <c r="K95" s="64"/>
      <c r="L95" s="62"/>
      <c r="M95" s="85"/>
      <c r="N95" s="86"/>
      <c r="O95" s="86"/>
      <c r="P95" s="187">
        <f>P96+P163</f>
        <v>0</v>
      </c>
      <c r="Q95" s="86"/>
      <c r="R95" s="187">
        <f>R96+R163</f>
        <v>8.9000000000000006E-4</v>
      </c>
      <c r="S95" s="86"/>
      <c r="T95" s="188">
        <f>T96+T163</f>
        <v>21.986758999999999</v>
      </c>
      <c r="AT95" s="25" t="s">
        <v>69</v>
      </c>
      <c r="AU95" s="25" t="s">
        <v>319</v>
      </c>
      <c r="BK95" s="189">
        <f>BK96+BK163</f>
        <v>0</v>
      </c>
    </row>
    <row r="96" spans="2:63" s="11" customFormat="1" ht="37.35" customHeight="1">
      <c r="B96" s="190"/>
      <c r="C96" s="191"/>
      <c r="D96" s="192" t="s">
        <v>69</v>
      </c>
      <c r="E96" s="193" t="s">
        <v>359</v>
      </c>
      <c r="F96" s="193" t="s">
        <v>360</v>
      </c>
      <c r="G96" s="191"/>
      <c r="H96" s="191"/>
      <c r="I96" s="194"/>
      <c r="J96" s="195">
        <f>BK96</f>
        <v>0</v>
      </c>
      <c r="K96" s="191"/>
      <c r="L96" s="196"/>
      <c r="M96" s="197"/>
      <c r="N96" s="198"/>
      <c r="O96" s="198"/>
      <c r="P96" s="199">
        <f>P97+P117+P146+P160</f>
        <v>0</v>
      </c>
      <c r="Q96" s="198"/>
      <c r="R96" s="199">
        <f>R97+R117+R146+R160</f>
        <v>8.9000000000000006E-4</v>
      </c>
      <c r="S96" s="198"/>
      <c r="T96" s="200">
        <f>T97+T117+T146+T160</f>
        <v>21.981028999999999</v>
      </c>
      <c r="AR96" s="201" t="s">
        <v>77</v>
      </c>
      <c r="AT96" s="202" t="s">
        <v>69</v>
      </c>
      <c r="AU96" s="202" t="s">
        <v>70</v>
      </c>
      <c r="AY96" s="201" t="s">
        <v>361</v>
      </c>
      <c r="BK96" s="203">
        <f>BK97+BK117+BK146+BK160</f>
        <v>0</v>
      </c>
    </row>
    <row r="97" spans="2:65" s="11" customFormat="1" ht="19.899999999999999" customHeight="1">
      <c r="B97" s="190"/>
      <c r="C97" s="191"/>
      <c r="D97" s="204" t="s">
        <v>69</v>
      </c>
      <c r="E97" s="205" t="s">
        <v>77</v>
      </c>
      <c r="F97" s="205" t="s">
        <v>362</v>
      </c>
      <c r="G97" s="191"/>
      <c r="H97" s="191"/>
      <c r="I97" s="194"/>
      <c r="J97" s="206">
        <f>BK97</f>
        <v>0</v>
      </c>
      <c r="K97" s="191"/>
      <c r="L97" s="196"/>
      <c r="M97" s="197"/>
      <c r="N97" s="198"/>
      <c r="O97" s="198"/>
      <c r="P97" s="199">
        <f>SUM(P98:P116)</f>
        <v>0</v>
      </c>
      <c r="Q97" s="198"/>
      <c r="R97" s="199">
        <f>SUM(R98:R116)</f>
        <v>8.9000000000000006E-4</v>
      </c>
      <c r="S97" s="198"/>
      <c r="T97" s="200">
        <f>SUM(T98:T116)</f>
        <v>0</v>
      </c>
      <c r="AR97" s="201" t="s">
        <v>77</v>
      </c>
      <c r="AT97" s="202" t="s">
        <v>69</v>
      </c>
      <c r="AU97" s="202" t="s">
        <v>77</v>
      </c>
      <c r="AY97" s="201" t="s">
        <v>361</v>
      </c>
      <c r="BK97" s="203">
        <f>SUM(BK98:BK116)</f>
        <v>0</v>
      </c>
    </row>
    <row r="98" spans="2:65" s="1" customFormat="1" ht="22.5" customHeight="1">
      <c r="B98" s="42"/>
      <c r="C98" s="207" t="s">
        <v>77</v>
      </c>
      <c r="D98" s="207" t="s">
        <v>363</v>
      </c>
      <c r="E98" s="208" t="s">
        <v>3912</v>
      </c>
      <c r="F98" s="209" t="s">
        <v>3913</v>
      </c>
      <c r="G98" s="210" t="s">
        <v>614</v>
      </c>
      <c r="H98" s="211">
        <v>16</v>
      </c>
      <c r="I98" s="212"/>
      <c r="J98" s="213">
        <f>ROUND(I98*H98,2)</f>
        <v>0</v>
      </c>
      <c r="K98" s="209" t="s">
        <v>367</v>
      </c>
      <c r="L98" s="62"/>
      <c r="M98" s="214" t="s">
        <v>21</v>
      </c>
      <c r="N98" s="215" t="s">
        <v>41</v>
      </c>
      <c r="O98" s="43"/>
      <c r="P98" s="216">
        <f>O98*H98</f>
        <v>0</v>
      </c>
      <c r="Q98" s="216">
        <v>0</v>
      </c>
      <c r="R98" s="216">
        <f>Q98*H98</f>
        <v>0</v>
      </c>
      <c r="S98" s="216">
        <v>0</v>
      </c>
      <c r="T98" s="217">
        <f>S98*H98</f>
        <v>0</v>
      </c>
      <c r="AR98" s="25" t="s">
        <v>147</v>
      </c>
      <c r="AT98" s="25" t="s">
        <v>363</v>
      </c>
      <c r="AU98" s="25" t="s">
        <v>79</v>
      </c>
      <c r="AY98" s="25" t="s">
        <v>361</v>
      </c>
      <c r="BE98" s="218">
        <f>IF(N98="základní",J98,0)</f>
        <v>0</v>
      </c>
      <c r="BF98" s="218">
        <f>IF(N98="snížená",J98,0)</f>
        <v>0</v>
      </c>
      <c r="BG98" s="218">
        <f>IF(N98="zákl. přenesená",J98,0)</f>
        <v>0</v>
      </c>
      <c r="BH98" s="218">
        <f>IF(N98="sníž. přenesená",J98,0)</f>
        <v>0</v>
      </c>
      <c r="BI98" s="218">
        <f>IF(N98="nulová",J98,0)</f>
        <v>0</v>
      </c>
      <c r="BJ98" s="25" t="s">
        <v>77</v>
      </c>
      <c r="BK98" s="218">
        <f>ROUND(I98*H98,2)</f>
        <v>0</v>
      </c>
      <c r="BL98" s="25" t="s">
        <v>147</v>
      </c>
      <c r="BM98" s="25" t="s">
        <v>3914</v>
      </c>
    </row>
    <row r="99" spans="2:65" s="1" customFormat="1" ht="13.5">
      <c r="B99" s="42"/>
      <c r="C99" s="64"/>
      <c r="D99" s="219" t="s">
        <v>369</v>
      </c>
      <c r="E99" s="64"/>
      <c r="F99" s="220" t="s">
        <v>3915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369</v>
      </c>
      <c r="AU99" s="25" t="s">
        <v>79</v>
      </c>
    </row>
    <row r="100" spans="2:65" s="12" customFormat="1" ht="13.5">
      <c r="B100" s="222"/>
      <c r="C100" s="223"/>
      <c r="D100" s="219" t="s">
        <v>371</v>
      </c>
      <c r="E100" s="224" t="s">
        <v>21</v>
      </c>
      <c r="F100" s="225" t="s">
        <v>3916</v>
      </c>
      <c r="G100" s="223"/>
      <c r="H100" s="226" t="s">
        <v>21</v>
      </c>
      <c r="I100" s="227"/>
      <c r="J100" s="223"/>
      <c r="K100" s="223"/>
      <c r="L100" s="228"/>
      <c r="M100" s="229"/>
      <c r="N100" s="230"/>
      <c r="O100" s="230"/>
      <c r="P100" s="230"/>
      <c r="Q100" s="230"/>
      <c r="R100" s="230"/>
      <c r="S100" s="230"/>
      <c r="T100" s="231"/>
      <c r="AT100" s="232" t="s">
        <v>371</v>
      </c>
      <c r="AU100" s="232" t="s">
        <v>79</v>
      </c>
      <c r="AV100" s="12" t="s">
        <v>77</v>
      </c>
      <c r="AW100" s="12" t="s">
        <v>33</v>
      </c>
      <c r="AX100" s="12" t="s">
        <v>70</v>
      </c>
      <c r="AY100" s="232" t="s">
        <v>361</v>
      </c>
    </row>
    <row r="101" spans="2:65" s="13" customFormat="1" ht="13.5">
      <c r="B101" s="233"/>
      <c r="C101" s="234"/>
      <c r="D101" s="235" t="s">
        <v>371</v>
      </c>
      <c r="E101" s="236" t="s">
        <v>3909</v>
      </c>
      <c r="F101" s="237" t="s">
        <v>3917</v>
      </c>
      <c r="G101" s="234"/>
      <c r="H101" s="238">
        <v>16</v>
      </c>
      <c r="I101" s="239"/>
      <c r="J101" s="234"/>
      <c r="K101" s="234"/>
      <c r="L101" s="240"/>
      <c r="M101" s="241"/>
      <c r="N101" s="242"/>
      <c r="O101" s="242"/>
      <c r="P101" s="242"/>
      <c r="Q101" s="242"/>
      <c r="R101" s="242"/>
      <c r="S101" s="242"/>
      <c r="T101" s="243"/>
      <c r="AT101" s="244" t="s">
        <v>371</v>
      </c>
      <c r="AU101" s="244" t="s">
        <v>79</v>
      </c>
      <c r="AV101" s="13" t="s">
        <v>79</v>
      </c>
      <c r="AW101" s="13" t="s">
        <v>33</v>
      </c>
      <c r="AX101" s="13" t="s">
        <v>77</v>
      </c>
      <c r="AY101" s="244" t="s">
        <v>361</v>
      </c>
    </row>
    <row r="102" spans="2:65" s="1" customFormat="1" ht="22.5" customHeight="1">
      <c r="B102" s="42"/>
      <c r="C102" s="207" t="s">
        <v>79</v>
      </c>
      <c r="D102" s="207" t="s">
        <v>363</v>
      </c>
      <c r="E102" s="208" t="s">
        <v>3918</v>
      </c>
      <c r="F102" s="209" t="s">
        <v>3919</v>
      </c>
      <c r="G102" s="210" t="s">
        <v>614</v>
      </c>
      <c r="H102" s="211">
        <v>1</v>
      </c>
      <c r="I102" s="212"/>
      <c r="J102" s="213">
        <f>ROUND(I102*H102,2)</f>
        <v>0</v>
      </c>
      <c r="K102" s="209" t="s">
        <v>367</v>
      </c>
      <c r="L102" s="62"/>
      <c r="M102" s="214" t="s">
        <v>21</v>
      </c>
      <c r="N102" s="215" t="s">
        <v>41</v>
      </c>
      <c r="O102" s="43"/>
      <c r="P102" s="216">
        <f>O102*H102</f>
        <v>0</v>
      </c>
      <c r="Q102" s="216">
        <v>0</v>
      </c>
      <c r="R102" s="216">
        <f>Q102*H102</f>
        <v>0</v>
      </c>
      <c r="S102" s="216">
        <v>0</v>
      </c>
      <c r="T102" s="217">
        <f>S102*H102</f>
        <v>0</v>
      </c>
      <c r="AR102" s="25" t="s">
        <v>147</v>
      </c>
      <c r="AT102" s="25" t="s">
        <v>363</v>
      </c>
      <c r="AU102" s="25" t="s">
        <v>79</v>
      </c>
      <c r="AY102" s="25" t="s">
        <v>361</v>
      </c>
      <c r="BE102" s="218">
        <f>IF(N102="základní",J102,0)</f>
        <v>0</v>
      </c>
      <c r="BF102" s="218">
        <f>IF(N102="snížená",J102,0)</f>
        <v>0</v>
      </c>
      <c r="BG102" s="218">
        <f>IF(N102="zákl. přenesená",J102,0)</f>
        <v>0</v>
      </c>
      <c r="BH102" s="218">
        <f>IF(N102="sníž. přenesená",J102,0)</f>
        <v>0</v>
      </c>
      <c r="BI102" s="218">
        <f>IF(N102="nulová",J102,0)</f>
        <v>0</v>
      </c>
      <c r="BJ102" s="25" t="s">
        <v>77</v>
      </c>
      <c r="BK102" s="218">
        <f>ROUND(I102*H102,2)</f>
        <v>0</v>
      </c>
      <c r="BL102" s="25" t="s">
        <v>147</v>
      </c>
      <c r="BM102" s="25" t="s">
        <v>3920</v>
      </c>
    </row>
    <row r="103" spans="2:65" s="1" customFormat="1" ht="27">
      <c r="B103" s="42"/>
      <c r="C103" s="64"/>
      <c r="D103" s="219" t="s">
        <v>369</v>
      </c>
      <c r="E103" s="64"/>
      <c r="F103" s="220" t="s">
        <v>3921</v>
      </c>
      <c r="G103" s="64"/>
      <c r="H103" s="64"/>
      <c r="I103" s="175"/>
      <c r="J103" s="64"/>
      <c r="K103" s="64"/>
      <c r="L103" s="62"/>
      <c r="M103" s="221"/>
      <c r="N103" s="43"/>
      <c r="O103" s="43"/>
      <c r="P103" s="43"/>
      <c r="Q103" s="43"/>
      <c r="R103" s="43"/>
      <c r="S103" s="43"/>
      <c r="T103" s="79"/>
      <c r="AT103" s="25" t="s">
        <v>369</v>
      </c>
      <c r="AU103" s="25" t="s">
        <v>79</v>
      </c>
    </row>
    <row r="104" spans="2:65" s="12" customFormat="1" ht="13.5">
      <c r="B104" s="222"/>
      <c r="C104" s="223"/>
      <c r="D104" s="219" t="s">
        <v>371</v>
      </c>
      <c r="E104" s="224" t="s">
        <v>21</v>
      </c>
      <c r="F104" s="225" t="s">
        <v>3916</v>
      </c>
      <c r="G104" s="223"/>
      <c r="H104" s="226" t="s">
        <v>21</v>
      </c>
      <c r="I104" s="227"/>
      <c r="J104" s="223"/>
      <c r="K104" s="223"/>
      <c r="L104" s="228"/>
      <c r="M104" s="229"/>
      <c r="N104" s="230"/>
      <c r="O104" s="230"/>
      <c r="P104" s="230"/>
      <c r="Q104" s="230"/>
      <c r="R104" s="230"/>
      <c r="S104" s="230"/>
      <c r="T104" s="231"/>
      <c r="AT104" s="232" t="s">
        <v>371</v>
      </c>
      <c r="AU104" s="232" t="s">
        <v>79</v>
      </c>
      <c r="AV104" s="12" t="s">
        <v>77</v>
      </c>
      <c r="AW104" s="12" t="s">
        <v>33</v>
      </c>
      <c r="AX104" s="12" t="s">
        <v>70</v>
      </c>
      <c r="AY104" s="232" t="s">
        <v>361</v>
      </c>
    </row>
    <row r="105" spans="2:65" s="13" customFormat="1" ht="13.5">
      <c r="B105" s="233"/>
      <c r="C105" s="234"/>
      <c r="D105" s="235" t="s">
        <v>371</v>
      </c>
      <c r="E105" s="236" t="s">
        <v>21</v>
      </c>
      <c r="F105" s="237" t="s">
        <v>3922</v>
      </c>
      <c r="G105" s="234"/>
      <c r="H105" s="238">
        <v>1</v>
      </c>
      <c r="I105" s="239"/>
      <c r="J105" s="234"/>
      <c r="K105" s="234"/>
      <c r="L105" s="240"/>
      <c r="M105" s="241"/>
      <c r="N105" s="242"/>
      <c r="O105" s="242"/>
      <c r="P105" s="242"/>
      <c r="Q105" s="242"/>
      <c r="R105" s="242"/>
      <c r="S105" s="242"/>
      <c r="T105" s="243"/>
      <c r="AT105" s="244" t="s">
        <v>371</v>
      </c>
      <c r="AU105" s="244" t="s">
        <v>79</v>
      </c>
      <c r="AV105" s="13" t="s">
        <v>79</v>
      </c>
      <c r="AW105" s="13" t="s">
        <v>33</v>
      </c>
      <c r="AX105" s="13" t="s">
        <v>77</v>
      </c>
      <c r="AY105" s="244" t="s">
        <v>361</v>
      </c>
    </row>
    <row r="106" spans="2:65" s="1" customFormat="1" ht="22.5" customHeight="1">
      <c r="B106" s="42"/>
      <c r="C106" s="207" t="s">
        <v>87</v>
      </c>
      <c r="D106" s="207" t="s">
        <v>363</v>
      </c>
      <c r="E106" s="208" t="s">
        <v>3923</v>
      </c>
      <c r="F106" s="209" t="s">
        <v>3924</v>
      </c>
      <c r="G106" s="210" t="s">
        <v>614</v>
      </c>
      <c r="H106" s="211">
        <v>16</v>
      </c>
      <c r="I106" s="212"/>
      <c r="J106" s="213">
        <f>ROUND(I106*H106,2)</f>
        <v>0</v>
      </c>
      <c r="K106" s="209" t="s">
        <v>367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5.0000000000000002E-5</v>
      </c>
      <c r="R106" s="216">
        <f>Q106*H106</f>
        <v>8.0000000000000004E-4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79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3925</v>
      </c>
    </row>
    <row r="107" spans="2:65" s="1" customFormat="1" ht="27">
      <c r="B107" s="42"/>
      <c r="C107" s="64"/>
      <c r="D107" s="219" t="s">
        <v>369</v>
      </c>
      <c r="E107" s="64"/>
      <c r="F107" s="220" t="s">
        <v>3926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79</v>
      </c>
    </row>
    <row r="108" spans="2:65" s="13" customFormat="1" ht="13.5">
      <c r="B108" s="233"/>
      <c r="C108" s="234"/>
      <c r="D108" s="235" t="s">
        <v>371</v>
      </c>
      <c r="E108" s="236" t="s">
        <v>21</v>
      </c>
      <c r="F108" s="237" t="s">
        <v>3909</v>
      </c>
      <c r="G108" s="234"/>
      <c r="H108" s="238">
        <v>16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79</v>
      </c>
      <c r="AV108" s="13" t="s">
        <v>79</v>
      </c>
      <c r="AW108" s="13" t="s">
        <v>33</v>
      </c>
      <c r="AX108" s="13" t="s">
        <v>77</v>
      </c>
      <c r="AY108" s="244" t="s">
        <v>361</v>
      </c>
    </row>
    <row r="109" spans="2:65" s="1" customFormat="1" ht="22.5" customHeight="1">
      <c r="B109" s="42"/>
      <c r="C109" s="207" t="s">
        <v>147</v>
      </c>
      <c r="D109" s="207" t="s">
        <v>363</v>
      </c>
      <c r="E109" s="208" t="s">
        <v>3927</v>
      </c>
      <c r="F109" s="209" t="s">
        <v>3928</v>
      </c>
      <c r="G109" s="210" t="s">
        <v>614</v>
      </c>
      <c r="H109" s="211">
        <v>1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9.0000000000000006E-5</v>
      </c>
      <c r="R109" s="216">
        <f>Q109*H109</f>
        <v>9.0000000000000006E-5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3929</v>
      </c>
    </row>
    <row r="110" spans="2:65" s="1" customFormat="1" ht="27">
      <c r="B110" s="42"/>
      <c r="C110" s="64"/>
      <c r="D110" s="219" t="s">
        <v>369</v>
      </c>
      <c r="E110" s="64"/>
      <c r="F110" s="220" t="s">
        <v>3930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3" customFormat="1" ht="13.5">
      <c r="B111" s="233"/>
      <c r="C111" s="234"/>
      <c r="D111" s="235" t="s">
        <v>371</v>
      </c>
      <c r="E111" s="236" t="s">
        <v>21</v>
      </c>
      <c r="F111" s="237" t="s">
        <v>3910</v>
      </c>
      <c r="G111" s="234"/>
      <c r="H111" s="238">
        <v>1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79</v>
      </c>
      <c r="AV111" s="13" t="s">
        <v>79</v>
      </c>
      <c r="AW111" s="13" t="s">
        <v>33</v>
      </c>
      <c r="AX111" s="13" t="s">
        <v>77</v>
      </c>
      <c r="AY111" s="244" t="s">
        <v>361</v>
      </c>
    </row>
    <row r="112" spans="2:65" s="1" customFormat="1" ht="22.5" customHeight="1">
      <c r="B112" s="42"/>
      <c r="C112" s="207" t="s">
        <v>287</v>
      </c>
      <c r="D112" s="207" t="s">
        <v>363</v>
      </c>
      <c r="E112" s="208" t="s">
        <v>3765</v>
      </c>
      <c r="F112" s="209" t="s">
        <v>3931</v>
      </c>
      <c r="G112" s="210" t="s">
        <v>614</v>
      </c>
      <c r="H112" s="211">
        <v>17</v>
      </c>
      <c r="I112" s="212"/>
      <c r="J112" s="213">
        <f>ROUND(I112*H112,2)</f>
        <v>0</v>
      </c>
      <c r="K112" s="209" t="s">
        <v>21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3932</v>
      </c>
    </row>
    <row r="113" spans="2:65" s="1" customFormat="1" ht="13.5">
      <c r="B113" s="42"/>
      <c r="C113" s="64"/>
      <c r="D113" s="219" t="s">
        <v>369</v>
      </c>
      <c r="E113" s="64"/>
      <c r="F113" s="220" t="s">
        <v>3931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3" customFormat="1" ht="13.5">
      <c r="B114" s="233"/>
      <c r="C114" s="234"/>
      <c r="D114" s="219" t="s">
        <v>371</v>
      </c>
      <c r="E114" s="245" t="s">
        <v>21</v>
      </c>
      <c r="F114" s="246" t="s">
        <v>3909</v>
      </c>
      <c r="G114" s="234"/>
      <c r="H114" s="247">
        <v>16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70</v>
      </c>
      <c r="AY114" s="244" t="s">
        <v>361</v>
      </c>
    </row>
    <row r="115" spans="2:65" s="13" customFormat="1" ht="13.5">
      <c r="B115" s="233"/>
      <c r="C115" s="234"/>
      <c r="D115" s="219" t="s">
        <v>371</v>
      </c>
      <c r="E115" s="245" t="s">
        <v>21</v>
      </c>
      <c r="F115" s="246" t="s">
        <v>3910</v>
      </c>
      <c r="G115" s="234"/>
      <c r="H115" s="247">
        <v>1</v>
      </c>
      <c r="I115" s="239"/>
      <c r="J115" s="234"/>
      <c r="K115" s="234"/>
      <c r="L115" s="240"/>
      <c r="M115" s="241"/>
      <c r="N115" s="242"/>
      <c r="O115" s="242"/>
      <c r="P115" s="242"/>
      <c r="Q115" s="242"/>
      <c r="R115" s="242"/>
      <c r="S115" s="242"/>
      <c r="T115" s="243"/>
      <c r="AT115" s="244" t="s">
        <v>371</v>
      </c>
      <c r="AU115" s="244" t="s">
        <v>79</v>
      </c>
      <c r="AV115" s="13" t="s">
        <v>79</v>
      </c>
      <c r="AW115" s="13" t="s">
        <v>33</v>
      </c>
      <c r="AX115" s="13" t="s">
        <v>70</v>
      </c>
      <c r="AY115" s="244" t="s">
        <v>361</v>
      </c>
    </row>
    <row r="116" spans="2:65" s="14" customFormat="1" ht="13.5">
      <c r="B116" s="248"/>
      <c r="C116" s="249"/>
      <c r="D116" s="219" t="s">
        <v>371</v>
      </c>
      <c r="E116" s="259" t="s">
        <v>21</v>
      </c>
      <c r="F116" s="260" t="s">
        <v>392</v>
      </c>
      <c r="G116" s="249"/>
      <c r="H116" s="261">
        <v>17</v>
      </c>
      <c r="I116" s="253"/>
      <c r="J116" s="249"/>
      <c r="K116" s="249"/>
      <c r="L116" s="254"/>
      <c r="M116" s="255"/>
      <c r="N116" s="256"/>
      <c r="O116" s="256"/>
      <c r="P116" s="256"/>
      <c r="Q116" s="256"/>
      <c r="R116" s="256"/>
      <c r="S116" s="256"/>
      <c r="T116" s="257"/>
      <c r="AT116" s="258" t="s">
        <v>371</v>
      </c>
      <c r="AU116" s="258" t="s">
        <v>79</v>
      </c>
      <c r="AV116" s="14" t="s">
        <v>147</v>
      </c>
      <c r="AW116" s="14" t="s">
        <v>33</v>
      </c>
      <c r="AX116" s="14" t="s">
        <v>77</v>
      </c>
      <c r="AY116" s="258" t="s">
        <v>361</v>
      </c>
    </row>
    <row r="117" spans="2:65" s="11" customFormat="1" ht="29.85" customHeight="1">
      <c r="B117" s="190"/>
      <c r="C117" s="191"/>
      <c r="D117" s="204" t="s">
        <v>69</v>
      </c>
      <c r="E117" s="205" t="s">
        <v>424</v>
      </c>
      <c r="F117" s="205" t="s">
        <v>1100</v>
      </c>
      <c r="G117" s="191"/>
      <c r="H117" s="191"/>
      <c r="I117" s="194"/>
      <c r="J117" s="206">
        <f>BK117</f>
        <v>0</v>
      </c>
      <c r="K117" s="191"/>
      <c r="L117" s="196"/>
      <c r="M117" s="197"/>
      <c r="N117" s="198"/>
      <c r="O117" s="198"/>
      <c r="P117" s="199">
        <f>SUM(P118:P145)</f>
        <v>0</v>
      </c>
      <c r="Q117" s="198"/>
      <c r="R117" s="199">
        <f>SUM(R118:R145)</f>
        <v>0</v>
      </c>
      <c r="S117" s="198"/>
      <c r="T117" s="200">
        <f>SUM(T118:T145)</f>
        <v>21.981028999999999</v>
      </c>
      <c r="AR117" s="201" t="s">
        <v>77</v>
      </c>
      <c r="AT117" s="202" t="s">
        <v>69</v>
      </c>
      <c r="AU117" s="202" t="s">
        <v>77</v>
      </c>
      <c r="AY117" s="201" t="s">
        <v>361</v>
      </c>
      <c r="BK117" s="203">
        <f>SUM(BK118:BK145)</f>
        <v>0</v>
      </c>
    </row>
    <row r="118" spans="2:65" s="1" customFormat="1" ht="22.5" customHeight="1">
      <c r="B118" s="42"/>
      <c r="C118" s="207" t="s">
        <v>398</v>
      </c>
      <c r="D118" s="207" t="s">
        <v>363</v>
      </c>
      <c r="E118" s="208" t="s">
        <v>3933</v>
      </c>
      <c r="F118" s="209" t="s">
        <v>3934</v>
      </c>
      <c r="G118" s="210" t="s">
        <v>366</v>
      </c>
      <c r="H118" s="211">
        <v>2.85</v>
      </c>
      <c r="I118" s="212"/>
      <c r="J118" s="213">
        <f>ROUND(I118*H118,2)</f>
        <v>0</v>
      </c>
      <c r="K118" s="209" t="s">
        <v>367</v>
      </c>
      <c r="L118" s="62"/>
      <c r="M118" s="214" t="s">
        <v>21</v>
      </c>
      <c r="N118" s="215" t="s">
        <v>41</v>
      </c>
      <c r="O118" s="43"/>
      <c r="P118" s="216">
        <f>O118*H118</f>
        <v>0</v>
      </c>
      <c r="Q118" s="216">
        <v>0</v>
      </c>
      <c r="R118" s="216">
        <f>Q118*H118</f>
        <v>0</v>
      </c>
      <c r="S118" s="216">
        <v>2.4</v>
      </c>
      <c r="T118" s="217">
        <f>S118*H118</f>
        <v>6.84</v>
      </c>
      <c r="AR118" s="25" t="s">
        <v>147</v>
      </c>
      <c r="AT118" s="25" t="s">
        <v>363</v>
      </c>
      <c r="AU118" s="25" t="s">
        <v>79</v>
      </c>
      <c r="AY118" s="25" t="s">
        <v>361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25" t="s">
        <v>77</v>
      </c>
      <c r="BK118" s="218">
        <f>ROUND(I118*H118,2)</f>
        <v>0</v>
      </c>
      <c r="BL118" s="25" t="s">
        <v>147</v>
      </c>
      <c r="BM118" s="25" t="s">
        <v>3935</v>
      </c>
    </row>
    <row r="119" spans="2:65" s="1" customFormat="1" ht="13.5">
      <c r="B119" s="42"/>
      <c r="C119" s="64"/>
      <c r="D119" s="219" t="s">
        <v>369</v>
      </c>
      <c r="E119" s="64"/>
      <c r="F119" s="220" t="s">
        <v>3936</v>
      </c>
      <c r="G119" s="64"/>
      <c r="H119" s="64"/>
      <c r="I119" s="175"/>
      <c r="J119" s="64"/>
      <c r="K119" s="64"/>
      <c r="L119" s="62"/>
      <c r="M119" s="221"/>
      <c r="N119" s="43"/>
      <c r="O119" s="43"/>
      <c r="P119" s="43"/>
      <c r="Q119" s="43"/>
      <c r="R119" s="43"/>
      <c r="S119" s="43"/>
      <c r="T119" s="79"/>
      <c r="AT119" s="25" t="s">
        <v>369</v>
      </c>
      <c r="AU119" s="25" t="s">
        <v>79</v>
      </c>
    </row>
    <row r="120" spans="2:65" s="12" customFormat="1" ht="13.5">
      <c r="B120" s="222"/>
      <c r="C120" s="223"/>
      <c r="D120" s="219" t="s">
        <v>371</v>
      </c>
      <c r="E120" s="224" t="s">
        <v>21</v>
      </c>
      <c r="F120" s="225" t="s">
        <v>3937</v>
      </c>
      <c r="G120" s="223"/>
      <c r="H120" s="226" t="s">
        <v>21</v>
      </c>
      <c r="I120" s="227"/>
      <c r="J120" s="223"/>
      <c r="K120" s="223"/>
      <c r="L120" s="228"/>
      <c r="M120" s="229"/>
      <c r="N120" s="230"/>
      <c r="O120" s="230"/>
      <c r="P120" s="230"/>
      <c r="Q120" s="230"/>
      <c r="R120" s="230"/>
      <c r="S120" s="230"/>
      <c r="T120" s="231"/>
      <c r="AT120" s="232" t="s">
        <v>371</v>
      </c>
      <c r="AU120" s="232" t="s">
        <v>79</v>
      </c>
      <c r="AV120" s="12" t="s">
        <v>77</v>
      </c>
      <c r="AW120" s="12" t="s">
        <v>33</v>
      </c>
      <c r="AX120" s="12" t="s">
        <v>70</v>
      </c>
      <c r="AY120" s="232" t="s">
        <v>361</v>
      </c>
    </row>
    <row r="121" spans="2:65" s="13" customFormat="1" ht="13.5">
      <c r="B121" s="233"/>
      <c r="C121" s="234"/>
      <c r="D121" s="219" t="s">
        <v>371</v>
      </c>
      <c r="E121" s="245" t="s">
        <v>21</v>
      </c>
      <c r="F121" s="246" t="s">
        <v>3938</v>
      </c>
      <c r="G121" s="234"/>
      <c r="H121" s="247">
        <v>2.35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79</v>
      </c>
      <c r="AV121" s="13" t="s">
        <v>79</v>
      </c>
      <c r="AW121" s="13" t="s">
        <v>33</v>
      </c>
      <c r="AX121" s="13" t="s">
        <v>70</v>
      </c>
      <c r="AY121" s="244" t="s">
        <v>361</v>
      </c>
    </row>
    <row r="122" spans="2:65" s="13" customFormat="1" ht="13.5">
      <c r="B122" s="233"/>
      <c r="C122" s="234"/>
      <c r="D122" s="219" t="s">
        <v>371</v>
      </c>
      <c r="E122" s="245" t="s">
        <v>21</v>
      </c>
      <c r="F122" s="246" t="s">
        <v>3939</v>
      </c>
      <c r="G122" s="234"/>
      <c r="H122" s="247">
        <v>0.5</v>
      </c>
      <c r="I122" s="239"/>
      <c r="J122" s="234"/>
      <c r="K122" s="234"/>
      <c r="L122" s="240"/>
      <c r="M122" s="241"/>
      <c r="N122" s="242"/>
      <c r="O122" s="242"/>
      <c r="P122" s="242"/>
      <c r="Q122" s="242"/>
      <c r="R122" s="242"/>
      <c r="S122" s="242"/>
      <c r="T122" s="243"/>
      <c r="AT122" s="244" t="s">
        <v>371</v>
      </c>
      <c r="AU122" s="244" t="s">
        <v>79</v>
      </c>
      <c r="AV122" s="13" t="s">
        <v>79</v>
      </c>
      <c r="AW122" s="13" t="s">
        <v>33</v>
      </c>
      <c r="AX122" s="13" t="s">
        <v>70</v>
      </c>
      <c r="AY122" s="244" t="s">
        <v>361</v>
      </c>
    </row>
    <row r="123" spans="2:65" s="14" customFormat="1" ht="13.5">
      <c r="B123" s="248"/>
      <c r="C123" s="249"/>
      <c r="D123" s="235" t="s">
        <v>371</v>
      </c>
      <c r="E123" s="250" t="s">
        <v>21</v>
      </c>
      <c r="F123" s="251" t="s">
        <v>392</v>
      </c>
      <c r="G123" s="249"/>
      <c r="H123" s="252">
        <v>2.85</v>
      </c>
      <c r="I123" s="253"/>
      <c r="J123" s="249"/>
      <c r="K123" s="249"/>
      <c r="L123" s="254"/>
      <c r="M123" s="255"/>
      <c r="N123" s="256"/>
      <c r="O123" s="256"/>
      <c r="P123" s="256"/>
      <c r="Q123" s="256"/>
      <c r="R123" s="256"/>
      <c r="S123" s="256"/>
      <c r="T123" s="257"/>
      <c r="AT123" s="258" t="s">
        <v>371</v>
      </c>
      <c r="AU123" s="258" t="s">
        <v>79</v>
      </c>
      <c r="AV123" s="14" t="s">
        <v>147</v>
      </c>
      <c r="AW123" s="14" t="s">
        <v>33</v>
      </c>
      <c r="AX123" s="14" t="s">
        <v>77</v>
      </c>
      <c r="AY123" s="258" t="s">
        <v>361</v>
      </c>
    </row>
    <row r="124" spans="2:65" s="1" customFormat="1" ht="22.5" customHeight="1">
      <c r="B124" s="42"/>
      <c r="C124" s="207" t="s">
        <v>411</v>
      </c>
      <c r="D124" s="207" t="s">
        <v>363</v>
      </c>
      <c r="E124" s="208" t="s">
        <v>3940</v>
      </c>
      <c r="F124" s="209" t="s">
        <v>3941</v>
      </c>
      <c r="G124" s="210" t="s">
        <v>366</v>
      </c>
      <c r="H124" s="211">
        <v>1.3149999999999999</v>
      </c>
      <c r="I124" s="212"/>
      <c r="J124" s="213">
        <f>ROUND(I124*H124,2)</f>
        <v>0</v>
      </c>
      <c r="K124" s="209" t="s">
        <v>367</v>
      </c>
      <c r="L124" s="62"/>
      <c r="M124" s="214" t="s">
        <v>21</v>
      </c>
      <c r="N124" s="215" t="s">
        <v>41</v>
      </c>
      <c r="O124" s="43"/>
      <c r="P124" s="216">
        <f>O124*H124</f>
        <v>0</v>
      </c>
      <c r="Q124" s="216">
        <v>0</v>
      </c>
      <c r="R124" s="216">
        <f>Q124*H124</f>
        <v>0</v>
      </c>
      <c r="S124" s="216">
        <v>2.1</v>
      </c>
      <c r="T124" s="217">
        <f>S124*H124</f>
        <v>2.7614999999999998</v>
      </c>
      <c r="AR124" s="25" t="s">
        <v>147</v>
      </c>
      <c r="AT124" s="25" t="s">
        <v>363</v>
      </c>
      <c r="AU124" s="25" t="s">
        <v>79</v>
      </c>
      <c r="AY124" s="25" t="s">
        <v>361</v>
      </c>
      <c r="BE124" s="218">
        <f>IF(N124="základní",J124,0)</f>
        <v>0</v>
      </c>
      <c r="BF124" s="218">
        <f>IF(N124="snížená",J124,0)</f>
        <v>0</v>
      </c>
      <c r="BG124" s="218">
        <f>IF(N124="zákl. přenesená",J124,0)</f>
        <v>0</v>
      </c>
      <c r="BH124" s="218">
        <f>IF(N124="sníž. přenesená",J124,0)</f>
        <v>0</v>
      </c>
      <c r="BI124" s="218">
        <f>IF(N124="nulová",J124,0)</f>
        <v>0</v>
      </c>
      <c r="BJ124" s="25" t="s">
        <v>77</v>
      </c>
      <c r="BK124" s="218">
        <f>ROUND(I124*H124,2)</f>
        <v>0</v>
      </c>
      <c r="BL124" s="25" t="s">
        <v>147</v>
      </c>
      <c r="BM124" s="25" t="s">
        <v>3942</v>
      </c>
    </row>
    <row r="125" spans="2:65" s="1" customFormat="1" ht="27">
      <c r="B125" s="42"/>
      <c r="C125" s="64"/>
      <c r="D125" s="219" t="s">
        <v>369</v>
      </c>
      <c r="E125" s="64"/>
      <c r="F125" s="220" t="s">
        <v>3943</v>
      </c>
      <c r="G125" s="64"/>
      <c r="H125" s="64"/>
      <c r="I125" s="175"/>
      <c r="J125" s="64"/>
      <c r="K125" s="64"/>
      <c r="L125" s="62"/>
      <c r="M125" s="221"/>
      <c r="N125" s="43"/>
      <c r="O125" s="43"/>
      <c r="P125" s="43"/>
      <c r="Q125" s="43"/>
      <c r="R125" s="43"/>
      <c r="S125" s="43"/>
      <c r="T125" s="79"/>
      <c r="AT125" s="25" t="s">
        <v>369</v>
      </c>
      <c r="AU125" s="25" t="s">
        <v>79</v>
      </c>
    </row>
    <row r="126" spans="2:65" s="12" customFormat="1" ht="13.5">
      <c r="B126" s="222"/>
      <c r="C126" s="223"/>
      <c r="D126" s="219" t="s">
        <v>371</v>
      </c>
      <c r="E126" s="224" t="s">
        <v>21</v>
      </c>
      <c r="F126" s="225" t="s">
        <v>3916</v>
      </c>
      <c r="G126" s="223"/>
      <c r="H126" s="226" t="s">
        <v>21</v>
      </c>
      <c r="I126" s="227"/>
      <c r="J126" s="223"/>
      <c r="K126" s="223"/>
      <c r="L126" s="228"/>
      <c r="M126" s="229"/>
      <c r="N126" s="230"/>
      <c r="O126" s="230"/>
      <c r="P126" s="230"/>
      <c r="Q126" s="230"/>
      <c r="R126" s="230"/>
      <c r="S126" s="230"/>
      <c r="T126" s="231"/>
      <c r="AT126" s="232" t="s">
        <v>371</v>
      </c>
      <c r="AU126" s="232" t="s">
        <v>79</v>
      </c>
      <c r="AV126" s="12" t="s">
        <v>77</v>
      </c>
      <c r="AW126" s="12" t="s">
        <v>33</v>
      </c>
      <c r="AX126" s="12" t="s">
        <v>70</v>
      </c>
      <c r="AY126" s="232" t="s">
        <v>361</v>
      </c>
    </row>
    <row r="127" spans="2:65" s="13" customFormat="1" ht="13.5">
      <c r="B127" s="233"/>
      <c r="C127" s="234"/>
      <c r="D127" s="235" t="s">
        <v>371</v>
      </c>
      <c r="E127" s="236" t="s">
        <v>21</v>
      </c>
      <c r="F127" s="237" t="s">
        <v>3944</v>
      </c>
      <c r="G127" s="234"/>
      <c r="H127" s="238">
        <v>1.3149999999999999</v>
      </c>
      <c r="I127" s="239"/>
      <c r="J127" s="234"/>
      <c r="K127" s="234"/>
      <c r="L127" s="240"/>
      <c r="M127" s="241"/>
      <c r="N127" s="242"/>
      <c r="O127" s="242"/>
      <c r="P127" s="242"/>
      <c r="Q127" s="242"/>
      <c r="R127" s="242"/>
      <c r="S127" s="242"/>
      <c r="T127" s="243"/>
      <c r="AT127" s="244" t="s">
        <v>371</v>
      </c>
      <c r="AU127" s="244" t="s">
        <v>79</v>
      </c>
      <c r="AV127" s="13" t="s">
        <v>79</v>
      </c>
      <c r="AW127" s="13" t="s">
        <v>33</v>
      </c>
      <c r="AX127" s="13" t="s">
        <v>77</v>
      </c>
      <c r="AY127" s="244" t="s">
        <v>361</v>
      </c>
    </row>
    <row r="128" spans="2:65" s="1" customFormat="1" ht="22.5" customHeight="1">
      <c r="B128" s="42"/>
      <c r="C128" s="207" t="s">
        <v>417</v>
      </c>
      <c r="D128" s="207" t="s">
        <v>363</v>
      </c>
      <c r="E128" s="208" t="s">
        <v>3945</v>
      </c>
      <c r="F128" s="209" t="s">
        <v>3946</v>
      </c>
      <c r="G128" s="210" t="s">
        <v>614</v>
      </c>
      <c r="H128" s="211">
        <v>56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6.5699999999999995E-2</v>
      </c>
      <c r="T128" s="217">
        <f>S128*H128</f>
        <v>3.6791999999999998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3947</v>
      </c>
    </row>
    <row r="129" spans="2:65" s="1" customFormat="1" ht="27">
      <c r="B129" s="42"/>
      <c r="C129" s="64"/>
      <c r="D129" s="219" t="s">
        <v>369</v>
      </c>
      <c r="E129" s="64"/>
      <c r="F129" s="220" t="s">
        <v>3948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2" customFormat="1" ht="13.5">
      <c r="B130" s="222"/>
      <c r="C130" s="223"/>
      <c r="D130" s="219" t="s">
        <v>371</v>
      </c>
      <c r="E130" s="224" t="s">
        <v>21</v>
      </c>
      <c r="F130" s="225" t="s">
        <v>3916</v>
      </c>
      <c r="G130" s="223"/>
      <c r="H130" s="226" t="s">
        <v>21</v>
      </c>
      <c r="I130" s="227"/>
      <c r="J130" s="223"/>
      <c r="K130" s="223"/>
      <c r="L130" s="228"/>
      <c r="M130" s="229"/>
      <c r="N130" s="230"/>
      <c r="O130" s="230"/>
      <c r="P130" s="230"/>
      <c r="Q130" s="230"/>
      <c r="R130" s="230"/>
      <c r="S130" s="230"/>
      <c r="T130" s="231"/>
      <c r="AT130" s="232" t="s">
        <v>371</v>
      </c>
      <c r="AU130" s="232" t="s">
        <v>79</v>
      </c>
      <c r="AV130" s="12" t="s">
        <v>77</v>
      </c>
      <c r="AW130" s="12" t="s">
        <v>33</v>
      </c>
      <c r="AX130" s="12" t="s">
        <v>70</v>
      </c>
      <c r="AY130" s="232" t="s">
        <v>361</v>
      </c>
    </row>
    <row r="131" spans="2:65" s="13" customFormat="1" ht="13.5">
      <c r="B131" s="233"/>
      <c r="C131" s="234"/>
      <c r="D131" s="235" t="s">
        <v>371</v>
      </c>
      <c r="E131" s="236" t="s">
        <v>21</v>
      </c>
      <c r="F131" s="237" t="s">
        <v>3949</v>
      </c>
      <c r="G131" s="234"/>
      <c r="H131" s="238">
        <v>56</v>
      </c>
      <c r="I131" s="239"/>
      <c r="J131" s="234"/>
      <c r="K131" s="234"/>
      <c r="L131" s="240"/>
      <c r="M131" s="241"/>
      <c r="N131" s="242"/>
      <c r="O131" s="242"/>
      <c r="P131" s="242"/>
      <c r="Q131" s="242"/>
      <c r="R131" s="242"/>
      <c r="S131" s="242"/>
      <c r="T131" s="243"/>
      <c r="AT131" s="244" t="s">
        <v>371</v>
      </c>
      <c r="AU131" s="244" t="s">
        <v>79</v>
      </c>
      <c r="AV131" s="13" t="s">
        <v>79</v>
      </c>
      <c r="AW131" s="13" t="s">
        <v>33</v>
      </c>
      <c r="AX131" s="13" t="s">
        <v>77</v>
      </c>
      <c r="AY131" s="244" t="s">
        <v>361</v>
      </c>
    </row>
    <row r="132" spans="2:65" s="1" customFormat="1" ht="22.5" customHeight="1">
      <c r="B132" s="42"/>
      <c r="C132" s="207" t="s">
        <v>424</v>
      </c>
      <c r="D132" s="207" t="s">
        <v>363</v>
      </c>
      <c r="E132" s="208" t="s">
        <v>3950</v>
      </c>
      <c r="F132" s="209" t="s">
        <v>3951</v>
      </c>
      <c r="G132" s="210" t="s">
        <v>685</v>
      </c>
      <c r="H132" s="211">
        <v>52.3</v>
      </c>
      <c r="I132" s="212"/>
      <c r="J132" s="213">
        <f>ROUND(I132*H132,2)</f>
        <v>0</v>
      </c>
      <c r="K132" s="209" t="s">
        <v>367</v>
      </c>
      <c r="L132" s="62"/>
      <c r="M132" s="214" t="s">
        <v>21</v>
      </c>
      <c r="N132" s="215" t="s">
        <v>41</v>
      </c>
      <c r="O132" s="43"/>
      <c r="P132" s="216">
        <f>O132*H132</f>
        <v>0</v>
      </c>
      <c r="Q132" s="216">
        <v>0</v>
      </c>
      <c r="R132" s="216">
        <f>Q132*H132</f>
        <v>0</v>
      </c>
      <c r="S132" s="216">
        <v>2.48E-3</v>
      </c>
      <c r="T132" s="217">
        <f>S132*H132</f>
        <v>0.12970399999999999</v>
      </c>
      <c r="AR132" s="25" t="s">
        <v>147</v>
      </c>
      <c r="AT132" s="25" t="s">
        <v>363</v>
      </c>
      <c r="AU132" s="25" t="s">
        <v>79</v>
      </c>
      <c r="AY132" s="25" t="s">
        <v>361</v>
      </c>
      <c r="BE132" s="218">
        <f>IF(N132="základní",J132,0)</f>
        <v>0</v>
      </c>
      <c r="BF132" s="218">
        <f>IF(N132="snížená",J132,0)</f>
        <v>0</v>
      </c>
      <c r="BG132" s="218">
        <f>IF(N132="zákl. přenesená",J132,0)</f>
        <v>0</v>
      </c>
      <c r="BH132" s="218">
        <f>IF(N132="sníž. přenesená",J132,0)</f>
        <v>0</v>
      </c>
      <c r="BI132" s="218">
        <f>IF(N132="nulová",J132,0)</f>
        <v>0</v>
      </c>
      <c r="BJ132" s="25" t="s">
        <v>77</v>
      </c>
      <c r="BK132" s="218">
        <f>ROUND(I132*H132,2)</f>
        <v>0</v>
      </c>
      <c r="BL132" s="25" t="s">
        <v>147</v>
      </c>
      <c r="BM132" s="25" t="s">
        <v>3952</v>
      </c>
    </row>
    <row r="133" spans="2:65" s="1" customFormat="1" ht="13.5">
      <c r="B133" s="42"/>
      <c r="C133" s="64"/>
      <c r="D133" s="219" t="s">
        <v>369</v>
      </c>
      <c r="E133" s="64"/>
      <c r="F133" s="220" t="s">
        <v>3953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369</v>
      </c>
      <c r="AU133" s="25" t="s">
        <v>79</v>
      </c>
    </row>
    <row r="134" spans="2:65" s="12" customFormat="1" ht="13.5">
      <c r="B134" s="222"/>
      <c r="C134" s="223"/>
      <c r="D134" s="219" t="s">
        <v>371</v>
      </c>
      <c r="E134" s="224" t="s">
        <v>21</v>
      </c>
      <c r="F134" s="225" t="s">
        <v>3916</v>
      </c>
      <c r="G134" s="223"/>
      <c r="H134" s="226" t="s">
        <v>21</v>
      </c>
      <c r="I134" s="227"/>
      <c r="J134" s="223"/>
      <c r="K134" s="223"/>
      <c r="L134" s="228"/>
      <c r="M134" s="229"/>
      <c r="N134" s="230"/>
      <c r="O134" s="230"/>
      <c r="P134" s="230"/>
      <c r="Q134" s="230"/>
      <c r="R134" s="230"/>
      <c r="S134" s="230"/>
      <c r="T134" s="231"/>
      <c r="AT134" s="232" t="s">
        <v>371</v>
      </c>
      <c r="AU134" s="232" t="s">
        <v>79</v>
      </c>
      <c r="AV134" s="12" t="s">
        <v>77</v>
      </c>
      <c r="AW134" s="12" t="s">
        <v>33</v>
      </c>
      <c r="AX134" s="12" t="s">
        <v>70</v>
      </c>
      <c r="AY134" s="232" t="s">
        <v>361</v>
      </c>
    </row>
    <row r="135" spans="2:65" s="13" customFormat="1" ht="13.5">
      <c r="B135" s="233"/>
      <c r="C135" s="234"/>
      <c r="D135" s="235" t="s">
        <v>371</v>
      </c>
      <c r="E135" s="236" t="s">
        <v>21</v>
      </c>
      <c r="F135" s="237" t="s">
        <v>3954</v>
      </c>
      <c r="G135" s="234"/>
      <c r="H135" s="238">
        <v>52.3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77</v>
      </c>
      <c r="AY135" s="244" t="s">
        <v>361</v>
      </c>
    </row>
    <row r="136" spans="2:65" s="1" customFormat="1" ht="22.5" customHeight="1">
      <c r="B136" s="42"/>
      <c r="C136" s="207" t="s">
        <v>430</v>
      </c>
      <c r="D136" s="207" t="s">
        <v>363</v>
      </c>
      <c r="E136" s="208" t="s">
        <v>3955</v>
      </c>
      <c r="F136" s="209" t="s">
        <v>3956</v>
      </c>
      <c r="G136" s="210" t="s">
        <v>614</v>
      </c>
      <c r="H136" s="211">
        <v>1</v>
      </c>
      <c r="I136" s="212"/>
      <c r="J136" s="213">
        <f>ROUND(I136*H136,2)</f>
        <v>0</v>
      </c>
      <c r="K136" s="209" t="s">
        <v>367</v>
      </c>
      <c r="L136" s="62"/>
      <c r="M136" s="214" t="s">
        <v>21</v>
      </c>
      <c r="N136" s="215" t="s">
        <v>41</v>
      </c>
      <c r="O136" s="43"/>
      <c r="P136" s="216">
        <f>O136*H136</f>
        <v>0</v>
      </c>
      <c r="Q136" s="216">
        <v>0</v>
      </c>
      <c r="R136" s="216">
        <f>Q136*H136</f>
        <v>0</v>
      </c>
      <c r="S136" s="216">
        <v>0.21</v>
      </c>
      <c r="T136" s="217">
        <f>S136*H136</f>
        <v>0.21</v>
      </c>
      <c r="AR136" s="25" t="s">
        <v>147</v>
      </c>
      <c r="AT136" s="25" t="s">
        <v>363</v>
      </c>
      <c r="AU136" s="25" t="s">
        <v>79</v>
      </c>
      <c r="AY136" s="25" t="s">
        <v>361</v>
      </c>
      <c r="BE136" s="218">
        <f>IF(N136="základní",J136,0)</f>
        <v>0</v>
      </c>
      <c r="BF136" s="218">
        <f>IF(N136="snížená",J136,0)</f>
        <v>0</v>
      </c>
      <c r="BG136" s="218">
        <f>IF(N136="zákl. přenesená",J136,0)</f>
        <v>0</v>
      </c>
      <c r="BH136" s="218">
        <f>IF(N136="sníž. přenesená",J136,0)</f>
        <v>0</v>
      </c>
      <c r="BI136" s="218">
        <f>IF(N136="nulová",J136,0)</f>
        <v>0</v>
      </c>
      <c r="BJ136" s="25" t="s">
        <v>77</v>
      </c>
      <c r="BK136" s="218">
        <f>ROUND(I136*H136,2)</f>
        <v>0</v>
      </c>
      <c r="BL136" s="25" t="s">
        <v>147</v>
      </c>
      <c r="BM136" s="25" t="s">
        <v>3957</v>
      </c>
    </row>
    <row r="137" spans="2:65" s="1" customFormat="1" ht="13.5">
      <c r="B137" s="42"/>
      <c r="C137" s="64"/>
      <c r="D137" s="219" t="s">
        <v>369</v>
      </c>
      <c r="E137" s="64"/>
      <c r="F137" s="220" t="s">
        <v>3958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369</v>
      </c>
      <c r="AU137" s="25" t="s">
        <v>79</v>
      </c>
    </row>
    <row r="138" spans="2:65" s="12" customFormat="1" ht="13.5">
      <c r="B138" s="222"/>
      <c r="C138" s="223"/>
      <c r="D138" s="219" t="s">
        <v>371</v>
      </c>
      <c r="E138" s="224" t="s">
        <v>21</v>
      </c>
      <c r="F138" s="225" t="s">
        <v>3916</v>
      </c>
      <c r="G138" s="223"/>
      <c r="H138" s="226" t="s">
        <v>21</v>
      </c>
      <c r="I138" s="227"/>
      <c r="J138" s="223"/>
      <c r="K138" s="223"/>
      <c r="L138" s="228"/>
      <c r="M138" s="229"/>
      <c r="N138" s="230"/>
      <c r="O138" s="230"/>
      <c r="P138" s="230"/>
      <c r="Q138" s="230"/>
      <c r="R138" s="230"/>
      <c r="S138" s="230"/>
      <c r="T138" s="231"/>
      <c r="AT138" s="232" t="s">
        <v>371</v>
      </c>
      <c r="AU138" s="232" t="s">
        <v>79</v>
      </c>
      <c r="AV138" s="12" t="s">
        <v>77</v>
      </c>
      <c r="AW138" s="12" t="s">
        <v>33</v>
      </c>
      <c r="AX138" s="12" t="s">
        <v>70</v>
      </c>
      <c r="AY138" s="232" t="s">
        <v>361</v>
      </c>
    </row>
    <row r="139" spans="2:65" s="13" customFormat="1" ht="13.5">
      <c r="B139" s="233"/>
      <c r="C139" s="234"/>
      <c r="D139" s="235" t="s">
        <v>371</v>
      </c>
      <c r="E139" s="236" t="s">
        <v>21</v>
      </c>
      <c r="F139" s="237" t="s">
        <v>3959</v>
      </c>
      <c r="G139" s="234"/>
      <c r="H139" s="238">
        <v>1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79</v>
      </c>
      <c r="AV139" s="13" t="s">
        <v>79</v>
      </c>
      <c r="AW139" s="13" t="s">
        <v>33</v>
      </c>
      <c r="AX139" s="13" t="s">
        <v>77</v>
      </c>
      <c r="AY139" s="244" t="s">
        <v>361</v>
      </c>
    </row>
    <row r="140" spans="2:65" s="1" customFormat="1" ht="22.5" customHeight="1">
      <c r="B140" s="42"/>
      <c r="C140" s="207" t="s">
        <v>285</v>
      </c>
      <c r="D140" s="207" t="s">
        <v>363</v>
      </c>
      <c r="E140" s="208" t="s">
        <v>3768</v>
      </c>
      <c r="F140" s="209" t="s">
        <v>3960</v>
      </c>
      <c r="G140" s="210" t="s">
        <v>459</v>
      </c>
      <c r="H140" s="211">
        <v>1.53</v>
      </c>
      <c r="I140" s="212"/>
      <c r="J140" s="213">
        <f>ROUND(I140*H140,2)</f>
        <v>0</v>
      </c>
      <c r="K140" s="209" t="s">
        <v>21</v>
      </c>
      <c r="L140" s="62"/>
      <c r="M140" s="214" t="s">
        <v>21</v>
      </c>
      <c r="N140" s="215" t="s">
        <v>41</v>
      </c>
      <c r="O140" s="43"/>
      <c r="P140" s="216">
        <f>O140*H140</f>
        <v>0</v>
      </c>
      <c r="Q140" s="216">
        <v>0</v>
      </c>
      <c r="R140" s="216">
        <f>Q140*H140</f>
        <v>0</v>
      </c>
      <c r="S140" s="216">
        <v>0</v>
      </c>
      <c r="T140" s="217">
        <f>S140*H140</f>
        <v>0</v>
      </c>
      <c r="AR140" s="25" t="s">
        <v>147</v>
      </c>
      <c r="AT140" s="25" t="s">
        <v>363</v>
      </c>
      <c r="AU140" s="25" t="s">
        <v>79</v>
      </c>
      <c r="AY140" s="25" t="s">
        <v>361</v>
      </c>
      <c r="BE140" s="218">
        <f>IF(N140="základní",J140,0)</f>
        <v>0</v>
      </c>
      <c r="BF140" s="218">
        <f>IF(N140="snížená",J140,0)</f>
        <v>0</v>
      </c>
      <c r="BG140" s="218">
        <f>IF(N140="zákl. přenesená",J140,0)</f>
        <v>0</v>
      </c>
      <c r="BH140" s="218">
        <f>IF(N140="sníž. přenesená",J140,0)</f>
        <v>0</v>
      </c>
      <c r="BI140" s="218">
        <f>IF(N140="nulová",J140,0)</f>
        <v>0</v>
      </c>
      <c r="BJ140" s="25" t="s">
        <v>77</v>
      </c>
      <c r="BK140" s="218">
        <f>ROUND(I140*H140,2)</f>
        <v>0</v>
      </c>
      <c r="BL140" s="25" t="s">
        <v>147</v>
      </c>
      <c r="BM140" s="25" t="s">
        <v>3961</v>
      </c>
    </row>
    <row r="141" spans="2:65" s="1" customFormat="1" ht="13.5">
      <c r="B141" s="42"/>
      <c r="C141" s="64"/>
      <c r="D141" s="235" t="s">
        <v>369</v>
      </c>
      <c r="E141" s="64"/>
      <c r="F141" s="285" t="s">
        <v>3960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369</v>
      </c>
      <c r="AU141" s="25" t="s">
        <v>79</v>
      </c>
    </row>
    <row r="142" spans="2:65" s="1" customFormat="1" ht="22.5" customHeight="1">
      <c r="B142" s="42"/>
      <c r="C142" s="207" t="s">
        <v>440</v>
      </c>
      <c r="D142" s="207" t="s">
        <v>363</v>
      </c>
      <c r="E142" s="208" t="s">
        <v>3962</v>
      </c>
      <c r="F142" s="209" t="s">
        <v>3963</v>
      </c>
      <c r="G142" s="210" t="s">
        <v>459</v>
      </c>
      <c r="H142" s="211">
        <v>15.925000000000001</v>
      </c>
      <c r="I142" s="212"/>
      <c r="J142" s="213">
        <f>ROUND(I142*H142,2)</f>
        <v>0</v>
      </c>
      <c r="K142" s="209" t="s">
        <v>21</v>
      </c>
      <c r="L142" s="62"/>
      <c r="M142" s="214" t="s">
        <v>21</v>
      </c>
      <c r="N142" s="215" t="s">
        <v>41</v>
      </c>
      <c r="O142" s="43"/>
      <c r="P142" s="216">
        <f>O142*H142</f>
        <v>0</v>
      </c>
      <c r="Q142" s="216">
        <v>0</v>
      </c>
      <c r="R142" s="216">
        <f>Q142*H142</f>
        <v>0</v>
      </c>
      <c r="S142" s="216">
        <v>0.52500000000000002</v>
      </c>
      <c r="T142" s="217">
        <f>S142*H142</f>
        <v>8.3606250000000006</v>
      </c>
      <c r="AR142" s="25" t="s">
        <v>147</v>
      </c>
      <c r="AT142" s="25" t="s">
        <v>363</v>
      </c>
      <c r="AU142" s="25" t="s">
        <v>79</v>
      </c>
      <c r="AY142" s="25" t="s">
        <v>361</v>
      </c>
      <c r="BE142" s="218">
        <f>IF(N142="základní",J142,0)</f>
        <v>0</v>
      </c>
      <c r="BF142" s="218">
        <f>IF(N142="snížená",J142,0)</f>
        <v>0</v>
      </c>
      <c r="BG142" s="218">
        <f>IF(N142="zákl. přenesená",J142,0)</f>
        <v>0</v>
      </c>
      <c r="BH142" s="218">
        <f>IF(N142="sníž. přenesená",J142,0)</f>
        <v>0</v>
      </c>
      <c r="BI142" s="218">
        <f>IF(N142="nulová",J142,0)</f>
        <v>0</v>
      </c>
      <c r="BJ142" s="25" t="s">
        <v>77</v>
      </c>
      <c r="BK142" s="218">
        <f>ROUND(I142*H142,2)</f>
        <v>0</v>
      </c>
      <c r="BL142" s="25" t="s">
        <v>147</v>
      </c>
      <c r="BM142" s="25" t="s">
        <v>3964</v>
      </c>
    </row>
    <row r="143" spans="2:65" s="1" customFormat="1" ht="13.5">
      <c r="B143" s="42"/>
      <c r="C143" s="64"/>
      <c r="D143" s="219" t="s">
        <v>369</v>
      </c>
      <c r="E143" s="64"/>
      <c r="F143" s="220" t="s">
        <v>3965</v>
      </c>
      <c r="G143" s="64"/>
      <c r="H143" s="64"/>
      <c r="I143" s="175"/>
      <c r="J143" s="64"/>
      <c r="K143" s="64"/>
      <c r="L143" s="62"/>
      <c r="M143" s="221"/>
      <c r="N143" s="43"/>
      <c r="O143" s="43"/>
      <c r="P143" s="43"/>
      <c r="Q143" s="43"/>
      <c r="R143" s="43"/>
      <c r="S143" s="43"/>
      <c r="T143" s="79"/>
      <c r="AT143" s="25" t="s">
        <v>369</v>
      </c>
      <c r="AU143" s="25" t="s">
        <v>79</v>
      </c>
    </row>
    <row r="144" spans="2:65" s="12" customFormat="1" ht="13.5">
      <c r="B144" s="222"/>
      <c r="C144" s="223"/>
      <c r="D144" s="219" t="s">
        <v>371</v>
      </c>
      <c r="E144" s="224" t="s">
        <v>21</v>
      </c>
      <c r="F144" s="225" t="s">
        <v>3966</v>
      </c>
      <c r="G144" s="223"/>
      <c r="H144" s="226" t="s">
        <v>21</v>
      </c>
      <c r="I144" s="227"/>
      <c r="J144" s="223"/>
      <c r="K144" s="223"/>
      <c r="L144" s="228"/>
      <c r="M144" s="229"/>
      <c r="N144" s="230"/>
      <c r="O144" s="230"/>
      <c r="P144" s="230"/>
      <c r="Q144" s="230"/>
      <c r="R144" s="230"/>
      <c r="S144" s="230"/>
      <c r="T144" s="231"/>
      <c r="AT144" s="232" t="s">
        <v>371</v>
      </c>
      <c r="AU144" s="232" t="s">
        <v>79</v>
      </c>
      <c r="AV144" s="12" t="s">
        <v>77</v>
      </c>
      <c r="AW144" s="12" t="s">
        <v>33</v>
      </c>
      <c r="AX144" s="12" t="s">
        <v>70</v>
      </c>
      <c r="AY144" s="232" t="s">
        <v>361</v>
      </c>
    </row>
    <row r="145" spans="2:65" s="13" customFormat="1" ht="13.5">
      <c r="B145" s="233"/>
      <c r="C145" s="234"/>
      <c r="D145" s="219" t="s">
        <v>371</v>
      </c>
      <c r="E145" s="245" t="s">
        <v>21</v>
      </c>
      <c r="F145" s="246" t="s">
        <v>3967</v>
      </c>
      <c r="G145" s="234"/>
      <c r="H145" s="247">
        <v>15.925000000000001</v>
      </c>
      <c r="I145" s="239"/>
      <c r="J145" s="234"/>
      <c r="K145" s="234"/>
      <c r="L145" s="240"/>
      <c r="M145" s="241"/>
      <c r="N145" s="242"/>
      <c r="O145" s="242"/>
      <c r="P145" s="242"/>
      <c r="Q145" s="242"/>
      <c r="R145" s="242"/>
      <c r="S145" s="242"/>
      <c r="T145" s="243"/>
      <c r="AT145" s="244" t="s">
        <v>371</v>
      </c>
      <c r="AU145" s="244" t="s">
        <v>79</v>
      </c>
      <c r="AV145" s="13" t="s">
        <v>79</v>
      </c>
      <c r="AW145" s="13" t="s">
        <v>33</v>
      </c>
      <c r="AX145" s="13" t="s">
        <v>77</v>
      </c>
      <c r="AY145" s="244" t="s">
        <v>361</v>
      </c>
    </row>
    <row r="146" spans="2:65" s="11" customFormat="1" ht="29.85" customHeight="1">
      <c r="B146" s="190"/>
      <c r="C146" s="191"/>
      <c r="D146" s="204" t="s">
        <v>69</v>
      </c>
      <c r="E146" s="205" t="s">
        <v>3777</v>
      </c>
      <c r="F146" s="205" t="s">
        <v>3778</v>
      </c>
      <c r="G146" s="191"/>
      <c r="H146" s="191"/>
      <c r="I146" s="194"/>
      <c r="J146" s="206">
        <f>BK146</f>
        <v>0</v>
      </c>
      <c r="K146" s="191"/>
      <c r="L146" s="196"/>
      <c r="M146" s="197"/>
      <c r="N146" s="198"/>
      <c r="O146" s="198"/>
      <c r="P146" s="199">
        <f>SUM(P147:P159)</f>
        <v>0</v>
      </c>
      <c r="Q146" s="198"/>
      <c r="R146" s="199">
        <f>SUM(R147:R159)</f>
        <v>0</v>
      </c>
      <c r="S146" s="198"/>
      <c r="T146" s="200">
        <f>SUM(T147:T159)</f>
        <v>0</v>
      </c>
      <c r="AR146" s="201" t="s">
        <v>77</v>
      </c>
      <c r="AT146" s="202" t="s">
        <v>69</v>
      </c>
      <c r="AU146" s="202" t="s">
        <v>77</v>
      </c>
      <c r="AY146" s="201" t="s">
        <v>361</v>
      </c>
      <c r="BK146" s="203">
        <f>SUM(BK147:BK159)</f>
        <v>0</v>
      </c>
    </row>
    <row r="147" spans="2:65" s="1" customFormat="1" ht="31.5" customHeight="1">
      <c r="B147" s="42"/>
      <c r="C147" s="207" t="s">
        <v>444</v>
      </c>
      <c r="D147" s="207" t="s">
        <v>363</v>
      </c>
      <c r="E147" s="208" t="s">
        <v>3968</v>
      </c>
      <c r="F147" s="209" t="s">
        <v>3969</v>
      </c>
      <c r="G147" s="210" t="s">
        <v>447</v>
      </c>
      <c r="H147" s="211">
        <v>21.986999999999998</v>
      </c>
      <c r="I147" s="212"/>
      <c r="J147" s="213">
        <f>ROUND(I147*H147,2)</f>
        <v>0</v>
      </c>
      <c r="K147" s="209" t="s">
        <v>367</v>
      </c>
      <c r="L147" s="62"/>
      <c r="M147" s="214" t="s">
        <v>21</v>
      </c>
      <c r="N147" s="215" t="s">
        <v>41</v>
      </c>
      <c r="O147" s="43"/>
      <c r="P147" s="216">
        <f>O147*H147</f>
        <v>0</v>
      </c>
      <c r="Q147" s="216">
        <v>0</v>
      </c>
      <c r="R147" s="216">
        <f>Q147*H147</f>
        <v>0</v>
      </c>
      <c r="S147" s="216">
        <v>0</v>
      </c>
      <c r="T147" s="217">
        <f>S147*H147</f>
        <v>0</v>
      </c>
      <c r="AR147" s="25" t="s">
        <v>147</v>
      </c>
      <c r="AT147" s="25" t="s">
        <v>363</v>
      </c>
      <c r="AU147" s="25" t="s">
        <v>79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3970</v>
      </c>
    </row>
    <row r="148" spans="2:65" s="1" customFormat="1" ht="27">
      <c r="B148" s="42"/>
      <c r="C148" s="64"/>
      <c r="D148" s="235" t="s">
        <v>369</v>
      </c>
      <c r="E148" s="64"/>
      <c r="F148" s="285" t="s">
        <v>3971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79</v>
      </c>
    </row>
    <row r="149" spans="2:65" s="1" customFormat="1" ht="22.5" customHeight="1">
      <c r="B149" s="42"/>
      <c r="C149" s="207" t="s">
        <v>451</v>
      </c>
      <c r="D149" s="207" t="s">
        <v>363</v>
      </c>
      <c r="E149" s="208" t="s">
        <v>3972</v>
      </c>
      <c r="F149" s="209" t="s">
        <v>3973</v>
      </c>
      <c r="G149" s="210" t="s">
        <v>447</v>
      </c>
      <c r="H149" s="211">
        <v>395.76600000000002</v>
      </c>
      <c r="I149" s="212"/>
      <c r="J149" s="213">
        <f>ROUND(I149*H149,2)</f>
        <v>0</v>
      </c>
      <c r="K149" s="209" t="s">
        <v>367</v>
      </c>
      <c r="L149" s="62"/>
      <c r="M149" s="214" t="s">
        <v>21</v>
      </c>
      <c r="N149" s="215" t="s">
        <v>41</v>
      </c>
      <c r="O149" s="43"/>
      <c r="P149" s="216">
        <f>O149*H149</f>
        <v>0</v>
      </c>
      <c r="Q149" s="216">
        <v>0</v>
      </c>
      <c r="R149" s="216">
        <f>Q149*H149</f>
        <v>0</v>
      </c>
      <c r="S149" s="216">
        <v>0</v>
      </c>
      <c r="T149" s="217">
        <f>S149*H149</f>
        <v>0</v>
      </c>
      <c r="AR149" s="25" t="s">
        <v>147</v>
      </c>
      <c r="AT149" s="25" t="s">
        <v>363</v>
      </c>
      <c r="AU149" s="25" t="s">
        <v>79</v>
      </c>
      <c r="AY149" s="25" t="s">
        <v>361</v>
      </c>
      <c r="BE149" s="218">
        <f>IF(N149="základní",J149,0)</f>
        <v>0</v>
      </c>
      <c r="BF149" s="218">
        <f>IF(N149="snížená",J149,0)</f>
        <v>0</v>
      </c>
      <c r="BG149" s="218">
        <f>IF(N149="zákl. přenesená",J149,0)</f>
        <v>0</v>
      </c>
      <c r="BH149" s="218">
        <f>IF(N149="sníž. přenesená",J149,0)</f>
        <v>0</v>
      </c>
      <c r="BI149" s="218">
        <f>IF(N149="nulová",J149,0)</f>
        <v>0</v>
      </c>
      <c r="BJ149" s="25" t="s">
        <v>77</v>
      </c>
      <c r="BK149" s="218">
        <f>ROUND(I149*H149,2)</f>
        <v>0</v>
      </c>
      <c r="BL149" s="25" t="s">
        <v>147</v>
      </c>
      <c r="BM149" s="25" t="s">
        <v>3974</v>
      </c>
    </row>
    <row r="150" spans="2:65" s="1" customFormat="1" ht="13.5">
      <c r="B150" s="42"/>
      <c r="C150" s="64"/>
      <c r="D150" s="219" t="s">
        <v>369</v>
      </c>
      <c r="E150" s="64"/>
      <c r="F150" s="220" t="s">
        <v>3975</v>
      </c>
      <c r="G150" s="64"/>
      <c r="H150" s="64"/>
      <c r="I150" s="175"/>
      <c r="J150" s="64"/>
      <c r="K150" s="64"/>
      <c r="L150" s="62"/>
      <c r="M150" s="221"/>
      <c r="N150" s="43"/>
      <c r="O150" s="43"/>
      <c r="P150" s="43"/>
      <c r="Q150" s="43"/>
      <c r="R150" s="43"/>
      <c r="S150" s="43"/>
      <c r="T150" s="79"/>
      <c r="AT150" s="25" t="s">
        <v>369</v>
      </c>
      <c r="AU150" s="25" t="s">
        <v>79</v>
      </c>
    </row>
    <row r="151" spans="2:65" s="13" customFormat="1" ht="13.5">
      <c r="B151" s="233"/>
      <c r="C151" s="234"/>
      <c r="D151" s="235" t="s">
        <v>371</v>
      </c>
      <c r="E151" s="234"/>
      <c r="F151" s="237" t="s">
        <v>3976</v>
      </c>
      <c r="G151" s="234"/>
      <c r="H151" s="238">
        <v>395.76600000000002</v>
      </c>
      <c r="I151" s="239"/>
      <c r="J151" s="234"/>
      <c r="K151" s="234"/>
      <c r="L151" s="240"/>
      <c r="M151" s="241"/>
      <c r="N151" s="242"/>
      <c r="O151" s="242"/>
      <c r="P151" s="242"/>
      <c r="Q151" s="242"/>
      <c r="R151" s="242"/>
      <c r="S151" s="242"/>
      <c r="T151" s="243"/>
      <c r="AT151" s="244" t="s">
        <v>371</v>
      </c>
      <c r="AU151" s="244" t="s">
        <v>79</v>
      </c>
      <c r="AV151" s="13" t="s">
        <v>79</v>
      </c>
      <c r="AW151" s="13" t="s">
        <v>6</v>
      </c>
      <c r="AX151" s="13" t="s">
        <v>77</v>
      </c>
      <c r="AY151" s="244" t="s">
        <v>361</v>
      </c>
    </row>
    <row r="152" spans="2:65" s="1" customFormat="1" ht="22.5" customHeight="1">
      <c r="B152" s="42"/>
      <c r="C152" s="207" t="s">
        <v>10</v>
      </c>
      <c r="D152" s="207" t="s">
        <v>363</v>
      </c>
      <c r="E152" s="208" t="s">
        <v>3977</v>
      </c>
      <c r="F152" s="209" t="s">
        <v>3978</v>
      </c>
      <c r="G152" s="210" t="s">
        <v>447</v>
      </c>
      <c r="H152" s="211">
        <v>21.986999999999998</v>
      </c>
      <c r="I152" s="212"/>
      <c r="J152" s="213">
        <f>ROUND(I152*H152,2)</f>
        <v>0</v>
      </c>
      <c r="K152" s="209" t="s">
        <v>367</v>
      </c>
      <c r="L152" s="62"/>
      <c r="M152" s="214" t="s">
        <v>21</v>
      </c>
      <c r="N152" s="215" t="s">
        <v>41</v>
      </c>
      <c r="O152" s="43"/>
      <c r="P152" s="216">
        <f>O152*H152</f>
        <v>0</v>
      </c>
      <c r="Q152" s="216">
        <v>0</v>
      </c>
      <c r="R152" s="216">
        <f>Q152*H152</f>
        <v>0</v>
      </c>
      <c r="S152" s="216">
        <v>0</v>
      </c>
      <c r="T152" s="217">
        <f>S152*H152</f>
        <v>0</v>
      </c>
      <c r="AR152" s="25" t="s">
        <v>147</v>
      </c>
      <c r="AT152" s="25" t="s">
        <v>363</v>
      </c>
      <c r="AU152" s="25" t="s">
        <v>79</v>
      </c>
      <c r="AY152" s="25" t="s">
        <v>361</v>
      </c>
      <c r="BE152" s="218">
        <f>IF(N152="základní",J152,0)</f>
        <v>0</v>
      </c>
      <c r="BF152" s="218">
        <f>IF(N152="snížená",J152,0)</f>
        <v>0</v>
      </c>
      <c r="BG152" s="218">
        <f>IF(N152="zákl. přenesená",J152,0)</f>
        <v>0</v>
      </c>
      <c r="BH152" s="218">
        <f>IF(N152="sníž. přenesená",J152,0)</f>
        <v>0</v>
      </c>
      <c r="BI152" s="218">
        <f>IF(N152="nulová",J152,0)</f>
        <v>0</v>
      </c>
      <c r="BJ152" s="25" t="s">
        <v>77</v>
      </c>
      <c r="BK152" s="218">
        <f>ROUND(I152*H152,2)</f>
        <v>0</v>
      </c>
      <c r="BL152" s="25" t="s">
        <v>147</v>
      </c>
      <c r="BM152" s="25" t="s">
        <v>3979</v>
      </c>
    </row>
    <row r="153" spans="2:65" s="1" customFormat="1" ht="27">
      <c r="B153" s="42"/>
      <c r="C153" s="64"/>
      <c r="D153" s="235" t="s">
        <v>369</v>
      </c>
      <c r="E153" s="64"/>
      <c r="F153" s="285" t="s">
        <v>3980</v>
      </c>
      <c r="G153" s="64"/>
      <c r="H153" s="64"/>
      <c r="I153" s="175"/>
      <c r="J153" s="64"/>
      <c r="K153" s="64"/>
      <c r="L153" s="62"/>
      <c r="M153" s="221"/>
      <c r="N153" s="43"/>
      <c r="O153" s="43"/>
      <c r="P153" s="43"/>
      <c r="Q153" s="43"/>
      <c r="R153" s="43"/>
      <c r="S153" s="43"/>
      <c r="T153" s="79"/>
      <c r="AT153" s="25" t="s">
        <v>369</v>
      </c>
      <c r="AU153" s="25" t="s">
        <v>79</v>
      </c>
    </row>
    <row r="154" spans="2:65" s="1" customFormat="1" ht="22.5" customHeight="1">
      <c r="B154" s="42"/>
      <c r="C154" s="207" t="s">
        <v>464</v>
      </c>
      <c r="D154" s="207" t="s">
        <v>363</v>
      </c>
      <c r="E154" s="208" t="s">
        <v>3792</v>
      </c>
      <c r="F154" s="209" t="s">
        <v>3793</v>
      </c>
      <c r="G154" s="210" t="s">
        <v>447</v>
      </c>
      <c r="H154" s="211">
        <v>13.281000000000001</v>
      </c>
      <c r="I154" s="212"/>
      <c r="J154" s="213">
        <f>ROUND(I154*H154,2)</f>
        <v>0</v>
      </c>
      <c r="K154" s="209" t="s">
        <v>367</v>
      </c>
      <c r="L154" s="62"/>
      <c r="M154" s="214" t="s">
        <v>21</v>
      </c>
      <c r="N154" s="215" t="s">
        <v>41</v>
      </c>
      <c r="O154" s="43"/>
      <c r="P154" s="216">
        <f>O154*H154</f>
        <v>0</v>
      </c>
      <c r="Q154" s="216">
        <v>0</v>
      </c>
      <c r="R154" s="216">
        <f>Q154*H154</f>
        <v>0</v>
      </c>
      <c r="S154" s="216">
        <v>0</v>
      </c>
      <c r="T154" s="217">
        <f>S154*H154</f>
        <v>0</v>
      </c>
      <c r="AR154" s="25" t="s">
        <v>147</v>
      </c>
      <c r="AT154" s="25" t="s">
        <v>363</v>
      </c>
      <c r="AU154" s="25" t="s">
        <v>79</v>
      </c>
      <c r="AY154" s="25" t="s">
        <v>361</v>
      </c>
      <c r="BE154" s="218">
        <f>IF(N154="základní",J154,0)</f>
        <v>0</v>
      </c>
      <c r="BF154" s="218">
        <f>IF(N154="snížená",J154,0)</f>
        <v>0</v>
      </c>
      <c r="BG154" s="218">
        <f>IF(N154="zákl. přenesená",J154,0)</f>
        <v>0</v>
      </c>
      <c r="BH154" s="218">
        <f>IF(N154="sníž. přenesená",J154,0)</f>
        <v>0</v>
      </c>
      <c r="BI154" s="218">
        <f>IF(N154="nulová",J154,0)</f>
        <v>0</v>
      </c>
      <c r="BJ154" s="25" t="s">
        <v>77</v>
      </c>
      <c r="BK154" s="218">
        <f>ROUND(I154*H154,2)</f>
        <v>0</v>
      </c>
      <c r="BL154" s="25" t="s">
        <v>147</v>
      </c>
      <c r="BM154" s="25" t="s">
        <v>3981</v>
      </c>
    </row>
    <row r="155" spans="2:65" s="1" customFormat="1" ht="13.5">
      <c r="B155" s="42"/>
      <c r="C155" s="64"/>
      <c r="D155" s="235" t="s">
        <v>369</v>
      </c>
      <c r="E155" s="64"/>
      <c r="F155" s="285" t="s">
        <v>3795</v>
      </c>
      <c r="G155" s="64"/>
      <c r="H155" s="64"/>
      <c r="I155" s="175"/>
      <c r="J155" s="64"/>
      <c r="K155" s="64"/>
      <c r="L155" s="62"/>
      <c r="M155" s="221"/>
      <c r="N155" s="43"/>
      <c r="O155" s="43"/>
      <c r="P155" s="43"/>
      <c r="Q155" s="43"/>
      <c r="R155" s="43"/>
      <c r="S155" s="43"/>
      <c r="T155" s="79"/>
      <c r="AT155" s="25" t="s">
        <v>369</v>
      </c>
      <c r="AU155" s="25" t="s">
        <v>79</v>
      </c>
    </row>
    <row r="156" spans="2:65" s="1" customFormat="1" ht="22.5" customHeight="1">
      <c r="B156" s="42"/>
      <c r="C156" s="207" t="s">
        <v>470</v>
      </c>
      <c r="D156" s="207" t="s">
        <v>363</v>
      </c>
      <c r="E156" s="208" t="s">
        <v>3809</v>
      </c>
      <c r="F156" s="209" t="s">
        <v>3810</v>
      </c>
      <c r="G156" s="210" t="s">
        <v>447</v>
      </c>
      <c r="H156" s="211">
        <v>8.3659999999999997</v>
      </c>
      <c r="I156" s="212"/>
      <c r="J156" s="213">
        <f>ROUND(I156*H156,2)</f>
        <v>0</v>
      </c>
      <c r="K156" s="209" t="s">
        <v>367</v>
      </c>
      <c r="L156" s="62"/>
      <c r="M156" s="214" t="s">
        <v>21</v>
      </c>
      <c r="N156" s="215" t="s">
        <v>41</v>
      </c>
      <c r="O156" s="43"/>
      <c r="P156" s="216">
        <f>O156*H156</f>
        <v>0</v>
      </c>
      <c r="Q156" s="216">
        <v>0</v>
      </c>
      <c r="R156" s="216">
        <f>Q156*H156</f>
        <v>0</v>
      </c>
      <c r="S156" s="216">
        <v>0</v>
      </c>
      <c r="T156" s="217">
        <f>S156*H156</f>
        <v>0</v>
      </c>
      <c r="AR156" s="25" t="s">
        <v>147</v>
      </c>
      <c r="AT156" s="25" t="s">
        <v>363</v>
      </c>
      <c r="AU156" s="25" t="s">
        <v>79</v>
      </c>
      <c r="AY156" s="25" t="s">
        <v>361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25" t="s">
        <v>77</v>
      </c>
      <c r="BK156" s="218">
        <f>ROUND(I156*H156,2)</f>
        <v>0</v>
      </c>
      <c r="BL156" s="25" t="s">
        <v>147</v>
      </c>
      <c r="BM156" s="25" t="s">
        <v>3982</v>
      </c>
    </row>
    <row r="157" spans="2:65" s="1" customFormat="1" ht="13.5">
      <c r="B157" s="42"/>
      <c r="C157" s="64"/>
      <c r="D157" s="235" t="s">
        <v>369</v>
      </c>
      <c r="E157" s="64"/>
      <c r="F157" s="285" t="s">
        <v>3811</v>
      </c>
      <c r="G157" s="64"/>
      <c r="H157" s="64"/>
      <c r="I157" s="175"/>
      <c r="J157" s="64"/>
      <c r="K157" s="64"/>
      <c r="L157" s="62"/>
      <c r="M157" s="221"/>
      <c r="N157" s="43"/>
      <c r="O157" s="43"/>
      <c r="P157" s="43"/>
      <c r="Q157" s="43"/>
      <c r="R157" s="43"/>
      <c r="S157" s="43"/>
      <c r="T157" s="79"/>
      <c r="AT157" s="25" t="s">
        <v>369</v>
      </c>
      <c r="AU157" s="25" t="s">
        <v>79</v>
      </c>
    </row>
    <row r="158" spans="2:65" s="1" customFormat="1" ht="22.5" customHeight="1">
      <c r="B158" s="42"/>
      <c r="C158" s="207" t="s">
        <v>477</v>
      </c>
      <c r="D158" s="207" t="s">
        <v>363</v>
      </c>
      <c r="E158" s="208" t="s">
        <v>3796</v>
      </c>
      <c r="F158" s="209" t="s">
        <v>3797</v>
      </c>
      <c r="G158" s="210" t="s">
        <v>447</v>
      </c>
      <c r="H158" s="211">
        <v>0.34</v>
      </c>
      <c r="I158" s="212"/>
      <c r="J158" s="213">
        <f>ROUND(I158*H158,2)</f>
        <v>0</v>
      </c>
      <c r="K158" s="209" t="s">
        <v>21</v>
      </c>
      <c r="L158" s="62"/>
      <c r="M158" s="214" t="s">
        <v>21</v>
      </c>
      <c r="N158" s="215" t="s">
        <v>41</v>
      </c>
      <c r="O158" s="43"/>
      <c r="P158" s="216">
        <f>O158*H158</f>
        <v>0</v>
      </c>
      <c r="Q158" s="216">
        <v>0</v>
      </c>
      <c r="R158" s="216">
        <f>Q158*H158</f>
        <v>0</v>
      </c>
      <c r="S158" s="216">
        <v>0</v>
      </c>
      <c r="T158" s="217">
        <f>S158*H158</f>
        <v>0</v>
      </c>
      <c r="AR158" s="25" t="s">
        <v>147</v>
      </c>
      <c r="AT158" s="25" t="s">
        <v>363</v>
      </c>
      <c r="AU158" s="25" t="s">
        <v>79</v>
      </c>
      <c r="AY158" s="25" t="s">
        <v>361</v>
      </c>
      <c r="BE158" s="218">
        <f>IF(N158="základní",J158,0)</f>
        <v>0</v>
      </c>
      <c r="BF158" s="218">
        <f>IF(N158="snížená",J158,0)</f>
        <v>0</v>
      </c>
      <c r="BG158" s="218">
        <f>IF(N158="zákl. přenesená",J158,0)</f>
        <v>0</v>
      </c>
      <c r="BH158" s="218">
        <f>IF(N158="sníž. přenesená",J158,0)</f>
        <v>0</v>
      </c>
      <c r="BI158" s="218">
        <f>IF(N158="nulová",J158,0)</f>
        <v>0</v>
      </c>
      <c r="BJ158" s="25" t="s">
        <v>77</v>
      </c>
      <c r="BK158" s="218">
        <f>ROUND(I158*H158,2)</f>
        <v>0</v>
      </c>
      <c r="BL158" s="25" t="s">
        <v>147</v>
      </c>
      <c r="BM158" s="25" t="s">
        <v>3983</v>
      </c>
    </row>
    <row r="159" spans="2:65" s="1" customFormat="1" ht="13.5">
      <c r="B159" s="42"/>
      <c r="C159" s="64"/>
      <c r="D159" s="219" t="s">
        <v>369</v>
      </c>
      <c r="E159" s="64"/>
      <c r="F159" s="220" t="s">
        <v>3797</v>
      </c>
      <c r="G159" s="64"/>
      <c r="H159" s="64"/>
      <c r="I159" s="175"/>
      <c r="J159" s="64"/>
      <c r="K159" s="64"/>
      <c r="L159" s="62"/>
      <c r="M159" s="221"/>
      <c r="N159" s="43"/>
      <c r="O159" s="43"/>
      <c r="P159" s="43"/>
      <c r="Q159" s="43"/>
      <c r="R159" s="43"/>
      <c r="S159" s="43"/>
      <c r="T159" s="79"/>
      <c r="AT159" s="25" t="s">
        <v>369</v>
      </c>
      <c r="AU159" s="25" t="s">
        <v>79</v>
      </c>
    </row>
    <row r="160" spans="2:65" s="11" customFormat="1" ht="29.85" customHeight="1">
      <c r="B160" s="190"/>
      <c r="C160" s="191"/>
      <c r="D160" s="204" t="s">
        <v>69</v>
      </c>
      <c r="E160" s="205" t="s">
        <v>1153</v>
      </c>
      <c r="F160" s="205" t="s">
        <v>1154</v>
      </c>
      <c r="G160" s="191"/>
      <c r="H160" s="191"/>
      <c r="I160" s="194"/>
      <c r="J160" s="206">
        <f>BK160</f>
        <v>0</v>
      </c>
      <c r="K160" s="191"/>
      <c r="L160" s="196"/>
      <c r="M160" s="197"/>
      <c r="N160" s="198"/>
      <c r="O160" s="198"/>
      <c r="P160" s="199">
        <f>SUM(P161:P162)</f>
        <v>0</v>
      </c>
      <c r="Q160" s="198"/>
      <c r="R160" s="199">
        <f>SUM(R161:R162)</f>
        <v>0</v>
      </c>
      <c r="S160" s="198"/>
      <c r="T160" s="200">
        <f>SUM(T161:T162)</f>
        <v>0</v>
      </c>
      <c r="AR160" s="201" t="s">
        <v>77</v>
      </c>
      <c r="AT160" s="202" t="s">
        <v>69</v>
      </c>
      <c r="AU160" s="202" t="s">
        <v>77</v>
      </c>
      <c r="AY160" s="201" t="s">
        <v>361</v>
      </c>
      <c r="BK160" s="203">
        <f>SUM(BK161:BK162)</f>
        <v>0</v>
      </c>
    </row>
    <row r="161" spans="2:65" s="1" customFormat="1" ht="22.5" customHeight="1">
      <c r="B161" s="42"/>
      <c r="C161" s="207" t="s">
        <v>485</v>
      </c>
      <c r="D161" s="207" t="s">
        <v>363</v>
      </c>
      <c r="E161" s="208" t="s">
        <v>3984</v>
      </c>
      <c r="F161" s="209" t="s">
        <v>3985</v>
      </c>
      <c r="G161" s="210" t="s">
        <v>447</v>
      </c>
      <c r="H161" s="211">
        <v>1E-3</v>
      </c>
      <c r="I161" s="212"/>
      <c r="J161" s="213">
        <f>ROUND(I161*H161,2)</f>
        <v>0</v>
      </c>
      <c r="K161" s="209" t="s">
        <v>367</v>
      </c>
      <c r="L161" s="62"/>
      <c r="M161" s="214" t="s">
        <v>21</v>
      </c>
      <c r="N161" s="215" t="s">
        <v>41</v>
      </c>
      <c r="O161" s="43"/>
      <c r="P161" s="216">
        <f>O161*H161</f>
        <v>0</v>
      </c>
      <c r="Q161" s="216">
        <v>0</v>
      </c>
      <c r="R161" s="216">
        <f>Q161*H161</f>
        <v>0</v>
      </c>
      <c r="S161" s="216">
        <v>0</v>
      </c>
      <c r="T161" s="217">
        <f>S161*H161</f>
        <v>0</v>
      </c>
      <c r="AR161" s="25" t="s">
        <v>147</v>
      </c>
      <c r="AT161" s="25" t="s">
        <v>363</v>
      </c>
      <c r="AU161" s="25" t="s">
        <v>79</v>
      </c>
      <c r="AY161" s="25" t="s">
        <v>361</v>
      </c>
      <c r="BE161" s="218">
        <f>IF(N161="základní",J161,0)</f>
        <v>0</v>
      </c>
      <c r="BF161" s="218">
        <f>IF(N161="snížená",J161,0)</f>
        <v>0</v>
      </c>
      <c r="BG161" s="218">
        <f>IF(N161="zákl. přenesená",J161,0)</f>
        <v>0</v>
      </c>
      <c r="BH161" s="218">
        <f>IF(N161="sníž. přenesená",J161,0)</f>
        <v>0</v>
      </c>
      <c r="BI161" s="218">
        <f>IF(N161="nulová",J161,0)</f>
        <v>0</v>
      </c>
      <c r="BJ161" s="25" t="s">
        <v>77</v>
      </c>
      <c r="BK161" s="218">
        <f>ROUND(I161*H161,2)</f>
        <v>0</v>
      </c>
      <c r="BL161" s="25" t="s">
        <v>147</v>
      </c>
      <c r="BM161" s="25" t="s">
        <v>3986</v>
      </c>
    </row>
    <row r="162" spans="2:65" s="1" customFormat="1" ht="13.5">
      <c r="B162" s="42"/>
      <c r="C162" s="64"/>
      <c r="D162" s="219" t="s">
        <v>369</v>
      </c>
      <c r="E162" s="64"/>
      <c r="F162" s="220" t="s">
        <v>3987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369</v>
      </c>
      <c r="AU162" s="25" t="s">
        <v>79</v>
      </c>
    </row>
    <row r="163" spans="2:65" s="11" customFormat="1" ht="37.35" customHeight="1">
      <c r="B163" s="190"/>
      <c r="C163" s="191"/>
      <c r="D163" s="192" t="s">
        <v>69</v>
      </c>
      <c r="E163" s="193" t="s">
        <v>1160</v>
      </c>
      <c r="F163" s="193" t="s">
        <v>1161</v>
      </c>
      <c r="G163" s="191"/>
      <c r="H163" s="191"/>
      <c r="I163" s="194"/>
      <c r="J163" s="195">
        <f>BK163</f>
        <v>0</v>
      </c>
      <c r="K163" s="191"/>
      <c r="L163" s="196"/>
      <c r="M163" s="197"/>
      <c r="N163" s="198"/>
      <c r="O163" s="198"/>
      <c r="P163" s="199">
        <f>P164</f>
        <v>0</v>
      </c>
      <c r="Q163" s="198"/>
      <c r="R163" s="199">
        <f>R164</f>
        <v>0</v>
      </c>
      <c r="S163" s="198"/>
      <c r="T163" s="200">
        <f>T164</f>
        <v>5.7299999999999999E-3</v>
      </c>
      <c r="AR163" s="201" t="s">
        <v>79</v>
      </c>
      <c r="AT163" s="202" t="s">
        <v>69</v>
      </c>
      <c r="AU163" s="202" t="s">
        <v>70</v>
      </c>
      <c r="AY163" s="201" t="s">
        <v>361</v>
      </c>
      <c r="BK163" s="203">
        <f>BK164</f>
        <v>0</v>
      </c>
    </row>
    <row r="164" spans="2:65" s="11" customFormat="1" ht="19.899999999999999" customHeight="1">
      <c r="B164" s="190"/>
      <c r="C164" s="191"/>
      <c r="D164" s="204" t="s">
        <v>69</v>
      </c>
      <c r="E164" s="205" t="s">
        <v>1659</v>
      </c>
      <c r="F164" s="205" t="s">
        <v>1660</v>
      </c>
      <c r="G164" s="191"/>
      <c r="H164" s="191"/>
      <c r="I164" s="194"/>
      <c r="J164" s="206">
        <f>BK164</f>
        <v>0</v>
      </c>
      <c r="K164" s="191"/>
      <c r="L164" s="196"/>
      <c r="M164" s="197"/>
      <c r="N164" s="198"/>
      <c r="O164" s="198"/>
      <c r="P164" s="199">
        <f>SUM(P165:P168)</f>
        <v>0</v>
      </c>
      <c r="Q164" s="198"/>
      <c r="R164" s="199">
        <f>SUM(R165:R168)</f>
        <v>0</v>
      </c>
      <c r="S164" s="198"/>
      <c r="T164" s="200">
        <f>SUM(T165:T168)</f>
        <v>5.7299999999999999E-3</v>
      </c>
      <c r="AR164" s="201" t="s">
        <v>79</v>
      </c>
      <c r="AT164" s="202" t="s">
        <v>69</v>
      </c>
      <c r="AU164" s="202" t="s">
        <v>77</v>
      </c>
      <c r="AY164" s="201" t="s">
        <v>361</v>
      </c>
      <c r="BK164" s="203">
        <f>SUM(BK165:BK168)</f>
        <v>0</v>
      </c>
    </row>
    <row r="165" spans="2:65" s="1" customFormat="1" ht="22.5" customHeight="1">
      <c r="B165" s="42"/>
      <c r="C165" s="207" t="s">
        <v>491</v>
      </c>
      <c r="D165" s="207" t="s">
        <v>363</v>
      </c>
      <c r="E165" s="208" t="s">
        <v>3988</v>
      </c>
      <c r="F165" s="209" t="s">
        <v>3989</v>
      </c>
      <c r="G165" s="210" t="s">
        <v>685</v>
      </c>
      <c r="H165" s="211">
        <v>3</v>
      </c>
      <c r="I165" s="212"/>
      <c r="J165" s="213">
        <f>ROUND(I165*H165,2)</f>
        <v>0</v>
      </c>
      <c r="K165" s="209" t="s">
        <v>367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0</v>
      </c>
      <c r="R165" s="216">
        <f>Q165*H165</f>
        <v>0</v>
      </c>
      <c r="S165" s="216">
        <v>1.91E-3</v>
      </c>
      <c r="T165" s="217">
        <f>S165*H165</f>
        <v>5.7299999999999999E-3</v>
      </c>
      <c r="AR165" s="25" t="s">
        <v>464</v>
      </c>
      <c r="AT165" s="25" t="s">
        <v>363</v>
      </c>
      <c r="AU165" s="25" t="s">
        <v>79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464</v>
      </c>
      <c r="BM165" s="25" t="s">
        <v>3990</v>
      </c>
    </row>
    <row r="166" spans="2:65" s="1" customFormat="1" ht="13.5">
      <c r="B166" s="42"/>
      <c r="C166" s="64"/>
      <c r="D166" s="219" t="s">
        <v>369</v>
      </c>
      <c r="E166" s="64"/>
      <c r="F166" s="220" t="s">
        <v>3991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79</v>
      </c>
    </row>
    <row r="167" spans="2:65" s="12" customFormat="1" ht="13.5">
      <c r="B167" s="222"/>
      <c r="C167" s="223"/>
      <c r="D167" s="219" t="s">
        <v>371</v>
      </c>
      <c r="E167" s="224" t="s">
        <v>21</v>
      </c>
      <c r="F167" s="225" t="s">
        <v>3916</v>
      </c>
      <c r="G167" s="223"/>
      <c r="H167" s="226" t="s">
        <v>21</v>
      </c>
      <c r="I167" s="227"/>
      <c r="J167" s="223"/>
      <c r="K167" s="223"/>
      <c r="L167" s="228"/>
      <c r="M167" s="229"/>
      <c r="N167" s="230"/>
      <c r="O167" s="230"/>
      <c r="P167" s="230"/>
      <c r="Q167" s="230"/>
      <c r="R167" s="230"/>
      <c r="S167" s="230"/>
      <c r="T167" s="231"/>
      <c r="AT167" s="232" t="s">
        <v>371</v>
      </c>
      <c r="AU167" s="232" t="s">
        <v>79</v>
      </c>
      <c r="AV167" s="12" t="s">
        <v>77</v>
      </c>
      <c r="AW167" s="12" t="s">
        <v>33</v>
      </c>
      <c r="AX167" s="12" t="s">
        <v>70</v>
      </c>
      <c r="AY167" s="232" t="s">
        <v>361</v>
      </c>
    </row>
    <row r="168" spans="2:65" s="13" customFormat="1" ht="13.5">
      <c r="B168" s="233"/>
      <c r="C168" s="234"/>
      <c r="D168" s="219" t="s">
        <v>371</v>
      </c>
      <c r="E168" s="245" t="s">
        <v>21</v>
      </c>
      <c r="F168" s="246" t="s">
        <v>3992</v>
      </c>
      <c r="G168" s="234"/>
      <c r="H168" s="247">
        <v>3</v>
      </c>
      <c r="I168" s="239"/>
      <c r="J168" s="234"/>
      <c r="K168" s="234"/>
      <c r="L168" s="240"/>
      <c r="M168" s="286"/>
      <c r="N168" s="287"/>
      <c r="O168" s="287"/>
      <c r="P168" s="287"/>
      <c r="Q168" s="287"/>
      <c r="R168" s="287"/>
      <c r="S168" s="287"/>
      <c r="T168" s="288"/>
      <c r="AT168" s="244" t="s">
        <v>371</v>
      </c>
      <c r="AU168" s="244" t="s">
        <v>79</v>
      </c>
      <c r="AV168" s="13" t="s">
        <v>79</v>
      </c>
      <c r="AW168" s="13" t="s">
        <v>33</v>
      </c>
      <c r="AX168" s="13" t="s">
        <v>77</v>
      </c>
      <c r="AY168" s="244" t="s">
        <v>361</v>
      </c>
    </row>
    <row r="169" spans="2:65" s="1" customFormat="1" ht="6.95" customHeight="1">
      <c r="B169" s="57"/>
      <c r="C169" s="58"/>
      <c r="D169" s="58"/>
      <c r="E169" s="58"/>
      <c r="F169" s="58"/>
      <c r="G169" s="58"/>
      <c r="H169" s="58"/>
      <c r="I169" s="151"/>
      <c r="J169" s="58"/>
      <c r="K169" s="58"/>
      <c r="L169" s="62"/>
    </row>
  </sheetData>
  <sheetProtection algorithmName="SHA-512" hashValue="rOeAzF/goj374BdVvGY6pCFTm4r/9GmIUgIEGY2GQoUGTQ2eszTyWKMqkODQmwD0aE173NQL+WQiYKDpdgl7Fw==" saltValue="pRnM+g7itaxeWJuRMj3H1w==" spinCount="100000" sheet="1" objects="1" scenarios="1" formatCells="0" formatColumns="0" formatRows="0" sort="0" autoFilter="0"/>
  <autoFilter ref="C94:K168" xr:uid="{00000000-0009-0000-0000-000014000000}"/>
  <mergeCells count="15">
    <mergeCell ref="E85:H85"/>
    <mergeCell ref="E83:H83"/>
    <mergeCell ref="E87:H87"/>
    <mergeCell ref="G1:H1"/>
    <mergeCell ref="L2:V2"/>
    <mergeCell ref="E49:H49"/>
    <mergeCell ref="E53:H53"/>
    <mergeCell ref="E51:H51"/>
    <mergeCell ref="E55:H55"/>
    <mergeCell ref="E81:H81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400-000000000000}"/>
    <hyperlink ref="G1:H1" location="C62" display="2) Rekapitulace" xr:uid="{00000000-0004-0000-1400-000001000000}"/>
    <hyperlink ref="J1" location="C94" display="3) Soupis prací" xr:uid="{00000000-0004-0000-1400-000002000000}"/>
    <hyperlink ref="L1:V1" location="'Rekapitulace stavby'!C2" display="Rekapitulace stavby" xr:uid="{00000000-0004-0000-14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pageSetUpPr fitToPage="1"/>
  </sheetPr>
  <dimension ref="A1:BR97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166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3754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3993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ROUND(J90,2)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ROUND(SUM(BE90:BE96), 2)</f>
        <v>0</v>
      </c>
      <c r="G34" s="43"/>
      <c r="H34" s="43"/>
      <c r="I34" s="143">
        <v>0.21</v>
      </c>
      <c r="J34" s="142">
        <f>ROUND(ROUND((SUM(BE90:BE96)),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ROUND(SUM(BF90:BF96), 2)</f>
        <v>0</v>
      </c>
      <c r="G35" s="43"/>
      <c r="H35" s="43"/>
      <c r="I35" s="143">
        <v>0.15</v>
      </c>
      <c r="J35" s="142">
        <f>ROUND(ROUND((SUM(BF90:BF96)),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ROUND(SUM(BG90:BG96),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ROUND(SUM(BH90:BH96),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ROUND(SUM(BI90:BI96),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3754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DO08 - Elektro nadzemní NN do 1kV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J90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3994</v>
      </c>
      <c r="E65" s="164"/>
      <c r="F65" s="164"/>
      <c r="G65" s="164"/>
      <c r="H65" s="164"/>
      <c r="I65" s="165"/>
      <c r="J65" s="166">
        <f>J91</f>
        <v>0</v>
      </c>
      <c r="K65" s="167"/>
    </row>
    <row r="66" spans="2:12" s="9" customFormat="1" ht="19.899999999999999" customHeight="1">
      <c r="B66" s="168"/>
      <c r="C66" s="169"/>
      <c r="D66" s="170" t="s">
        <v>3995</v>
      </c>
      <c r="E66" s="171"/>
      <c r="F66" s="171"/>
      <c r="G66" s="171"/>
      <c r="H66" s="171"/>
      <c r="I66" s="172"/>
      <c r="J66" s="173">
        <f>J92</f>
        <v>0</v>
      </c>
      <c r="K66" s="174"/>
    </row>
    <row r="67" spans="2:12" s="1" customFormat="1" ht="21.75" customHeight="1">
      <c r="B67" s="42"/>
      <c r="C67" s="43"/>
      <c r="D67" s="43"/>
      <c r="E67" s="43"/>
      <c r="F67" s="43"/>
      <c r="G67" s="43"/>
      <c r="H67" s="43"/>
      <c r="I67" s="129"/>
      <c r="J67" s="43"/>
      <c r="K67" s="46"/>
    </row>
    <row r="68" spans="2:12" s="1" customFormat="1" ht="6.95" customHeight="1">
      <c r="B68" s="57"/>
      <c r="C68" s="58"/>
      <c r="D68" s="58"/>
      <c r="E68" s="58"/>
      <c r="F68" s="58"/>
      <c r="G68" s="58"/>
      <c r="H68" s="58"/>
      <c r="I68" s="151"/>
      <c r="J68" s="58"/>
      <c r="K68" s="59"/>
    </row>
    <row r="72" spans="2:12" s="1" customFormat="1" ht="6.95" customHeight="1">
      <c r="B72" s="60"/>
      <c r="C72" s="61"/>
      <c r="D72" s="61"/>
      <c r="E72" s="61"/>
      <c r="F72" s="61"/>
      <c r="G72" s="61"/>
      <c r="H72" s="61"/>
      <c r="I72" s="154"/>
      <c r="J72" s="61"/>
      <c r="K72" s="61"/>
      <c r="L72" s="62"/>
    </row>
    <row r="73" spans="2:12" s="1" customFormat="1" ht="36.950000000000003" customHeight="1">
      <c r="B73" s="42"/>
      <c r="C73" s="63" t="s">
        <v>345</v>
      </c>
      <c r="D73" s="64"/>
      <c r="E73" s="64"/>
      <c r="F73" s="64"/>
      <c r="G73" s="64"/>
      <c r="H73" s="64"/>
      <c r="I73" s="175"/>
      <c r="J73" s="64"/>
      <c r="K73" s="64"/>
      <c r="L73" s="62"/>
    </row>
    <row r="74" spans="2:12" s="1" customFormat="1" ht="6.95" customHeight="1">
      <c r="B74" s="42"/>
      <c r="C74" s="64"/>
      <c r="D74" s="64"/>
      <c r="E74" s="64"/>
      <c r="F74" s="64"/>
      <c r="G74" s="64"/>
      <c r="H74" s="64"/>
      <c r="I74" s="175"/>
      <c r="J74" s="64"/>
      <c r="K74" s="64"/>
      <c r="L74" s="62"/>
    </row>
    <row r="75" spans="2:12" s="1" customFormat="1" ht="14.45" customHeight="1">
      <c r="B75" s="42"/>
      <c r="C75" s="66" t="s">
        <v>18</v>
      </c>
      <c r="D75" s="64"/>
      <c r="E75" s="64"/>
      <c r="F75" s="64"/>
      <c r="G75" s="64"/>
      <c r="H75" s="64"/>
      <c r="I75" s="175"/>
      <c r="J75" s="64"/>
      <c r="K75" s="64"/>
      <c r="L75" s="62"/>
    </row>
    <row r="76" spans="2:12" s="1" customFormat="1" ht="22.5" customHeight="1">
      <c r="B76" s="42"/>
      <c r="C76" s="64"/>
      <c r="D76" s="64"/>
      <c r="E76" s="423" t="str">
        <f>E7</f>
        <v>Transformace ÚSP pro mládež Kvasiny – výstavba v lokalitě Kostelec nad Orlicí 2</v>
      </c>
      <c r="F76" s="424"/>
      <c r="G76" s="424"/>
      <c r="H76" s="424"/>
      <c r="I76" s="175"/>
      <c r="J76" s="64"/>
      <c r="K76" s="64"/>
      <c r="L76" s="62"/>
    </row>
    <row r="77" spans="2:12">
      <c r="B77" s="29"/>
      <c r="C77" s="66" t="s">
        <v>237</v>
      </c>
      <c r="D77" s="176"/>
      <c r="E77" s="176"/>
      <c r="F77" s="176"/>
      <c r="G77" s="176"/>
      <c r="H77" s="176"/>
      <c r="J77" s="176"/>
      <c r="K77" s="176"/>
      <c r="L77" s="177"/>
    </row>
    <row r="78" spans="2:12" ht="22.5" customHeight="1">
      <c r="B78" s="29"/>
      <c r="C78" s="176"/>
      <c r="D78" s="176"/>
      <c r="E78" s="423" t="s">
        <v>3753</v>
      </c>
      <c r="F78" s="427"/>
      <c r="G78" s="427"/>
      <c r="H78" s="427"/>
      <c r="J78" s="176"/>
      <c r="K78" s="176"/>
      <c r="L78" s="177"/>
    </row>
    <row r="79" spans="2:12">
      <c r="B79" s="29"/>
      <c r="C79" s="66" t="s">
        <v>243</v>
      </c>
      <c r="D79" s="176"/>
      <c r="E79" s="176"/>
      <c r="F79" s="176"/>
      <c r="G79" s="176"/>
      <c r="H79" s="176"/>
      <c r="J79" s="176"/>
      <c r="K79" s="176"/>
      <c r="L79" s="177"/>
    </row>
    <row r="80" spans="2:12" s="1" customFormat="1" ht="22.5" customHeight="1">
      <c r="B80" s="42"/>
      <c r="C80" s="64"/>
      <c r="D80" s="64"/>
      <c r="E80" s="425" t="s">
        <v>3754</v>
      </c>
      <c r="F80" s="426"/>
      <c r="G80" s="426"/>
      <c r="H80" s="426"/>
      <c r="I80" s="175"/>
      <c r="J80" s="64"/>
      <c r="K80" s="64"/>
      <c r="L80" s="62"/>
    </row>
    <row r="81" spans="2:65" s="1" customFormat="1" ht="14.45" customHeight="1">
      <c r="B81" s="42"/>
      <c r="C81" s="66" t="s">
        <v>248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65" s="1" customFormat="1" ht="23.25" customHeight="1">
      <c r="B82" s="42"/>
      <c r="C82" s="64"/>
      <c r="D82" s="64"/>
      <c r="E82" s="394" t="str">
        <f>E13</f>
        <v>DO08 - Elektro nadzemní NN do 1kV</v>
      </c>
      <c r="F82" s="426"/>
      <c r="G82" s="426"/>
      <c r="H82" s="426"/>
      <c r="I82" s="175"/>
      <c r="J82" s="64"/>
      <c r="K82" s="64"/>
      <c r="L82" s="62"/>
    </row>
    <row r="83" spans="2:65" s="1" customFormat="1" ht="6.95" customHeight="1">
      <c r="B83" s="42"/>
      <c r="C83" s="64"/>
      <c r="D83" s="64"/>
      <c r="E83" s="64"/>
      <c r="F83" s="64"/>
      <c r="G83" s="64"/>
      <c r="H83" s="64"/>
      <c r="I83" s="175"/>
      <c r="J83" s="64"/>
      <c r="K83" s="64"/>
      <c r="L83" s="62"/>
    </row>
    <row r="84" spans="2:65" s="1" customFormat="1" ht="18" customHeight="1">
      <c r="B84" s="42"/>
      <c r="C84" s="66" t="s">
        <v>23</v>
      </c>
      <c r="D84" s="64"/>
      <c r="E84" s="64"/>
      <c r="F84" s="178" t="str">
        <f>F16</f>
        <v xml:space="preserve"> </v>
      </c>
      <c r="G84" s="64"/>
      <c r="H84" s="64"/>
      <c r="I84" s="179" t="s">
        <v>25</v>
      </c>
      <c r="J84" s="74" t="str">
        <f>IF(J16="","",J16)</f>
        <v>11. 5. 2017</v>
      </c>
      <c r="K84" s="64"/>
      <c r="L84" s="62"/>
    </row>
    <row r="85" spans="2:65" s="1" customFormat="1" ht="6.95" customHeight="1">
      <c r="B85" s="42"/>
      <c r="C85" s="64"/>
      <c r="D85" s="64"/>
      <c r="E85" s="64"/>
      <c r="F85" s="64"/>
      <c r="G85" s="64"/>
      <c r="H85" s="64"/>
      <c r="I85" s="175"/>
      <c r="J85" s="64"/>
      <c r="K85" s="64"/>
      <c r="L85" s="62"/>
    </row>
    <row r="86" spans="2:65" s="1" customFormat="1">
      <c r="B86" s="42"/>
      <c r="C86" s="66" t="s">
        <v>27</v>
      </c>
      <c r="D86" s="64"/>
      <c r="E86" s="64"/>
      <c r="F86" s="178" t="str">
        <f>E19</f>
        <v xml:space="preserve"> </v>
      </c>
      <c r="G86" s="64"/>
      <c r="H86" s="64"/>
      <c r="I86" s="179" t="s">
        <v>32</v>
      </c>
      <c r="J86" s="178" t="str">
        <f>E25</f>
        <v xml:space="preserve"> </v>
      </c>
      <c r="K86" s="64"/>
      <c r="L86" s="62"/>
    </row>
    <row r="87" spans="2:65" s="1" customFormat="1" ht="14.45" customHeight="1">
      <c r="B87" s="42"/>
      <c r="C87" s="66" t="s">
        <v>30</v>
      </c>
      <c r="D87" s="64"/>
      <c r="E87" s="64"/>
      <c r="F87" s="178" t="str">
        <f>IF(E22="","",E22)</f>
        <v/>
      </c>
      <c r="G87" s="64"/>
      <c r="H87" s="64"/>
      <c r="I87" s="175"/>
      <c r="J87" s="64"/>
      <c r="K87" s="64"/>
      <c r="L87" s="62"/>
    </row>
    <row r="88" spans="2:65" s="1" customFormat="1" ht="10.3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5" s="10" customFormat="1" ht="29.25" customHeight="1">
      <c r="B89" s="180"/>
      <c r="C89" s="181" t="s">
        <v>346</v>
      </c>
      <c r="D89" s="182" t="s">
        <v>55</v>
      </c>
      <c r="E89" s="182" t="s">
        <v>51</v>
      </c>
      <c r="F89" s="182" t="s">
        <v>347</v>
      </c>
      <c r="G89" s="182" t="s">
        <v>348</v>
      </c>
      <c r="H89" s="182" t="s">
        <v>349</v>
      </c>
      <c r="I89" s="183" t="s">
        <v>350</v>
      </c>
      <c r="J89" s="182" t="s">
        <v>317</v>
      </c>
      <c r="K89" s="184" t="s">
        <v>351</v>
      </c>
      <c r="L89" s="185"/>
      <c r="M89" s="82" t="s">
        <v>352</v>
      </c>
      <c r="N89" s="83" t="s">
        <v>40</v>
      </c>
      <c r="O89" s="83" t="s">
        <v>353</v>
      </c>
      <c r="P89" s="83" t="s">
        <v>354</v>
      </c>
      <c r="Q89" s="83" t="s">
        <v>355</v>
      </c>
      <c r="R89" s="83" t="s">
        <v>356</v>
      </c>
      <c r="S89" s="83" t="s">
        <v>357</v>
      </c>
      <c r="T89" s="84" t="s">
        <v>358</v>
      </c>
    </row>
    <row r="90" spans="2:65" s="1" customFormat="1" ht="29.25" customHeight="1">
      <c r="B90" s="42"/>
      <c r="C90" s="88" t="s">
        <v>318</v>
      </c>
      <c r="D90" s="64"/>
      <c r="E90" s="64"/>
      <c r="F90" s="64"/>
      <c r="G90" s="64"/>
      <c r="H90" s="64"/>
      <c r="I90" s="175"/>
      <c r="J90" s="186">
        <f>BK90</f>
        <v>0</v>
      </c>
      <c r="K90" s="64"/>
      <c r="L90" s="62"/>
      <c r="M90" s="85"/>
      <c r="N90" s="86"/>
      <c r="O90" s="86"/>
      <c r="P90" s="187">
        <f>P91</f>
        <v>0</v>
      </c>
      <c r="Q90" s="86"/>
      <c r="R90" s="187">
        <f>R91</f>
        <v>0</v>
      </c>
      <c r="S90" s="86"/>
      <c r="T90" s="188">
        <f>T91</f>
        <v>0</v>
      </c>
      <c r="AT90" s="25" t="s">
        <v>69</v>
      </c>
      <c r="AU90" s="25" t="s">
        <v>319</v>
      </c>
      <c r="BK90" s="189">
        <f>BK91</f>
        <v>0</v>
      </c>
    </row>
    <row r="91" spans="2:65" s="11" customFormat="1" ht="37.35" customHeight="1">
      <c r="B91" s="190"/>
      <c r="C91" s="191"/>
      <c r="D91" s="192" t="s">
        <v>69</v>
      </c>
      <c r="E91" s="193" t="s">
        <v>952</v>
      </c>
      <c r="F91" s="193" t="s">
        <v>3996</v>
      </c>
      <c r="G91" s="191"/>
      <c r="H91" s="191"/>
      <c r="I91" s="194"/>
      <c r="J91" s="195">
        <f>BK91</f>
        <v>0</v>
      </c>
      <c r="K91" s="191"/>
      <c r="L91" s="196"/>
      <c r="M91" s="197"/>
      <c r="N91" s="198"/>
      <c r="O91" s="198"/>
      <c r="P91" s="199">
        <f>P92</f>
        <v>0</v>
      </c>
      <c r="Q91" s="198"/>
      <c r="R91" s="199">
        <f>R92</f>
        <v>0</v>
      </c>
      <c r="S91" s="198"/>
      <c r="T91" s="200">
        <f>T92</f>
        <v>0</v>
      </c>
      <c r="AR91" s="201" t="s">
        <v>87</v>
      </c>
      <c r="AT91" s="202" t="s">
        <v>69</v>
      </c>
      <c r="AU91" s="202" t="s">
        <v>70</v>
      </c>
      <c r="AY91" s="201" t="s">
        <v>361</v>
      </c>
      <c r="BK91" s="203">
        <f>BK92</f>
        <v>0</v>
      </c>
    </row>
    <row r="92" spans="2:65" s="11" customFormat="1" ht="19.899999999999999" customHeight="1">
      <c r="B92" s="190"/>
      <c r="C92" s="191"/>
      <c r="D92" s="204" t="s">
        <v>69</v>
      </c>
      <c r="E92" s="205" t="s">
        <v>3997</v>
      </c>
      <c r="F92" s="205" t="s">
        <v>3998</v>
      </c>
      <c r="G92" s="191"/>
      <c r="H92" s="191"/>
      <c r="I92" s="194"/>
      <c r="J92" s="206">
        <f>BK92</f>
        <v>0</v>
      </c>
      <c r="K92" s="191"/>
      <c r="L92" s="196"/>
      <c r="M92" s="197"/>
      <c r="N92" s="198"/>
      <c r="O92" s="198"/>
      <c r="P92" s="199">
        <f>SUM(P93:P96)</f>
        <v>0</v>
      </c>
      <c r="Q92" s="198"/>
      <c r="R92" s="199">
        <f>SUM(R93:R96)</f>
        <v>0</v>
      </c>
      <c r="S92" s="198"/>
      <c r="T92" s="200">
        <f>SUM(T93:T96)</f>
        <v>0</v>
      </c>
      <c r="AR92" s="201" t="s">
        <v>87</v>
      </c>
      <c r="AT92" s="202" t="s">
        <v>69</v>
      </c>
      <c r="AU92" s="202" t="s">
        <v>77</v>
      </c>
      <c r="AY92" s="201" t="s">
        <v>361</v>
      </c>
      <c r="BK92" s="203">
        <f>SUM(BK93:BK96)</f>
        <v>0</v>
      </c>
    </row>
    <row r="93" spans="2:65" s="1" customFormat="1" ht="22.5" customHeight="1">
      <c r="B93" s="42"/>
      <c r="C93" s="207" t="s">
        <v>77</v>
      </c>
      <c r="D93" s="207" t="s">
        <v>363</v>
      </c>
      <c r="E93" s="208" t="s">
        <v>3999</v>
      </c>
      <c r="F93" s="209" t="s">
        <v>4000</v>
      </c>
      <c r="G93" s="210" t="s">
        <v>685</v>
      </c>
      <c r="H93" s="211">
        <v>15</v>
      </c>
      <c r="I93" s="212"/>
      <c r="J93" s="213">
        <f>ROUND(I93*H93,2)</f>
        <v>0</v>
      </c>
      <c r="K93" s="209" t="s">
        <v>21</v>
      </c>
      <c r="L93" s="62"/>
      <c r="M93" s="214" t="s">
        <v>21</v>
      </c>
      <c r="N93" s="215" t="s">
        <v>41</v>
      </c>
      <c r="O93" s="43"/>
      <c r="P93" s="216">
        <f>O93*H93</f>
        <v>0</v>
      </c>
      <c r="Q93" s="216">
        <v>0</v>
      </c>
      <c r="R93" s="216">
        <f>Q93*H93</f>
        <v>0</v>
      </c>
      <c r="S93" s="216">
        <v>0</v>
      </c>
      <c r="T93" s="217">
        <f>S93*H93</f>
        <v>0</v>
      </c>
      <c r="AR93" s="25" t="s">
        <v>820</v>
      </c>
      <c r="AT93" s="25" t="s">
        <v>363</v>
      </c>
      <c r="AU93" s="25" t="s">
        <v>79</v>
      </c>
      <c r="AY93" s="25" t="s">
        <v>361</v>
      </c>
      <c r="BE93" s="218">
        <f>IF(N93="základní",J93,0)</f>
        <v>0</v>
      </c>
      <c r="BF93" s="218">
        <f>IF(N93="snížená",J93,0)</f>
        <v>0</v>
      </c>
      <c r="BG93" s="218">
        <f>IF(N93="zákl. přenesená",J93,0)</f>
        <v>0</v>
      </c>
      <c r="BH93" s="218">
        <f>IF(N93="sníž. přenesená",J93,0)</f>
        <v>0</v>
      </c>
      <c r="BI93" s="218">
        <f>IF(N93="nulová",J93,0)</f>
        <v>0</v>
      </c>
      <c r="BJ93" s="25" t="s">
        <v>77</v>
      </c>
      <c r="BK93" s="218">
        <f>ROUND(I93*H93,2)</f>
        <v>0</v>
      </c>
      <c r="BL93" s="25" t="s">
        <v>820</v>
      </c>
      <c r="BM93" s="25" t="s">
        <v>4001</v>
      </c>
    </row>
    <row r="94" spans="2:65" s="1" customFormat="1" ht="13.5">
      <c r="B94" s="42"/>
      <c r="C94" s="64"/>
      <c r="D94" s="219" t="s">
        <v>369</v>
      </c>
      <c r="E94" s="64"/>
      <c r="F94" s="220" t="s">
        <v>4002</v>
      </c>
      <c r="G94" s="64"/>
      <c r="H94" s="64"/>
      <c r="I94" s="175"/>
      <c r="J94" s="64"/>
      <c r="K94" s="64"/>
      <c r="L94" s="62"/>
      <c r="M94" s="221"/>
      <c r="N94" s="43"/>
      <c r="O94" s="43"/>
      <c r="P94" s="43"/>
      <c r="Q94" s="43"/>
      <c r="R94" s="43"/>
      <c r="S94" s="43"/>
      <c r="T94" s="79"/>
      <c r="AT94" s="25" t="s">
        <v>369</v>
      </c>
      <c r="AU94" s="25" t="s">
        <v>79</v>
      </c>
    </row>
    <row r="95" spans="2:65" s="12" customFormat="1" ht="13.5">
      <c r="B95" s="222"/>
      <c r="C95" s="223"/>
      <c r="D95" s="219" t="s">
        <v>371</v>
      </c>
      <c r="E95" s="224" t="s">
        <v>21</v>
      </c>
      <c r="F95" s="225" t="s">
        <v>3916</v>
      </c>
      <c r="G95" s="223"/>
      <c r="H95" s="226" t="s">
        <v>21</v>
      </c>
      <c r="I95" s="227"/>
      <c r="J95" s="223"/>
      <c r="K95" s="223"/>
      <c r="L95" s="228"/>
      <c r="M95" s="229"/>
      <c r="N95" s="230"/>
      <c r="O95" s="230"/>
      <c r="P95" s="230"/>
      <c r="Q95" s="230"/>
      <c r="R95" s="230"/>
      <c r="S95" s="230"/>
      <c r="T95" s="231"/>
      <c r="AT95" s="232" t="s">
        <v>371</v>
      </c>
      <c r="AU95" s="232" t="s">
        <v>79</v>
      </c>
      <c r="AV95" s="12" t="s">
        <v>77</v>
      </c>
      <c r="AW95" s="12" t="s">
        <v>33</v>
      </c>
      <c r="AX95" s="12" t="s">
        <v>70</v>
      </c>
      <c r="AY95" s="232" t="s">
        <v>361</v>
      </c>
    </row>
    <row r="96" spans="2:65" s="13" customFormat="1" ht="13.5">
      <c r="B96" s="233"/>
      <c r="C96" s="234"/>
      <c r="D96" s="219" t="s">
        <v>371</v>
      </c>
      <c r="E96" s="245" t="s">
        <v>21</v>
      </c>
      <c r="F96" s="246" t="s">
        <v>10</v>
      </c>
      <c r="G96" s="234"/>
      <c r="H96" s="247">
        <v>15</v>
      </c>
      <c r="I96" s="239"/>
      <c r="J96" s="234"/>
      <c r="K96" s="234"/>
      <c r="L96" s="240"/>
      <c r="M96" s="286"/>
      <c r="N96" s="287"/>
      <c r="O96" s="287"/>
      <c r="P96" s="287"/>
      <c r="Q96" s="287"/>
      <c r="R96" s="287"/>
      <c r="S96" s="287"/>
      <c r="T96" s="288"/>
      <c r="AT96" s="244" t="s">
        <v>371</v>
      </c>
      <c r="AU96" s="244" t="s">
        <v>79</v>
      </c>
      <c r="AV96" s="13" t="s">
        <v>79</v>
      </c>
      <c r="AW96" s="13" t="s">
        <v>33</v>
      </c>
      <c r="AX96" s="13" t="s">
        <v>77</v>
      </c>
      <c r="AY96" s="244" t="s">
        <v>361</v>
      </c>
    </row>
    <row r="97" spans="2:12" s="1" customFormat="1" ht="6.95" customHeight="1">
      <c r="B97" s="57"/>
      <c r="C97" s="58"/>
      <c r="D97" s="58"/>
      <c r="E97" s="58"/>
      <c r="F97" s="58"/>
      <c r="G97" s="58"/>
      <c r="H97" s="58"/>
      <c r="I97" s="151"/>
      <c r="J97" s="58"/>
      <c r="K97" s="58"/>
      <c r="L97" s="62"/>
    </row>
  </sheetData>
  <sheetProtection algorithmName="SHA-512" hashValue="8gxjlOtXQnpppDg4GqHgJy4Lpr19oTlRcL7zFGNCf6CrZOaRWUfg9OYovx3PQhs0WZdtVvFm6pyKn2+Vlnvtzw==" saltValue="5qy2+cTJP54MPrnFk+E4VQ==" spinCount="100000" sheet="1" objects="1" scenarios="1" formatCells="0" formatColumns="0" formatRows="0" sort="0" autoFilter="0"/>
  <autoFilter ref="C89:K96" xr:uid="{00000000-0009-0000-0000-000015000000}"/>
  <mergeCells count="15">
    <mergeCell ref="E80:H80"/>
    <mergeCell ref="E78:H78"/>
    <mergeCell ref="E82:H82"/>
    <mergeCell ref="G1:H1"/>
    <mergeCell ref="L2:V2"/>
    <mergeCell ref="E49:H49"/>
    <mergeCell ref="E53:H53"/>
    <mergeCell ref="E51:H51"/>
    <mergeCell ref="E55:H55"/>
    <mergeCell ref="E76:H76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500-000000000000}"/>
    <hyperlink ref="G1:H1" location="C62" display="2) Rekapitulace" xr:uid="{00000000-0004-0000-1500-000001000000}"/>
    <hyperlink ref="J1" location="C89" display="3) Soupis prací" xr:uid="{00000000-0004-0000-1500-000002000000}"/>
    <hyperlink ref="L1:V1" location="'Rekapitulace stavby'!C2" display="Rekapitulace stavby" xr:uid="{00000000-0004-0000-15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BR97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169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3754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4003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ROUND(J90,2)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ROUND(SUM(BE90:BE96), 2)</f>
        <v>0</v>
      </c>
      <c r="G34" s="43"/>
      <c r="H34" s="43"/>
      <c r="I34" s="143">
        <v>0.21</v>
      </c>
      <c r="J34" s="142">
        <f>ROUND(ROUND((SUM(BE90:BE96)),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ROUND(SUM(BF90:BF96), 2)</f>
        <v>0</v>
      </c>
      <c r="G35" s="43"/>
      <c r="H35" s="43"/>
      <c r="I35" s="143">
        <v>0.15</v>
      </c>
      <c r="J35" s="142">
        <f>ROUND(ROUND((SUM(BF90:BF96)),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ROUND(SUM(BG90:BG96),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ROUND(SUM(BH90:BH96),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ROUND(SUM(BI90:BI96),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3754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DO10 - Přípojka plynovod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J90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3994</v>
      </c>
      <c r="E65" s="164"/>
      <c r="F65" s="164"/>
      <c r="G65" s="164"/>
      <c r="H65" s="164"/>
      <c r="I65" s="165"/>
      <c r="J65" s="166">
        <f>J91</f>
        <v>0</v>
      </c>
      <c r="K65" s="167"/>
    </row>
    <row r="66" spans="2:12" s="9" customFormat="1" ht="19.899999999999999" customHeight="1">
      <c r="B66" s="168"/>
      <c r="C66" s="169"/>
      <c r="D66" s="170" t="s">
        <v>4004</v>
      </c>
      <c r="E66" s="171"/>
      <c r="F66" s="171"/>
      <c r="G66" s="171"/>
      <c r="H66" s="171"/>
      <c r="I66" s="172"/>
      <c r="J66" s="173">
        <f>J92</f>
        <v>0</v>
      </c>
      <c r="K66" s="174"/>
    </row>
    <row r="67" spans="2:12" s="1" customFormat="1" ht="21.75" customHeight="1">
      <c r="B67" s="42"/>
      <c r="C67" s="43"/>
      <c r="D67" s="43"/>
      <c r="E67" s="43"/>
      <c r="F67" s="43"/>
      <c r="G67" s="43"/>
      <c r="H67" s="43"/>
      <c r="I67" s="129"/>
      <c r="J67" s="43"/>
      <c r="K67" s="46"/>
    </row>
    <row r="68" spans="2:12" s="1" customFormat="1" ht="6.95" customHeight="1">
      <c r="B68" s="57"/>
      <c r="C68" s="58"/>
      <c r="D68" s="58"/>
      <c r="E68" s="58"/>
      <c r="F68" s="58"/>
      <c r="G68" s="58"/>
      <c r="H68" s="58"/>
      <c r="I68" s="151"/>
      <c r="J68" s="58"/>
      <c r="K68" s="59"/>
    </row>
    <row r="72" spans="2:12" s="1" customFormat="1" ht="6.95" customHeight="1">
      <c r="B72" s="60"/>
      <c r="C72" s="61"/>
      <c r="D72" s="61"/>
      <c r="E72" s="61"/>
      <c r="F72" s="61"/>
      <c r="G72" s="61"/>
      <c r="H72" s="61"/>
      <c r="I72" s="154"/>
      <c r="J72" s="61"/>
      <c r="K72" s="61"/>
      <c r="L72" s="62"/>
    </row>
    <row r="73" spans="2:12" s="1" customFormat="1" ht="36.950000000000003" customHeight="1">
      <c r="B73" s="42"/>
      <c r="C73" s="63" t="s">
        <v>345</v>
      </c>
      <c r="D73" s="64"/>
      <c r="E73" s="64"/>
      <c r="F73" s="64"/>
      <c r="G73" s="64"/>
      <c r="H73" s="64"/>
      <c r="I73" s="175"/>
      <c r="J73" s="64"/>
      <c r="K73" s="64"/>
      <c r="L73" s="62"/>
    </row>
    <row r="74" spans="2:12" s="1" customFormat="1" ht="6.95" customHeight="1">
      <c r="B74" s="42"/>
      <c r="C74" s="64"/>
      <c r="D74" s="64"/>
      <c r="E74" s="64"/>
      <c r="F74" s="64"/>
      <c r="G74" s="64"/>
      <c r="H74" s="64"/>
      <c r="I74" s="175"/>
      <c r="J74" s="64"/>
      <c r="K74" s="64"/>
      <c r="L74" s="62"/>
    </row>
    <row r="75" spans="2:12" s="1" customFormat="1" ht="14.45" customHeight="1">
      <c r="B75" s="42"/>
      <c r="C75" s="66" t="s">
        <v>18</v>
      </c>
      <c r="D75" s="64"/>
      <c r="E75" s="64"/>
      <c r="F75" s="64"/>
      <c r="G75" s="64"/>
      <c r="H75" s="64"/>
      <c r="I75" s="175"/>
      <c r="J75" s="64"/>
      <c r="K75" s="64"/>
      <c r="L75" s="62"/>
    </row>
    <row r="76" spans="2:12" s="1" customFormat="1" ht="22.5" customHeight="1">
      <c r="B76" s="42"/>
      <c r="C76" s="64"/>
      <c r="D76" s="64"/>
      <c r="E76" s="423" t="str">
        <f>E7</f>
        <v>Transformace ÚSP pro mládež Kvasiny – výstavba v lokalitě Kostelec nad Orlicí 2</v>
      </c>
      <c r="F76" s="424"/>
      <c r="G76" s="424"/>
      <c r="H76" s="424"/>
      <c r="I76" s="175"/>
      <c r="J76" s="64"/>
      <c r="K76" s="64"/>
      <c r="L76" s="62"/>
    </row>
    <row r="77" spans="2:12">
      <c r="B77" s="29"/>
      <c r="C77" s="66" t="s">
        <v>237</v>
      </c>
      <c r="D77" s="176"/>
      <c r="E77" s="176"/>
      <c r="F77" s="176"/>
      <c r="G77" s="176"/>
      <c r="H77" s="176"/>
      <c r="J77" s="176"/>
      <c r="K77" s="176"/>
      <c r="L77" s="177"/>
    </row>
    <row r="78" spans="2:12" ht="22.5" customHeight="1">
      <c r="B78" s="29"/>
      <c r="C78" s="176"/>
      <c r="D78" s="176"/>
      <c r="E78" s="423" t="s">
        <v>3753</v>
      </c>
      <c r="F78" s="427"/>
      <c r="G78" s="427"/>
      <c r="H78" s="427"/>
      <c r="J78" s="176"/>
      <c r="K78" s="176"/>
      <c r="L78" s="177"/>
    </row>
    <row r="79" spans="2:12">
      <c r="B79" s="29"/>
      <c r="C79" s="66" t="s">
        <v>243</v>
      </c>
      <c r="D79" s="176"/>
      <c r="E79" s="176"/>
      <c r="F79" s="176"/>
      <c r="G79" s="176"/>
      <c r="H79" s="176"/>
      <c r="J79" s="176"/>
      <c r="K79" s="176"/>
      <c r="L79" s="177"/>
    </row>
    <row r="80" spans="2:12" s="1" customFormat="1" ht="22.5" customHeight="1">
      <c r="B80" s="42"/>
      <c r="C80" s="64"/>
      <c r="D80" s="64"/>
      <c r="E80" s="425" t="s">
        <v>3754</v>
      </c>
      <c r="F80" s="426"/>
      <c r="G80" s="426"/>
      <c r="H80" s="426"/>
      <c r="I80" s="175"/>
      <c r="J80" s="64"/>
      <c r="K80" s="64"/>
      <c r="L80" s="62"/>
    </row>
    <row r="81" spans="2:65" s="1" customFormat="1" ht="14.45" customHeight="1">
      <c r="B81" s="42"/>
      <c r="C81" s="66" t="s">
        <v>248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65" s="1" customFormat="1" ht="23.25" customHeight="1">
      <c r="B82" s="42"/>
      <c r="C82" s="64"/>
      <c r="D82" s="64"/>
      <c r="E82" s="394" t="str">
        <f>E13</f>
        <v>DO10 - Přípojka plynovod</v>
      </c>
      <c r="F82" s="426"/>
      <c r="G82" s="426"/>
      <c r="H82" s="426"/>
      <c r="I82" s="175"/>
      <c r="J82" s="64"/>
      <c r="K82" s="64"/>
      <c r="L82" s="62"/>
    </row>
    <row r="83" spans="2:65" s="1" customFormat="1" ht="6.95" customHeight="1">
      <c r="B83" s="42"/>
      <c r="C83" s="64"/>
      <c r="D83" s="64"/>
      <c r="E83" s="64"/>
      <c r="F83" s="64"/>
      <c r="G83" s="64"/>
      <c r="H83" s="64"/>
      <c r="I83" s="175"/>
      <c r="J83" s="64"/>
      <c r="K83" s="64"/>
      <c r="L83" s="62"/>
    </row>
    <row r="84" spans="2:65" s="1" customFormat="1" ht="18" customHeight="1">
      <c r="B84" s="42"/>
      <c r="C84" s="66" t="s">
        <v>23</v>
      </c>
      <c r="D84" s="64"/>
      <c r="E84" s="64"/>
      <c r="F84" s="178" t="str">
        <f>F16</f>
        <v xml:space="preserve"> </v>
      </c>
      <c r="G84" s="64"/>
      <c r="H84" s="64"/>
      <c r="I84" s="179" t="s">
        <v>25</v>
      </c>
      <c r="J84" s="74" t="str">
        <f>IF(J16="","",J16)</f>
        <v>11. 5. 2017</v>
      </c>
      <c r="K84" s="64"/>
      <c r="L84" s="62"/>
    </row>
    <row r="85" spans="2:65" s="1" customFormat="1" ht="6.95" customHeight="1">
      <c r="B85" s="42"/>
      <c r="C85" s="64"/>
      <c r="D85" s="64"/>
      <c r="E85" s="64"/>
      <c r="F85" s="64"/>
      <c r="G85" s="64"/>
      <c r="H85" s="64"/>
      <c r="I85" s="175"/>
      <c r="J85" s="64"/>
      <c r="K85" s="64"/>
      <c r="L85" s="62"/>
    </row>
    <row r="86" spans="2:65" s="1" customFormat="1">
      <c r="B86" s="42"/>
      <c r="C86" s="66" t="s">
        <v>27</v>
      </c>
      <c r="D86" s="64"/>
      <c r="E86" s="64"/>
      <c r="F86" s="178" t="str">
        <f>E19</f>
        <v xml:space="preserve"> </v>
      </c>
      <c r="G86" s="64"/>
      <c r="H86" s="64"/>
      <c r="I86" s="179" t="s">
        <v>32</v>
      </c>
      <c r="J86" s="178" t="str">
        <f>E25</f>
        <v xml:space="preserve"> </v>
      </c>
      <c r="K86" s="64"/>
      <c r="L86" s="62"/>
    </row>
    <row r="87" spans="2:65" s="1" customFormat="1" ht="14.45" customHeight="1">
      <c r="B87" s="42"/>
      <c r="C87" s="66" t="s">
        <v>30</v>
      </c>
      <c r="D87" s="64"/>
      <c r="E87" s="64"/>
      <c r="F87" s="178" t="str">
        <f>IF(E22="","",E22)</f>
        <v/>
      </c>
      <c r="G87" s="64"/>
      <c r="H87" s="64"/>
      <c r="I87" s="175"/>
      <c r="J87" s="64"/>
      <c r="K87" s="64"/>
      <c r="L87" s="62"/>
    </row>
    <row r="88" spans="2:65" s="1" customFormat="1" ht="10.3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5" s="10" customFormat="1" ht="29.25" customHeight="1">
      <c r="B89" s="180"/>
      <c r="C89" s="181" t="s">
        <v>346</v>
      </c>
      <c r="D89" s="182" t="s">
        <v>55</v>
      </c>
      <c r="E89" s="182" t="s">
        <v>51</v>
      </c>
      <c r="F89" s="182" t="s">
        <v>347</v>
      </c>
      <c r="G89" s="182" t="s">
        <v>348</v>
      </c>
      <c r="H89" s="182" t="s">
        <v>349</v>
      </c>
      <c r="I89" s="183" t="s">
        <v>350</v>
      </c>
      <c r="J89" s="182" t="s">
        <v>317</v>
      </c>
      <c r="K89" s="184" t="s">
        <v>351</v>
      </c>
      <c r="L89" s="185"/>
      <c r="M89" s="82" t="s">
        <v>352</v>
      </c>
      <c r="N89" s="83" t="s">
        <v>40</v>
      </c>
      <c r="O89" s="83" t="s">
        <v>353</v>
      </c>
      <c r="P89" s="83" t="s">
        <v>354</v>
      </c>
      <c r="Q89" s="83" t="s">
        <v>355</v>
      </c>
      <c r="R89" s="83" t="s">
        <v>356</v>
      </c>
      <c r="S89" s="83" t="s">
        <v>357</v>
      </c>
      <c r="T89" s="84" t="s">
        <v>358</v>
      </c>
    </row>
    <row r="90" spans="2:65" s="1" customFormat="1" ht="29.25" customHeight="1">
      <c r="B90" s="42"/>
      <c r="C90" s="88" t="s">
        <v>318</v>
      </c>
      <c r="D90" s="64"/>
      <c r="E90" s="64"/>
      <c r="F90" s="64"/>
      <c r="G90" s="64"/>
      <c r="H90" s="64"/>
      <c r="I90" s="175"/>
      <c r="J90" s="186">
        <f>BK90</f>
        <v>0</v>
      </c>
      <c r="K90" s="64"/>
      <c r="L90" s="62"/>
      <c r="M90" s="85"/>
      <c r="N90" s="86"/>
      <c r="O90" s="86"/>
      <c r="P90" s="187">
        <f>P91</f>
        <v>0</v>
      </c>
      <c r="Q90" s="86"/>
      <c r="R90" s="187">
        <f>R91</f>
        <v>0</v>
      </c>
      <c r="S90" s="86"/>
      <c r="T90" s="188">
        <f>T91</f>
        <v>0</v>
      </c>
      <c r="AT90" s="25" t="s">
        <v>69</v>
      </c>
      <c r="AU90" s="25" t="s">
        <v>319</v>
      </c>
      <c r="BK90" s="189">
        <f>BK91</f>
        <v>0</v>
      </c>
    </row>
    <row r="91" spans="2:65" s="11" customFormat="1" ht="37.35" customHeight="1">
      <c r="B91" s="190"/>
      <c r="C91" s="191"/>
      <c r="D91" s="192" t="s">
        <v>69</v>
      </c>
      <c r="E91" s="193" t="s">
        <v>952</v>
      </c>
      <c r="F91" s="193" t="s">
        <v>3996</v>
      </c>
      <c r="G91" s="191"/>
      <c r="H91" s="191"/>
      <c r="I91" s="194"/>
      <c r="J91" s="195">
        <f>BK91</f>
        <v>0</v>
      </c>
      <c r="K91" s="191"/>
      <c r="L91" s="196"/>
      <c r="M91" s="197"/>
      <c r="N91" s="198"/>
      <c r="O91" s="198"/>
      <c r="P91" s="199">
        <f>P92</f>
        <v>0</v>
      </c>
      <c r="Q91" s="198"/>
      <c r="R91" s="199">
        <f>R92</f>
        <v>0</v>
      </c>
      <c r="S91" s="198"/>
      <c r="T91" s="200">
        <f>T92</f>
        <v>0</v>
      </c>
      <c r="AR91" s="201" t="s">
        <v>87</v>
      </c>
      <c r="AT91" s="202" t="s">
        <v>69</v>
      </c>
      <c r="AU91" s="202" t="s">
        <v>70</v>
      </c>
      <c r="AY91" s="201" t="s">
        <v>361</v>
      </c>
      <c r="BK91" s="203">
        <f>BK92</f>
        <v>0</v>
      </c>
    </row>
    <row r="92" spans="2:65" s="11" customFormat="1" ht="19.899999999999999" customHeight="1">
      <c r="B92" s="190"/>
      <c r="C92" s="191"/>
      <c r="D92" s="204" t="s">
        <v>69</v>
      </c>
      <c r="E92" s="205" t="s">
        <v>4005</v>
      </c>
      <c r="F92" s="205" t="s">
        <v>4006</v>
      </c>
      <c r="G92" s="191"/>
      <c r="H92" s="191"/>
      <c r="I92" s="194"/>
      <c r="J92" s="206">
        <f>BK92</f>
        <v>0</v>
      </c>
      <c r="K92" s="191"/>
      <c r="L92" s="196"/>
      <c r="M92" s="197"/>
      <c r="N92" s="198"/>
      <c r="O92" s="198"/>
      <c r="P92" s="199">
        <f>SUM(P93:P96)</f>
        <v>0</v>
      </c>
      <c r="Q92" s="198"/>
      <c r="R92" s="199">
        <f>SUM(R93:R96)</f>
        <v>0</v>
      </c>
      <c r="S92" s="198"/>
      <c r="T92" s="200">
        <f>SUM(T93:T96)</f>
        <v>0</v>
      </c>
      <c r="AR92" s="201" t="s">
        <v>87</v>
      </c>
      <c r="AT92" s="202" t="s">
        <v>69</v>
      </c>
      <c r="AU92" s="202" t="s">
        <v>77</v>
      </c>
      <c r="AY92" s="201" t="s">
        <v>361</v>
      </c>
      <c r="BK92" s="203">
        <f>SUM(BK93:BK96)</f>
        <v>0</v>
      </c>
    </row>
    <row r="93" spans="2:65" s="1" customFormat="1" ht="31.5" customHeight="1">
      <c r="B93" s="42"/>
      <c r="C93" s="207" t="s">
        <v>77</v>
      </c>
      <c r="D93" s="207" t="s">
        <v>363</v>
      </c>
      <c r="E93" s="208" t="s">
        <v>4007</v>
      </c>
      <c r="F93" s="209" t="s">
        <v>4008</v>
      </c>
      <c r="G93" s="210" t="s">
        <v>685</v>
      </c>
      <c r="H93" s="211">
        <v>2.5</v>
      </c>
      <c r="I93" s="212"/>
      <c r="J93" s="213">
        <f>ROUND(I93*H93,2)</f>
        <v>0</v>
      </c>
      <c r="K93" s="209" t="s">
        <v>21</v>
      </c>
      <c r="L93" s="62"/>
      <c r="M93" s="214" t="s">
        <v>21</v>
      </c>
      <c r="N93" s="215" t="s">
        <v>41</v>
      </c>
      <c r="O93" s="43"/>
      <c r="P93" s="216">
        <f>O93*H93</f>
        <v>0</v>
      </c>
      <c r="Q93" s="216">
        <v>0</v>
      </c>
      <c r="R93" s="216">
        <f>Q93*H93</f>
        <v>0</v>
      </c>
      <c r="S93" s="216">
        <v>0</v>
      </c>
      <c r="T93" s="217">
        <f>S93*H93</f>
        <v>0</v>
      </c>
      <c r="AR93" s="25" t="s">
        <v>820</v>
      </c>
      <c r="AT93" s="25" t="s">
        <v>363</v>
      </c>
      <c r="AU93" s="25" t="s">
        <v>79</v>
      </c>
      <c r="AY93" s="25" t="s">
        <v>361</v>
      </c>
      <c r="BE93" s="218">
        <f>IF(N93="základní",J93,0)</f>
        <v>0</v>
      </c>
      <c r="BF93" s="218">
        <f>IF(N93="snížená",J93,0)</f>
        <v>0</v>
      </c>
      <c r="BG93" s="218">
        <f>IF(N93="zákl. přenesená",J93,0)</f>
        <v>0</v>
      </c>
      <c r="BH93" s="218">
        <f>IF(N93="sníž. přenesená",J93,0)</f>
        <v>0</v>
      </c>
      <c r="BI93" s="218">
        <f>IF(N93="nulová",J93,0)</f>
        <v>0</v>
      </c>
      <c r="BJ93" s="25" t="s">
        <v>77</v>
      </c>
      <c r="BK93" s="218">
        <f>ROUND(I93*H93,2)</f>
        <v>0</v>
      </c>
      <c r="BL93" s="25" t="s">
        <v>820</v>
      </c>
      <c r="BM93" s="25" t="s">
        <v>4009</v>
      </c>
    </row>
    <row r="94" spans="2:65" s="1" customFormat="1" ht="27">
      <c r="B94" s="42"/>
      <c r="C94" s="64"/>
      <c r="D94" s="219" t="s">
        <v>369</v>
      </c>
      <c r="E94" s="64"/>
      <c r="F94" s="220" t="s">
        <v>4010</v>
      </c>
      <c r="G94" s="64"/>
      <c r="H94" s="64"/>
      <c r="I94" s="175"/>
      <c r="J94" s="64"/>
      <c r="K94" s="64"/>
      <c r="L94" s="62"/>
      <c r="M94" s="221"/>
      <c r="N94" s="43"/>
      <c r="O94" s="43"/>
      <c r="P94" s="43"/>
      <c r="Q94" s="43"/>
      <c r="R94" s="43"/>
      <c r="S94" s="43"/>
      <c r="T94" s="79"/>
      <c r="AT94" s="25" t="s">
        <v>369</v>
      </c>
      <c r="AU94" s="25" t="s">
        <v>79</v>
      </c>
    </row>
    <row r="95" spans="2:65" s="12" customFormat="1" ht="13.5">
      <c r="B95" s="222"/>
      <c r="C95" s="223"/>
      <c r="D95" s="219" t="s">
        <v>371</v>
      </c>
      <c r="E95" s="224" t="s">
        <v>21</v>
      </c>
      <c r="F95" s="225" t="s">
        <v>3916</v>
      </c>
      <c r="G95" s="223"/>
      <c r="H95" s="226" t="s">
        <v>21</v>
      </c>
      <c r="I95" s="227"/>
      <c r="J95" s="223"/>
      <c r="K95" s="223"/>
      <c r="L95" s="228"/>
      <c r="M95" s="229"/>
      <c r="N95" s="230"/>
      <c r="O95" s="230"/>
      <c r="P95" s="230"/>
      <c r="Q95" s="230"/>
      <c r="R95" s="230"/>
      <c r="S95" s="230"/>
      <c r="T95" s="231"/>
      <c r="AT95" s="232" t="s">
        <v>371</v>
      </c>
      <c r="AU95" s="232" t="s">
        <v>79</v>
      </c>
      <c r="AV95" s="12" t="s">
        <v>77</v>
      </c>
      <c r="AW95" s="12" t="s">
        <v>33</v>
      </c>
      <c r="AX95" s="12" t="s">
        <v>70</v>
      </c>
      <c r="AY95" s="232" t="s">
        <v>361</v>
      </c>
    </row>
    <row r="96" spans="2:65" s="13" customFormat="1" ht="13.5">
      <c r="B96" s="233"/>
      <c r="C96" s="234"/>
      <c r="D96" s="219" t="s">
        <v>371</v>
      </c>
      <c r="E96" s="245" t="s">
        <v>21</v>
      </c>
      <c r="F96" s="246" t="s">
        <v>4011</v>
      </c>
      <c r="G96" s="234"/>
      <c r="H96" s="247">
        <v>2.5</v>
      </c>
      <c r="I96" s="239"/>
      <c r="J96" s="234"/>
      <c r="K96" s="234"/>
      <c r="L96" s="240"/>
      <c r="M96" s="286"/>
      <c r="N96" s="287"/>
      <c r="O96" s="287"/>
      <c r="P96" s="287"/>
      <c r="Q96" s="287"/>
      <c r="R96" s="287"/>
      <c r="S96" s="287"/>
      <c r="T96" s="288"/>
      <c r="AT96" s="244" t="s">
        <v>371</v>
      </c>
      <c r="AU96" s="244" t="s">
        <v>79</v>
      </c>
      <c r="AV96" s="13" t="s">
        <v>79</v>
      </c>
      <c r="AW96" s="13" t="s">
        <v>33</v>
      </c>
      <c r="AX96" s="13" t="s">
        <v>77</v>
      </c>
      <c r="AY96" s="244" t="s">
        <v>361</v>
      </c>
    </row>
    <row r="97" spans="2:12" s="1" customFormat="1" ht="6.95" customHeight="1">
      <c r="B97" s="57"/>
      <c r="C97" s="58"/>
      <c r="D97" s="58"/>
      <c r="E97" s="58"/>
      <c r="F97" s="58"/>
      <c r="G97" s="58"/>
      <c r="H97" s="58"/>
      <c r="I97" s="151"/>
      <c r="J97" s="58"/>
      <c r="K97" s="58"/>
      <c r="L97" s="62"/>
    </row>
  </sheetData>
  <sheetProtection algorithmName="SHA-512" hashValue="VWuyO+FHr7Y73/OWFhbI3whU5JfgqE0lDgHUMUvY10dQ1GfjNTV2gAP0idbkqcBYjfFpLS5hbI9yt2PyMIMlhA==" saltValue="tL4syD1woQz8pqNL+mglhA==" spinCount="100000" sheet="1" objects="1" scenarios="1" formatCells="0" formatColumns="0" formatRows="0" sort="0" autoFilter="0"/>
  <autoFilter ref="C89:K96" xr:uid="{00000000-0009-0000-0000-000016000000}"/>
  <mergeCells count="15">
    <mergeCell ref="E80:H80"/>
    <mergeCell ref="E78:H78"/>
    <mergeCell ref="E82:H82"/>
    <mergeCell ref="G1:H1"/>
    <mergeCell ref="L2:V2"/>
    <mergeCell ref="E49:H49"/>
    <mergeCell ref="E53:H53"/>
    <mergeCell ref="E51:H51"/>
    <mergeCell ref="E55:H55"/>
    <mergeCell ref="E76:H76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600-000000000000}"/>
    <hyperlink ref="G1:H1" location="C62" display="2) Rekapitulace" xr:uid="{00000000-0004-0000-1600-000001000000}"/>
    <hyperlink ref="J1" location="C89" display="3) Soupis prací" xr:uid="{00000000-0004-0000-1600-000002000000}"/>
    <hyperlink ref="L1:V1" location="'Rekapitulace stavby'!C2" display="Rekapitulace stavby" xr:uid="{00000000-0004-0000-16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BR677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174</v>
      </c>
      <c r="AZ2" s="126" t="s">
        <v>299</v>
      </c>
      <c r="BA2" s="126" t="s">
        <v>21</v>
      </c>
      <c r="BB2" s="126" t="s">
        <v>21</v>
      </c>
      <c r="BC2" s="126" t="s">
        <v>4012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293</v>
      </c>
      <c r="BA3" s="126" t="s">
        <v>21</v>
      </c>
      <c r="BB3" s="126" t="s">
        <v>21</v>
      </c>
      <c r="BC3" s="126" t="s">
        <v>4013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297</v>
      </c>
      <c r="BA4" s="126" t="s">
        <v>21</v>
      </c>
      <c r="BB4" s="126" t="s">
        <v>21</v>
      </c>
      <c r="BC4" s="126" t="s">
        <v>4014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  <c r="AZ5" s="126" t="s">
        <v>301</v>
      </c>
      <c r="BA5" s="126" t="s">
        <v>21</v>
      </c>
      <c r="BB5" s="126" t="s">
        <v>21</v>
      </c>
      <c r="BC5" s="126" t="s">
        <v>10</v>
      </c>
      <c r="BD5" s="126" t="s">
        <v>79</v>
      </c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  <c r="AZ6" s="126" t="s">
        <v>311</v>
      </c>
      <c r="BA6" s="126" t="s">
        <v>21</v>
      </c>
      <c r="BB6" s="126" t="s">
        <v>21</v>
      </c>
      <c r="BC6" s="126" t="s">
        <v>4015</v>
      </c>
      <c r="BD6" s="126" t="s">
        <v>79</v>
      </c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  <c r="AZ7" s="126" t="s">
        <v>309</v>
      </c>
      <c r="BA7" s="126" t="s">
        <v>21</v>
      </c>
      <c r="BB7" s="126" t="s">
        <v>21</v>
      </c>
      <c r="BC7" s="126" t="s">
        <v>4016</v>
      </c>
      <c r="BD7" s="126" t="s">
        <v>79</v>
      </c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  <c r="AZ8" s="126" t="s">
        <v>4017</v>
      </c>
      <c r="BA8" s="126" t="s">
        <v>21</v>
      </c>
      <c r="BB8" s="126" t="s">
        <v>21</v>
      </c>
      <c r="BC8" s="126" t="s">
        <v>4018</v>
      </c>
      <c r="BD8" s="126" t="s">
        <v>79</v>
      </c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  <c r="AZ9" s="126" t="s">
        <v>4019</v>
      </c>
      <c r="BA9" s="126" t="s">
        <v>21</v>
      </c>
      <c r="BB9" s="126" t="s">
        <v>21</v>
      </c>
      <c r="BC9" s="126" t="s">
        <v>4020</v>
      </c>
      <c r="BD9" s="126" t="s">
        <v>79</v>
      </c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  <c r="AZ10" s="126" t="s">
        <v>278</v>
      </c>
      <c r="BA10" s="126" t="s">
        <v>21</v>
      </c>
      <c r="BB10" s="126" t="s">
        <v>21</v>
      </c>
      <c r="BC10" s="126" t="s">
        <v>4021</v>
      </c>
      <c r="BD10" s="126" t="s">
        <v>79</v>
      </c>
    </row>
    <row r="11" spans="1:70" s="1" customFormat="1" ht="22.5" customHeight="1">
      <c r="B11" s="42"/>
      <c r="C11" s="43"/>
      <c r="D11" s="43"/>
      <c r="E11" s="403" t="s">
        <v>4022</v>
      </c>
      <c r="F11" s="421"/>
      <c r="G11" s="421"/>
      <c r="H11" s="421"/>
      <c r="I11" s="129"/>
      <c r="J11" s="43"/>
      <c r="K11" s="46"/>
      <c r="AZ11" s="126" t="s">
        <v>280</v>
      </c>
      <c r="BA11" s="126" t="s">
        <v>21</v>
      </c>
      <c r="BB11" s="126" t="s">
        <v>21</v>
      </c>
      <c r="BC11" s="126" t="s">
        <v>440</v>
      </c>
      <c r="BD11" s="126" t="s">
        <v>79</v>
      </c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  <c r="AZ12" s="126" t="s">
        <v>282</v>
      </c>
      <c r="BA12" s="126" t="s">
        <v>21</v>
      </c>
      <c r="BB12" s="126" t="s">
        <v>21</v>
      </c>
      <c r="BC12" s="126" t="s">
        <v>4023</v>
      </c>
      <c r="BD12" s="126" t="s">
        <v>79</v>
      </c>
    </row>
    <row r="13" spans="1:70" s="1" customFormat="1" ht="36.950000000000003" customHeight="1">
      <c r="B13" s="42"/>
      <c r="C13" s="43"/>
      <c r="D13" s="43"/>
      <c r="E13" s="422" t="s">
        <v>4024</v>
      </c>
      <c r="F13" s="421"/>
      <c r="G13" s="421"/>
      <c r="H13" s="421"/>
      <c r="I13" s="129"/>
      <c r="J13" s="43"/>
      <c r="K13" s="46"/>
      <c r="AZ13" s="126" t="s">
        <v>284</v>
      </c>
      <c r="BA13" s="126" t="s">
        <v>21</v>
      </c>
      <c r="BB13" s="126" t="s">
        <v>21</v>
      </c>
      <c r="BC13" s="126" t="s">
        <v>4025</v>
      </c>
      <c r="BD13" s="126" t="s">
        <v>79</v>
      </c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  <c r="AZ14" s="126" t="s">
        <v>286</v>
      </c>
      <c r="BA14" s="126" t="s">
        <v>21</v>
      </c>
      <c r="BB14" s="126" t="s">
        <v>21</v>
      </c>
      <c r="BC14" s="126" t="s">
        <v>77</v>
      </c>
      <c r="BD14" s="126" t="s">
        <v>79</v>
      </c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  <c r="AZ15" s="126" t="s">
        <v>4026</v>
      </c>
      <c r="BA15" s="126" t="s">
        <v>21</v>
      </c>
      <c r="BB15" s="126" t="s">
        <v>21</v>
      </c>
      <c r="BC15" s="126" t="s">
        <v>4027</v>
      </c>
      <c r="BD15" s="126" t="s">
        <v>79</v>
      </c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  <c r="AZ16" s="126" t="s">
        <v>4028</v>
      </c>
      <c r="BA16" s="126" t="s">
        <v>21</v>
      </c>
      <c r="BB16" s="126" t="s">
        <v>21</v>
      </c>
      <c r="BC16" s="126" t="s">
        <v>4029</v>
      </c>
      <c r="BD16" s="126" t="s">
        <v>79</v>
      </c>
    </row>
    <row r="17" spans="2:56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  <c r="AZ17" s="126" t="s">
        <v>270</v>
      </c>
      <c r="BA17" s="126" t="s">
        <v>21</v>
      </c>
      <c r="BB17" s="126" t="s">
        <v>21</v>
      </c>
      <c r="BC17" s="126" t="s">
        <v>440</v>
      </c>
      <c r="BD17" s="126" t="s">
        <v>79</v>
      </c>
    </row>
    <row r="18" spans="2:56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  <c r="AZ18" s="126" t="s">
        <v>226</v>
      </c>
      <c r="BA18" s="126" t="s">
        <v>21</v>
      </c>
      <c r="BB18" s="126" t="s">
        <v>21</v>
      </c>
      <c r="BC18" s="126" t="s">
        <v>4030</v>
      </c>
      <c r="BD18" s="126" t="s">
        <v>79</v>
      </c>
    </row>
    <row r="19" spans="2:56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  <c r="AZ19" s="126" t="s">
        <v>229</v>
      </c>
      <c r="BA19" s="126" t="s">
        <v>21</v>
      </c>
      <c r="BB19" s="126" t="s">
        <v>21</v>
      </c>
      <c r="BC19" s="126" t="s">
        <v>4031</v>
      </c>
      <c r="BD19" s="126" t="s">
        <v>79</v>
      </c>
    </row>
    <row r="20" spans="2:56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  <c r="AZ20" s="126" t="s">
        <v>266</v>
      </c>
      <c r="BA20" s="126" t="s">
        <v>21</v>
      </c>
      <c r="BB20" s="126" t="s">
        <v>21</v>
      </c>
      <c r="BC20" s="126" t="s">
        <v>287</v>
      </c>
      <c r="BD20" s="126" t="s">
        <v>79</v>
      </c>
    </row>
    <row r="21" spans="2:56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  <c r="AZ21" s="126" t="s">
        <v>268</v>
      </c>
      <c r="BA21" s="126" t="s">
        <v>21</v>
      </c>
      <c r="BB21" s="126" t="s">
        <v>21</v>
      </c>
      <c r="BC21" s="126" t="s">
        <v>638</v>
      </c>
      <c r="BD21" s="126" t="s">
        <v>79</v>
      </c>
    </row>
    <row r="22" spans="2:56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  <c r="AZ22" s="126" t="s">
        <v>274</v>
      </c>
      <c r="BA22" s="126" t="s">
        <v>21</v>
      </c>
      <c r="BB22" s="126" t="s">
        <v>21</v>
      </c>
      <c r="BC22" s="126" t="s">
        <v>285</v>
      </c>
      <c r="BD22" s="126" t="s">
        <v>79</v>
      </c>
    </row>
    <row r="23" spans="2:56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  <c r="AZ23" s="126" t="s">
        <v>272</v>
      </c>
      <c r="BA23" s="126" t="s">
        <v>21</v>
      </c>
      <c r="BB23" s="126" t="s">
        <v>21</v>
      </c>
      <c r="BC23" s="126" t="s">
        <v>4032</v>
      </c>
      <c r="BD23" s="126" t="s">
        <v>79</v>
      </c>
    </row>
    <row r="24" spans="2:56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  <c r="AZ24" s="126" t="s">
        <v>4033</v>
      </c>
      <c r="BA24" s="126" t="s">
        <v>21</v>
      </c>
      <c r="BB24" s="126" t="s">
        <v>21</v>
      </c>
      <c r="BC24" s="126" t="s">
        <v>4034</v>
      </c>
      <c r="BD24" s="126" t="s">
        <v>79</v>
      </c>
    </row>
    <row r="25" spans="2:56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  <c r="AZ25" s="126" t="s">
        <v>260</v>
      </c>
      <c r="BA25" s="126" t="s">
        <v>21</v>
      </c>
      <c r="BB25" s="126" t="s">
        <v>21</v>
      </c>
      <c r="BC25" s="126" t="s">
        <v>4035</v>
      </c>
      <c r="BD25" s="126" t="s">
        <v>79</v>
      </c>
    </row>
    <row r="26" spans="2:56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  <c r="AZ26" s="126" t="s">
        <v>258</v>
      </c>
      <c r="BA26" s="126" t="s">
        <v>21</v>
      </c>
      <c r="BB26" s="126" t="s">
        <v>21</v>
      </c>
      <c r="BC26" s="126" t="s">
        <v>4036</v>
      </c>
      <c r="BD26" s="126" t="s">
        <v>79</v>
      </c>
    </row>
    <row r="27" spans="2:56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  <c r="AZ27" s="126" t="s">
        <v>262</v>
      </c>
      <c r="BA27" s="126" t="s">
        <v>21</v>
      </c>
      <c r="BB27" s="126" t="s">
        <v>21</v>
      </c>
      <c r="BC27" s="126" t="s">
        <v>4037</v>
      </c>
      <c r="BD27" s="126" t="s">
        <v>79</v>
      </c>
    </row>
    <row r="28" spans="2:56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56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56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56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ROUND(J107,2)</f>
        <v>0</v>
      </c>
      <c r="K31" s="46"/>
    </row>
    <row r="32" spans="2:56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ROUND(SUM(BE107:BE676), 2)</f>
        <v>0</v>
      </c>
      <c r="G34" s="43"/>
      <c r="H34" s="43"/>
      <c r="I34" s="143">
        <v>0.21</v>
      </c>
      <c r="J34" s="142">
        <f>ROUND(ROUND((SUM(BE107:BE676)),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ROUND(SUM(BF107:BF676), 2)</f>
        <v>0</v>
      </c>
      <c r="G35" s="43"/>
      <c r="H35" s="43"/>
      <c r="I35" s="143">
        <v>0.15</v>
      </c>
      <c r="J35" s="142">
        <f>ROUND(ROUND((SUM(BF107:BF676)),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ROUND(SUM(BG107:BG676),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ROUND(SUM(BH107:BH676),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ROUND(SUM(BI107:BI676),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4022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D.1.2.01 - Architektonicko stavební řešení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J107</f>
        <v>0</v>
      </c>
      <c r="K64" s="46"/>
      <c r="AU64" s="25" t="s">
        <v>319</v>
      </c>
    </row>
    <row r="65" spans="2:11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J108</f>
        <v>0</v>
      </c>
      <c r="K65" s="167"/>
    </row>
    <row r="66" spans="2:11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J109</f>
        <v>0</v>
      </c>
      <c r="K66" s="174"/>
    </row>
    <row r="67" spans="2:11" s="9" customFormat="1" ht="19.899999999999999" customHeight="1">
      <c r="B67" s="168"/>
      <c r="C67" s="169"/>
      <c r="D67" s="170" t="s">
        <v>322</v>
      </c>
      <c r="E67" s="171"/>
      <c r="F67" s="171"/>
      <c r="G67" s="171"/>
      <c r="H67" s="171"/>
      <c r="I67" s="172"/>
      <c r="J67" s="173">
        <f>J164</f>
        <v>0</v>
      </c>
      <c r="K67" s="174"/>
    </row>
    <row r="68" spans="2:11" s="9" customFormat="1" ht="19.899999999999999" customHeight="1">
      <c r="B68" s="168"/>
      <c r="C68" s="169"/>
      <c r="D68" s="170" t="s">
        <v>323</v>
      </c>
      <c r="E68" s="171"/>
      <c r="F68" s="171"/>
      <c r="G68" s="171"/>
      <c r="H68" s="171"/>
      <c r="I68" s="172"/>
      <c r="J68" s="173">
        <f>J227</f>
        <v>0</v>
      </c>
      <c r="K68" s="174"/>
    </row>
    <row r="69" spans="2:11" s="9" customFormat="1" ht="19.899999999999999" customHeight="1">
      <c r="B69" s="168"/>
      <c r="C69" s="169"/>
      <c r="D69" s="170" t="s">
        <v>324</v>
      </c>
      <c r="E69" s="171"/>
      <c r="F69" s="171"/>
      <c r="G69" s="171"/>
      <c r="H69" s="171"/>
      <c r="I69" s="172"/>
      <c r="J69" s="173">
        <f>J242</f>
        <v>0</v>
      </c>
      <c r="K69" s="174"/>
    </row>
    <row r="70" spans="2:11" s="9" customFormat="1" ht="19.899999999999999" customHeight="1">
      <c r="B70" s="168"/>
      <c r="C70" s="169"/>
      <c r="D70" s="170" t="s">
        <v>325</v>
      </c>
      <c r="E70" s="171"/>
      <c r="F70" s="171"/>
      <c r="G70" s="171"/>
      <c r="H70" s="171"/>
      <c r="I70" s="172"/>
      <c r="J70" s="173">
        <f>J259</f>
        <v>0</v>
      </c>
      <c r="K70" s="174"/>
    </row>
    <row r="71" spans="2:11" s="9" customFormat="1" ht="19.899999999999999" customHeight="1">
      <c r="B71" s="168"/>
      <c r="C71" s="169"/>
      <c r="D71" s="170" t="s">
        <v>326</v>
      </c>
      <c r="E71" s="171"/>
      <c r="F71" s="171"/>
      <c r="G71" s="171"/>
      <c r="H71" s="171"/>
      <c r="I71" s="172"/>
      <c r="J71" s="173">
        <f>J350</f>
        <v>0</v>
      </c>
      <c r="K71" s="174"/>
    </row>
    <row r="72" spans="2:11" s="9" customFormat="1" ht="19.899999999999999" customHeight="1">
      <c r="B72" s="168"/>
      <c r="C72" s="169"/>
      <c r="D72" s="170" t="s">
        <v>327</v>
      </c>
      <c r="E72" s="171"/>
      <c r="F72" s="171"/>
      <c r="G72" s="171"/>
      <c r="H72" s="171"/>
      <c r="I72" s="172"/>
      <c r="J72" s="173">
        <f>J373</f>
        <v>0</v>
      </c>
      <c r="K72" s="174"/>
    </row>
    <row r="73" spans="2:11" s="8" customFormat="1" ht="24.95" customHeight="1">
      <c r="B73" s="161"/>
      <c r="C73" s="162"/>
      <c r="D73" s="163" t="s">
        <v>328</v>
      </c>
      <c r="E73" s="164"/>
      <c r="F73" s="164"/>
      <c r="G73" s="164"/>
      <c r="H73" s="164"/>
      <c r="I73" s="165"/>
      <c r="J73" s="166">
        <f>J376</f>
        <v>0</v>
      </c>
      <c r="K73" s="167"/>
    </row>
    <row r="74" spans="2:11" s="9" customFormat="1" ht="19.899999999999999" customHeight="1">
      <c r="B74" s="168"/>
      <c r="C74" s="169"/>
      <c r="D74" s="170" t="s">
        <v>329</v>
      </c>
      <c r="E74" s="171"/>
      <c r="F74" s="171"/>
      <c r="G74" s="171"/>
      <c r="H74" s="171"/>
      <c r="I74" s="172"/>
      <c r="J74" s="173">
        <f>J377</f>
        <v>0</v>
      </c>
      <c r="K74" s="174"/>
    </row>
    <row r="75" spans="2:11" s="9" customFormat="1" ht="19.899999999999999" customHeight="1">
      <c r="B75" s="168"/>
      <c r="C75" s="169"/>
      <c r="D75" s="170" t="s">
        <v>332</v>
      </c>
      <c r="E75" s="171"/>
      <c r="F75" s="171"/>
      <c r="G75" s="171"/>
      <c r="H75" s="171"/>
      <c r="I75" s="172"/>
      <c r="J75" s="173">
        <f>J420</f>
        <v>0</v>
      </c>
      <c r="K75" s="174"/>
    </row>
    <row r="76" spans="2:11" s="9" customFormat="1" ht="19.899999999999999" customHeight="1">
      <c r="B76" s="168"/>
      <c r="C76" s="169"/>
      <c r="D76" s="170" t="s">
        <v>333</v>
      </c>
      <c r="E76" s="171"/>
      <c r="F76" s="171"/>
      <c r="G76" s="171"/>
      <c r="H76" s="171"/>
      <c r="I76" s="172"/>
      <c r="J76" s="173">
        <f>J506</f>
        <v>0</v>
      </c>
      <c r="K76" s="174"/>
    </row>
    <row r="77" spans="2:11" s="9" customFormat="1" ht="19.899999999999999" customHeight="1">
      <c r="B77" s="168"/>
      <c r="C77" s="169"/>
      <c r="D77" s="170" t="s">
        <v>334</v>
      </c>
      <c r="E77" s="171"/>
      <c r="F77" s="171"/>
      <c r="G77" s="171"/>
      <c r="H77" s="171"/>
      <c r="I77" s="172"/>
      <c r="J77" s="173">
        <f>J516</f>
        <v>0</v>
      </c>
      <c r="K77" s="174"/>
    </row>
    <row r="78" spans="2:11" s="9" customFormat="1" ht="19.899999999999999" customHeight="1">
      <c r="B78" s="168"/>
      <c r="C78" s="169"/>
      <c r="D78" s="170" t="s">
        <v>335</v>
      </c>
      <c r="E78" s="171"/>
      <c r="F78" s="171"/>
      <c r="G78" s="171"/>
      <c r="H78" s="171"/>
      <c r="I78" s="172"/>
      <c r="J78" s="173">
        <f>J564</f>
        <v>0</v>
      </c>
      <c r="K78" s="174"/>
    </row>
    <row r="79" spans="2:11" s="9" customFormat="1" ht="19.899999999999999" customHeight="1">
      <c r="B79" s="168"/>
      <c r="C79" s="169"/>
      <c r="D79" s="170" t="s">
        <v>336</v>
      </c>
      <c r="E79" s="171"/>
      <c r="F79" s="171"/>
      <c r="G79" s="171"/>
      <c r="H79" s="171"/>
      <c r="I79" s="172"/>
      <c r="J79" s="173">
        <f>J593</f>
        <v>0</v>
      </c>
      <c r="K79" s="174"/>
    </row>
    <row r="80" spans="2:11" s="9" customFormat="1" ht="19.899999999999999" customHeight="1">
      <c r="B80" s="168"/>
      <c r="C80" s="169"/>
      <c r="D80" s="170" t="s">
        <v>339</v>
      </c>
      <c r="E80" s="171"/>
      <c r="F80" s="171"/>
      <c r="G80" s="171"/>
      <c r="H80" s="171"/>
      <c r="I80" s="172"/>
      <c r="J80" s="173">
        <f>J602</f>
        <v>0</v>
      </c>
      <c r="K80" s="174"/>
    </row>
    <row r="81" spans="2:12" s="9" customFormat="1" ht="19.899999999999999" customHeight="1">
      <c r="B81" s="168"/>
      <c r="C81" s="169"/>
      <c r="D81" s="170" t="s">
        <v>4038</v>
      </c>
      <c r="E81" s="171"/>
      <c r="F81" s="171"/>
      <c r="G81" s="171"/>
      <c r="H81" s="171"/>
      <c r="I81" s="172"/>
      <c r="J81" s="173">
        <f>J633</f>
        <v>0</v>
      </c>
      <c r="K81" s="174"/>
    </row>
    <row r="82" spans="2:12" s="9" customFormat="1" ht="19.899999999999999" customHeight="1">
      <c r="B82" s="168"/>
      <c r="C82" s="169"/>
      <c r="D82" s="170" t="s">
        <v>343</v>
      </c>
      <c r="E82" s="171"/>
      <c r="F82" s="171"/>
      <c r="G82" s="171"/>
      <c r="H82" s="171"/>
      <c r="I82" s="172"/>
      <c r="J82" s="173">
        <f>J640</f>
        <v>0</v>
      </c>
      <c r="K82" s="174"/>
    </row>
    <row r="83" spans="2:12" s="9" customFormat="1" ht="19.899999999999999" customHeight="1">
      <c r="B83" s="168"/>
      <c r="C83" s="169"/>
      <c r="D83" s="170" t="s">
        <v>344</v>
      </c>
      <c r="E83" s="171"/>
      <c r="F83" s="171"/>
      <c r="G83" s="171"/>
      <c r="H83" s="171"/>
      <c r="I83" s="172"/>
      <c r="J83" s="173">
        <f>J661</f>
        <v>0</v>
      </c>
      <c r="K83" s="174"/>
    </row>
    <row r="84" spans="2:12" s="1" customFormat="1" ht="21.75" customHeight="1">
      <c r="B84" s="42"/>
      <c r="C84" s="43"/>
      <c r="D84" s="43"/>
      <c r="E84" s="43"/>
      <c r="F84" s="43"/>
      <c r="G84" s="43"/>
      <c r="H84" s="43"/>
      <c r="I84" s="129"/>
      <c r="J84" s="43"/>
      <c r="K84" s="46"/>
    </row>
    <row r="85" spans="2:12" s="1" customFormat="1" ht="6.95" customHeight="1">
      <c r="B85" s="57"/>
      <c r="C85" s="58"/>
      <c r="D85" s="58"/>
      <c r="E85" s="58"/>
      <c r="F85" s="58"/>
      <c r="G85" s="58"/>
      <c r="H85" s="58"/>
      <c r="I85" s="151"/>
      <c r="J85" s="58"/>
      <c r="K85" s="59"/>
    </row>
    <row r="89" spans="2:12" s="1" customFormat="1" ht="6.95" customHeight="1">
      <c r="B89" s="60"/>
      <c r="C89" s="61"/>
      <c r="D89" s="61"/>
      <c r="E89" s="61"/>
      <c r="F89" s="61"/>
      <c r="G89" s="61"/>
      <c r="H89" s="61"/>
      <c r="I89" s="154"/>
      <c r="J89" s="61"/>
      <c r="K89" s="61"/>
      <c r="L89" s="62"/>
    </row>
    <row r="90" spans="2:12" s="1" customFormat="1" ht="36.950000000000003" customHeight="1">
      <c r="B90" s="42"/>
      <c r="C90" s="63" t="s">
        <v>345</v>
      </c>
      <c r="D90" s="64"/>
      <c r="E90" s="64"/>
      <c r="F90" s="64"/>
      <c r="G90" s="64"/>
      <c r="H90" s="64"/>
      <c r="I90" s="175"/>
      <c r="J90" s="64"/>
      <c r="K90" s="64"/>
      <c r="L90" s="62"/>
    </row>
    <row r="91" spans="2:12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12" s="1" customFormat="1" ht="14.45" customHeight="1">
      <c r="B92" s="42"/>
      <c r="C92" s="66" t="s">
        <v>18</v>
      </c>
      <c r="D92" s="64"/>
      <c r="E92" s="64"/>
      <c r="F92" s="64"/>
      <c r="G92" s="64"/>
      <c r="H92" s="64"/>
      <c r="I92" s="175"/>
      <c r="J92" s="64"/>
      <c r="K92" s="64"/>
      <c r="L92" s="62"/>
    </row>
    <row r="93" spans="2:12" s="1" customFormat="1" ht="22.5" customHeight="1">
      <c r="B93" s="42"/>
      <c r="C93" s="64"/>
      <c r="D93" s="64"/>
      <c r="E93" s="423" t="str">
        <f>E7</f>
        <v>Transformace ÚSP pro mládež Kvasiny – výstavba v lokalitě Kostelec nad Orlicí 2</v>
      </c>
      <c r="F93" s="424"/>
      <c r="G93" s="424"/>
      <c r="H93" s="424"/>
      <c r="I93" s="175"/>
      <c r="J93" s="64"/>
      <c r="K93" s="64"/>
      <c r="L93" s="62"/>
    </row>
    <row r="94" spans="2:12">
      <c r="B94" s="29"/>
      <c r="C94" s="66" t="s">
        <v>237</v>
      </c>
      <c r="D94" s="176"/>
      <c r="E94" s="176"/>
      <c r="F94" s="176"/>
      <c r="G94" s="176"/>
      <c r="H94" s="176"/>
      <c r="J94" s="176"/>
      <c r="K94" s="176"/>
      <c r="L94" s="177"/>
    </row>
    <row r="95" spans="2:12" ht="22.5" customHeight="1">
      <c r="B95" s="29"/>
      <c r="C95" s="176"/>
      <c r="D95" s="176"/>
      <c r="E95" s="423" t="s">
        <v>3753</v>
      </c>
      <c r="F95" s="427"/>
      <c r="G95" s="427"/>
      <c r="H95" s="427"/>
      <c r="J95" s="176"/>
      <c r="K95" s="176"/>
      <c r="L95" s="177"/>
    </row>
    <row r="96" spans="2:12">
      <c r="B96" s="29"/>
      <c r="C96" s="66" t="s">
        <v>243</v>
      </c>
      <c r="D96" s="176"/>
      <c r="E96" s="176"/>
      <c r="F96" s="176"/>
      <c r="G96" s="176"/>
      <c r="H96" s="176"/>
      <c r="J96" s="176"/>
      <c r="K96" s="176"/>
      <c r="L96" s="177"/>
    </row>
    <row r="97" spans="2:65" s="1" customFormat="1" ht="22.5" customHeight="1">
      <c r="B97" s="42"/>
      <c r="C97" s="64"/>
      <c r="D97" s="64"/>
      <c r="E97" s="425" t="s">
        <v>4022</v>
      </c>
      <c r="F97" s="426"/>
      <c r="G97" s="426"/>
      <c r="H97" s="426"/>
      <c r="I97" s="175"/>
      <c r="J97" s="64"/>
      <c r="K97" s="64"/>
      <c r="L97" s="62"/>
    </row>
    <row r="98" spans="2:65" s="1" customFormat="1" ht="14.45" customHeight="1">
      <c r="B98" s="42"/>
      <c r="C98" s="66" t="s">
        <v>248</v>
      </c>
      <c r="D98" s="64"/>
      <c r="E98" s="64"/>
      <c r="F98" s="64"/>
      <c r="G98" s="64"/>
      <c r="H98" s="64"/>
      <c r="I98" s="175"/>
      <c r="J98" s="64"/>
      <c r="K98" s="64"/>
      <c r="L98" s="62"/>
    </row>
    <row r="99" spans="2:65" s="1" customFormat="1" ht="23.25" customHeight="1">
      <c r="B99" s="42"/>
      <c r="C99" s="64"/>
      <c r="D99" s="64"/>
      <c r="E99" s="394" t="str">
        <f>E13</f>
        <v>D.1.2.01 - Architektonicko stavební řešení</v>
      </c>
      <c r="F99" s="426"/>
      <c r="G99" s="426"/>
      <c r="H99" s="426"/>
      <c r="I99" s="175"/>
      <c r="J99" s="64"/>
      <c r="K99" s="64"/>
      <c r="L99" s="62"/>
    </row>
    <row r="100" spans="2:65" s="1" customFormat="1" ht="6.95" customHeight="1">
      <c r="B100" s="42"/>
      <c r="C100" s="64"/>
      <c r="D100" s="64"/>
      <c r="E100" s="64"/>
      <c r="F100" s="64"/>
      <c r="G100" s="64"/>
      <c r="H100" s="64"/>
      <c r="I100" s="175"/>
      <c r="J100" s="64"/>
      <c r="K100" s="64"/>
      <c r="L100" s="62"/>
    </row>
    <row r="101" spans="2:65" s="1" customFormat="1" ht="18" customHeight="1">
      <c r="B101" s="42"/>
      <c r="C101" s="66" t="s">
        <v>23</v>
      </c>
      <c r="D101" s="64"/>
      <c r="E101" s="64"/>
      <c r="F101" s="178" t="str">
        <f>F16</f>
        <v xml:space="preserve"> </v>
      </c>
      <c r="G101" s="64"/>
      <c r="H101" s="64"/>
      <c r="I101" s="179" t="s">
        <v>25</v>
      </c>
      <c r="J101" s="74" t="str">
        <f>IF(J16="","",J16)</f>
        <v>11. 5. 2017</v>
      </c>
      <c r="K101" s="64"/>
      <c r="L101" s="62"/>
    </row>
    <row r="102" spans="2:65" s="1" customFormat="1" ht="6.95" customHeight="1">
      <c r="B102" s="42"/>
      <c r="C102" s="64"/>
      <c r="D102" s="64"/>
      <c r="E102" s="64"/>
      <c r="F102" s="64"/>
      <c r="G102" s="64"/>
      <c r="H102" s="64"/>
      <c r="I102" s="175"/>
      <c r="J102" s="64"/>
      <c r="K102" s="64"/>
      <c r="L102" s="62"/>
    </row>
    <row r="103" spans="2:65" s="1" customFormat="1">
      <c r="B103" s="42"/>
      <c r="C103" s="66" t="s">
        <v>27</v>
      </c>
      <c r="D103" s="64"/>
      <c r="E103" s="64"/>
      <c r="F103" s="178" t="str">
        <f>E19</f>
        <v xml:space="preserve"> </v>
      </c>
      <c r="G103" s="64"/>
      <c r="H103" s="64"/>
      <c r="I103" s="179" t="s">
        <v>32</v>
      </c>
      <c r="J103" s="178" t="str">
        <f>E25</f>
        <v xml:space="preserve"> </v>
      </c>
      <c r="K103" s="64"/>
      <c r="L103" s="62"/>
    </row>
    <row r="104" spans="2:65" s="1" customFormat="1" ht="14.45" customHeight="1">
      <c r="B104" s="42"/>
      <c r="C104" s="66" t="s">
        <v>30</v>
      </c>
      <c r="D104" s="64"/>
      <c r="E104" s="64"/>
      <c r="F104" s="178" t="str">
        <f>IF(E22="","",E22)</f>
        <v/>
      </c>
      <c r="G104" s="64"/>
      <c r="H104" s="64"/>
      <c r="I104" s="175"/>
      <c r="J104" s="64"/>
      <c r="K104" s="64"/>
      <c r="L104" s="62"/>
    </row>
    <row r="105" spans="2:65" s="1" customFormat="1" ht="10.35" customHeight="1">
      <c r="B105" s="42"/>
      <c r="C105" s="64"/>
      <c r="D105" s="64"/>
      <c r="E105" s="64"/>
      <c r="F105" s="64"/>
      <c r="G105" s="64"/>
      <c r="H105" s="64"/>
      <c r="I105" s="175"/>
      <c r="J105" s="64"/>
      <c r="K105" s="64"/>
      <c r="L105" s="62"/>
    </row>
    <row r="106" spans="2:65" s="10" customFormat="1" ht="29.25" customHeight="1">
      <c r="B106" s="180"/>
      <c r="C106" s="181" t="s">
        <v>346</v>
      </c>
      <c r="D106" s="182" t="s">
        <v>55</v>
      </c>
      <c r="E106" s="182" t="s">
        <v>51</v>
      </c>
      <c r="F106" s="182" t="s">
        <v>347</v>
      </c>
      <c r="G106" s="182" t="s">
        <v>348</v>
      </c>
      <c r="H106" s="182" t="s">
        <v>349</v>
      </c>
      <c r="I106" s="183" t="s">
        <v>350</v>
      </c>
      <c r="J106" s="182" t="s">
        <v>317</v>
      </c>
      <c r="K106" s="184" t="s">
        <v>351</v>
      </c>
      <c r="L106" s="185"/>
      <c r="M106" s="82" t="s">
        <v>352</v>
      </c>
      <c r="N106" s="83" t="s">
        <v>40</v>
      </c>
      <c r="O106" s="83" t="s">
        <v>353</v>
      </c>
      <c r="P106" s="83" t="s">
        <v>354</v>
      </c>
      <c r="Q106" s="83" t="s">
        <v>355</v>
      </c>
      <c r="R106" s="83" t="s">
        <v>356</v>
      </c>
      <c r="S106" s="83" t="s">
        <v>357</v>
      </c>
      <c r="T106" s="84" t="s">
        <v>358</v>
      </c>
    </row>
    <row r="107" spans="2:65" s="1" customFormat="1" ht="29.25" customHeight="1">
      <c r="B107" s="42"/>
      <c r="C107" s="88" t="s">
        <v>318</v>
      </c>
      <c r="D107" s="64"/>
      <c r="E107" s="64"/>
      <c r="F107" s="64"/>
      <c r="G107" s="64"/>
      <c r="H107" s="64"/>
      <c r="I107" s="175"/>
      <c r="J107" s="186">
        <f>BK107</f>
        <v>0</v>
      </c>
      <c r="K107" s="64"/>
      <c r="L107" s="62"/>
      <c r="M107" s="85"/>
      <c r="N107" s="86"/>
      <c r="O107" s="86"/>
      <c r="P107" s="187">
        <f>P108+P376</f>
        <v>0</v>
      </c>
      <c r="Q107" s="86"/>
      <c r="R107" s="187">
        <f>R108+R376</f>
        <v>110.08281748</v>
      </c>
      <c r="S107" s="86"/>
      <c r="T107" s="188">
        <f>T108+T376</f>
        <v>0</v>
      </c>
      <c r="AT107" s="25" t="s">
        <v>69</v>
      </c>
      <c r="AU107" s="25" t="s">
        <v>319</v>
      </c>
      <c r="BK107" s="189">
        <f>BK108+BK376</f>
        <v>0</v>
      </c>
    </row>
    <row r="108" spans="2:65" s="11" customFormat="1" ht="37.35" customHeight="1">
      <c r="B108" s="190"/>
      <c r="C108" s="191"/>
      <c r="D108" s="192" t="s">
        <v>69</v>
      </c>
      <c r="E108" s="193" t="s">
        <v>359</v>
      </c>
      <c r="F108" s="193" t="s">
        <v>360</v>
      </c>
      <c r="G108" s="191"/>
      <c r="H108" s="191"/>
      <c r="I108" s="194"/>
      <c r="J108" s="195">
        <f>BK108</f>
        <v>0</v>
      </c>
      <c r="K108" s="191"/>
      <c r="L108" s="196"/>
      <c r="M108" s="197"/>
      <c r="N108" s="198"/>
      <c r="O108" s="198"/>
      <c r="P108" s="199">
        <f>P109+P164+P227+P242+P259+P350+P373</f>
        <v>0</v>
      </c>
      <c r="Q108" s="198"/>
      <c r="R108" s="199">
        <f>R109+R164+R227+R242+R259+R350+R373</f>
        <v>106.74536403</v>
      </c>
      <c r="S108" s="198"/>
      <c r="T108" s="200">
        <f>T109+T164+T227+T242+T259+T350+T373</f>
        <v>0</v>
      </c>
      <c r="AR108" s="201" t="s">
        <v>77</v>
      </c>
      <c r="AT108" s="202" t="s">
        <v>69</v>
      </c>
      <c r="AU108" s="202" t="s">
        <v>70</v>
      </c>
      <c r="AY108" s="201" t="s">
        <v>361</v>
      </c>
      <c r="BK108" s="203">
        <f>BK109+BK164+BK227+BK242+BK259+BK350+BK373</f>
        <v>0</v>
      </c>
    </row>
    <row r="109" spans="2:65" s="11" customFormat="1" ht="19.899999999999999" customHeight="1">
      <c r="B109" s="190"/>
      <c r="C109" s="191"/>
      <c r="D109" s="204" t="s">
        <v>69</v>
      </c>
      <c r="E109" s="205" t="s">
        <v>77</v>
      </c>
      <c r="F109" s="205" t="s">
        <v>362</v>
      </c>
      <c r="G109" s="191"/>
      <c r="H109" s="191"/>
      <c r="I109" s="194"/>
      <c r="J109" s="206">
        <f>BK109</f>
        <v>0</v>
      </c>
      <c r="K109" s="191"/>
      <c r="L109" s="196"/>
      <c r="M109" s="197"/>
      <c r="N109" s="198"/>
      <c r="O109" s="198"/>
      <c r="P109" s="199">
        <f>SUM(P110:P163)</f>
        <v>0</v>
      </c>
      <c r="Q109" s="198"/>
      <c r="R109" s="199">
        <f>SUM(R110:R163)</f>
        <v>0</v>
      </c>
      <c r="S109" s="198"/>
      <c r="T109" s="200">
        <f>SUM(T110:T163)</f>
        <v>0</v>
      </c>
      <c r="AR109" s="201" t="s">
        <v>77</v>
      </c>
      <c r="AT109" s="202" t="s">
        <v>69</v>
      </c>
      <c r="AU109" s="202" t="s">
        <v>77</v>
      </c>
      <c r="AY109" s="201" t="s">
        <v>361</v>
      </c>
      <c r="BK109" s="203">
        <f>SUM(BK110:BK163)</f>
        <v>0</v>
      </c>
    </row>
    <row r="110" spans="2:65" s="1" customFormat="1" ht="22.5" customHeight="1">
      <c r="B110" s="42"/>
      <c r="C110" s="207" t="s">
        <v>77</v>
      </c>
      <c r="D110" s="207" t="s">
        <v>363</v>
      </c>
      <c r="E110" s="208" t="s">
        <v>364</v>
      </c>
      <c r="F110" s="209" t="s">
        <v>365</v>
      </c>
      <c r="G110" s="210" t="s">
        <v>366</v>
      </c>
      <c r="H110" s="211">
        <v>12</v>
      </c>
      <c r="I110" s="212"/>
      <c r="J110" s="213">
        <f>ROUND(I110*H110,2)</f>
        <v>0</v>
      </c>
      <c r="K110" s="209" t="s">
        <v>367</v>
      </c>
      <c r="L110" s="62"/>
      <c r="M110" s="214" t="s">
        <v>21</v>
      </c>
      <c r="N110" s="215" t="s">
        <v>41</v>
      </c>
      <c r="O110" s="43"/>
      <c r="P110" s="216">
        <f>O110*H110</f>
        <v>0</v>
      </c>
      <c r="Q110" s="216">
        <v>0</v>
      </c>
      <c r="R110" s="216">
        <f>Q110*H110</f>
        <v>0</v>
      </c>
      <c r="S110" s="216">
        <v>0</v>
      </c>
      <c r="T110" s="217">
        <f>S110*H110</f>
        <v>0</v>
      </c>
      <c r="AR110" s="25" t="s">
        <v>147</v>
      </c>
      <c r="AT110" s="25" t="s">
        <v>363</v>
      </c>
      <c r="AU110" s="25" t="s">
        <v>79</v>
      </c>
      <c r="AY110" s="25" t="s">
        <v>361</v>
      </c>
      <c r="BE110" s="218">
        <f>IF(N110="základní",J110,0)</f>
        <v>0</v>
      </c>
      <c r="BF110" s="218">
        <f>IF(N110="snížená",J110,0)</f>
        <v>0</v>
      </c>
      <c r="BG110" s="218">
        <f>IF(N110="zákl. přenesená",J110,0)</f>
        <v>0</v>
      </c>
      <c r="BH110" s="218">
        <f>IF(N110="sníž. přenesená",J110,0)</f>
        <v>0</v>
      </c>
      <c r="BI110" s="218">
        <f>IF(N110="nulová",J110,0)</f>
        <v>0</v>
      </c>
      <c r="BJ110" s="25" t="s">
        <v>77</v>
      </c>
      <c r="BK110" s="218">
        <f>ROUND(I110*H110,2)</f>
        <v>0</v>
      </c>
      <c r="BL110" s="25" t="s">
        <v>147</v>
      </c>
      <c r="BM110" s="25" t="s">
        <v>4039</v>
      </c>
    </row>
    <row r="111" spans="2:65" s="1" customFormat="1" ht="27">
      <c r="B111" s="42"/>
      <c r="C111" s="64"/>
      <c r="D111" s="219" t="s">
        <v>369</v>
      </c>
      <c r="E111" s="64"/>
      <c r="F111" s="220" t="s">
        <v>370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369</v>
      </c>
      <c r="AU111" s="25" t="s">
        <v>79</v>
      </c>
    </row>
    <row r="112" spans="2:65" s="12" customFormat="1" ht="27">
      <c r="B112" s="222"/>
      <c r="C112" s="223"/>
      <c r="D112" s="219" t="s">
        <v>371</v>
      </c>
      <c r="E112" s="224" t="s">
        <v>21</v>
      </c>
      <c r="F112" s="225" t="s">
        <v>372</v>
      </c>
      <c r="G112" s="223"/>
      <c r="H112" s="226" t="s">
        <v>21</v>
      </c>
      <c r="I112" s="227"/>
      <c r="J112" s="223"/>
      <c r="K112" s="223"/>
      <c r="L112" s="228"/>
      <c r="M112" s="229"/>
      <c r="N112" s="230"/>
      <c r="O112" s="230"/>
      <c r="P112" s="230"/>
      <c r="Q112" s="230"/>
      <c r="R112" s="230"/>
      <c r="S112" s="230"/>
      <c r="T112" s="231"/>
      <c r="AT112" s="232" t="s">
        <v>371</v>
      </c>
      <c r="AU112" s="232" t="s">
        <v>79</v>
      </c>
      <c r="AV112" s="12" t="s">
        <v>77</v>
      </c>
      <c r="AW112" s="12" t="s">
        <v>33</v>
      </c>
      <c r="AX112" s="12" t="s">
        <v>70</v>
      </c>
      <c r="AY112" s="232" t="s">
        <v>361</v>
      </c>
    </row>
    <row r="113" spans="2:65" s="13" customFormat="1" ht="13.5">
      <c r="B113" s="233"/>
      <c r="C113" s="234"/>
      <c r="D113" s="235" t="s">
        <v>371</v>
      </c>
      <c r="E113" s="236" t="s">
        <v>270</v>
      </c>
      <c r="F113" s="237" t="s">
        <v>4040</v>
      </c>
      <c r="G113" s="234"/>
      <c r="H113" s="238">
        <v>12</v>
      </c>
      <c r="I113" s="239"/>
      <c r="J113" s="234"/>
      <c r="K113" s="234"/>
      <c r="L113" s="240"/>
      <c r="M113" s="241"/>
      <c r="N113" s="242"/>
      <c r="O113" s="242"/>
      <c r="P113" s="242"/>
      <c r="Q113" s="242"/>
      <c r="R113" s="242"/>
      <c r="S113" s="242"/>
      <c r="T113" s="243"/>
      <c r="AT113" s="244" t="s">
        <v>371</v>
      </c>
      <c r="AU113" s="244" t="s">
        <v>79</v>
      </c>
      <c r="AV113" s="13" t="s">
        <v>79</v>
      </c>
      <c r="AW113" s="13" t="s">
        <v>33</v>
      </c>
      <c r="AX113" s="13" t="s">
        <v>77</v>
      </c>
      <c r="AY113" s="244" t="s">
        <v>361</v>
      </c>
    </row>
    <row r="114" spans="2:65" s="1" customFormat="1" ht="22.5" customHeight="1">
      <c r="B114" s="42"/>
      <c r="C114" s="207" t="s">
        <v>79</v>
      </c>
      <c r="D114" s="207" t="s">
        <v>363</v>
      </c>
      <c r="E114" s="208" t="s">
        <v>4041</v>
      </c>
      <c r="F114" s="209" t="s">
        <v>4042</v>
      </c>
      <c r="G114" s="210" t="s">
        <v>366</v>
      </c>
      <c r="H114" s="211">
        <v>8.1</v>
      </c>
      <c r="I114" s="212"/>
      <c r="J114" s="213">
        <f>ROUND(I114*H114,2)</f>
        <v>0</v>
      </c>
      <c r="K114" s="209" t="s">
        <v>367</v>
      </c>
      <c r="L114" s="62"/>
      <c r="M114" s="214" t="s">
        <v>21</v>
      </c>
      <c r="N114" s="215" t="s">
        <v>41</v>
      </c>
      <c r="O114" s="43"/>
      <c r="P114" s="216">
        <f>O114*H114</f>
        <v>0</v>
      </c>
      <c r="Q114" s="216">
        <v>0</v>
      </c>
      <c r="R114" s="216">
        <f>Q114*H114</f>
        <v>0</v>
      </c>
      <c r="S114" s="216">
        <v>0</v>
      </c>
      <c r="T114" s="217">
        <f>S114*H114</f>
        <v>0</v>
      </c>
      <c r="AR114" s="25" t="s">
        <v>147</v>
      </c>
      <c r="AT114" s="25" t="s">
        <v>363</v>
      </c>
      <c r="AU114" s="25" t="s">
        <v>79</v>
      </c>
      <c r="AY114" s="25" t="s">
        <v>361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25" t="s">
        <v>77</v>
      </c>
      <c r="BK114" s="218">
        <f>ROUND(I114*H114,2)</f>
        <v>0</v>
      </c>
      <c r="BL114" s="25" t="s">
        <v>147</v>
      </c>
      <c r="BM114" s="25" t="s">
        <v>4043</v>
      </c>
    </row>
    <row r="115" spans="2:65" s="1" customFormat="1" ht="27">
      <c r="B115" s="42"/>
      <c r="C115" s="64"/>
      <c r="D115" s="219" t="s">
        <v>369</v>
      </c>
      <c r="E115" s="64"/>
      <c r="F115" s="220" t="s">
        <v>4044</v>
      </c>
      <c r="G115" s="64"/>
      <c r="H115" s="64"/>
      <c r="I115" s="175"/>
      <c r="J115" s="64"/>
      <c r="K115" s="64"/>
      <c r="L115" s="62"/>
      <c r="M115" s="221"/>
      <c r="N115" s="43"/>
      <c r="O115" s="43"/>
      <c r="P115" s="43"/>
      <c r="Q115" s="43"/>
      <c r="R115" s="43"/>
      <c r="S115" s="43"/>
      <c r="T115" s="79"/>
      <c r="AT115" s="25" t="s">
        <v>369</v>
      </c>
      <c r="AU115" s="25" t="s">
        <v>79</v>
      </c>
    </row>
    <row r="116" spans="2:65" s="13" customFormat="1" ht="13.5">
      <c r="B116" s="233"/>
      <c r="C116" s="234"/>
      <c r="D116" s="235" t="s">
        <v>371</v>
      </c>
      <c r="E116" s="236" t="s">
        <v>4033</v>
      </c>
      <c r="F116" s="237" t="s">
        <v>4045</v>
      </c>
      <c r="G116" s="234"/>
      <c r="H116" s="238">
        <v>8.1</v>
      </c>
      <c r="I116" s="239"/>
      <c r="J116" s="234"/>
      <c r="K116" s="234"/>
      <c r="L116" s="240"/>
      <c r="M116" s="241"/>
      <c r="N116" s="242"/>
      <c r="O116" s="242"/>
      <c r="P116" s="242"/>
      <c r="Q116" s="242"/>
      <c r="R116" s="242"/>
      <c r="S116" s="242"/>
      <c r="T116" s="243"/>
      <c r="AT116" s="244" t="s">
        <v>371</v>
      </c>
      <c r="AU116" s="244" t="s">
        <v>79</v>
      </c>
      <c r="AV116" s="13" t="s">
        <v>79</v>
      </c>
      <c r="AW116" s="13" t="s">
        <v>33</v>
      </c>
      <c r="AX116" s="13" t="s">
        <v>77</v>
      </c>
      <c r="AY116" s="244" t="s">
        <v>361</v>
      </c>
    </row>
    <row r="117" spans="2:65" s="1" customFormat="1" ht="22.5" customHeight="1">
      <c r="B117" s="42"/>
      <c r="C117" s="207" t="s">
        <v>87</v>
      </c>
      <c r="D117" s="207" t="s">
        <v>363</v>
      </c>
      <c r="E117" s="208" t="s">
        <v>4046</v>
      </c>
      <c r="F117" s="209" t="s">
        <v>4047</v>
      </c>
      <c r="G117" s="210" t="s">
        <v>366</v>
      </c>
      <c r="H117" s="211">
        <v>8.1</v>
      </c>
      <c r="I117" s="212"/>
      <c r="J117" s="213">
        <f>ROUND(I117*H117,2)</f>
        <v>0</v>
      </c>
      <c r="K117" s="209" t="s">
        <v>367</v>
      </c>
      <c r="L117" s="62"/>
      <c r="M117" s="214" t="s">
        <v>21</v>
      </c>
      <c r="N117" s="215" t="s">
        <v>41</v>
      </c>
      <c r="O117" s="43"/>
      <c r="P117" s="216">
        <f>O117*H117</f>
        <v>0</v>
      </c>
      <c r="Q117" s="216">
        <v>0</v>
      </c>
      <c r="R117" s="216">
        <f>Q117*H117</f>
        <v>0</v>
      </c>
      <c r="S117" s="216">
        <v>0</v>
      </c>
      <c r="T117" s="217">
        <f>S117*H117</f>
        <v>0</v>
      </c>
      <c r="AR117" s="25" t="s">
        <v>147</v>
      </c>
      <c r="AT117" s="25" t="s">
        <v>363</v>
      </c>
      <c r="AU117" s="25" t="s">
        <v>79</v>
      </c>
      <c r="AY117" s="25" t="s">
        <v>361</v>
      </c>
      <c r="BE117" s="218">
        <f>IF(N117="základní",J117,0)</f>
        <v>0</v>
      </c>
      <c r="BF117" s="218">
        <f>IF(N117="snížená",J117,0)</f>
        <v>0</v>
      </c>
      <c r="BG117" s="218">
        <f>IF(N117="zákl. přenesená",J117,0)</f>
        <v>0</v>
      </c>
      <c r="BH117" s="218">
        <f>IF(N117="sníž. přenesená",J117,0)</f>
        <v>0</v>
      </c>
      <c r="BI117" s="218">
        <f>IF(N117="nulová",J117,0)</f>
        <v>0</v>
      </c>
      <c r="BJ117" s="25" t="s">
        <v>77</v>
      </c>
      <c r="BK117" s="218">
        <f>ROUND(I117*H117,2)</f>
        <v>0</v>
      </c>
      <c r="BL117" s="25" t="s">
        <v>147</v>
      </c>
      <c r="BM117" s="25" t="s">
        <v>4048</v>
      </c>
    </row>
    <row r="118" spans="2:65" s="1" customFormat="1" ht="27">
      <c r="B118" s="42"/>
      <c r="C118" s="64"/>
      <c r="D118" s="219" t="s">
        <v>369</v>
      </c>
      <c r="E118" s="64"/>
      <c r="F118" s="220" t="s">
        <v>4049</v>
      </c>
      <c r="G118" s="64"/>
      <c r="H118" s="64"/>
      <c r="I118" s="175"/>
      <c r="J118" s="64"/>
      <c r="K118" s="64"/>
      <c r="L118" s="62"/>
      <c r="M118" s="221"/>
      <c r="N118" s="43"/>
      <c r="O118" s="43"/>
      <c r="P118" s="43"/>
      <c r="Q118" s="43"/>
      <c r="R118" s="43"/>
      <c r="S118" s="43"/>
      <c r="T118" s="79"/>
      <c r="AT118" s="25" t="s">
        <v>369</v>
      </c>
      <c r="AU118" s="25" t="s">
        <v>79</v>
      </c>
    </row>
    <row r="119" spans="2:65" s="13" customFormat="1" ht="13.5">
      <c r="B119" s="233"/>
      <c r="C119" s="234"/>
      <c r="D119" s="235" t="s">
        <v>371</v>
      </c>
      <c r="E119" s="236" t="s">
        <v>21</v>
      </c>
      <c r="F119" s="237" t="s">
        <v>4033</v>
      </c>
      <c r="G119" s="234"/>
      <c r="H119" s="238">
        <v>8.1</v>
      </c>
      <c r="I119" s="239"/>
      <c r="J119" s="234"/>
      <c r="K119" s="234"/>
      <c r="L119" s="240"/>
      <c r="M119" s="241"/>
      <c r="N119" s="242"/>
      <c r="O119" s="242"/>
      <c r="P119" s="242"/>
      <c r="Q119" s="242"/>
      <c r="R119" s="242"/>
      <c r="S119" s="242"/>
      <c r="T119" s="243"/>
      <c r="AT119" s="244" t="s">
        <v>371</v>
      </c>
      <c r="AU119" s="244" t="s">
        <v>79</v>
      </c>
      <c r="AV119" s="13" t="s">
        <v>79</v>
      </c>
      <c r="AW119" s="13" t="s">
        <v>33</v>
      </c>
      <c r="AX119" s="13" t="s">
        <v>77</v>
      </c>
      <c r="AY119" s="244" t="s">
        <v>361</v>
      </c>
    </row>
    <row r="120" spans="2:65" s="1" customFormat="1" ht="22.5" customHeight="1">
      <c r="B120" s="42"/>
      <c r="C120" s="207" t="s">
        <v>147</v>
      </c>
      <c r="D120" s="207" t="s">
        <v>363</v>
      </c>
      <c r="E120" s="208" t="s">
        <v>384</v>
      </c>
      <c r="F120" s="209" t="s">
        <v>385</v>
      </c>
      <c r="G120" s="210" t="s">
        <v>366</v>
      </c>
      <c r="H120" s="211">
        <v>14.6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4050</v>
      </c>
    </row>
    <row r="121" spans="2:65" s="1" customFormat="1" ht="27">
      <c r="B121" s="42"/>
      <c r="C121" s="64"/>
      <c r="D121" s="219" t="s">
        <v>369</v>
      </c>
      <c r="E121" s="64"/>
      <c r="F121" s="220" t="s">
        <v>387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2" customFormat="1" ht="27">
      <c r="B122" s="222"/>
      <c r="C122" s="223"/>
      <c r="D122" s="219" t="s">
        <v>371</v>
      </c>
      <c r="E122" s="224" t="s">
        <v>21</v>
      </c>
      <c r="F122" s="225" t="s">
        <v>4051</v>
      </c>
      <c r="G122" s="223"/>
      <c r="H122" s="226" t="s">
        <v>21</v>
      </c>
      <c r="I122" s="227"/>
      <c r="J122" s="223"/>
      <c r="K122" s="223"/>
      <c r="L122" s="228"/>
      <c r="M122" s="229"/>
      <c r="N122" s="230"/>
      <c r="O122" s="230"/>
      <c r="P122" s="230"/>
      <c r="Q122" s="230"/>
      <c r="R122" s="230"/>
      <c r="S122" s="230"/>
      <c r="T122" s="231"/>
      <c r="AT122" s="232" t="s">
        <v>371</v>
      </c>
      <c r="AU122" s="232" t="s">
        <v>79</v>
      </c>
      <c r="AV122" s="12" t="s">
        <v>77</v>
      </c>
      <c r="AW122" s="12" t="s">
        <v>33</v>
      </c>
      <c r="AX122" s="12" t="s">
        <v>70</v>
      </c>
      <c r="AY122" s="232" t="s">
        <v>361</v>
      </c>
    </row>
    <row r="123" spans="2:65" s="13" customFormat="1" ht="13.5">
      <c r="B123" s="233"/>
      <c r="C123" s="234"/>
      <c r="D123" s="219" t="s">
        <v>371</v>
      </c>
      <c r="E123" s="245" t="s">
        <v>21</v>
      </c>
      <c r="F123" s="246" t="s">
        <v>4052</v>
      </c>
      <c r="G123" s="234"/>
      <c r="H123" s="247">
        <v>14.6</v>
      </c>
      <c r="I123" s="239"/>
      <c r="J123" s="234"/>
      <c r="K123" s="234"/>
      <c r="L123" s="240"/>
      <c r="M123" s="241"/>
      <c r="N123" s="242"/>
      <c r="O123" s="242"/>
      <c r="P123" s="242"/>
      <c r="Q123" s="242"/>
      <c r="R123" s="242"/>
      <c r="S123" s="242"/>
      <c r="T123" s="243"/>
      <c r="AT123" s="244" t="s">
        <v>371</v>
      </c>
      <c r="AU123" s="244" t="s">
        <v>79</v>
      </c>
      <c r="AV123" s="13" t="s">
        <v>79</v>
      </c>
      <c r="AW123" s="13" t="s">
        <v>33</v>
      </c>
      <c r="AX123" s="13" t="s">
        <v>70</v>
      </c>
      <c r="AY123" s="244" t="s">
        <v>361</v>
      </c>
    </row>
    <row r="124" spans="2:65" s="14" customFormat="1" ht="13.5">
      <c r="B124" s="248"/>
      <c r="C124" s="249"/>
      <c r="D124" s="235" t="s">
        <v>371</v>
      </c>
      <c r="E124" s="250" t="s">
        <v>226</v>
      </c>
      <c r="F124" s="251" t="s">
        <v>392</v>
      </c>
      <c r="G124" s="249"/>
      <c r="H124" s="252">
        <v>14.6</v>
      </c>
      <c r="I124" s="253"/>
      <c r="J124" s="249"/>
      <c r="K124" s="249"/>
      <c r="L124" s="254"/>
      <c r="M124" s="255"/>
      <c r="N124" s="256"/>
      <c r="O124" s="256"/>
      <c r="P124" s="256"/>
      <c r="Q124" s="256"/>
      <c r="R124" s="256"/>
      <c r="S124" s="256"/>
      <c r="T124" s="257"/>
      <c r="AT124" s="258" t="s">
        <v>371</v>
      </c>
      <c r="AU124" s="258" t="s">
        <v>79</v>
      </c>
      <c r="AV124" s="14" t="s">
        <v>147</v>
      </c>
      <c r="AW124" s="14" t="s">
        <v>33</v>
      </c>
      <c r="AX124" s="14" t="s">
        <v>77</v>
      </c>
      <c r="AY124" s="258" t="s">
        <v>361</v>
      </c>
    </row>
    <row r="125" spans="2:65" s="1" customFormat="1" ht="22.5" customHeight="1">
      <c r="B125" s="42"/>
      <c r="C125" s="207" t="s">
        <v>287</v>
      </c>
      <c r="D125" s="207" t="s">
        <v>363</v>
      </c>
      <c r="E125" s="208" t="s">
        <v>393</v>
      </c>
      <c r="F125" s="209" t="s">
        <v>394</v>
      </c>
      <c r="G125" s="210" t="s">
        <v>366</v>
      </c>
      <c r="H125" s="211">
        <v>14.6</v>
      </c>
      <c r="I125" s="212"/>
      <c r="J125" s="213">
        <f>ROUND(I125*H125,2)</f>
        <v>0</v>
      </c>
      <c r="K125" s="209" t="s">
        <v>367</v>
      </c>
      <c r="L125" s="62"/>
      <c r="M125" s="214" t="s">
        <v>21</v>
      </c>
      <c r="N125" s="215" t="s">
        <v>41</v>
      </c>
      <c r="O125" s="43"/>
      <c r="P125" s="216">
        <f>O125*H125</f>
        <v>0</v>
      </c>
      <c r="Q125" s="216">
        <v>0</v>
      </c>
      <c r="R125" s="216">
        <f>Q125*H125</f>
        <v>0</v>
      </c>
      <c r="S125" s="216">
        <v>0</v>
      </c>
      <c r="T125" s="217">
        <f>S125*H125</f>
        <v>0</v>
      </c>
      <c r="AR125" s="25" t="s">
        <v>147</v>
      </c>
      <c r="AT125" s="25" t="s">
        <v>363</v>
      </c>
      <c r="AU125" s="25" t="s">
        <v>79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4053</v>
      </c>
    </row>
    <row r="126" spans="2:65" s="1" customFormat="1" ht="27">
      <c r="B126" s="42"/>
      <c r="C126" s="64"/>
      <c r="D126" s="219" t="s">
        <v>369</v>
      </c>
      <c r="E126" s="64"/>
      <c r="F126" s="220" t="s">
        <v>396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79</v>
      </c>
    </row>
    <row r="127" spans="2:65" s="13" customFormat="1" ht="13.5">
      <c r="B127" s="233"/>
      <c r="C127" s="234"/>
      <c r="D127" s="235" t="s">
        <v>371</v>
      </c>
      <c r="E127" s="236" t="s">
        <v>21</v>
      </c>
      <c r="F127" s="237" t="s">
        <v>226</v>
      </c>
      <c r="G127" s="234"/>
      <c r="H127" s="238">
        <v>14.6</v>
      </c>
      <c r="I127" s="239"/>
      <c r="J127" s="234"/>
      <c r="K127" s="234"/>
      <c r="L127" s="240"/>
      <c r="M127" s="241"/>
      <c r="N127" s="242"/>
      <c r="O127" s="242"/>
      <c r="P127" s="242"/>
      <c r="Q127" s="242"/>
      <c r="R127" s="242"/>
      <c r="S127" s="242"/>
      <c r="T127" s="243"/>
      <c r="AT127" s="244" t="s">
        <v>371</v>
      </c>
      <c r="AU127" s="244" t="s">
        <v>79</v>
      </c>
      <c r="AV127" s="13" t="s">
        <v>79</v>
      </c>
      <c r="AW127" s="13" t="s">
        <v>33</v>
      </c>
      <c r="AX127" s="13" t="s">
        <v>77</v>
      </c>
      <c r="AY127" s="244" t="s">
        <v>361</v>
      </c>
    </row>
    <row r="128" spans="2:65" s="1" customFormat="1" ht="22.5" customHeight="1">
      <c r="B128" s="42"/>
      <c r="C128" s="207" t="s">
        <v>398</v>
      </c>
      <c r="D128" s="207" t="s">
        <v>363</v>
      </c>
      <c r="E128" s="208" t="s">
        <v>399</v>
      </c>
      <c r="F128" s="209" t="s">
        <v>400</v>
      </c>
      <c r="G128" s="210" t="s">
        <v>366</v>
      </c>
      <c r="H128" s="211">
        <v>0.64800000000000002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4054</v>
      </c>
    </row>
    <row r="129" spans="2:65" s="1" customFormat="1" ht="27">
      <c r="B129" s="42"/>
      <c r="C129" s="64"/>
      <c r="D129" s="219" t="s">
        <v>369</v>
      </c>
      <c r="E129" s="64"/>
      <c r="F129" s="220" t="s">
        <v>402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2" customFormat="1" ht="13.5">
      <c r="B130" s="222"/>
      <c r="C130" s="223"/>
      <c r="D130" s="219" t="s">
        <v>371</v>
      </c>
      <c r="E130" s="224" t="s">
        <v>21</v>
      </c>
      <c r="F130" s="225" t="s">
        <v>4055</v>
      </c>
      <c r="G130" s="223"/>
      <c r="H130" s="226" t="s">
        <v>21</v>
      </c>
      <c r="I130" s="227"/>
      <c r="J130" s="223"/>
      <c r="K130" s="223"/>
      <c r="L130" s="228"/>
      <c r="M130" s="229"/>
      <c r="N130" s="230"/>
      <c r="O130" s="230"/>
      <c r="P130" s="230"/>
      <c r="Q130" s="230"/>
      <c r="R130" s="230"/>
      <c r="S130" s="230"/>
      <c r="T130" s="231"/>
      <c r="AT130" s="232" t="s">
        <v>371</v>
      </c>
      <c r="AU130" s="232" t="s">
        <v>79</v>
      </c>
      <c r="AV130" s="12" t="s">
        <v>77</v>
      </c>
      <c r="AW130" s="12" t="s">
        <v>33</v>
      </c>
      <c r="AX130" s="12" t="s">
        <v>70</v>
      </c>
      <c r="AY130" s="232" t="s">
        <v>361</v>
      </c>
    </row>
    <row r="131" spans="2:65" s="13" customFormat="1" ht="13.5">
      <c r="B131" s="233"/>
      <c r="C131" s="234"/>
      <c r="D131" s="219" t="s">
        <v>371</v>
      </c>
      <c r="E131" s="245" t="s">
        <v>21</v>
      </c>
      <c r="F131" s="246" t="s">
        <v>4056</v>
      </c>
      <c r="G131" s="234"/>
      <c r="H131" s="247">
        <v>0.64800000000000002</v>
      </c>
      <c r="I131" s="239"/>
      <c r="J131" s="234"/>
      <c r="K131" s="234"/>
      <c r="L131" s="240"/>
      <c r="M131" s="241"/>
      <c r="N131" s="242"/>
      <c r="O131" s="242"/>
      <c r="P131" s="242"/>
      <c r="Q131" s="242"/>
      <c r="R131" s="242"/>
      <c r="S131" s="242"/>
      <c r="T131" s="243"/>
      <c r="AT131" s="244" t="s">
        <v>371</v>
      </c>
      <c r="AU131" s="244" t="s">
        <v>79</v>
      </c>
      <c r="AV131" s="13" t="s">
        <v>79</v>
      </c>
      <c r="AW131" s="13" t="s">
        <v>33</v>
      </c>
      <c r="AX131" s="13" t="s">
        <v>70</v>
      </c>
      <c r="AY131" s="244" t="s">
        <v>361</v>
      </c>
    </row>
    <row r="132" spans="2:65" s="14" customFormat="1" ht="13.5">
      <c r="B132" s="248"/>
      <c r="C132" s="249"/>
      <c r="D132" s="235" t="s">
        <v>371</v>
      </c>
      <c r="E132" s="250" t="s">
        <v>229</v>
      </c>
      <c r="F132" s="251" t="s">
        <v>392</v>
      </c>
      <c r="G132" s="249"/>
      <c r="H132" s="252">
        <v>0.64800000000000002</v>
      </c>
      <c r="I132" s="253"/>
      <c r="J132" s="249"/>
      <c r="K132" s="249"/>
      <c r="L132" s="254"/>
      <c r="M132" s="255"/>
      <c r="N132" s="256"/>
      <c r="O132" s="256"/>
      <c r="P132" s="256"/>
      <c r="Q132" s="256"/>
      <c r="R132" s="256"/>
      <c r="S132" s="256"/>
      <c r="T132" s="257"/>
      <c r="AT132" s="258" t="s">
        <v>371</v>
      </c>
      <c r="AU132" s="258" t="s">
        <v>79</v>
      </c>
      <c r="AV132" s="14" t="s">
        <v>147</v>
      </c>
      <c r="AW132" s="14" t="s">
        <v>33</v>
      </c>
      <c r="AX132" s="14" t="s">
        <v>77</v>
      </c>
      <c r="AY132" s="258" t="s">
        <v>361</v>
      </c>
    </row>
    <row r="133" spans="2:65" s="1" customFormat="1" ht="22.5" customHeight="1">
      <c r="B133" s="42"/>
      <c r="C133" s="207" t="s">
        <v>411</v>
      </c>
      <c r="D133" s="207" t="s">
        <v>363</v>
      </c>
      <c r="E133" s="208" t="s">
        <v>412</v>
      </c>
      <c r="F133" s="209" t="s">
        <v>413</v>
      </c>
      <c r="G133" s="210" t="s">
        <v>366</v>
      </c>
      <c r="H133" s="211">
        <v>0.64800000000000002</v>
      </c>
      <c r="I133" s="212"/>
      <c r="J133" s="213">
        <f>ROUND(I133*H133,2)</f>
        <v>0</v>
      </c>
      <c r="K133" s="209" t="s">
        <v>367</v>
      </c>
      <c r="L133" s="62"/>
      <c r="M133" s="214" t="s">
        <v>21</v>
      </c>
      <c r="N133" s="215" t="s">
        <v>41</v>
      </c>
      <c r="O133" s="43"/>
      <c r="P133" s="216">
        <f>O133*H133</f>
        <v>0</v>
      </c>
      <c r="Q133" s="216">
        <v>0</v>
      </c>
      <c r="R133" s="216">
        <f>Q133*H133</f>
        <v>0</v>
      </c>
      <c r="S133" s="216">
        <v>0</v>
      </c>
      <c r="T133" s="217">
        <f>S133*H133</f>
        <v>0</v>
      </c>
      <c r="AR133" s="25" t="s">
        <v>147</v>
      </c>
      <c r="AT133" s="25" t="s">
        <v>363</v>
      </c>
      <c r="AU133" s="25" t="s">
        <v>79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147</v>
      </c>
      <c r="BM133" s="25" t="s">
        <v>4057</v>
      </c>
    </row>
    <row r="134" spans="2:65" s="1" customFormat="1" ht="27">
      <c r="B134" s="42"/>
      <c r="C134" s="64"/>
      <c r="D134" s="219" t="s">
        <v>369</v>
      </c>
      <c r="E134" s="64"/>
      <c r="F134" s="220" t="s">
        <v>415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79</v>
      </c>
    </row>
    <row r="135" spans="2:65" s="13" customFormat="1" ht="13.5">
      <c r="B135" s="233"/>
      <c r="C135" s="234"/>
      <c r="D135" s="235" t="s">
        <v>371</v>
      </c>
      <c r="E135" s="236" t="s">
        <v>21</v>
      </c>
      <c r="F135" s="237" t="s">
        <v>229</v>
      </c>
      <c r="G135" s="234"/>
      <c r="H135" s="238">
        <v>0.64800000000000002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77</v>
      </c>
      <c r="AY135" s="244" t="s">
        <v>361</v>
      </c>
    </row>
    <row r="136" spans="2:65" s="1" customFormat="1" ht="22.5" customHeight="1">
      <c r="B136" s="42"/>
      <c r="C136" s="207" t="s">
        <v>417</v>
      </c>
      <c r="D136" s="207" t="s">
        <v>363</v>
      </c>
      <c r="E136" s="208" t="s">
        <v>418</v>
      </c>
      <c r="F136" s="209" t="s">
        <v>419</v>
      </c>
      <c r="G136" s="210" t="s">
        <v>366</v>
      </c>
      <c r="H136" s="211">
        <v>16</v>
      </c>
      <c r="I136" s="212"/>
      <c r="J136" s="213">
        <f>ROUND(I136*H136,2)</f>
        <v>0</v>
      </c>
      <c r="K136" s="209" t="s">
        <v>367</v>
      </c>
      <c r="L136" s="62"/>
      <c r="M136" s="214" t="s">
        <v>21</v>
      </c>
      <c r="N136" s="215" t="s">
        <v>41</v>
      </c>
      <c r="O136" s="43"/>
      <c r="P136" s="216">
        <f>O136*H136</f>
        <v>0</v>
      </c>
      <c r="Q136" s="216">
        <v>0</v>
      </c>
      <c r="R136" s="216">
        <f>Q136*H136</f>
        <v>0</v>
      </c>
      <c r="S136" s="216">
        <v>0</v>
      </c>
      <c r="T136" s="217">
        <f>S136*H136</f>
        <v>0</v>
      </c>
      <c r="AR136" s="25" t="s">
        <v>147</v>
      </c>
      <c r="AT136" s="25" t="s">
        <v>363</v>
      </c>
      <c r="AU136" s="25" t="s">
        <v>79</v>
      </c>
      <c r="AY136" s="25" t="s">
        <v>361</v>
      </c>
      <c r="BE136" s="218">
        <f>IF(N136="základní",J136,0)</f>
        <v>0</v>
      </c>
      <c r="BF136" s="218">
        <f>IF(N136="snížená",J136,0)</f>
        <v>0</v>
      </c>
      <c r="BG136" s="218">
        <f>IF(N136="zákl. přenesená",J136,0)</f>
        <v>0</v>
      </c>
      <c r="BH136" s="218">
        <f>IF(N136="sníž. přenesená",J136,0)</f>
        <v>0</v>
      </c>
      <c r="BI136" s="218">
        <f>IF(N136="nulová",J136,0)</f>
        <v>0</v>
      </c>
      <c r="BJ136" s="25" t="s">
        <v>77</v>
      </c>
      <c r="BK136" s="218">
        <f>ROUND(I136*H136,2)</f>
        <v>0</v>
      </c>
      <c r="BL136" s="25" t="s">
        <v>147</v>
      </c>
      <c r="BM136" s="25" t="s">
        <v>4058</v>
      </c>
    </row>
    <row r="137" spans="2:65" s="1" customFormat="1" ht="40.5">
      <c r="B137" s="42"/>
      <c r="C137" s="64"/>
      <c r="D137" s="219" t="s">
        <v>369</v>
      </c>
      <c r="E137" s="64"/>
      <c r="F137" s="220" t="s">
        <v>421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369</v>
      </c>
      <c r="AU137" s="25" t="s">
        <v>79</v>
      </c>
    </row>
    <row r="138" spans="2:65" s="13" customFormat="1" ht="13.5">
      <c r="B138" s="233"/>
      <c r="C138" s="234"/>
      <c r="D138" s="219" t="s">
        <v>371</v>
      </c>
      <c r="E138" s="245" t="s">
        <v>21</v>
      </c>
      <c r="F138" s="246" t="s">
        <v>4059</v>
      </c>
      <c r="G138" s="234"/>
      <c r="H138" s="247">
        <v>5</v>
      </c>
      <c r="I138" s="239"/>
      <c r="J138" s="234"/>
      <c r="K138" s="234"/>
      <c r="L138" s="240"/>
      <c r="M138" s="241"/>
      <c r="N138" s="242"/>
      <c r="O138" s="242"/>
      <c r="P138" s="242"/>
      <c r="Q138" s="242"/>
      <c r="R138" s="242"/>
      <c r="S138" s="242"/>
      <c r="T138" s="243"/>
      <c r="AT138" s="244" t="s">
        <v>371</v>
      </c>
      <c r="AU138" s="244" t="s">
        <v>79</v>
      </c>
      <c r="AV138" s="13" t="s">
        <v>79</v>
      </c>
      <c r="AW138" s="13" t="s">
        <v>33</v>
      </c>
      <c r="AX138" s="13" t="s">
        <v>70</v>
      </c>
      <c r="AY138" s="244" t="s">
        <v>361</v>
      </c>
    </row>
    <row r="139" spans="2:65" s="13" customFormat="1" ht="13.5">
      <c r="B139" s="233"/>
      <c r="C139" s="234"/>
      <c r="D139" s="219" t="s">
        <v>371</v>
      </c>
      <c r="E139" s="245" t="s">
        <v>274</v>
      </c>
      <c r="F139" s="246" t="s">
        <v>423</v>
      </c>
      <c r="G139" s="234"/>
      <c r="H139" s="247">
        <v>11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79</v>
      </c>
      <c r="AV139" s="13" t="s">
        <v>79</v>
      </c>
      <c r="AW139" s="13" t="s">
        <v>33</v>
      </c>
      <c r="AX139" s="13" t="s">
        <v>70</v>
      </c>
      <c r="AY139" s="244" t="s">
        <v>361</v>
      </c>
    </row>
    <row r="140" spans="2:65" s="14" customFormat="1" ht="13.5">
      <c r="B140" s="248"/>
      <c r="C140" s="249"/>
      <c r="D140" s="235" t="s">
        <v>371</v>
      </c>
      <c r="E140" s="250" t="s">
        <v>21</v>
      </c>
      <c r="F140" s="251" t="s">
        <v>392</v>
      </c>
      <c r="G140" s="249"/>
      <c r="H140" s="252">
        <v>16</v>
      </c>
      <c r="I140" s="253"/>
      <c r="J140" s="249"/>
      <c r="K140" s="249"/>
      <c r="L140" s="254"/>
      <c r="M140" s="255"/>
      <c r="N140" s="256"/>
      <c r="O140" s="256"/>
      <c r="P140" s="256"/>
      <c r="Q140" s="256"/>
      <c r="R140" s="256"/>
      <c r="S140" s="256"/>
      <c r="T140" s="257"/>
      <c r="AT140" s="258" t="s">
        <v>371</v>
      </c>
      <c r="AU140" s="258" t="s">
        <v>79</v>
      </c>
      <c r="AV140" s="14" t="s">
        <v>147</v>
      </c>
      <c r="AW140" s="14" t="s">
        <v>33</v>
      </c>
      <c r="AX140" s="14" t="s">
        <v>77</v>
      </c>
      <c r="AY140" s="258" t="s">
        <v>361</v>
      </c>
    </row>
    <row r="141" spans="2:65" s="1" customFormat="1" ht="22.5" customHeight="1">
      <c r="B141" s="42"/>
      <c r="C141" s="207" t="s">
        <v>424</v>
      </c>
      <c r="D141" s="207" t="s">
        <v>363</v>
      </c>
      <c r="E141" s="208" t="s">
        <v>425</v>
      </c>
      <c r="F141" s="209" t="s">
        <v>426</v>
      </c>
      <c r="G141" s="210" t="s">
        <v>366</v>
      </c>
      <c r="H141" s="211">
        <v>9.7479999999999993</v>
      </c>
      <c r="I141" s="212"/>
      <c r="J141" s="213">
        <f>ROUND(I141*H141,2)</f>
        <v>0</v>
      </c>
      <c r="K141" s="209" t="s">
        <v>367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0</v>
      </c>
      <c r="R141" s="216">
        <f>Q141*H141</f>
        <v>0</v>
      </c>
      <c r="S141" s="216">
        <v>0</v>
      </c>
      <c r="T141" s="217">
        <f>S141*H141</f>
        <v>0</v>
      </c>
      <c r="AR141" s="25" t="s">
        <v>147</v>
      </c>
      <c r="AT141" s="25" t="s">
        <v>363</v>
      </c>
      <c r="AU141" s="25" t="s">
        <v>79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147</v>
      </c>
      <c r="BM141" s="25" t="s">
        <v>4060</v>
      </c>
    </row>
    <row r="142" spans="2:65" s="1" customFormat="1" ht="40.5">
      <c r="B142" s="42"/>
      <c r="C142" s="64"/>
      <c r="D142" s="219" t="s">
        <v>369</v>
      </c>
      <c r="E142" s="64"/>
      <c r="F142" s="220" t="s">
        <v>428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79</v>
      </c>
    </row>
    <row r="143" spans="2:65" s="13" customFormat="1" ht="13.5">
      <c r="B143" s="233"/>
      <c r="C143" s="234"/>
      <c r="D143" s="235" t="s">
        <v>371</v>
      </c>
      <c r="E143" s="236" t="s">
        <v>272</v>
      </c>
      <c r="F143" s="237" t="s">
        <v>4061</v>
      </c>
      <c r="G143" s="234"/>
      <c r="H143" s="238">
        <v>9.7479999999999993</v>
      </c>
      <c r="I143" s="239"/>
      <c r="J143" s="234"/>
      <c r="K143" s="234"/>
      <c r="L143" s="240"/>
      <c r="M143" s="241"/>
      <c r="N143" s="242"/>
      <c r="O143" s="242"/>
      <c r="P143" s="242"/>
      <c r="Q143" s="242"/>
      <c r="R143" s="242"/>
      <c r="S143" s="242"/>
      <c r="T143" s="243"/>
      <c r="AT143" s="244" t="s">
        <v>371</v>
      </c>
      <c r="AU143" s="244" t="s">
        <v>79</v>
      </c>
      <c r="AV143" s="13" t="s">
        <v>79</v>
      </c>
      <c r="AW143" s="13" t="s">
        <v>33</v>
      </c>
      <c r="AX143" s="13" t="s">
        <v>77</v>
      </c>
      <c r="AY143" s="244" t="s">
        <v>361</v>
      </c>
    </row>
    <row r="144" spans="2:65" s="1" customFormat="1" ht="31.5" customHeight="1">
      <c r="B144" s="42"/>
      <c r="C144" s="207" t="s">
        <v>430</v>
      </c>
      <c r="D144" s="207" t="s">
        <v>363</v>
      </c>
      <c r="E144" s="208" t="s">
        <v>431</v>
      </c>
      <c r="F144" s="209" t="s">
        <v>432</v>
      </c>
      <c r="G144" s="210" t="s">
        <v>366</v>
      </c>
      <c r="H144" s="211">
        <v>87.731999999999999</v>
      </c>
      <c r="I144" s="212"/>
      <c r="J144" s="213">
        <f>ROUND(I144*H144,2)</f>
        <v>0</v>
      </c>
      <c r="K144" s="209" t="s">
        <v>367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147</v>
      </c>
      <c r="AT144" s="25" t="s">
        <v>363</v>
      </c>
      <c r="AU144" s="25" t="s">
        <v>79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4062</v>
      </c>
    </row>
    <row r="145" spans="2:65" s="1" customFormat="1" ht="40.5">
      <c r="B145" s="42"/>
      <c r="C145" s="64"/>
      <c r="D145" s="219" t="s">
        <v>369</v>
      </c>
      <c r="E145" s="64"/>
      <c r="F145" s="220" t="s">
        <v>434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79</v>
      </c>
    </row>
    <row r="146" spans="2:65" s="13" customFormat="1" ht="13.5">
      <c r="B146" s="233"/>
      <c r="C146" s="234"/>
      <c r="D146" s="219" t="s">
        <v>371</v>
      </c>
      <c r="E146" s="245" t="s">
        <v>21</v>
      </c>
      <c r="F146" s="246" t="s">
        <v>272</v>
      </c>
      <c r="G146" s="234"/>
      <c r="H146" s="247">
        <v>9.7479999999999993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79</v>
      </c>
      <c r="AV146" s="13" t="s">
        <v>79</v>
      </c>
      <c r="AW146" s="13" t="s">
        <v>33</v>
      </c>
      <c r="AX146" s="13" t="s">
        <v>77</v>
      </c>
      <c r="AY146" s="244" t="s">
        <v>361</v>
      </c>
    </row>
    <row r="147" spans="2:65" s="13" customFormat="1" ht="13.5">
      <c r="B147" s="233"/>
      <c r="C147" s="234"/>
      <c r="D147" s="235" t="s">
        <v>371</v>
      </c>
      <c r="E147" s="234"/>
      <c r="F147" s="237" t="s">
        <v>4063</v>
      </c>
      <c r="G147" s="234"/>
      <c r="H147" s="238">
        <v>87.731999999999999</v>
      </c>
      <c r="I147" s="239"/>
      <c r="J147" s="234"/>
      <c r="K147" s="234"/>
      <c r="L147" s="240"/>
      <c r="M147" s="241"/>
      <c r="N147" s="242"/>
      <c r="O147" s="242"/>
      <c r="P147" s="242"/>
      <c r="Q147" s="242"/>
      <c r="R147" s="242"/>
      <c r="S147" s="242"/>
      <c r="T147" s="243"/>
      <c r="AT147" s="244" t="s">
        <v>371</v>
      </c>
      <c r="AU147" s="244" t="s">
        <v>79</v>
      </c>
      <c r="AV147" s="13" t="s">
        <v>79</v>
      </c>
      <c r="AW147" s="13" t="s">
        <v>6</v>
      </c>
      <c r="AX147" s="13" t="s">
        <v>77</v>
      </c>
      <c r="AY147" s="244" t="s">
        <v>361</v>
      </c>
    </row>
    <row r="148" spans="2:65" s="1" customFormat="1" ht="22.5" customHeight="1">
      <c r="B148" s="42"/>
      <c r="C148" s="207" t="s">
        <v>285</v>
      </c>
      <c r="D148" s="207" t="s">
        <v>363</v>
      </c>
      <c r="E148" s="208" t="s">
        <v>436</v>
      </c>
      <c r="F148" s="209" t="s">
        <v>437</v>
      </c>
      <c r="G148" s="210" t="s">
        <v>366</v>
      </c>
      <c r="H148" s="211">
        <v>11</v>
      </c>
      <c r="I148" s="212"/>
      <c r="J148" s="213">
        <f>ROUND(I148*H148,2)</f>
        <v>0</v>
      </c>
      <c r="K148" s="209" t="s">
        <v>367</v>
      </c>
      <c r="L148" s="62"/>
      <c r="M148" s="214" t="s">
        <v>21</v>
      </c>
      <c r="N148" s="215" t="s">
        <v>41</v>
      </c>
      <c r="O148" s="43"/>
      <c r="P148" s="216">
        <f>O148*H148</f>
        <v>0</v>
      </c>
      <c r="Q148" s="216">
        <v>0</v>
      </c>
      <c r="R148" s="216">
        <f>Q148*H148</f>
        <v>0</v>
      </c>
      <c r="S148" s="216">
        <v>0</v>
      </c>
      <c r="T148" s="217">
        <f>S148*H148</f>
        <v>0</v>
      </c>
      <c r="AR148" s="25" t="s">
        <v>147</v>
      </c>
      <c r="AT148" s="25" t="s">
        <v>363</v>
      </c>
      <c r="AU148" s="25" t="s">
        <v>79</v>
      </c>
      <c r="AY148" s="25" t="s">
        <v>361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25" t="s">
        <v>77</v>
      </c>
      <c r="BK148" s="218">
        <f>ROUND(I148*H148,2)</f>
        <v>0</v>
      </c>
      <c r="BL148" s="25" t="s">
        <v>147</v>
      </c>
      <c r="BM148" s="25" t="s">
        <v>4064</v>
      </c>
    </row>
    <row r="149" spans="2:65" s="1" customFormat="1" ht="27">
      <c r="B149" s="42"/>
      <c r="C149" s="64"/>
      <c r="D149" s="219" t="s">
        <v>369</v>
      </c>
      <c r="E149" s="64"/>
      <c r="F149" s="220" t="s">
        <v>4065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369</v>
      </c>
      <c r="AU149" s="25" t="s">
        <v>79</v>
      </c>
    </row>
    <row r="150" spans="2:65" s="13" customFormat="1" ht="13.5">
      <c r="B150" s="233"/>
      <c r="C150" s="234"/>
      <c r="D150" s="235" t="s">
        <v>371</v>
      </c>
      <c r="E150" s="236" t="s">
        <v>21</v>
      </c>
      <c r="F150" s="237" t="s">
        <v>4066</v>
      </c>
      <c r="G150" s="234"/>
      <c r="H150" s="238">
        <v>11</v>
      </c>
      <c r="I150" s="239"/>
      <c r="J150" s="234"/>
      <c r="K150" s="234"/>
      <c r="L150" s="240"/>
      <c r="M150" s="241"/>
      <c r="N150" s="242"/>
      <c r="O150" s="242"/>
      <c r="P150" s="242"/>
      <c r="Q150" s="242"/>
      <c r="R150" s="242"/>
      <c r="S150" s="242"/>
      <c r="T150" s="243"/>
      <c r="AT150" s="244" t="s">
        <v>371</v>
      </c>
      <c r="AU150" s="244" t="s">
        <v>79</v>
      </c>
      <c r="AV150" s="13" t="s">
        <v>79</v>
      </c>
      <c r="AW150" s="13" t="s">
        <v>33</v>
      </c>
      <c r="AX150" s="13" t="s">
        <v>77</v>
      </c>
      <c r="AY150" s="244" t="s">
        <v>361</v>
      </c>
    </row>
    <row r="151" spans="2:65" s="1" customFormat="1" ht="22.5" customHeight="1">
      <c r="B151" s="42"/>
      <c r="C151" s="207" t="s">
        <v>440</v>
      </c>
      <c r="D151" s="207" t="s">
        <v>363</v>
      </c>
      <c r="E151" s="208" t="s">
        <v>441</v>
      </c>
      <c r="F151" s="209" t="s">
        <v>442</v>
      </c>
      <c r="G151" s="210" t="s">
        <v>366</v>
      </c>
      <c r="H151" s="211">
        <v>9.7479999999999993</v>
      </c>
      <c r="I151" s="212"/>
      <c r="J151" s="213">
        <f>ROUND(I151*H151,2)</f>
        <v>0</v>
      </c>
      <c r="K151" s="209" t="s">
        <v>367</v>
      </c>
      <c r="L151" s="62"/>
      <c r="M151" s="214" t="s">
        <v>21</v>
      </c>
      <c r="N151" s="215" t="s">
        <v>41</v>
      </c>
      <c r="O151" s="43"/>
      <c r="P151" s="216">
        <f>O151*H151</f>
        <v>0</v>
      </c>
      <c r="Q151" s="216">
        <v>0</v>
      </c>
      <c r="R151" s="216">
        <f>Q151*H151</f>
        <v>0</v>
      </c>
      <c r="S151" s="216">
        <v>0</v>
      </c>
      <c r="T151" s="217">
        <f>S151*H151</f>
        <v>0</v>
      </c>
      <c r="AR151" s="25" t="s">
        <v>147</v>
      </c>
      <c r="AT151" s="25" t="s">
        <v>363</v>
      </c>
      <c r="AU151" s="25" t="s">
        <v>79</v>
      </c>
      <c r="AY151" s="25" t="s">
        <v>361</v>
      </c>
      <c r="BE151" s="218">
        <f>IF(N151="základní",J151,0)</f>
        <v>0</v>
      </c>
      <c r="BF151" s="218">
        <f>IF(N151="snížená",J151,0)</f>
        <v>0</v>
      </c>
      <c r="BG151" s="218">
        <f>IF(N151="zákl. přenesená",J151,0)</f>
        <v>0</v>
      </c>
      <c r="BH151" s="218">
        <f>IF(N151="sníž. přenesená",J151,0)</f>
        <v>0</v>
      </c>
      <c r="BI151" s="218">
        <f>IF(N151="nulová",J151,0)</f>
        <v>0</v>
      </c>
      <c r="BJ151" s="25" t="s">
        <v>77</v>
      </c>
      <c r="BK151" s="218">
        <f>ROUND(I151*H151,2)</f>
        <v>0</v>
      </c>
      <c r="BL151" s="25" t="s">
        <v>147</v>
      </c>
      <c r="BM151" s="25" t="s">
        <v>4067</v>
      </c>
    </row>
    <row r="152" spans="2:65" s="1" customFormat="1" ht="13.5">
      <c r="B152" s="42"/>
      <c r="C152" s="64"/>
      <c r="D152" s="219" t="s">
        <v>369</v>
      </c>
      <c r="E152" s="64"/>
      <c r="F152" s="220" t="s">
        <v>442</v>
      </c>
      <c r="G152" s="64"/>
      <c r="H152" s="64"/>
      <c r="I152" s="175"/>
      <c r="J152" s="64"/>
      <c r="K152" s="64"/>
      <c r="L152" s="62"/>
      <c r="M152" s="221"/>
      <c r="N152" s="43"/>
      <c r="O152" s="43"/>
      <c r="P152" s="43"/>
      <c r="Q152" s="43"/>
      <c r="R152" s="43"/>
      <c r="S152" s="43"/>
      <c r="T152" s="79"/>
      <c r="AT152" s="25" t="s">
        <v>369</v>
      </c>
      <c r="AU152" s="25" t="s">
        <v>79</v>
      </c>
    </row>
    <row r="153" spans="2:65" s="13" customFormat="1" ht="13.5">
      <c r="B153" s="233"/>
      <c r="C153" s="234"/>
      <c r="D153" s="235" t="s">
        <v>371</v>
      </c>
      <c r="E153" s="236" t="s">
        <v>21</v>
      </c>
      <c r="F153" s="237" t="s">
        <v>272</v>
      </c>
      <c r="G153" s="234"/>
      <c r="H153" s="238">
        <v>9.7479999999999993</v>
      </c>
      <c r="I153" s="239"/>
      <c r="J153" s="234"/>
      <c r="K153" s="234"/>
      <c r="L153" s="240"/>
      <c r="M153" s="241"/>
      <c r="N153" s="242"/>
      <c r="O153" s="242"/>
      <c r="P153" s="242"/>
      <c r="Q153" s="242"/>
      <c r="R153" s="242"/>
      <c r="S153" s="242"/>
      <c r="T153" s="243"/>
      <c r="AT153" s="244" t="s">
        <v>371</v>
      </c>
      <c r="AU153" s="244" t="s">
        <v>79</v>
      </c>
      <c r="AV153" s="13" t="s">
        <v>79</v>
      </c>
      <c r="AW153" s="13" t="s">
        <v>33</v>
      </c>
      <c r="AX153" s="13" t="s">
        <v>77</v>
      </c>
      <c r="AY153" s="244" t="s">
        <v>361</v>
      </c>
    </row>
    <row r="154" spans="2:65" s="1" customFormat="1" ht="22.5" customHeight="1">
      <c r="B154" s="42"/>
      <c r="C154" s="207" t="s">
        <v>444</v>
      </c>
      <c r="D154" s="207" t="s">
        <v>363</v>
      </c>
      <c r="E154" s="208" t="s">
        <v>445</v>
      </c>
      <c r="F154" s="209" t="s">
        <v>446</v>
      </c>
      <c r="G154" s="210" t="s">
        <v>447</v>
      </c>
      <c r="H154" s="211">
        <v>17.545999999999999</v>
      </c>
      <c r="I154" s="212"/>
      <c r="J154" s="213">
        <f>ROUND(I154*H154,2)</f>
        <v>0</v>
      </c>
      <c r="K154" s="209" t="s">
        <v>367</v>
      </c>
      <c r="L154" s="62"/>
      <c r="M154" s="214" t="s">
        <v>21</v>
      </c>
      <c r="N154" s="215" t="s">
        <v>41</v>
      </c>
      <c r="O154" s="43"/>
      <c r="P154" s="216">
        <f>O154*H154</f>
        <v>0</v>
      </c>
      <c r="Q154" s="216">
        <v>0</v>
      </c>
      <c r="R154" s="216">
        <f>Q154*H154</f>
        <v>0</v>
      </c>
      <c r="S154" s="216">
        <v>0</v>
      </c>
      <c r="T154" s="217">
        <f>S154*H154</f>
        <v>0</v>
      </c>
      <c r="AR154" s="25" t="s">
        <v>147</v>
      </c>
      <c r="AT154" s="25" t="s">
        <v>363</v>
      </c>
      <c r="AU154" s="25" t="s">
        <v>79</v>
      </c>
      <c r="AY154" s="25" t="s">
        <v>361</v>
      </c>
      <c r="BE154" s="218">
        <f>IF(N154="základní",J154,0)</f>
        <v>0</v>
      </c>
      <c r="BF154" s="218">
        <f>IF(N154="snížená",J154,0)</f>
        <v>0</v>
      </c>
      <c r="BG154" s="218">
        <f>IF(N154="zákl. přenesená",J154,0)</f>
        <v>0</v>
      </c>
      <c r="BH154" s="218">
        <f>IF(N154="sníž. přenesená",J154,0)</f>
        <v>0</v>
      </c>
      <c r="BI154" s="218">
        <f>IF(N154="nulová",J154,0)</f>
        <v>0</v>
      </c>
      <c r="BJ154" s="25" t="s">
        <v>77</v>
      </c>
      <c r="BK154" s="218">
        <f>ROUND(I154*H154,2)</f>
        <v>0</v>
      </c>
      <c r="BL154" s="25" t="s">
        <v>147</v>
      </c>
      <c r="BM154" s="25" t="s">
        <v>4068</v>
      </c>
    </row>
    <row r="155" spans="2:65" s="1" customFormat="1" ht="13.5">
      <c r="B155" s="42"/>
      <c r="C155" s="64"/>
      <c r="D155" s="219" t="s">
        <v>369</v>
      </c>
      <c r="E155" s="64"/>
      <c r="F155" s="220" t="s">
        <v>449</v>
      </c>
      <c r="G155" s="64"/>
      <c r="H155" s="64"/>
      <c r="I155" s="175"/>
      <c r="J155" s="64"/>
      <c r="K155" s="64"/>
      <c r="L155" s="62"/>
      <c r="M155" s="221"/>
      <c r="N155" s="43"/>
      <c r="O155" s="43"/>
      <c r="P155" s="43"/>
      <c r="Q155" s="43"/>
      <c r="R155" s="43"/>
      <c r="S155" s="43"/>
      <c r="T155" s="79"/>
      <c r="AT155" s="25" t="s">
        <v>369</v>
      </c>
      <c r="AU155" s="25" t="s">
        <v>79</v>
      </c>
    </row>
    <row r="156" spans="2:65" s="13" customFormat="1" ht="13.5">
      <c r="B156" s="233"/>
      <c r="C156" s="234"/>
      <c r="D156" s="235" t="s">
        <v>371</v>
      </c>
      <c r="E156" s="236" t="s">
        <v>21</v>
      </c>
      <c r="F156" s="237" t="s">
        <v>450</v>
      </c>
      <c r="G156" s="234"/>
      <c r="H156" s="238">
        <v>17.545999999999999</v>
      </c>
      <c r="I156" s="239"/>
      <c r="J156" s="234"/>
      <c r="K156" s="234"/>
      <c r="L156" s="240"/>
      <c r="M156" s="241"/>
      <c r="N156" s="242"/>
      <c r="O156" s="242"/>
      <c r="P156" s="242"/>
      <c r="Q156" s="242"/>
      <c r="R156" s="242"/>
      <c r="S156" s="242"/>
      <c r="T156" s="243"/>
      <c r="AT156" s="244" t="s">
        <v>371</v>
      </c>
      <c r="AU156" s="244" t="s">
        <v>79</v>
      </c>
      <c r="AV156" s="13" t="s">
        <v>79</v>
      </c>
      <c r="AW156" s="13" t="s">
        <v>33</v>
      </c>
      <c r="AX156" s="13" t="s">
        <v>77</v>
      </c>
      <c r="AY156" s="244" t="s">
        <v>361</v>
      </c>
    </row>
    <row r="157" spans="2:65" s="1" customFormat="1" ht="22.5" customHeight="1">
      <c r="B157" s="42"/>
      <c r="C157" s="207" t="s">
        <v>451</v>
      </c>
      <c r="D157" s="207" t="s">
        <v>363</v>
      </c>
      <c r="E157" s="208" t="s">
        <v>452</v>
      </c>
      <c r="F157" s="209" t="s">
        <v>453</v>
      </c>
      <c r="G157" s="210" t="s">
        <v>366</v>
      </c>
      <c r="H157" s="211">
        <v>5</v>
      </c>
      <c r="I157" s="212"/>
      <c r="J157" s="213">
        <f>ROUND(I157*H157,2)</f>
        <v>0</v>
      </c>
      <c r="K157" s="209" t="s">
        <v>367</v>
      </c>
      <c r="L157" s="62"/>
      <c r="M157" s="214" t="s">
        <v>21</v>
      </c>
      <c r="N157" s="215" t="s">
        <v>41</v>
      </c>
      <c r="O157" s="43"/>
      <c r="P157" s="216">
        <f>O157*H157</f>
        <v>0</v>
      </c>
      <c r="Q157" s="216">
        <v>0</v>
      </c>
      <c r="R157" s="216">
        <f>Q157*H157</f>
        <v>0</v>
      </c>
      <c r="S157" s="216">
        <v>0</v>
      </c>
      <c r="T157" s="217">
        <f>S157*H157</f>
        <v>0</v>
      </c>
      <c r="AR157" s="25" t="s">
        <v>147</v>
      </c>
      <c r="AT157" s="25" t="s">
        <v>363</v>
      </c>
      <c r="AU157" s="25" t="s">
        <v>79</v>
      </c>
      <c r="AY157" s="25" t="s">
        <v>361</v>
      </c>
      <c r="BE157" s="218">
        <f>IF(N157="základní",J157,0)</f>
        <v>0</v>
      </c>
      <c r="BF157" s="218">
        <f>IF(N157="snížená",J157,0)</f>
        <v>0</v>
      </c>
      <c r="BG157" s="218">
        <f>IF(N157="zákl. přenesená",J157,0)</f>
        <v>0</v>
      </c>
      <c r="BH157" s="218">
        <f>IF(N157="sníž. přenesená",J157,0)</f>
        <v>0</v>
      </c>
      <c r="BI157" s="218">
        <f>IF(N157="nulová",J157,0)</f>
        <v>0</v>
      </c>
      <c r="BJ157" s="25" t="s">
        <v>77</v>
      </c>
      <c r="BK157" s="218">
        <f>ROUND(I157*H157,2)</f>
        <v>0</v>
      </c>
      <c r="BL157" s="25" t="s">
        <v>147</v>
      </c>
      <c r="BM157" s="25" t="s">
        <v>4069</v>
      </c>
    </row>
    <row r="158" spans="2:65" s="1" customFormat="1" ht="27">
      <c r="B158" s="42"/>
      <c r="C158" s="64"/>
      <c r="D158" s="219" t="s">
        <v>369</v>
      </c>
      <c r="E158" s="64"/>
      <c r="F158" s="220" t="s">
        <v>455</v>
      </c>
      <c r="G158" s="64"/>
      <c r="H158" s="64"/>
      <c r="I158" s="175"/>
      <c r="J158" s="64"/>
      <c r="K158" s="64"/>
      <c r="L158" s="62"/>
      <c r="M158" s="221"/>
      <c r="N158" s="43"/>
      <c r="O158" s="43"/>
      <c r="P158" s="43"/>
      <c r="Q158" s="43"/>
      <c r="R158" s="43"/>
      <c r="S158" s="43"/>
      <c r="T158" s="79"/>
      <c r="AT158" s="25" t="s">
        <v>369</v>
      </c>
      <c r="AU158" s="25" t="s">
        <v>79</v>
      </c>
    </row>
    <row r="159" spans="2:65" s="12" customFormat="1" ht="13.5">
      <c r="B159" s="222"/>
      <c r="C159" s="223"/>
      <c r="D159" s="219" t="s">
        <v>371</v>
      </c>
      <c r="E159" s="224" t="s">
        <v>21</v>
      </c>
      <c r="F159" s="225" t="s">
        <v>4070</v>
      </c>
      <c r="G159" s="223"/>
      <c r="H159" s="226" t="s">
        <v>21</v>
      </c>
      <c r="I159" s="227"/>
      <c r="J159" s="223"/>
      <c r="K159" s="223"/>
      <c r="L159" s="228"/>
      <c r="M159" s="229"/>
      <c r="N159" s="230"/>
      <c r="O159" s="230"/>
      <c r="P159" s="230"/>
      <c r="Q159" s="230"/>
      <c r="R159" s="230"/>
      <c r="S159" s="230"/>
      <c r="T159" s="231"/>
      <c r="AT159" s="232" t="s">
        <v>371</v>
      </c>
      <c r="AU159" s="232" t="s">
        <v>79</v>
      </c>
      <c r="AV159" s="12" t="s">
        <v>77</v>
      </c>
      <c r="AW159" s="12" t="s">
        <v>33</v>
      </c>
      <c r="AX159" s="12" t="s">
        <v>70</v>
      </c>
      <c r="AY159" s="232" t="s">
        <v>361</v>
      </c>
    </row>
    <row r="160" spans="2:65" s="13" customFormat="1" ht="13.5">
      <c r="B160" s="233"/>
      <c r="C160" s="234"/>
      <c r="D160" s="235" t="s">
        <v>371</v>
      </c>
      <c r="E160" s="236" t="s">
        <v>266</v>
      </c>
      <c r="F160" s="237" t="s">
        <v>4071</v>
      </c>
      <c r="G160" s="234"/>
      <c r="H160" s="238">
        <v>5</v>
      </c>
      <c r="I160" s="239"/>
      <c r="J160" s="234"/>
      <c r="K160" s="234"/>
      <c r="L160" s="240"/>
      <c r="M160" s="241"/>
      <c r="N160" s="242"/>
      <c r="O160" s="242"/>
      <c r="P160" s="242"/>
      <c r="Q160" s="242"/>
      <c r="R160" s="242"/>
      <c r="S160" s="242"/>
      <c r="T160" s="243"/>
      <c r="AT160" s="244" t="s">
        <v>371</v>
      </c>
      <c r="AU160" s="244" t="s">
        <v>79</v>
      </c>
      <c r="AV160" s="13" t="s">
        <v>79</v>
      </c>
      <c r="AW160" s="13" t="s">
        <v>33</v>
      </c>
      <c r="AX160" s="13" t="s">
        <v>77</v>
      </c>
      <c r="AY160" s="244" t="s">
        <v>361</v>
      </c>
    </row>
    <row r="161" spans="2:65" s="1" customFormat="1" ht="22.5" customHeight="1">
      <c r="B161" s="42"/>
      <c r="C161" s="207" t="s">
        <v>10</v>
      </c>
      <c r="D161" s="207" t="s">
        <v>363</v>
      </c>
      <c r="E161" s="208" t="s">
        <v>457</v>
      </c>
      <c r="F161" s="209" t="s">
        <v>458</v>
      </c>
      <c r="G161" s="210" t="s">
        <v>459</v>
      </c>
      <c r="H161" s="211">
        <v>40</v>
      </c>
      <c r="I161" s="212"/>
      <c r="J161" s="213">
        <f>ROUND(I161*H161,2)</f>
        <v>0</v>
      </c>
      <c r="K161" s="209" t="s">
        <v>367</v>
      </c>
      <c r="L161" s="62"/>
      <c r="M161" s="214" t="s">
        <v>21</v>
      </c>
      <c r="N161" s="215" t="s">
        <v>41</v>
      </c>
      <c r="O161" s="43"/>
      <c r="P161" s="216">
        <f>O161*H161</f>
        <v>0</v>
      </c>
      <c r="Q161" s="216">
        <v>0</v>
      </c>
      <c r="R161" s="216">
        <f>Q161*H161</f>
        <v>0</v>
      </c>
      <c r="S161" s="216">
        <v>0</v>
      </c>
      <c r="T161" s="217">
        <f>S161*H161</f>
        <v>0</v>
      </c>
      <c r="AR161" s="25" t="s">
        <v>147</v>
      </c>
      <c r="AT161" s="25" t="s">
        <v>363</v>
      </c>
      <c r="AU161" s="25" t="s">
        <v>79</v>
      </c>
      <c r="AY161" s="25" t="s">
        <v>361</v>
      </c>
      <c r="BE161" s="218">
        <f>IF(N161="základní",J161,0)</f>
        <v>0</v>
      </c>
      <c r="BF161" s="218">
        <f>IF(N161="snížená",J161,0)</f>
        <v>0</v>
      </c>
      <c r="BG161" s="218">
        <f>IF(N161="zákl. přenesená",J161,0)</f>
        <v>0</v>
      </c>
      <c r="BH161" s="218">
        <f>IF(N161="sníž. přenesená",J161,0)</f>
        <v>0</v>
      </c>
      <c r="BI161" s="218">
        <f>IF(N161="nulová",J161,0)</f>
        <v>0</v>
      </c>
      <c r="BJ161" s="25" t="s">
        <v>77</v>
      </c>
      <c r="BK161" s="218">
        <f>ROUND(I161*H161,2)</f>
        <v>0</v>
      </c>
      <c r="BL161" s="25" t="s">
        <v>147</v>
      </c>
      <c r="BM161" s="25" t="s">
        <v>4072</v>
      </c>
    </row>
    <row r="162" spans="2:65" s="1" customFormat="1" ht="27">
      <c r="B162" s="42"/>
      <c r="C162" s="64"/>
      <c r="D162" s="219" t="s">
        <v>369</v>
      </c>
      <c r="E162" s="64"/>
      <c r="F162" s="220" t="s">
        <v>461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369</v>
      </c>
      <c r="AU162" s="25" t="s">
        <v>79</v>
      </c>
    </row>
    <row r="163" spans="2:65" s="13" customFormat="1" ht="13.5">
      <c r="B163" s="233"/>
      <c r="C163" s="234"/>
      <c r="D163" s="219" t="s">
        <v>371</v>
      </c>
      <c r="E163" s="245" t="s">
        <v>268</v>
      </c>
      <c r="F163" s="246" t="s">
        <v>4073</v>
      </c>
      <c r="G163" s="234"/>
      <c r="H163" s="247">
        <v>40</v>
      </c>
      <c r="I163" s="239"/>
      <c r="J163" s="234"/>
      <c r="K163" s="234"/>
      <c r="L163" s="240"/>
      <c r="M163" s="241"/>
      <c r="N163" s="242"/>
      <c r="O163" s="242"/>
      <c r="P163" s="242"/>
      <c r="Q163" s="242"/>
      <c r="R163" s="242"/>
      <c r="S163" s="242"/>
      <c r="T163" s="243"/>
      <c r="AT163" s="244" t="s">
        <v>371</v>
      </c>
      <c r="AU163" s="244" t="s">
        <v>79</v>
      </c>
      <c r="AV163" s="13" t="s">
        <v>79</v>
      </c>
      <c r="AW163" s="13" t="s">
        <v>33</v>
      </c>
      <c r="AX163" s="13" t="s">
        <v>77</v>
      </c>
      <c r="AY163" s="244" t="s">
        <v>361</v>
      </c>
    </row>
    <row r="164" spans="2:65" s="11" customFormat="1" ht="29.85" customHeight="1">
      <c r="B164" s="190"/>
      <c r="C164" s="191"/>
      <c r="D164" s="204" t="s">
        <v>69</v>
      </c>
      <c r="E164" s="205" t="s">
        <v>79</v>
      </c>
      <c r="F164" s="205" t="s">
        <v>463</v>
      </c>
      <c r="G164" s="191"/>
      <c r="H164" s="191"/>
      <c r="I164" s="194"/>
      <c r="J164" s="206">
        <f>BK164</f>
        <v>0</v>
      </c>
      <c r="K164" s="191"/>
      <c r="L164" s="196"/>
      <c r="M164" s="197"/>
      <c r="N164" s="198"/>
      <c r="O164" s="198"/>
      <c r="P164" s="199">
        <f>SUM(P165:P226)</f>
        <v>0</v>
      </c>
      <c r="Q164" s="198"/>
      <c r="R164" s="199">
        <f>SUM(R165:R226)</f>
        <v>78.109126580000009</v>
      </c>
      <c r="S164" s="198"/>
      <c r="T164" s="200">
        <f>SUM(T165:T226)</f>
        <v>0</v>
      </c>
      <c r="AR164" s="201" t="s">
        <v>77</v>
      </c>
      <c r="AT164" s="202" t="s">
        <v>69</v>
      </c>
      <c r="AU164" s="202" t="s">
        <v>77</v>
      </c>
      <c r="AY164" s="201" t="s">
        <v>361</v>
      </c>
      <c r="BK164" s="203">
        <f>SUM(BK165:BK226)</f>
        <v>0</v>
      </c>
    </row>
    <row r="165" spans="2:65" s="1" customFormat="1" ht="22.5" customHeight="1">
      <c r="B165" s="42"/>
      <c r="C165" s="207" t="s">
        <v>464</v>
      </c>
      <c r="D165" s="207" t="s">
        <v>363</v>
      </c>
      <c r="E165" s="208" t="s">
        <v>465</v>
      </c>
      <c r="F165" s="209" t="s">
        <v>466</v>
      </c>
      <c r="G165" s="210" t="s">
        <v>459</v>
      </c>
      <c r="H165" s="211">
        <v>44.8</v>
      </c>
      <c r="I165" s="212"/>
      <c r="J165" s="213">
        <f>ROUND(I165*H165,2)</f>
        <v>0</v>
      </c>
      <c r="K165" s="209" t="s">
        <v>367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0</v>
      </c>
      <c r="R165" s="216">
        <f>Q165*H165</f>
        <v>0</v>
      </c>
      <c r="S165" s="216">
        <v>0</v>
      </c>
      <c r="T165" s="217">
        <f>S165*H165</f>
        <v>0</v>
      </c>
      <c r="AR165" s="25" t="s">
        <v>147</v>
      </c>
      <c r="AT165" s="25" t="s">
        <v>363</v>
      </c>
      <c r="AU165" s="25" t="s">
        <v>79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147</v>
      </c>
      <c r="BM165" s="25" t="s">
        <v>4074</v>
      </c>
    </row>
    <row r="166" spans="2:65" s="1" customFormat="1" ht="27">
      <c r="B166" s="42"/>
      <c r="C166" s="64"/>
      <c r="D166" s="219" t="s">
        <v>369</v>
      </c>
      <c r="E166" s="64"/>
      <c r="F166" s="220" t="s">
        <v>468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79</v>
      </c>
    </row>
    <row r="167" spans="2:65" s="13" customFormat="1" ht="13.5">
      <c r="B167" s="233"/>
      <c r="C167" s="234"/>
      <c r="D167" s="235" t="s">
        <v>371</v>
      </c>
      <c r="E167" s="236" t="s">
        <v>21</v>
      </c>
      <c r="F167" s="237" t="s">
        <v>4075</v>
      </c>
      <c r="G167" s="234"/>
      <c r="H167" s="238">
        <v>44.8</v>
      </c>
      <c r="I167" s="239"/>
      <c r="J167" s="234"/>
      <c r="K167" s="234"/>
      <c r="L167" s="240"/>
      <c r="M167" s="241"/>
      <c r="N167" s="242"/>
      <c r="O167" s="242"/>
      <c r="P167" s="242"/>
      <c r="Q167" s="242"/>
      <c r="R167" s="242"/>
      <c r="S167" s="242"/>
      <c r="T167" s="243"/>
      <c r="AT167" s="244" t="s">
        <v>371</v>
      </c>
      <c r="AU167" s="244" t="s">
        <v>79</v>
      </c>
      <c r="AV167" s="13" t="s">
        <v>79</v>
      </c>
      <c r="AW167" s="13" t="s">
        <v>33</v>
      </c>
      <c r="AX167" s="13" t="s">
        <v>77</v>
      </c>
      <c r="AY167" s="244" t="s">
        <v>361</v>
      </c>
    </row>
    <row r="168" spans="2:65" s="1" customFormat="1" ht="22.5" customHeight="1">
      <c r="B168" s="42"/>
      <c r="C168" s="207" t="s">
        <v>470</v>
      </c>
      <c r="D168" s="207" t="s">
        <v>363</v>
      </c>
      <c r="E168" s="208" t="s">
        <v>471</v>
      </c>
      <c r="F168" s="209" t="s">
        <v>472</v>
      </c>
      <c r="G168" s="210" t="s">
        <v>366</v>
      </c>
      <c r="H168" s="211">
        <v>6.72</v>
      </c>
      <c r="I168" s="212"/>
      <c r="J168" s="213">
        <f>ROUND(I168*H168,2)</f>
        <v>0</v>
      </c>
      <c r="K168" s="209" t="s">
        <v>367</v>
      </c>
      <c r="L168" s="62"/>
      <c r="M168" s="214" t="s">
        <v>21</v>
      </c>
      <c r="N168" s="215" t="s">
        <v>41</v>
      </c>
      <c r="O168" s="43"/>
      <c r="P168" s="216">
        <f>O168*H168</f>
        <v>0</v>
      </c>
      <c r="Q168" s="216">
        <v>1.98</v>
      </c>
      <c r="R168" s="216">
        <f>Q168*H168</f>
        <v>13.3056</v>
      </c>
      <c r="S168" s="216">
        <v>0</v>
      </c>
      <c r="T168" s="217">
        <f>S168*H168</f>
        <v>0</v>
      </c>
      <c r="AR168" s="25" t="s">
        <v>147</v>
      </c>
      <c r="AT168" s="25" t="s">
        <v>363</v>
      </c>
      <c r="AU168" s="25" t="s">
        <v>79</v>
      </c>
      <c r="AY168" s="25" t="s">
        <v>361</v>
      </c>
      <c r="BE168" s="218">
        <f>IF(N168="základní",J168,0)</f>
        <v>0</v>
      </c>
      <c r="BF168" s="218">
        <f>IF(N168="snížená",J168,0)</f>
        <v>0</v>
      </c>
      <c r="BG168" s="218">
        <f>IF(N168="zákl. přenesená",J168,0)</f>
        <v>0</v>
      </c>
      <c r="BH168" s="218">
        <f>IF(N168="sníž. přenesená",J168,0)</f>
        <v>0</v>
      </c>
      <c r="BI168" s="218">
        <f>IF(N168="nulová",J168,0)</f>
        <v>0</v>
      </c>
      <c r="BJ168" s="25" t="s">
        <v>77</v>
      </c>
      <c r="BK168" s="218">
        <f>ROUND(I168*H168,2)</f>
        <v>0</v>
      </c>
      <c r="BL168" s="25" t="s">
        <v>147</v>
      </c>
      <c r="BM168" s="25" t="s">
        <v>4076</v>
      </c>
    </row>
    <row r="169" spans="2:65" s="1" customFormat="1" ht="13.5">
      <c r="B169" s="42"/>
      <c r="C169" s="64"/>
      <c r="D169" s="219" t="s">
        <v>369</v>
      </c>
      <c r="E169" s="64"/>
      <c r="F169" s="220" t="s">
        <v>474</v>
      </c>
      <c r="G169" s="64"/>
      <c r="H169" s="64"/>
      <c r="I169" s="175"/>
      <c r="J169" s="64"/>
      <c r="K169" s="64"/>
      <c r="L169" s="62"/>
      <c r="M169" s="221"/>
      <c r="N169" s="43"/>
      <c r="O169" s="43"/>
      <c r="P169" s="43"/>
      <c r="Q169" s="43"/>
      <c r="R169" s="43"/>
      <c r="S169" s="43"/>
      <c r="T169" s="79"/>
      <c r="AT169" s="25" t="s">
        <v>369</v>
      </c>
      <c r="AU169" s="25" t="s">
        <v>79</v>
      </c>
    </row>
    <row r="170" spans="2:65" s="12" customFormat="1" ht="13.5">
      <c r="B170" s="222"/>
      <c r="C170" s="223"/>
      <c r="D170" s="219" t="s">
        <v>371</v>
      </c>
      <c r="E170" s="224" t="s">
        <v>21</v>
      </c>
      <c r="F170" s="225" t="s">
        <v>4077</v>
      </c>
      <c r="G170" s="223"/>
      <c r="H170" s="226" t="s">
        <v>21</v>
      </c>
      <c r="I170" s="227"/>
      <c r="J170" s="223"/>
      <c r="K170" s="223"/>
      <c r="L170" s="228"/>
      <c r="M170" s="229"/>
      <c r="N170" s="230"/>
      <c r="O170" s="230"/>
      <c r="P170" s="230"/>
      <c r="Q170" s="230"/>
      <c r="R170" s="230"/>
      <c r="S170" s="230"/>
      <c r="T170" s="231"/>
      <c r="AT170" s="232" t="s">
        <v>371</v>
      </c>
      <c r="AU170" s="232" t="s">
        <v>79</v>
      </c>
      <c r="AV170" s="12" t="s">
        <v>77</v>
      </c>
      <c r="AW170" s="12" t="s">
        <v>33</v>
      </c>
      <c r="AX170" s="12" t="s">
        <v>70</v>
      </c>
      <c r="AY170" s="232" t="s">
        <v>361</v>
      </c>
    </row>
    <row r="171" spans="2:65" s="13" customFormat="1" ht="13.5">
      <c r="B171" s="233"/>
      <c r="C171" s="234"/>
      <c r="D171" s="235" t="s">
        <v>371</v>
      </c>
      <c r="E171" s="236" t="s">
        <v>21</v>
      </c>
      <c r="F171" s="237" t="s">
        <v>4078</v>
      </c>
      <c r="G171" s="234"/>
      <c r="H171" s="238">
        <v>6.72</v>
      </c>
      <c r="I171" s="239"/>
      <c r="J171" s="234"/>
      <c r="K171" s="234"/>
      <c r="L171" s="240"/>
      <c r="M171" s="241"/>
      <c r="N171" s="242"/>
      <c r="O171" s="242"/>
      <c r="P171" s="242"/>
      <c r="Q171" s="242"/>
      <c r="R171" s="242"/>
      <c r="S171" s="242"/>
      <c r="T171" s="243"/>
      <c r="AT171" s="244" t="s">
        <v>371</v>
      </c>
      <c r="AU171" s="244" t="s">
        <v>79</v>
      </c>
      <c r="AV171" s="13" t="s">
        <v>79</v>
      </c>
      <c r="AW171" s="13" t="s">
        <v>33</v>
      </c>
      <c r="AX171" s="13" t="s">
        <v>77</v>
      </c>
      <c r="AY171" s="244" t="s">
        <v>361</v>
      </c>
    </row>
    <row r="172" spans="2:65" s="1" customFormat="1" ht="22.5" customHeight="1">
      <c r="B172" s="42"/>
      <c r="C172" s="207" t="s">
        <v>477</v>
      </c>
      <c r="D172" s="207" t="s">
        <v>363</v>
      </c>
      <c r="E172" s="208" t="s">
        <v>478</v>
      </c>
      <c r="F172" s="209" t="s">
        <v>479</v>
      </c>
      <c r="G172" s="210" t="s">
        <v>366</v>
      </c>
      <c r="H172" s="211">
        <v>2.2400000000000002</v>
      </c>
      <c r="I172" s="212"/>
      <c r="J172" s="213">
        <f>ROUND(I172*H172,2)</f>
        <v>0</v>
      </c>
      <c r="K172" s="209" t="s">
        <v>367</v>
      </c>
      <c r="L172" s="62"/>
      <c r="M172" s="214" t="s">
        <v>21</v>
      </c>
      <c r="N172" s="215" t="s">
        <v>41</v>
      </c>
      <c r="O172" s="43"/>
      <c r="P172" s="216">
        <f>O172*H172</f>
        <v>0</v>
      </c>
      <c r="Q172" s="216">
        <v>2.2563399999999998</v>
      </c>
      <c r="R172" s="216">
        <f>Q172*H172</f>
        <v>5.0542015999999998</v>
      </c>
      <c r="S172" s="216">
        <v>0</v>
      </c>
      <c r="T172" s="217">
        <f>S172*H172</f>
        <v>0</v>
      </c>
      <c r="AR172" s="25" t="s">
        <v>147</v>
      </c>
      <c r="AT172" s="25" t="s">
        <v>363</v>
      </c>
      <c r="AU172" s="25" t="s">
        <v>79</v>
      </c>
      <c r="AY172" s="25" t="s">
        <v>361</v>
      </c>
      <c r="BE172" s="218">
        <f>IF(N172="základní",J172,0)</f>
        <v>0</v>
      </c>
      <c r="BF172" s="218">
        <f>IF(N172="snížená",J172,0)</f>
        <v>0</v>
      </c>
      <c r="BG172" s="218">
        <f>IF(N172="zákl. přenesená",J172,0)</f>
        <v>0</v>
      </c>
      <c r="BH172" s="218">
        <f>IF(N172="sníž. přenesená",J172,0)</f>
        <v>0</v>
      </c>
      <c r="BI172" s="218">
        <f>IF(N172="nulová",J172,0)</f>
        <v>0</v>
      </c>
      <c r="BJ172" s="25" t="s">
        <v>77</v>
      </c>
      <c r="BK172" s="218">
        <f>ROUND(I172*H172,2)</f>
        <v>0</v>
      </c>
      <c r="BL172" s="25" t="s">
        <v>147</v>
      </c>
      <c r="BM172" s="25" t="s">
        <v>4079</v>
      </c>
    </row>
    <row r="173" spans="2:65" s="1" customFormat="1" ht="13.5">
      <c r="B173" s="42"/>
      <c r="C173" s="64"/>
      <c r="D173" s="219" t="s">
        <v>369</v>
      </c>
      <c r="E173" s="64"/>
      <c r="F173" s="220" t="s">
        <v>481</v>
      </c>
      <c r="G173" s="64"/>
      <c r="H173" s="64"/>
      <c r="I173" s="175"/>
      <c r="J173" s="64"/>
      <c r="K173" s="64"/>
      <c r="L173" s="62"/>
      <c r="M173" s="221"/>
      <c r="N173" s="43"/>
      <c r="O173" s="43"/>
      <c r="P173" s="43"/>
      <c r="Q173" s="43"/>
      <c r="R173" s="43"/>
      <c r="S173" s="43"/>
      <c r="T173" s="79"/>
      <c r="AT173" s="25" t="s">
        <v>369</v>
      </c>
      <c r="AU173" s="25" t="s">
        <v>79</v>
      </c>
    </row>
    <row r="174" spans="2:65" s="12" customFormat="1" ht="27">
      <c r="B174" s="222"/>
      <c r="C174" s="223"/>
      <c r="D174" s="219" t="s">
        <v>371</v>
      </c>
      <c r="E174" s="224" t="s">
        <v>21</v>
      </c>
      <c r="F174" s="225" t="s">
        <v>4080</v>
      </c>
      <c r="G174" s="223"/>
      <c r="H174" s="226" t="s">
        <v>21</v>
      </c>
      <c r="I174" s="227"/>
      <c r="J174" s="223"/>
      <c r="K174" s="223"/>
      <c r="L174" s="228"/>
      <c r="M174" s="229"/>
      <c r="N174" s="230"/>
      <c r="O174" s="230"/>
      <c r="P174" s="230"/>
      <c r="Q174" s="230"/>
      <c r="R174" s="230"/>
      <c r="S174" s="230"/>
      <c r="T174" s="231"/>
      <c r="AT174" s="232" t="s">
        <v>371</v>
      </c>
      <c r="AU174" s="232" t="s">
        <v>79</v>
      </c>
      <c r="AV174" s="12" t="s">
        <v>77</v>
      </c>
      <c r="AW174" s="12" t="s">
        <v>33</v>
      </c>
      <c r="AX174" s="12" t="s">
        <v>70</v>
      </c>
      <c r="AY174" s="232" t="s">
        <v>361</v>
      </c>
    </row>
    <row r="175" spans="2:65" s="12" customFormat="1" ht="13.5">
      <c r="B175" s="222"/>
      <c r="C175" s="223"/>
      <c r="D175" s="219" t="s">
        <v>371</v>
      </c>
      <c r="E175" s="224" t="s">
        <v>21</v>
      </c>
      <c r="F175" s="225" t="s">
        <v>483</v>
      </c>
      <c r="G175" s="223"/>
      <c r="H175" s="226" t="s">
        <v>21</v>
      </c>
      <c r="I175" s="227"/>
      <c r="J175" s="223"/>
      <c r="K175" s="223"/>
      <c r="L175" s="228"/>
      <c r="M175" s="229"/>
      <c r="N175" s="230"/>
      <c r="O175" s="230"/>
      <c r="P175" s="230"/>
      <c r="Q175" s="230"/>
      <c r="R175" s="230"/>
      <c r="S175" s="230"/>
      <c r="T175" s="231"/>
      <c r="AT175" s="232" t="s">
        <v>371</v>
      </c>
      <c r="AU175" s="232" t="s">
        <v>79</v>
      </c>
      <c r="AV175" s="12" t="s">
        <v>77</v>
      </c>
      <c r="AW175" s="12" t="s">
        <v>33</v>
      </c>
      <c r="AX175" s="12" t="s">
        <v>70</v>
      </c>
      <c r="AY175" s="232" t="s">
        <v>361</v>
      </c>
    </row>
    <row r="176" spans="2:65" s="13" customFormat="1" ht="13.5">
      <c r="B176" s="233"/>
      <c r="C176" s="234"/>
      <c r="D176" s="219" t="s">
        <v>371</v>
      </c>
      <c r="E176" s="245" t="s">
        <v>21</v>
      </c>
      <c r="F176" s="246" t="s">
        <v>4081</v>
      </c>
      <c r="G176" s="234"/>
      <c r="H176" s="247">
        <v>2.2400000000000002</v>
      </c>
      <c r="I176" s="239"/>
      <c r="J176" s="234"/>
      <c r="K176" s="234"/>
      <c r="L176" s="240"/>
      <c r="M176" s="241"/>
      <c r="N176" s="242"/>
      <c r="O176" s="242"/>
      <c r="P176" s="242"/>
      <c r="Q176" s="242"/>
      <c r="R176" s="242"/>
      <c r="S176" s="242"/>
      <c r="T176" s="243"/>
      <c r="AT176" s="244" t="s">
        <v>371</v>
      </c>
      <c r="AU176" s="244" t="s">
        <v>79</v>
      </c>
      <c r="AV176" s="13" t="s">
        <v>79</v>
      </c>
      <c r="AW176" s="13" t="s">
        <v>33</v>
      </c>
      <c r="AX176" s="13" t="s">
        <v>70</v>
      </c>
      <c r="AY176" s="244" t="s">
        <v>361</v>
      </c>
    </row>
    <row r="177" spans="2:65" s="14" customFormat="1" ht="13.5">
      <c r="B177" s="248"/>
      <c r="C177" s="249"/>
      <c r="D177" s="235" t="s">
        <v>371</v>
      </c>
      <c r="E177" s="250" t="s">
        <v>21</v>
      </c>
      <c r="F177" s="251" t="s">
        <v>392</v>
      </c>
      <c r="G177" s="249"/>
      <c r="H177" s="252">
        <v>2.2400000000000002</v>
      </c>
      <c r="I177" s="253"/>
      <c r="J177" s="249"/>
      <c r="K177" s="249"/>
      <c r="L177" s="254"/>
      <c r="M177" s="255"/>
      <c r="N177" s="256"/>
      <c r="O177" s="256"/>
      <c r="P177" s="256"/>
      <c r="Q177" s="256"/>
      <c r="R177" s="256"/>
      <c r="S177" s="256"/>
      <c r="T177" s="257"/>
      <c r="AT177" s="258" t="s">
        <v>371</v>
      </c>
      <c r="AU177" s="258" t="s">
        <v>79</v>
      </c>
      <c r="AV177" s="14" t="s">
        <v>147</v>
      </c>
      <c r="AW177" s="14" t="s">
        <v>33</v>
      </c>
      <c r="AX177" s="14" t="s">
        <v>77</v>
      </c>
      <c r="AY177" s="258" t="s">
        <v>361</v>
      </c>
    </row>
    <row r="178" spans="2:65" s="1" customFormat="1" ht="22.5" customHeight="1">
      <c r="B178" s="42"/>
      <c r="C178" s="207" t="s">
        <v>485</v>
      </c>
      <c r="D178" s="207" t="s">
        <v>363</v>
      </c>
      <c r="E178" s="208" t="s">
        <v>564</v>
      </c>
      <c r="F178" s="209" t="s">
        <v>4082</v>
      </c>
      <c r="G178" s="210" t="s">
        <v>366</v>
      </c>
      <c r="H178" s="211">
        <v>8.91</v>
      </c>
      <c r="I178" s="212"/>
      <c r="J178" s="213">
        <f>ROUND(I178*H178,2)</f>
        <v>0</v>
      </c>
      <c r="K178" s="209" t="s">
        <v>21</v>
      </c>
      <c r="L178" s="62"/>
      <c r="M178" s="214" t="s">
        <v>21</v>
      </c>
      <c r="N178" s="215" t="s">
        <v>41</v>
      </c>
      <c r="O178" s="43"/>
      <c r="P178" s="216">
        <f>O178*H178</f>
        <v>0</v>
      </c>
      <c r="Q178" s="216">
        <v>2.45329</v>
      </c>
      <c r="R178" s="216">
        <f>Q178*H178</f>
        <v>21.858813900000001</v>
      </c>
      <c r="S178" s="216">
        <v>0</v>
      </c>
      <c r="T178" s="217">
        <f>S178*H178</f>
        <v>0</v>
      </c>
      <c r="AR178" s="25" t="s">
        <v>147</v>
      </c>
      <c r="AT178" s="25" t="s">
        <v>363</v>
      </c>
      <c r="AU178" s="25" t="s">
        <v>79</v>
      </c>
      <c r="AY178" s="25" t="s">
        <v>361</v>
      </c>
      <c r="BE178" s="218">
        <f>IF(N178="základní",J178,0)</f>
        <v>0</v>
      </c>
      <c r="BF178" s="218">
        <f>IF(N178="snížená",J178,0)</f>
        <v>0</v>
      </c>
      <c r="BG178" s="218">
        <f>IF(N178="zákl. přenesená",J178,0)</f>
        <v>0</v>
      </c>
      <c r="BH178" s="218">
        <f>IF(N178="sníž. přenesená",J178,0)</f>
        <v>0</v>
      </c>
      <c r="BI178" s="218">
        <f>IF(N178="nulová",J178,0)</f>
        <v>0</v>
      </c>
      <c r="BJ178" s="25" t="s">
        <v>77</v>
      </c>
      <c r="BK178" s="218">
        <f>ROUND(I178*H178,2)</f>
        <v>0</v>
      </c>
      <c r="BL178" s="25" t="s">
        <v>147</v>
      </c>
      <c r="BM178" s="25" t="s">
        <v>4083</v>
      </c>
    </row>
    <row r="179" spans="2:65" s="1" customFormat="1" ht="13.5">
      <c r="B179" s="42"/>
      <c r="C179" s="64"/>
      <c r="D179" s="219" t="s">
        <v>369</v>
      </c>
      <c r="E179" s="64"/>
      <c r="F179" s="220" t="s">
        <v>4082</v>
      </c>
      <c r="G179" s="64"/>
      <c r="H179" s="64"/>
      <c r="I179" s="175"/>
      <c r="J179" s="64"/>
      <c r="K179" s="64"/>
      <c r="L179" s="62"/>
      <c r="M179" s="221"/>
      <c r="N179" s="43"/>
      <c r="O179" s="43"/>
      <c r="P179" s="43"/>
      <c r="Q179" s="43"/>
      <c r="R179" s="43"/>
      <c r="S179" s="43"/>
      <c r="T179" s="79"/>
      <c r="AT179" s="25" t="s">
        <v>369</v>
      </c>
      <c r="AU179" s="25" t="s">
        <v>79</v>
      </c>
    </row>
    <row r="180" spans="2:65" s="12" customFormat="1" ht="27">
      <c r="B180" s="222"/>
      <c r="C180" s="223"/>
      <c r="D180" s="219" t="s">
        <v>371</v>
      </c>
      <c r="E180" s="224" t="s">
        <v>21</v>
      </c>
      <c r="F180" s="225" t="s">
        <v>4084</v>
      </c>
      <c r="G180" s="223"/>
      <c r="H180" s="226" t="s">
        <v>21</v>
      </c>
      <c r="I180" s="227"/>
      <c r="J180" s="223"/>
      <c r="K180" s="223"/>
      <c r="L180" s="228"/>
      <c r="M180" s="229"/>
      <c r="N180" s="230"/>
      <c r="O180" s="230"/>
      <c r="P180" s="230"/>
      <c r="Q180" s="230"/>
      <c r="R180" s="230"/>
      <c r="S180" s="230"/>
      <c r="T180" s="231"/>
      <c r="AT180" s="232" t="s">
        <v>371</v>
      </c>
      <c r="AU180" s="232" t="s">
        <v>79</v>
      </c>
      <c r="AV180" s="12" t="s">
        <v>77</v>
      </c>
      <c r="AW180" s="12" t="s">
        <v>33</v>
      </c>
      <c r="AX180" s="12" t="s">
        <v>70</v>
      </c>
      <c r="AY180" s="232" t="s">
        <v>361</v>
      </c>
    </row>
    <row r="181" spans="2:65" s="13" customFormat="1" ht="13.5">
      <c r="B181" s="233"/>
      <c r="C181" s="234"/>
      <c r="D181" s="219" t="s">
        <v>371</v>
      </c>
      <c r="E181" s="245" t="s">
        <v>21</v>
      </c>
      <c r="F181" s="246" t="s">
        <v>4085</v>
      </c>
      <c r="G181" s="234"/>
      <c r="H181" s="247">
        <v>8.91</v>
      </c>
      <c r="I181" s="239"/>
      <c r="J181" s="234"/>
      <c r="K181" s="234"/>
      <c r="L181" s="240"/>
      <c r="M181" s="241"/>
      <c r="N181" s="242"/>
      <c r="O181" s="242"/>
      <c r="P181" s="242"/>
      <c r="Q181" s="242"/>
      <c r="R181" s="242"/>
      <c r="S181" s="242"/>
      <c r="T181" s="243"/>
      <c r="AT181" s="244" t="s">
        <v>371</v>
      </c>
      <c r="AU181" s="244" t="s">
        <v>79</v>
      </c>
      <c r="AV181" s="13" t="s">
        <v>79</v>
      </c>
      <c r="AW181" s="13" t="s">
        <v>33</v>
      </c>
      <c r="AX181" s="13" t="s">
        <v>70</v>
      </c>
      <c r="AY181" s="244" t="s">
        <v>361</v>
      </c>
    </row>
    <row r="182" spans="2:65" s="14" customFormat="1" ht="13.5">
      <c r="B182" s="248"/>
      <c r="C182" s="249"/>
      <c r="D182" s="235" t="s">
        <v>371</v>
      </c>
      <c r="E182" s="250" t="s">
        <v>21</v>
      </c>
      <c r="F182" s="251" t="s">
        <v>392</v>
      </c>
      <c r="G182" s="249"/>
      <c r="H182" s="252">
        <v>8.91</v>
      </c>
      <c r="I182" s="253"/>
      <c r="J182" s="249"/>
      <c r="K182" s="249"/>
      <c r="L182" s="254"/>
      <c r="M182" s="255"/>
      <c r="N182" s="256"/>
      <c r="O182" s="256"/>
      <c r="P182" s="256"/>
      <c r="Q182" s="256"/>
      <c r="R182" s="256"/>
      <c r="S182" s="256"/>
      <c r="T182" s="257"/>
      <c r="AT182" s="258" t="s">
        <v>371</v>
      </c>
      <c r="AU182" s="258" t="s">
        <v>79</v>
      </c>
      <c r="AV182" s="14" t="s">
        <v>147</v>
      </c>
      <c r="AW182" s="14" t="s">
        <v>33</v>
      </c>
      <c r="AX182" s="14" t="s">
        <v>77</v>
      </c>
      <c r="AY182" s="258" t="s">
        <v>361</v>
      </c>
    </row>
    <row r="183" spans="2:65" s="1" customFormat="1" ht="22.5" customHeight="1">
      <c r="B183" s="42"/>
      <c r="C183" s="207" t="s">
        <v>491</v>
      </c>
      <c r="D183" s="207" t="s">
        <v>363</v>
      </c>
      <c r="E183" s="208" t="s">
        <v>4086</v>
      </c>
      <c r="F183" s="209" t="s">
        <v>4087</v>
      </c>
      <c r="G183" s="210" t="s">
        <v>614</v>
      </c>
      <c r="H183" s="211">
        <v>2</v>
      </c>
      <c r="I183" s="212"/>
      <c r="J183" s="213">
        <f>ROUND(I183*H183,2)</f>
        <v>0</v>
      </c>
      <c r="K183" s="209" t="s">
        <v>21</v>
      </c>
      <c r="L183" s="62"/>
      <c r="M183" s="214" t="s">
        <v>21</v>
      </c>
      <c r="N183" s="215" t="s">
        <v>41</v>
      </c>
      <c r="O183" s="43"/>
      <c r="P183" s="216">
        <f>O183*H183</f>
        <v>0</v>
      </c>
      <c r="Q183" s="216">
        <v>0</v>
      </c>
      <c r="R183" s="216">
        <f>Q183*H183</f>
        <v>0</v>
      </c>
      <c r="S183" s="216">
        <v>0</v>
      </c>
      <c r="T183" s="217">
        <f>S183*H183</f>
        <v>0</v>
      </c>
      <c r="AR183" s="25" t="s">
        <v>147</v>
      </c>
      <c r="AT183" s="25" t="s">
        <v>363</v>
      </c>
      <c r="AU183" s="25" t="s">
        <v>79</v>
      </c>
      <c r="AY183" s="25" t="s">
        <v>361</v>
      </c>
      <c r="BE183" s="218">
        <f>IF(N183="základní",J183,0)</f>
        <v>0</v>
      </c>
      <c r="BF183" s="218">
        <f>IF(N183="snížená",J183,0)</f>
        <v>0</v>
      </c>
      <c r="BG183" s="218">
        <f>IF(N183="zákl. přenesená",J183,0)</f>
        <v>0</v>
      </c>
      <c r="BH183" s="218">
        <f>IF(N183="sníž. přenesená",J183,0)</f>
        <v>0</v>
      </c>
      <c r="BI183" s="218">
        <f>IF(N183="nulová",J183,0)</f>
        <v>0</v>
      </c>
      <c r="BJ183" s="25" t="s">
        <v>77</v>
      </c>
      <c r="BK183" s="218">
        <f>ROUND(I183*H183,2)</f>
        <v>0</v>
      </c>
      <c r="BL183" s="25" t="s">
        <v>147</v>
      </c>
      <c r="BM183" s="25" t="s">
        <v>4088</v>
      </c>
    </row>
    <row r="184" spans="2:65" s="1" customFormat="1" ht="13.5">
      <c r="B184" s="42"/>
      <c r="C184" s="64"/>
      <c r="D184" s="219" t="s">
        <v>369</v>
      </c>
      <c r="E184" s="64"/>
      <c r="F184" s="220" t="s">
        <v>4087</v>
      </c>
      <c r="G184" s="64"/>
      <c r="H184" s="64"/>
      <c r="I184" s="175"/>
      <c r="J184" s="64"/>
      <c r="K184" s="64"/>
      <c r="L184" s="62"/>
      <c r="M184" s="221"/>
      <c r="N184" s="43"/>
      <c r="O184" s="43"/>
      <c r="P184" s="43"/>
      <c r="Q184" s="43"/>
      <c r="R184" s="43"/>
      <c r="S184" s="43"/>
      <c r="T184" s="79"/>
      <c r="AT184" s="25" t="s">
        <v>369</v>
      </c>
      <c r="AU184" s="25" t="s">
        <v>79</v>
      </c>
    </row>
    <row r="185" spans="2:65" s="12" customFormat="1" ht="27">
      <c r="B185" s="222"/>
      <c r="C185" s="223"/>
      <c r="D185" s="219" t="s">
        <v>371</v>
      </c>
      <c r="E185" s="224" t="s">
        <v>21</v>
      </c>
      <c r="F185" s="225" t="s">
        <v>4089</v>
      </c>
      <c r="G185" s="223"/>
      <c r="H185" s="226" t="s">
        <v>21</v>
      </c>
      <c r="I185" s="227"/>
      <c r="J185" s="223"/>
      <c r="K185" s="223"/>
      <c r="L185" s="228"/>
      <c r="M185" s="229"/>
      <c r="N185" s="230"/>
      <c r="O185" s="230"/>
      <c r="P185" s="230"/>
      <c r="Q185" s="230"/>
      <c r="R185" s="230"/>
      <c r="S185" s="230"/>
      <c r="T185" s="231"/>
      <c r="AT185" s="232" t="s">
        <v>371</v>
      </c>
      <c r="AU185" s="232" t="s">
        <v>79</v>
      </c>
      <c r="AV185" s="12" t="s">
        <v>77</v>
      </c>
      <c r="AW185" s="12" t="s">
        <v>33</v>
      </c>
      <c r="AX185" s="12" t="s">
        <v>70</v>
      </c>
      <c r="AY185" s="232" t="s">
        <v>361</v>
      </c>
    </row>
    <row r="186" spans="2:65" s="13" customFormat="1" ht="13.5">
      <c r="B186" s="233"/>
      <c r="C186" s="234"/>
      <c r="D186" s="235" t="s">
        <v>371</v>
      </c>
      <c r="E186" s="236" t="s">
        <v>21</v>
      </c>
      <c r="F186" s="237" t="s">
        <v>79</v>
      </c>
      <c r="G186" s="234"/>
      <c r="H186" s="238">
        <v>2</v>
      </c>
      <c r="I186" s="239"/>
      <c r="J186" s="234"/>
      <c r="K186" s="234"/>
      <c r="L186" s="240"/>
      <c r="M186" s="241"/>
      <c r="N186" s="242"/>
      <c r="O186" s="242"/>
      <c r="P186" s="242"/>
      <c r="Q186" s="242"/>
      <c r="R186" s="242"/>
      <c r="S186" s="242"/>
      <c r="T186" s="243"/>
      <c r="AT186" s="244" t="s">
        <v>371</v>
      </c>
      <c r="AU186" s="244" t="s">
        <v>79</v>
      </c>
      <c r="AV186" s="13" t="s">
        <v>79</v>
      </c>
      <c r="AW186" s="13" t="s">
        <v>33</v>
      </c>
      <c r="AX186" s="13" t="s">
        <v>77</v>
      </c>
      <c r="AY186" s="244" t="s">
        <v>361</v>
      </c>
    </row>
    <row r="187" spans="2:65" s="1" customFormat="1" ht="22.5" customHeight="1">
      <c r="B187" s="42"/>
      <c r="C187" s="207" t="s">
        <v>9</v>
      </c>
      <c r="D187" s="207" t="s">
        <v>363</v>
      </c>
      <c r="E187" s="208" t="s">
        <v>492</v>
      </c>
      <c r="F187" s="209" t="s">
        <v>493</v>
      </c>
      <c r="G187" s="210" t="s">
        <v>459</v>
      </c>
      <c r="H187" s="211">
        <v>4.68</v>
      </c>
      <c r="I187" s="212"/>
      <c r="J187" s="213">
        <f>ROUND(I187*H187,2)</f>
        <v>0</v>
      </c>
      <c r="K187" s="209" t="s">
        <v>367</v>
      </c>
      <c r="L187" s="62"/>
      <c r="M187" s="214" t="s">
        <v>21</v>
      </c>
      <c r="N187" s="215" t="s">
        <v>41</v>
      </c>
      <c r="O187" s="43"/>
      <c r="P187" s="216">
        <f>O187*H187</f>
        <v>0</v>
      </c>
      <c r="Q187" s="216">
        <v>1.0300000000000001E-3</v>
      </c>
      <c r="R187" s="216">
        <f>Q187*H187</f>
        <v>4.8203999999999999E-3</v>
      </c>
      <c r="S187" s="216">
        <v>0</v>
      </c>
      <c r="T187" s="217">
        <f>S187*H187</f>
        <v>0</v>
      </c>
      <c r="AR187" s="25" t="s">
        <v>147</v>
      </c>
      <c r="AT187" s="25" t="s">
        <v>363</v>
      </c>
      <c r="AU187" s="25" t="s">
        <v>79</v>
      </c>
      <c r="AY187" s="25" t="s">
        <v>361</v>
      </c>
      <c r="BE187" s="218">
        <f>IF(N187="základní",J187,0)</f>
        <v>0</v>
      </c>
      <c r="BF187" s="218">
        <f>IF(N187="snížená",J187,0)</f>
        <v>0</v>
      </c>
      <c r="BG187" s="218">
        <f>IF(N187="zákl. přenesená",J187,0)</f>
        <v>0</v>
      </c>
      <c r="BH187" s="218">
        <f>IF(N187="sníž. přenesená",J187,0)</f>
        <v>0</v>
      </c>
      <c r="BI187" s="218">
        <f>IF(N187="nulová",J187,0)</f>
        <v>0</v>
      </c>
      <c r="BJ187" s="25" t="s">
        <v>77</v>
      </c>
      <c r="BK187" s="218">
        <f>ROUND(I187*H187,2)</f>
        <v>0</v>
      </c>
      <c r="BL187" s="25" t="s">
        <v>147</v>
      </c>
      <c r="BM187" s="25" t="s">
        <v>4090</v>
      </c>
    </row>
    <row r="188" spans="2:65" s="1" customFormat="1" ht="27">
      <c r="B188" s="42"/>
      <c r="C188" s="64"/>
      <c r="D188" s="219" t="s">
        <v>369</v>
      </c>
      <c r="E188" s="64"/>
      <c r="F188" s="220" t="s">
        <v>495</v>
      </c>
      <c r="G188" s="64"/>
      <c r="H188" s="64"/>
      <c r="I188" s="175"/>
      <c r="J188" s="64"/>
      <c r="K188" s="64"/>
      <c r="L188" s="62"/>
      <c r="M188" s="221"/>
      <c r="N188" s="43"/>
      <c r="O188" s="43"/>
      <c r="P188" s="43"/>
      <c r="Q188" s="43"/>
      <c r="R188" s="43"/>
      <c r="S188" s="43"/>
      <c r="T188" s="79"/>
      <c r="AT188" s="25" t="s">
        <v>369</v>
      </c>
      <c r="AU188" s="25" t="s">
        <v>79</v>
      </c>
    </row>
    <row r="189" spans="2:65" s="13" customFormat="1" ht="13.5">
      <c r="B189" s="233"/>
      <c r="C189" s="234"/>
      <c r="D189" s="219" t="s">
        <v>371</v>
      </c>
      <c r="E189" s="245" t="s">
        <v>21</v>
      </c>
      <c r="F189" s="246" t="s">
        <v>4091</v>
      </c>
      <c r="G189" s="234"/>
      <c r="H189" s="247">
        <v>4.68</v>
      </c>
      <c r="I189" s="239"/>
      <c r="J189" s="234"/>
      <c r="K189" s="234"/>
      <c r="L189" s="240"/>
      <c r="M189" s="241"/>
      <c r="N189" s="242"/>
      <c r="O189" s="242"/>
      <c r="P189" s="242"/>
      <c r="Q189" s="242"/>
      <c r="R189" s="242"/>
      <c r="S189" s="242"/>
      <c r="T189" s="243"/>
      <c r="AT189" s="244" t="s">
        <v>371</v>
      </c>
      <c r="AU189" s="244" t="s">
        <v>79</v>
      </c>
      <c r="AV189" s="13" t="s">
        <v>79</v>
      </c>
      <c r="AW189" s="13" t="s">
        <v>33</v>
      </c>
      <c r="AX189" s="13" t="s">
        <v>70</v>
      </c>
      <c r="AY189" s="244" t="s">
        <v>361</v>
      </c>
    </row>
    <row r="190" spans="2:65" s="14" customFormat="1" ht="13.5">
      <c r="B190" s="248"/>
      <c r="C190" s="249"/>
      <c r="D190" s="235" t="s">
        <v>371</v>
      </c>
      <c r="E190" s="250" t="s">
        <v>299</v>
      </c>
      <c r="F190" s="251" t="s">
        <v>392</v>
      </c>
      <c r="G190" s="249"/>
      <c r="H190" s="252">
        <v>4.68</v>
      </c>
      <c r="I190" s="253"/>
      <c r="J190" s="249"/>
      <c r="K190" s="249"/>
      <c r="L190" s="254"/>
      <c r="M190" s="255"/>
      <c r="N190" s="256"/>
      <c r="O190" s="256"/>
      <c r="P190" s="256"/>
      <c r="Q190" s="256"/>
      <c r="R190" s="256"/>
      <c r="S190" s="256"/>
      <c r="T190" s="257"/>
      <c r="AT190" s="258" t="s">
        <v>371</v>
      </c>
      <c r="AU190" s="258" t="s">
        <v>79</v>
      </c>
      <c r="AV190" s="14" t="s">
        <v>147</v>
      </c>
      <c r="AW190" s="14" t="s">
        <v>33</v>
      </c>
      <c r="AX190" s="14" t="s">
        <v>77</v>
      </c>
      <c r="AY190" s="258" t="s">
        <v>361</v>
      </c>
    </row>
    <row r="191" spans="2:65" s="1" customFormat="1" ht="22.5" customHeight="1">
      <c r="B191" s="42"/>
      <c r="C191" s="207" t="s">
        <v>501</v>
      </c>
      <c r="D191" s="207" t="s">
        <v>363</v>
      </c>
      <c r="E191" s="208" t="s">
        <v>497</v>
      </c>
      <c r="F191" s="209" t="s">
        <v>498</v>
      </c>
      <c r="G191" s="210" t="s">
        <v>459</v>
      </c>
      <c r="H191" s="211">
        <v>4.68</v>
      </c>
      <c r="I191" s="212"/>
      <c r="J191" s="213">
        <f>ROUND(I191*H191,2)</f>
        <v>0</v>
      </c>
      <c r="K191" s="209" t="s">
        <v>367</v>
      </c>
      <c r="L191" s="62"/>
      <c r="M191" s="214" t="s">
        <v>21</v>
      </c>
      <c r="N191" s="215" t="s">
        <v>41</v>
      </c>
      <c r="O191" s="43"/>
      <c r="P191" s="216">
        <f>O191*H191</f>
        <v>0</v>
      </c>
      <c r="Q191" s="216">
        <v>0</v>
      </c>
      <c r="R191" s="216">
        <f>Q191*H191</f>
        <v>0</v>
      </c>
      <c r="S191" s="216">
        <v>0</v>
      </c>
      <c r="T191" s="217">
        <f>S191*H191</f>
        <v>0</v>
      </c>
      <c r="AR191" s="25" t="s">
        <v>147</v>
      </c>
      <c r="AT191" s="25" t="s">
        <v>363</v>
      </c>
      <c r="AU191" s="25" t="s">
        <v>79</v>
      </c>
      <c r="AY191" s="25" t="s">
        <v>361</v>
      </c>
      <c r="BE191" s="218">
        <f>IF(N191="základní",J191,0)</f>
        <v>0</v>
      </c>
      <c r="BF191" s="218">
        <f>IF(N191="snížená",J191,0)</f>
        <v>0</v>
      </c>
      <c r="BG191" s="218">
        <f>IF(N191="zákl. přenesená",J191,0)</f>
        <v>0</v>
      </c>
      <c r="BH191" s="218">
        <f>IF(N191="sníž. přenesená",J191,0)</f>
        <v>0</v>
      </c>
      <c r="BI191" s="218">
        <f>IF(N191="nulová",J191,0)</f>
        <v>0</v>
      </c>
      <c r="BJ191" s="25" t="s">
        <v>77</v>
      </c>
      <c r="BK191" s="218">
        <f>ROUND(I191*H191,2)</f>
        <v>0</v>
      </c>
      <c r="BL191" s="25" t="s">
        <v>147</v>
      </c>
      <c r="BM191" s="25" t="s">
        <v>4092</v>
      </c>
    </row>
    <row r="192" spans="2:65" s="1" customFormat="1" ht="27">
      <c r="B192" s="42"/>
      <c r="C192" s="64"/>
      <c r="D192" s="219" t="s">
        <v>369</v>
      </c>
      <c r="E192" s="64"/>
      <c r="F192" s="220" t="s">
        <v>500</v>
      </c>
      <c r="G192" s="64"/>
      <c r="H192" s="64"/>
      <c r="I192" s="175"/>
      <c r="J192" s="64"/>
      <c r="K192" s="64"/>
      <c r="L192" s="62"/>
      <c r="M192" s="221"/>
      <c r="N192" s="43"/>
      <c r="O192" s="43"/>
      <c r="P192" s="43"/>
      <c r="Q192" s="43"/>
      <c r="R192" s="43"/>
      <c r="S192" s="43"/>
      <c r="T192" s="79"/>
      <c r="AT192" s="25" t="s">
        <v>369</v>
      </c>
      <c r="AU192" s="25" t="s">
        <v>79</v>
      </c>
    </row>
    <row r="193" spans="2:65" s="13" customFormat="1" ht="13.5">
      <c r="B193" s="233"/>
      <c r="C193" s="234"/>
      <c r="D193" s="235" t="s">
        <v>371</v>
      </c>
      <c r="E193" s="236" t="s">
        <v>21</v>
      </c>
      <c r="F193" s="237" t="s">
        <v>299</v>
      </c>
      <c r="G193" s="234"/>
      <c r="H193" s="238">
        <v>4.68</v>
      </c>
      <c r="I193" s="239"/>
      <c r="J193" s="234"/>
      <c r="K193" s="234"/>
      <c r="L193" s="240"/>
      <c r="M193" s="241"/>
      <c r="N193" s="242"/>
      <c r="O193" s="242"/>
      <c r="P193" s="242"/>
      <c r="Q193" s="242"/>
      <c r="R193" s="242"/>
      <c r="S193" s="242"/>
      <c r="T193" s="243"/>
      <c r="AT193" s="244" t="s">
        <v>371</v>
      </c>
      <c r="AU193" s="244" t="s">
        <v>79</v>
      </c>
      <c r="AV193" s="13" t="s">
        <v>79</v>
      </c>
      <c r="AW193" s="13" t="s">
        <v>33</v>
      </c>
      <c r="AX193" s="13" t="s">
        <v>77</v>
      </c>
      <c r="AY193" s="244" t="s">
        <v>361</v>
      </c>
    </row>
    <row r="194" spans="2:65" s="1" customFormat="1" ht="22.5" customHeight="1">
      <c r="B194" s="42"/>
      <c r="C194" s="207" t="s">
        <v>507</v>
      </c>
      <c r="D194" s="207" t="s">
        <v>363</v>
      </c>
      <c r="E194" s="208" t="s">
        <v>502</v>
      </c>
      <c r="F194" s="209" t="s">
        <v>503</v>
      </c>
      <c r="G194" s="210" t="s">
        <v>447</v>
      </c>
      <c r="H194" s="211">
        <v>0.88500000000000001</v>
      </c>
      <c r="I194" s="212"/>
      <c r="J194" s="213">
        <f>ROUND(I194*H194,2)</f>
        <v>0</v>
      </c>
      <c r="K194" s="209" t="s">
        <v>367</v>
      </c>
      <c r="L194" s="62"/>
      <c r="M194" s="214" t="s">
        <v>21</v>
      </c>
      <c r="N194" s="215" t="s">
        <v>41</v>
      </c>
      <c r="O194" s="43"/>
      <c r="P194" s="216">
        <f>O194*H194</f>
        <v>0</v>
      </c>
      <c r="Q194" s="216">
        <v>1.0530600000000001</v>
      </c>
      <c r="R194" s="216">
        <f>Q194*H194</f>
        <v>0.93195810000000012</v>
      </c>
      <c r="S194" s="216">
        <v>0</v>
      </c>
      <c r="T194" s="217">
        <f>S194*H194</f>
        <v>0</v>
      </c>
      <c r="AR194" s="25" t="s">
        <v>147</v>
      </c>
      <c r="AT194" s="25" t="s">
        <v>363</v>
      </c>
      <c r="AU194" s="25" t="s">
        <v>79</v>
      </c>
      <c r="AY194" s="25" t="s">
        <v>361</v>
      </c>
      <c r="BE194" s="218">
        <f>IF(N194="základní",J194,0)</f>
        <v>0</v>
      </c>
      <c r="BF194" s="218">
        <f>IF(N194="snížená",J194,0)</f>
        <v>0</v>
      </c>
      <c r="BG194" s="218">
        <f>IF(N194="zákl. přenesená",J194,0)</f>
        <v>0</v>
      </c>
      <c r="BH194" s="218">
        <f>IF(N194="sníž. přenesená",J194,0)</f>
        <v>0</v>
      </c>
      <c r="BI194" s="218">
        <f>IF(N194="nulová",J194,0)</f>
        <v>0</v>
      </c>
      <c r="BJ194" s="25" t="s">
        <v>77</v>
      </c>
      <c r="BK194" s="218">
        <f>ROUND(I194*H194,2)</f>
        <v>0</v>
      </c>
      <c r="BL194" s="25" t="s">
        <v>147</v>
      </c>
      <c r="BM194" s="25" t="s">
        <v>4093</v>
      </c>
    </row>
    <row r="195" spans="2:65" s="1" customFormat="1" ht="13.5">
      <c r="B195" s="42"/>
      <c r="C195" s="64"/>
      <c r="D195" s="219" t="s">
        <v>369</v>
      </c>
      <c r="E195" s="64"/>
      <c r="F195" s="220" t="s">
        <v>505</v>
      </c>
      <c r="G195" s="64"/>
      <c r="H195" s="64"/>
      <c r="I195" s="175"/>
      <c r="J195" s="64"/>
      <c r="K195" s="64"/>
      <c r="L195" s="62"/>
      <c r="M195" s="221"/>
      <c r="N195" s="43"/>
      <c r="O195" s="43"/>
      <c r="P195" s="43"/>
      <c r="Q195" s="43"/>
      <c r="R195" s="43"/>
      <c r="S195" s="43"/>
      <c r="T195" s="79"/>
      <c r="AT195" s="25" t="s">
        <v>369</v>
      </c>
      <c r="AU195" s="25" t="s">
        <v>79</v>
      </c>
    </row>
    <row r="196" spans="2:65" s="13" customFormat="1" ht="13.5">
      <c r="B196" s="233"/>
      <c r="C196" s="234"/>
      <c r="D196" s="235" t="s">
        <v>371</v>
      </c>
      <c r="E196" s="236" t="s">
        <v>21</v>
      </c>
      <c r="F196" s="237" t="s">
        <v>4094</v>
      </c>
      <c r="G196" s="234"/>
      <c r="H196" s="238">
        <v>0.88500000000000001</v>
      </c>
      <c r="I196" s="239"/>
      <c r="J196" s="234"/>
      <c r="K196" s="234"/>
      <c r="L196" s="240"/>
      <c r="M196" s="241"/>
      <c r="N196" s="242"/>
      <c r="O196" s="242"/>
      <c r="P196" s="242"/>
      <c r="Q196" s="242"/>
      <c r="R196" s="242"/>
      <c r="S196" s="242"/>
      <c r="T196" s="243"/>
      <c r="AT196" s="244" t="s">
        <v>371</v>
      </c>
      <c r="AU196" s="244" t="s">
        <v>79</v>
      </c>
      <c r="AV196" s="13" t="s">
        <v>79</v>
      </c>
      <c r="AW196" s="13" t="s">
        <v>33</v>
      </c>
      <c r="AX196" s="13" t="s">
        <v>77</v>
      </c>
      <c r="AY196" s="244" t="s">
        <v>361</v>
      </c>
    </row>
    <row r="197" spans="2:65" s="1" customFormat="1" ht="22.5" customHeight="1">
      <c r="B197" s="42"/>
      <c r="C197" s="207" t="s">
        <v>512</v>
      </c>
      <c r="D197" s="207" t="s">
        <v>363</v>
      </c>
      <c r="E197" s="208" t="s">
        <v>4095</v>
      </c>
      <c r="F197" s="209" t="s">
        <v>4096</v>
      </c>
      <c r="G197" s="210" t="s">
        <v>366</v>
      </c>
      <c r="H197" s="211">
        <v>14.6</v>
      </c>
      <c r="I197" s="212"/>
      <c r="J197" s="213">
        <f>ROUND(I197*H197,2)</f>
        <v>0</v>
      </c>
      <c r="K197" s="209" t="s">
        <v>367</v>
      </c>
      <c r="L197" s="62"/>
      <c r="M197" s="214" t="s">
        <v>21</v>
      </c>
      <c r="N197" s="215" t="s">
        <v>41</v>
      </c>
      <c r="O197" s="43"/>
      <c r="P197" s="216">
        <f>O197*H197</f>
        <v>0</v>
      </c>
      <c r="Q197" s="216">
        <v>2.45329</v>
      </c>
      <c r="R197" s="216">
        <f>Q197*H197</f>
        <v>35.818033999999997</v>
      </c>
      <c r="S197" s="216">
        <v>0</v>
      </c>
      <c r="T197" s="217">
        <f>S197*H197</f>
        <v>0</v>
      </c>
      <c r="AR197" s="25" t="s">
        <v>147</v>
      </c>
      <c r="AT197" s="25" t="s">
        <v>363</v>
      </c>
      <c r="AU197" s="25" t="s">
        <v>79</v>
      </c>
      <c r="AY197" s="25" t="s">
        <v>361</v>
      </c>
      <c r="BE197" s="218">
        <f>IF(N197="základní",J197,0)</f>
        <v>0</v>
      </c>
      <c r="BF197" s="218">
        <f>IF(N197="snížená",J197,0)</f>
        <v>0</v>
      </c>
      <c r="BG197" s="218">
        <f>IF(N197="zákl. přenesená",J197,0)</f>
        <v>0</v>
      </c>
      <c r="BH197" s="218">
        <f>IF(N197="sníž. přenesená",J197,0)</f>
        <v>0</v>
      </c>
      <c r="BI197" s="218">
        <f>IF(N197="nulová",J197,0)</f>
        <v>0</v>
      </c>
      <c r="BJ197" s="25" t="s">
        <v>77</v>
      </c>
      <c r="BK197" s="218">
        <f>ROUND(I197*H197,2)</f>
        <v>0</v>
      </c>
      <c r="BL197" s="25" t="s">
        <v>147</v>
      </c>
      <c r="BM197" s="25" t="s">
        <v>4097</v>
      </c>
    </row>
    <row r="198" spans="2:65" s="1" customFormat="1" ht="27">
      <c r="B198" s="42"/>
      <c r="C198" s="64"/>
      <c r="D198" s="219" t="s">
        <v>369</v>
      </c>
      <c r="E198" s="64"/>
      <c r="F198" s="220" t="s">
        <v>4098</v>
      </c>
      <c r="G198" s="64"/>
      <c r="H198" s="64"/>
      <c r="I198" s="175"/>
      <c r="J198" s="64"/>
      <c r="K198" s="64"/>
      <c r="L198" s="62"/>
      <c r="M198" s="221"/>
      <c r="N198" s="43"/>
      <c r="O198" s="43"/>
      <c r="P198" s="43"/>
      <c r="Q198" s="43"/>
      <c r="R198" s="43"/>
      <c r="S198" s="43"/>
      <c r="T198" s="79"/>
      <c r="AT198" s="25" t="s">
        <v>369</v>
      </c>
      <c r="AU198" s="25" t="s">
        <v>79</v>
      </c>
    </row>
    <row r="199" spans="2:65" s="1" customFormat="1" ht="27">
      <c r="B199" s="42"/>
      <c r="C199" s="64"/>
      <c r="D199" s="219" t="s">
        <v>974</v>
      </c>
      <c r="E199" s="64"/>
      <c r="F199" s="283" t="s">
        <v>4099</v>
      </c>
      <c r="G199" s="64"/>
      <c r="H199" s="64"/>
      <c r="I199" s="175"/>
      <c r="J199" s="64"/>
      <c r="K199" s="64"/>
      <c r="L199" s="62"/>
      <c r="M199" s="221"/>
      <c r="N199" s="43"/>
      <c r="O199" s="43"/>
      <c r="P199" s="43"/>
      <c r="Q199" s="43"/>
      <c r="R199" s="43"/>
      <c r="S199" s="43"/>
      <c r="T199" s="79"/>
      <c r="AT199" s="25" t="s">
        <v>974</v>
      </c>
      <c r="AU199" s="25" t="s">
        <v>79</v>
      </c>
    </row>
    <row r="200" spans="2:65" s="12" customFormat="1" ht="27">
      <c r="B200" s="222"/>
      <c r="C200" s="223"/>
      <c r="D200" s="219" t="s">
        <v>371</v>
      </c>
      <c r="E200" s="224" t="s">
        <v>21</v>
      </c>
      <c r="F200" s="225" t="s">
        <v>4084</v>
      </c>
      <c r="G200" s="223"/>
      <c r="H200" s="226" t="s">
        <v>21</v>
      </c>
      <c r="I200" s="227"/>
      <c r="J200" s="223"/>
      <c r="K200" s="223"/>
      <c r="L200" s="228"/>
      <c r="M200" s="229"/>
      <c r="N200" s="230"/>
      <c r="O200" s="230"/>
      <c r="P200" s="230"/>
      <c r="Q200" s="230"/>
      <c r="R200" s="230"/>
      <c r="S200" s="230"/>
      <c r="T200" s="231"/>
      <c r="AT200" s="232" t="s">
        <v>371</v>
      </c>
      <c r="AU200" s="232" t="s">
        <v>79</v>
      </c>
      <c r="AV200" s="12" t="s">
        <v>77</v>
      </c>
      <c r="AW200" s="12" t="s">
        <v>33</v>
      </c>
      <c r="AX200" s="12" t="s">
        <v>70</v>
      </c>
      <c r="AY200" s="232" t="s">
        <v>361</v>
      </c>
    </row>
    <row r="201" spans="2:65" s="13" customFormat="1" ht="13.5">
      <c r="B201" s="233"/>
      <c r="C201" s="234"/>
      <c r="D201" s="219" t="s">
        <v>371</v>
      </c>
      <c r="E201" s="245" t="s">
        <v>21</v>
      </c>
      <c r="F201" s="246" t="s">
        <v>4052</v>
      </c>
      <c r="G201" s="234"/>
      <c r="H201" s="247">
        <v>14.6</v>
      </c>
      <c r="I201" s="239"/>
      <c r="J201" s="234"/>
      <c r="K201" s="234"/>
      <c r="L201" s="240"/>
      <c r="M201" s="241"/>
      <c r="N201" s="242"/>
      <c r="O201" s="242"/>
      <c r="P201" s="242"/>
      <c r="Q201" s="242"/>
      <c r="R201" s="242"/>
      <c r="S201" s="242"/>
      <c r="T201" s="243"/>
      <c r="AT201" s="244" t="s">
        <v>371</v>
      </c>
      <c r="AU201" s="244" t="s">
        <v>79</v>
      </c>
      <c r="AV201" s="13" t="s">
        <v>79</v>
      </c>
      <c r="AW201" s="13" t="s">
        <v>33</v>
      </c>
      <c r="AX201" s="13" t="s">
        <v>70</v>
      </c>
      <c r="AY201" s="244" t="s">
        <v>361</v>
      </c>
    </row>
    <row r="202" spans="2:65" s="14" customFormat="1" ht="13.5">
      <c r="B202" s="248"/>
      <c r="C202" s="249"/>
      <c r="D202" s="235" t="s">
        <v>371</v>
      </c>
      <c r="E202" s="250" t="s">
        <v>21</v>
      </c>
      <c r="F202" s="251" t="s">
        <v>392</v>
      </c>
      <c r="G202" s="249"/>
      <c r="H202" s="252">
        <v>14.6</v>
      </c>
      <c r="I202" s="253"/>
      <c r="J202" s="249"/>
      <c r="K202" s="249"/>
      <c r="L202" s="254"/>
      <c r="M202" s="255"/>
      <c r="N202" s="256"/>
      <c r="O202" s="256"/>
      <c r="P202" s="256"/>
      <c r="Q202" s="256"/>
      <c r="R202" s="256"/>
      <c r="S202" s="256"/>
      <c r="T202" s="257"/>
      <c r="AT202" s="258" t="s">
        <v>371</v>
      </c>
      <c r="AU202" s="258" t="s">
        <v>79</v>
      </c>
      <c r="AV202" s="14" t="s">
        <v>147</v>
      </c>
      <c r="AW202" s="14" t="s">
        <v>33</v>
      </c>
      <c r="AX202" s="14" t="s">
        <v>77</v>
      </c>
      <c r="AY202" s="258" t="s">
        <v>361</v>
      </c>
    </row>
    <row r="203" spans="2:65" s="1" customFormat="1" ht="22.5" customHeight="1">
      <c r="B203" s="42"/>
      <c r="C203" s="207" t="s">
        <v>521</v>
      </c>
      <c r="D203" s="207" t="s">
        <v>363</v>
      </c>
      <c r="E203" s="208" t="s">
        <v>513</v>
      </c>
      <c r="F203" s="209" t="s">
        <v>514</v>
      </c>
      <c r="G203" s="210" t="s">
        <v>459</v>
      </c>
      <c r="H203" s="211">
        <v>58.4</v>
      </c>
      <c r="I203" s="212"/>
      <c r="J203" s="213">
        <f>ROUND(I203*H203,2)</f>
        <v>0</v>
      </c>
      <c r="K203" s="209" t="s">
        <v>367</v>
      </c>
      <c r="L203" s="62"/>
      <c r="M203" s="214" t="s">
        <v>21</v>
      </c>
      <c r="N203" s="215" t="s">
        <v>41</v>
      </c>
      <c r="O203" s="43"/>
      <c r="P203" s="216">
        <f>O203*H203</f>
        <v>0</v>
      </c>
      <c r="Q203" s="216">
        <v>1.0300000000000001E-3</v>
      </c>
      <c r="R203" s="216">
        <f>Q203*H203</f>
        <v>6.0152000000000004E-2</v>
      </c>
      <c r="S203" s="216">
        <v>0</v>
      </c>
      <c r="T203" s="217">
        <f>S203*H203</f>
        <v>0</v>
      </c>
      <c r="AR203" s="25" t="s">
        <v>147</v>
      </c>
      <c r="AT203" s="25" t="s">
        <v>363</v>
      </c>
      <c r="AU203" s="25" t="s">
        <v>79</v>
      </c>
      <c r="AY203" s="25" t="s">
        <v>361</v>
      </c>
      <c r="BE203" s="218">
        <f>IF(N203="základní",J203,0)</f>
        <v>0</v>
      </c>
      <c r="BF203" s="218">
        <f>IF(N203="snížená",J203,0)</f>
        <v>0</v>
      </c>
      <c r="BG203" s="218">
        <f>IF(N203="zákl. přenesená",J203,0)</f>
        <v>0</v>
      </c>
      <c r="BH203" s="218">
        <f>IF(N203="sníž. přenesená",J203,0)</f>
        <v>0</v>
      </c>
      <c r="BI203" s="218">
        <f>IF(N203="nulová",J203,0)</f>
        <v>0</v>
      </c>
      <c r="BJ203" s="25" t="s">
        <v>77</v>
      </c>
      <c r="BK203" s="218">
        <f>ROUND(I203*H203,2)</f>
        <v>0</v>
      </c>
      <c r="BL203" s="25" t="s">
        <v>147</v>
      </c>
      <c r="BM203" s="25" t="s">
        <v>4100</v>
      </c>
    </row>
    <row r="204" spans="2:65" s="1" customFormat="1" ht="27">
      <c r="B204" s="42"/>
      <c r="C204" s="64"/>
      <c r="D204" s="219" t="s">
        <v>369</v>
      </c>
      <c r="E204" s="64"/>
      <c r="F204" s="220" t="s">
        <v>516</v>
      </c>
      <c r="G204" s="64"/>
      <c r="H204" s="64"/>
      <c r="I204" s="175"/>
      <c r="J204" s="64"/>
      <c r="K204" s="64"/>
      <c r="L204" s="62"/>
      <c r="M204" s="221"/>
      <c r="N204" s="43"/>
      <c r="O204" s="43"/>
      <c r="P204" s="43"/>
      <c r="Q204" s="43"/>
      <c r="R204" s="43"/>
      <c r="S204" s="43"/>
      <c r="T204" s="79"/>
      <c r="AT204" s="25" t="s">
        <v>369</v>
      </c>
      <c r="AU204" s="25" t="s">
        <v>79</v>
      </c>
    </row>
    <row r="205" spans="2:65" s="13" customFormat="1" ht="13.5">
      <c r="B205" s="233"/>
      <c r="C205" s="234"/>
      <c r="D205" s="219" t="s">
        <v>371</v>
      </c>
      <c r="E205" s="245" t="s">
        <v>21</v>
      </c>
      <c r="F205" s="246" t="s">
        <v>4101</v>
      </c>
      <c r="G205" s="234"/>
      <c r="H205" s="247">
        <v>58.4</v>
      </c>
      <c r="I205" s="239"/>
      <c r="J205" s="234"/>
      <c r="K205" s="234"/>
      <c r="L205" s="240"/>
      <c r="M205" s="241"/>
      <c r="N205" s="242"/>
      <c r="O205" s="242"/>
      <c r="P205" s="242"/>
      <c r="Q205" s="242"/>
      <c r="R205" s="242"/>
      <c r="S205" s="242"/>
      <c r="T205" s="243"/>
      <c r="AT205" s="244" t="s">
        <v>371</v>
      </c>
      <c r="AU205" s="244" t="s">
        <v>79</v>
      </c>
      <c r="AV205" s="13" t="s">
        <v>79</v>
      </c>
      <c r="AW205" s="13" t="s">
        <v>33</v>
      </c>
      <c r="AX205" s="13" t="s">
        <v>70</v>
      </c>
      <c r="AY205" s="244" t="s">
        <v>361</v>
      </c>
    </row>
    <row r="206" spans="2:65" s="14" customFormat="1" ht="13.5">
      <c r="B206" s="248"/>
      <c r="C206" s="249"/>
      <c r="D206" s="235" t="s">
        <v>371</v>
      </c>
      <c r="E206" s="250" t="s">
        <v>293</v>
      </c>
      <c r="F206" s="251" t="s">
        <v>392</v>
      </c>
      <c r="G206" s="249"/>
      <c r="H206" s="252">
        <v>58.4</v>
      </c>
      <c r="I206" s="253"/>
      <c r="J206" s="249"/>
      <c r="K206" s="249"/>
      <c r="L206" s="254"/>
      <c r="M206" s="255"/>
      <c r="N206" s="256"/>
      <c r="O206" s="256"/>
      <c r="P206" s="256"/>
      <c r="Q206" s="256"/>
      <c r="R206" s="256"/>
      <c r="S206" s="256"/>
      <c r="T206" s="257"/>
      <c r="AT206" s="258" t="s">
        <v>371</v>
      </c>
      <c r="AU206" s="258" t="s">
        <v>79</v>
      </c>
      <c r="AV206" s="14" t="s">
        <v>147</v>
      </c>
      <c r="AW206" s="14" t="s">
        <v>33</v>
      </c>
      <c r="AX206" s="14" t="s">
        <v>77</v>
      </c>
      <c r="AY206" s="258" t="s">
        <v>361</v>
      </c>
    </row>
    <row r="207" spans="2:65" s="1" customFormat="1" ht="22.5" customHeight="1">
      <c r="B207" s="42"/>
      <c r="C207" s="207" t="s">
        <v>526</v>
      </c>
      <c r="D207" s="207" t="s">
        <v>363</v>
      </c>
      <c r="E207" s="208" t="s">
        <v>522</v>
      </c>
      <c r="F207" s="209" t="s">
        <v>523</v>
      </c>
      <c r="G207" s="210" t="s">
        <v>459</v>
      </c>
      <c r="H207" s="211">
        <v>58.4</v>
      </c>
      <c r="I207" s="212"/>
      <c r="J207" s="213">
        <f>ROUND(I207*H207,2)</f>
        <v>0</v>
      </c>
      <c r="K207" s="209" t="s">
        <v>367</v>
      </c>
      <c r="L207" s="62"/>
      <c r="M207" s="214" t="s">
        <v>21</v>
      </c>
      <c r="N207" s="215" t="s">
        <v>41</v>
      </c>
      <c r="O207" s="43"/>
      <c r="P207" s="216">
        <f>O207*H207</f>
        <v>0</v>
      </c>
      <c r="Q207" s="216">
        <v>0</v>
      </c>
      <c r="R207" s="216">
        <f>Q207*H207</f>
        <v>0</v>
      </c>
      <c r="S207" s="216">
        <v>0</v>
      </c>
      <c r="T207" s="217">
        <f>S207*H207</f>
        <v>0</v>
      </c>
      <c r="AR207" s="25" t="s">
        <v>147</v>
      </c>
      <c r="AT207" s="25" t="s">
        <v>363</v>
      </c>
      <c r="AU207" s="25" t="s">
        <v>79</v>
      </c>
      <c r="AY207" s="25" t="s">
        <v>361</v>
      </c>
      <c r="BE207" s="218">
        <f>IF(N207="základní",J207,0)</f>
        <v>0</v>
      </c>
      <c r="BF207" s="218">
        <f>IF(N207="snížená",J207,0)</f>
        <v>0</v>
      </c>
      <c r="BG207" s="218">
        <f>IF(N207="zákl. přenesená",J207,0)</f>
        <v>0</v>
      </c>
      <c r="BH207" s="218">
        <f>IF(N207="sníž. přenesená",J207,0)</f>
        <v>0</v>
      </c>
      <c r="BI207" s="218">
        <f>IF(N207="nulová",J207,0)</f>
        <v>0</v>
      </c>
      <c r="BJ207" s="25" t="s">
        <v>77</v>
      </c>
      <c r="BK207" s="218">
        <f>ROUND(I207*H207,2)</f>
        <v>0</v>
      </c>
      <c r="BL207" s="25" t="s">
        <v>147</v>
      </c>
      <c r="BM207" s="25" t="s">
        <v>4102</v>
      </c>
    </row>
    <row r="208" spans="2:65" s="1" customFormat="1" ht="27">
      <c r="B208" s="42"/>
      <c r="C208" s="64"/>
      <c r="D208" s="219" t="s">
        <v>369</v>
      </c>
      <c r="E208" s="64"/>
      <c r="F208" s="220" t="s">
        <v>525</v>
      </c>
      <c r="G208" s="64"/>
      <c r="H208" s="64"/>
      <c r="I208" s="175"/>
      <c r="J208" s="64"/>
      <c r="K208" s="64"/>
      <c r="L208" s="62"/>
      <c r="M208" s="221"/>
      <c r="N208" s="43"/>
      <c r="O208" s="43"/>
      <c r="P208" s="43"/>
      <c r="Q208" s="43"/>
      <c r="R208" s="43"/>
      <c r="S208" s="43"/>
      <c r="T208" s="79"/>
      <c r="AT208" s="25" t="s">
        <v>369</v>
      </c>
      <c r="AU208" s="25" t="s">
        <v>79</v>
      </c>
    </row>
    <row r="209" spans="2:65" s="13" customFormat="1" ht="13.5">
      <c r="B209" s="233"/>
      <c r="C209" s="234"/>
      <c r="D209" s="235" t="s">
        <v>371</v>
      </c>
      <c r="E209" s="236" t="s">
        <v>21</v>
      </c>
      <c r="F209" s="237" t="s">
        <v>293</v>
      </c>
      <c r="G209" s="234"/>
      <c r="H209" s="238">
        <v>58.4</v>
      </c>
      <c r="I209" s="239"/>
      <c r="J209" s="234"/>
      <c r="K209" s="234"/>
      <c r="L209" s="240"/>
      <c r="M209" s="241"/>
      <c r="N209" s="242"/>
      <c r="O209" s="242"/>
      <c r="P209" s="242"/>
      <c r="Q209" s="242"/>
      <c r="R209" s="242"/>
      <c r="S209" s="242"/>
      <c r="T209" s="243"/>
      <c r="AT209" s="244" t="s">
        <v>371</v>
      </c>
      <c r="AU209" s="244" t="s">
        <v>79</v>
      </c>
      <c r="AV209" s="13" t="s">
        <v>79</v>
      </c>
      <c r="AW209" s="13" t="s">
        <v>33</v>
      </c>
      <c r="AX209" s="13" t="s">
        <v>77</v>
      </c>
      <c r="AY209" s="244" t="s">
        <v>361</v>
      </c>
    </row>
    <row r="210" spans="2:65" s="1" customFormat="1" ht="22.5" customHeight="1">
      <c r="B210" s="42"/>
      <c r="C210" s="207" t="s">
        <v>533</v>
      </c>
      <c r="D210" s="207" t="s">
        <v>363</v>
      </c>
      <c r="E210" s="208" t="s">
        <v>527</v>
      </c>
      <c r="F210" s="209" t="s">
        <v>528</v>
      </c>
      <c r="G210" s="210" t="s">
        <v>447</v>
      </c>
      <c r="H210" s="211">
        <v>0.16900000000000001</v>
      </c>
      <c r="I210" s="212"/>
      <c r="J210" s="213">
        <f>ROUND(I210*H210,2)</f>
        <v>0</v>
      </c>
      <c r="K210" s="209" t="s">
        <v>367</v>
      </c>
      <c r="L210" s="62"/>
      <c r="M210" s="214" t="s">
        <v>21</v>
      </c>
      <c r="N210" s="215" t="s">
        <v>41</v>
      </c>
      <c r="O210" s="43"/>
      <c r="P210" s="216">
        <f>O210*H210</f>
        <v>0</v>
      </c>
      <c r="Q210" s="216">
        <v>1.0601700000000001</v>
      </c>
      <c r="R210" s="216">
        <f>Q210*H210</f>
        <v>0.17916873000000003</v>
      </c>
      <c r="S210" s="216">
        <v>0</v>
      </c>
      <c r="T210" s="217">
        <f>S210*H210</f>
        <v>0</v>
      </c>
      <c r="AR210" s="25" t="s">
        <v>147</v>
      </c>
      <c r="AT210" s="25" t="s">
        <v>363</v>
      </c>
      <c r="AU210" s="25" t="s">
        <v>79</v>
      </c>
      <c r="AY210" s="25" t="s">
        <v>361</v>
      </c>
      <c r="BE210" s="218">
        <f>IF(N210="základní",J210,0)</f>
        <v>0</v>
      </c>
      <c r="BF210" s="218">
        <f>IF(N210="snížená",J210,0)</f>
        <v>0</v>
      </c>
      <c r="BG210" s="218">
        <f>IF(N210="zákl. přenesená",J210,0)</f>
        <v>0</v>
      </c>
      <c r="BH210" s="218">
        <f>IF(N210="sníž. přenesená",J210,0)</f>
        <v>0</v>
      </c>
      <c r="BI210" s="218">
        <f>IF(N210="nulová",J210,0)</f>
        <v>0</v>
      </c>
      <c r="BJ210" s="25" t="s">
        <v>77</v>
      </c>
      <c r="BK210" s="218">
        <f>ROUND(I210*H210,2)</f>
        <v>0</v>
      </c>
      <c r="BL210" s="25" t="s">
        <v>147</v>
      </c>
      <c r="BM210" s="25" t="s">
        <v>4103</v>
      </c>
    </row>
    <row r="211" spans="2:65" s="1" customFormat="1" ht="13.5">
      <c r="B211" s="42"/>
      <c r="C211" s="64"/>
      <c r="D211" s="219" t="s">
        <v>369</v>
      </c>
      <c r="E211" s="64"/>
      <c r="F211" s="220" t="s">
        <v>530</v>
      </c>
      <c r="G211" s="64"/>
      <c r="H211" s="64"/>
      <c r="I211" s="175"/>
      <c r="J211" s="64"/>
      <c r="K211" s="64"/>
      <c r="L211" s="62"/>
      <c r="M211" s="221"/>
      <c r="N211" s="43"/>
      <c r="O211" s="43"/>
      <c r="P211" s="43"/>
      <c r="Q211" s="43"/>
      <c r="R211" s="43"/>
      <c r="S211" s="43"/>
      <c r="T211" s="79"/>
      <c r="AT211" s="25" t="s">
        <v>369</v>
      </c>
      <c r="AU211" s="25" t="s">
        <v>79</v>
      </c>
    </row>
    <row r="212" spans="2:65" s="12" customFormat="1" ht="13.5">
      <c r="B212" s="222"/>
      <c r="C212" s="223"/>
      <c r="D212" s="219" t="s">
        <v>371</v>
      </c>
      <c r="E212" s="224" t="s">
        <v>21</v>
      </c>
      <c r="F212" s="225" t="s">
        <v>531</v>
      </c>
      <c r="G212" s="223"/>
      <c r="H212" s="226" t="s">
        <v>21</v>
      </c>
      <c r="I212" s="227"/>
      <c r="J212" s="223"/>
      <c r="K212" s="223"/>
      <c r="L212" s="228"/>
      <c r="M212" s="229"/>
      <c r="N212" s="230"/>
      <c r="O212" s="230"/>
      <c r="P212" s="230"/>
      <c r="Q212" s="230"/>
      <c r="R212" s="230"/>
      <c r="S212" s="230"/>
      <c r="T212" s="231"/>
      <c r="AT212" s="232" t="s">
        <v>371</v>
      </c>
      <c r="AU212" s="232" t="s">
        <v>79</v>
      </c>
      <c r="AV212" s="12" t="s">
        <v>77</v>
      </c>
      <c r="AW212" s="12" t="s">
        <v>33</v>
      </c>
      <c r="AX212" s="12" t="s">
        <v>70</v>
      </c>
      <c r="AY212" s="232" t="s">
        <v>361</v>
      </c>
    </row>
    <row r="213" spans="2:65" s="13" customFormat="1" ht="13.5">
      <c r="B213" s="233"/>
      <c r="C213" s="234"/>
      <c r="D213" s="235" t="s">
        <v>371</v>
      </c>
      <c r="E213" s="236" t="s">
        <v>21</v>
      </c>
      <c r="F213" s="237" t="s">
        <v>4104</v>
      </c>
      <c r="G213" s="234"/>
      <c r="H213" s="238">
        <v>0.16900000000000001</v>
      </c>
      <c r="I213" s="239"/>
      <c r="J213" s="234"/>
      <c r="K213" s="234"/>
      <c r="L213" s="240"/>
      <c r="M213" s="241"/>
      <c r="N213" s="242"/>
      <c r="O213" s="242"/>
      <c r="P213" s="242"/>
      <c r="Q213" s="242"/>
      <c r="R213" s="242"/>
      <c r="S213" s="242"/>
      <c r="T213" s="243"/>
      <c r="AT213" s="244" t="s">
        <v>371</v>
      </c>
      <c r="AU213" s="244" t="s">
        <v>79</v>
      </c>
      <c r="AV213" s="13" t="s">
        <v>79</v>
      </c>
      <c r="AW213" s="13" t="s">
        <v>33</v>
      </c>
      <c r="AX213" s="13" t="s">
        <v>77</v>
      </c>
      <c r="AY213" s="244" t="s">
        <v>361</v>
      </c>
    </row>
    <row r="214" spans="2:65" s="1" customFormat="1" ht="22.5" customHeight="1">
      <c r="B214" s="42"/>
      <c r="C214" s="207" t="s">
        <v>545</v>
      </c>
      <c r="D214" s="207" t="s">
        <v>363</v>
      </c>
      <c r="E214" s="208" t="s">
        <v>534</v>
      </c>
      <c r="F214" s="209" t="s">
        <v>535</v>
      </c>
      <c r="G214" s="210" t="s">
        <v>366</v>
      </c>
      <c r="H214" s="211">
        <v>0.36499999999999999</v>
      </c>
      <c r="I214" s="212"/>
      <c r="J214" s="213">
        <f>ROUND(I214*H214,2)</f>
        <v>0</v>
      </c>
      <c r="K214" s="209" t="s">
        <v>367</v>
      </c>
      <c r="L214" s="62"/>
      <c r="M214" s="214" t="s">
        <v>21</v>
      </c>
      <c r="N214" s="215" t="s">
        <v>41</v>
      </c>
      <c r="O214" s="43"/>
      <c r="P214" s="216">
        <f>O214*H214</f>
        <v>0</v>
      </c>
      <c r="Q214" s="216">
        <v>2.45329</v>
      </c>
      <c r="R214" s="216">
        <f>Q214*H214</f>
        <v>0.89545085000000002</v>
      </c>
      <c r="S214" s="216">
        <v>0</v>
      </c>
      <c r="T214" s="217">
        <f>S214*H214</f>
        <v>0</v>
      </c>
      <c r="AR214" s="25" t="s">
        <v>147</v>
      </c>
      <c r="AT214" s="25" t="s">
        <v>363</v>
      </c>
      <c r="AU214" s="25" t="s">
        <v>79</v>
      </c>
      <c r="AY214" s="25" t="s">
        <v>361</v>
      </c>
      <c r="BE214" s="218">
        <f>IF(N214="základní",J214,0)</f>
        <v>0</v>
      </c>
      <c r="BF214" s="218">
        <f>IF(N214="snížená",J214,0)</f>
        <v>0</v>
      </c>
      <c r="BG214" s="218">
        <f>IF(N214="zákl. přenesená",J214,0)</f>
        <v>0</v>
      </c>
      <c r="BH214" s="218">
        <f>IF(N214="sníž. přenesená",J214,0)</f>
        <v>0</v>
      </c>
      <c r="BI214" s="218">
        <f>IF(N214="nulová",J214,0)</f>
        <v>0</v>
      </c>
      <c r="BJ214" s="25" t="s">
        <v>77</v>
      </c>
      <c r="BK214" s="218">
        <f>ROUND(I214*H214,2)</f>
        <v>0</v>
      </c>
      <c r="BL214" s="25" t="s">
        <v>147</v>
      </c>
      <c r="BM214" s="25" t="s">
        <v>4105</v>
      </c>
    </row>
    <row r="215" spans="2:65" s="1" customFormat="1" ht="13.5">
      <c r="B215" s="42"/>
      <c r="C215" s="64"/>
      <c r="D215" s="219" t="s">
        <v>369</v>
      </c>
      <c r="E215" s="64"/>
      <c r="F215" s="220" t="s">
        <v>537</v>
      </c>
      <c r="G215" s="64"/>
      <c r="H215" s="64"/>
      <c r="I215" s="175"/>
      <c r="J215" s="64"/>
      <c r="K215" s="64"/>
      <c r="L215" s="62"/>
      <c r="M215" s="221"/>
      <c r="N215" s="43"/>
      <c r="O215" s="43"/>
      <c r="P215" s="43"/>
      <c r="Q215" s="43"/>
      <c r="R215" s="43"/>
      <c r="S215" s="43"/>
      <c r="T215" s="79"/>
      <c r="AT215" s="25" t="s">
        <v>369</v>
      </c>
      <c r="AU215" s="25" t="s">
        <v>79</v>
      </c>
    </row>
    <row r="216" spans="2:65" s="12" customFormat="1" ht="27">
      <c r="B216" s="222"/>
      <c r="C216" s="223"/>
      <c r="D216" s="219" t="s">
        <v>371</v>
      </c>
      <c r="E216" s="224" t="s">
        <v>21</v>
      </c>
      <c r="F216" s="225" t="s">
        <v>4084</v>
      </c>
      <c r="G216" s="223"/>
      <c r="H216" s="226" t="s">
        <v>21</v>
      </c>
      <c r="I216" s="227"/>
      <c r="J216" s="223"/>
      <c r="K216" s="223"/>
      <c r="L216" s="228"/>
      <c r="M216" s="229"/>
      <c r="N216" s="230"/>
      <c r="O216" s="230"/>
      <c r="P216" s="230"/>
      <c r="Q216" s="230"/>
      <c r="R216" s="230"/>
      <c r="S216" s="230"/>
      <c r="T216" s="231"/>
      <c r="AT216" s="232" t="s">
        <v>371</v>
      </c>
      <c r="AU216" s="232" t="s">
        <v>79</v>
      </c>
      <c r="AV216" s="12" t="s">
        <v>77</v>
      </c>
      <c r="AW216" s="12" t="s">
        <v>33</v>
      </c>
      <c r="AX216" s="12" t="s">
        <v>70</v>
      </c>
      <c r="AY216" s="232" t="s">
        <v>361</v>
      </c>
    </row>
    <row r="217" spans="2:65" s="13" customFormat="1" ht="13.5">
      <c r="B217" s="233"/>
      <c r="C217" s="234"/>
      <c r="D217" s="219" t="s">
        <v>371</v>
      </c>
      <c r="E217" s="245" t="s">
        <v>21</v>
      </c>
      <c r="F217" s="246" t="s">
        <v>4106</v>
      </c>
      <c r="G217" s="234"/>
      <c r="H217" s="247">
        <v>0.36499999999999999</v>
      </c>
      <c r="I217" s="239"/>
      <c r="J217" s="234"/>
      <c r="K217" s="234"/>
      <c r="L217" s="240"/>
      <c r="M217" s="241"/>
      <c r="N217" s="242"/>
      <c r="O217" s="242"/>
      <c r="P217" s="242"/>
      <c r="Q217" s="242"/>
      <c r="R217" s="242"/>
      <c r="S217" s="242"/>
      <c r="T217" s="243"/>
      <c r="AT217" s="244" t="s">
        <v>371</v>
      </c>
      <c r="AU217" s="244" t="s">
        <v>79</v>
      </c>
      <c r="AV217" s="13" t="s">
        <v>79</v>
      </c>
      <c r="AW217" s="13" t="s">
        <v>33</v>
      </c>
      <c r="AX217" s="13" t="s">
        <v>70</v>
      </c>
      <c r="AY217" s="244" t="s">
        <v>361</v>
      </c>
    </row>
    <row r="218" spans="2:65" s="14" customFormat="1" ht="13.5">
      <c r="B218" s="248"/>
      <c r="C218" s="249"/>
      <c r="D218" s="235" t="s">
        <v>371</v>
      </c>
      <c r="E218" s="250" t="s">
        <v>21</v>
      </c>
      <c r="F218" s="251" t="s">
        <v>392</v>
      </c>
      <c r="G218" s="249"/>
      <c r="H218" s="252">
        <v>0.36499999999999999</v>
      </c>
      <c r="I218" s="253"/>
      <c r="J218" s="249"/>
      <c r="K218" s="249"/>
      <c r="L218" s="254"/>
      <c r="M218" s="255"/>
      <c r="N218" s="256"/>
      <c r="O218" s="256"/>
      <c r="P218" s="256"/>
      <c r="Q218" s="256"/>
      <c r="R218" s="256"/>
      <c r="S218" s="256"/>
      <c r="T218" s="257"/>
      <c r="AT218" s="258" t="s">
        <v>371</v>
      </c>
      <c r="AU218" s="258" t="s">
        <v>79</v>
      </c>
      <c r="AV218" s="14" t="s">
        <v>147</v>
      </c>
      <c r="AW218" s="14" t="s">
        <v>33</v>
      </c>
      <c r="AX218" s="14" t="s">
        <v>77</v>
      </c>
      <c r="AY218" s="258" t="s">
        <v>361</v>
      </c>
    </row>
    <row r="219" spans="2:65" s="1" customFormat="1" ht="22.5" customHeight="1">
      <c r="B219" s="42"/>
      <c r="C219" s="207" t="s">
        <v>558</v>
      </c>
      <c r="D219" s="207" t="s">
        <v>363</v>
      </c>
      <c r="E219" s="208" t="s">
        <v>546</v>
      </c>
      <c r="F219" s="209" t="s">
        <v>547</v>
      </c>
      <c r="G219" s="210" t="s">
        <v>459</v>
      </c>
      <c r="H219" s="211">
        <v>0.9</v>
      </c>
      <c r="I219" s="212"/>
      <c r="J219" s="213">
        <f>ROUND(I219*H219,2)</f>
        <v>0</v>
      </c>
      <c r="K219" s="209" t="s">
        <v>367</v>
      </c>
      <c r="L219" s="62"/>
      <c r="M219" s="214" t="s">
        <v>21</v>
      </c>
      <c r="N219" s="215" t="s">
        <v>41</v>
      </c>
      <c r="O219" s="43"/>
      <c r="P219" s="216">
        <f>O219*H219</f>
        <v>0</v>
      </c>
      <c r="Q219" s="216">
        <v>1.0300000000000001E-3</v>
      </c>
      <c r="R219" s="216">
        <f>Q219*H219</f>
        <v>9.2700000000000009E-4</v>
      </c>
      <c r="S219" s="216">
        <v>0</v>
      </c>
      <c r="T219" s="217">
        <f>S219*H219</f>
        <v>0</v>
      </c>
      <c r="AR219" s="25" t="s">
        <v>147</v>
      </c>
      <c r="AT219" s="25" t="s">
        <v>363</v>
      </c>
      <c r="AU219" s="25" t="s">
        <v>79</v>
      </c>
      <c r="AY219" s="25" t="s">
        <v>361</v>
      </c>
      <c r="BE219" s="218">
        <f>IF(N219="základní",J219,0)</f>
        <v>0</v>
      </c>
      <c r="BF219" s="218">
        <f>IF(N219="snížená",J219,0)</f>
        <v>0</v>
      </c>
      <c r="BG219" s="218">
        <f>IF(N219="zákl. přenesená",J219,0)</f>
        <v>0</v>
      </c>
      <c r="BH219" s="218">
        <f>IF(N219="sníž. přenesená",J219,0)</f>
        <v>0</v>
      </c>
      <c r="BI219" s="218">
        <f>IF(N219="nulová",J219,0)</f>
        <v>0</v>
      </c>
      <c r="BJ219" s="25" t="s">
        <v>77</v>
      </c>
      <c r="BK219" s="218">
        <f>ROUND(I219*H219,2)</f>
        <v>0</v>
      </c>
      <c r="BL219" s="25" t="s">
        <v>147</v>
      </c>
      <c r="BM219" s="25" t="s">
        <v>4107</v>
      </c>
    </row>
    <row r="220" spans="2:65" s="1" customFormat="1" ht="27">
      <c r="B220" s="42"/>
      <c r="C220" s="64"/>
      <c r="D220" s="219" t="s">
        <v>369</v>
      </c>
      <c r="E220" s="64"/>
      <c r="F220" s="220" t="s">
        <v>549</v>
      </c>
      <c r="G220" s="64"/>
      <c r="H220" s="64"/>
      <c r="I220" s="175"/>
      <c r="J220" s="64"/>
      <c r="K220" s="64"/>
      <c r="L220" s="62"/>
      <c r="M220" s="221"/>
      <c r="N220" s="43"/>
      <c r="O220" s="43"/>
      <c r="P220" s="43"/>
      <c r="Q220" s="43"/>
      <c r="R220" s="43"/>
      <c r="S220" s="43"/>
      <c r="T220" s="79"/>
      <c r="AT220" s="25" t="s">
        <v>369</v>
      </c>
      <c r="AU220" s="25" t="s">
        <v>79</v>
      </c>
    </row>
    <row r="221" spans="2:65" s="12" customFormat="1" ht="13.5">
      <c r="B221" s="222"/>
      <c r="C221" s="223"/>
      <c r="D221" s="219" t="s">
        <v>371</v>
      </c>
      <c r="E221" s="224" t="s">
        <v>21</v>
      </c>
      <c r="F221" s="225" t="s">
        <v>550</v>
      </c>
      <c r="G221" s="223"/>
      <c r="H221" s="226" t="s">
        <v>21</v>
      </c>
      <c r="I221" s="227"/>
      <c r="J221" s="223"/>
      <c r="K221" s="223"/>
      <c r="L221" s="228"/>
      <c r="M221" s="229"/>
      <c r="N221" s="230"/>
      <c r="O221" s="230"/>
      <c r="P221" s="230"/>
      <c r="Q221" s="230"/>
      <c r="R221" s="230"/>
      <c r="S221" s="230"/>
      <c r="T221" s="231"/>
      <c r="AT221" s="232" t="s">
        <v>371</v>
      </c>
      <c r="AU221" s="232" t="s">
        <v>79</v>
      </c>
      <c r="AV221" s="12" t="s">
        <v>77</v>
      </c>
      <c r="AW221" s="12" t="s">
        <v>33</v>
      </c>
      <c r="AX221" s="12" t="s">
        <v>70</v>
      </c>
      <c r="AY221" s="232" t="s">
        <v>361</v>
      </c>
    </row>
    <row r="222" spans="2:65" s="13" customFormat="1" ht="13.5">
      <c r="B222" s="233"/>
      <c r="C222" s="234"/>
      <c r="D222" s="219" t="s">
        <v>371</v>
      </c>
      <c r="E222" s="245" t="s">
        <v>21</v>
      </c>
      <c r="F222" s="246" t="s">
        <v>4108</v>
      </c>
      <c r="G222" s="234"/>
      <c r="H222" s="247">
        <v>0.9</v>
      </c>
      <c r="I222" s="239"/>
      <c r="J222" s="234"/>
      <c r="K222" s="234"/>
      <c r="L222" s="240"/>
      <c r="M222" s="241"/>
      <c r="N222" s="242"/>
      <c r="O222" s="242"/>
      <c r="P222" s="242"/>
      <c r="Q222" s="242"/>
      <c r="R222" s="242"/>
      <c r="S222" s="242"/>
      <c r="T222" s="243"/>
      <c r="AT222" s="244" t="s">
        <v>371</v>
      </c>
      <c r="AU222" s="244" t="s">
        <v>79</v>
      </c>
      <c r="AV222" s="13" t="s">
        <v>79</v>
      </c>
      <c r="AW222" s="13" t="s">
        <v>33</v>
      </c>
      <c r="AX222" s="13" t="s">
        <v>70</v>
      </c>
      <c r="AY222" s="244" t="s">
        <v>361</v>
      </c>
    </row>
    <row r="223" spans="2:65" s="14" customFormat="1" ht="13.5">
      <c r="B223" s="248"/>
      <c r="C223" s="249"/>
      <c r="D223" s="235" t="s">
        <v>371</v>
      </c>
      <c r="E223" s="250" t="s">
        <v>297</v>
      </c>
      <c r="F223" s="251" t="s">
        <v>392</v>
      </c>
      <c r="G223" s="249"/>
      <c r="H223" s="252">
        <v>0.9</v>
      </c>
      <c r="I223" s="253"/>
      <c r="J223" s="249"/>
      <c r="K223" s="249"/>
      <c r="L223" s="254"/>
      <c r="M223" s="255"/>
      <c r="N223" s="256"/>
      <c r="O223" s="256"/>
      <c r="P223" s="256"/>
      <c r="Q223" s="256"/>
      <c r="R223" s="256"/>
      <c r="S223" s="256"/>
      <c r="T223" s="257"/>
      <c r="AT223" s="258" t="s">
        <v>371</v>
      </c>
      <c r="AU223" s="258" t="s">
        <v>79</v>
      </c>
      <c r="AV223" s="14" t="s">
        <v>147</v>
      </c>
      <c r="AW223" s="14" t="s">
        <v>33</v>
      </c>
      <c r="AX223" s="14" t="s">
        <v>77</v>
      </c>
      <c r="AY223" s="258" t="s">
        <v>361</v>
      </c>
    </row>
    <row r="224" spans="2:65" s="1" customFormat="1" ht="22.5" customHeight="1">
      <c r="B224" s="42"/>
      <c r="C224" s="207" t="s">
        <v>563</v>
      </c>
      <c r="D224" s="207" t="s">
        <v>363</v>
      </c>
      <c r="E224" s="208" t="s">
        <v>559</v>
      </c>
      <c r="F224" s="209" t="s">
        <v>560</v>
      </c>
      <c r="G224" s="210" t="s">
        <v>459</v>
      </c>
      <c r="H224" s="211">
        <v>0.9</v>
      </c>
      <c r="I224" s="212"/>
      <c r="J224" s="213">
        <f>ROUND(I224*H224,2)</f>
        <v>0</v>
      </c>
      <c r="K224" s="209" t="s">
        <v>367</v>
      </c>
      <c r="L224" s="62"/>
      <c r="M224" s="214" t="s">
        <v>21</v>
      </c>
      <c r="N224" s="215" t="s">
        <v>41</v>
      </c>
      <c r="O224" s="43"/>
      <c r="P224" s="216">
        <f>O224*H224</f>
        <v>0</v>
      </c>
      <c r="Q224" s="216">
        <v>0</v>
      </c>
      <c r="R224" s="216">
        <f>Q224*H224</f>
        <v>0</v>
      </c>
      <c r="S224" s="216">
        <v>0</v>
      </c>
      <c r="T224" s="217">
        <f>S224*H224</f>
        <v>0</v>
      </c>
      <c r="AR224" s="25" t="s">
        <v>147</v>
      </c>
      <c r="AT224" s="25" t="s">
        <v>363</v>
      </c>
      <c r="AU224" s="25" t="s">
        <v>79</v>
      </c>
      <c r="AY224" s="25" t="s">
        <v>361</v>
      </c>
      <c r="BE224" s="218">
        <f>IF(N224="základní",J224,0)</f>
        <v>0</v>
      </c>
      <c r="BF224" s="218">
        <f>IF(N224="snížená",J224,0)</f>
        <v>0</v>
      </c>
      <c r="BG224" s="218">
        <f>IF(N224="zákl. přenesená",J224,0)</f>
        <v>0</v>
      </c>
      <c r="BH224" s="218">
        <f>IF(N224="sníž. přenesená",J224,0)</f>
        <v>0</v>
      </c>
      <c r="BI224" s="218">
        <f>IF(N224="nulová",J224,0)</f>
        <v>0</v>
      </c>
      <c r="BJ224" s="25" t="s">
        <v>77</v>
      </c>
      <c r="BK224" s="218">
        <f>ROUND(I224*H224,2)</f>
        <v>0</v>
      </c>
      <c r="BL224" s="25" t="s">
        <v>147</v>
      </c>
      <c r="BM224" s="25" t="s">
        <v>4109</v>
      </c>
    </row>
    <row r="225" spans="2:65" s="1" customFormat="1" ht="27">
      <c r="B225" s="42"/>
      <c r="C225" s="64"/>
      <c r="D225" s="219" t="s">
        <v>369</v>
      </c>
      <c r="E225" s="64"/>
      <c r="F225" s="220" t="s">
        <v>562</v>
      </c>
      <c r="G225" s="64"/>
      <c r="H225" s="64"/>
      <c r="I225" s="175"/>
      <c r="J225" s="64"/>
      <c r="K225" s="64"/>
      <c r="L225" s="62"/>
      <c r="M225" s="221"/>
      <c r="N225" s="43"/>
      <c r="O225" s="43"/>
      <c r="P225" s="43"/>
      <c r="Q225" s="43"/>
      <c r="R225" s="43"/>
      <c r="S225" s="43"/>
      <c r="T225" s="79"/>
      <c r="AT225" s="25" t="s">
        <v>369</v>
      </c>
      <c r="AU225" s="25" t="s">
        <v>79</v>
      </c>
    </row>
    <row r="226" spans="2:65" s="13" customFormat="1" ht="13.5">
      <c r="B226" s="233"/>
      <c r="C226" s="234"/>
      <c r="D226" s="219" t="s">
        <v>371</v>
      </c>
      <c r="E226" s="245" t="s">
        <v>21</v>
      </c>
      <c r="F226" s="246" t="s">
        <v>297</v>
      </c>
      <c r="G226" s="234"/>
      <c r="H226" s="247">
        <v>0.9</v>
      </c>
      <c r="I226" s="239"/>
      <c r="J226" s="234"/>
      <c r="K226" s="234"/>
      <c r="L226" s="240"/>
      <c r="M226" s="241"/>
      <c r="N226" s="242"/>
      <c r="O226" s="242"/>
      <c r="P226" s="242"/>
      <c r="Q226" s="242"/>
      <c r="R226" s="242"/>
      <c r="S226" s="242"/>
      <c r="T226" s="243"/>
      <c r="AT226" s="244" t="s">
        <v>371</v>
      </c>
      <c r="AU226" s="244" t="s">
        <v>79</v>
      </c>
      <c r="AV226" s="13" t="s">
        <v>79</v>
      </c>
      <c r="AW226" s="13" t="s">
        <v>33</v>
      </c>
      <c r="AX226" s="13" t="s">
        <v>77</v>
      </c>
      <c r="AY226" s="244" t="s">
        <v>361</v>
      </c>
    </row>
    <row r="227" spans="2:65" s="11" customFormat="1" ht="29.85" customHeight="1">
      <c r="B227" s="190"/>
      <c r="C227" s="191"/>
      <c r="D227" s="204" t="s">
        <v>69</v>
      </c>
      <c r="E227" s="205" t="s">
        <v>87</v>
      </c>
      <c r="F227" s="205" t="s">
        <v>579</v>
      </c>
      <c r="G227" s="191"/>
      <c r="H227" s="191"/>
      <c r="I227" s="194"/>
      <c r="J227" s="206">
        <f>BK227</f>
        <v>0</v>
      </c>
      <c r="K227" s="191"/>
      <c r="L227" s="196"/>
      <c r="M227" s="197"/>
      <c r="N227" s="198"/>
      <c r="O227" s="198"/>
      <c r="P227" s="199">
        <f>SUM(P228:P241)</f>
        <v>0</v>
      </c>
      <c r="Q227" s="198"/>
      <c r="R227" s="199">
        <f>SUM(R228:R241)</f>
        <v>18.824497019999995</v>
      </c>
      <c r="S227" s="198"/>
      <c r="T227" s="200">
        <f>SUM(T228:T241)</f>
        <v>0</v>
      </c>
      <c r="AR227" s="201" t="s">
        <v>77</v>
      </c>
      <c r="AT227" s="202" t="s">
        <v>69</v>
      </c>
      <c r="AU227" s="202" t="s">
        <v>77</v>
      </c>
      <c r="AY227" s="201" t="s">
        <v>361</v>
      </c>
      <c r="BK227" s="203">
        <f>SUM(BK228:BK241)</f>
        <v>0</v>
      </c>
    </row>
    <row r="228" spans="2:65" s="1" customFormat="1" ht="31.5" customHeight="1">
      <c r="B228" s="42"/>
      <c r="C228" s="207" t="s">
        <v>573</v>
      </c>
      <c r="D228" s="207" t="s">
        <v>363</v>
      </c>
      <c r="E228" s="208" t="s">
        <v>581</v>
      </c>
      <c r="F228" s="209" t="s">
        <v>582</v>
      </c>
      <c r="G228" s="210" t="s">
        <v>459</v>
      </c>
      <c r="H228" s="211">
        <v>65.257999999999996</v>
      </c>
      <c r="I228" s="212"/>
      <c r="J228" s="213">
        <f>ROUND(I228*H228,2)</f>
        <v>0</v>
      </c>
      <c r="K228" s="209" t="s">
        <v>367</v>
      </c>
      <c r="L228" s="62"/>
      <c r="M228" s="214" t="s">
        <v>21</v>
      </c>
      <c r="N228" s="215" t="s">
        <v>41</v>
      </c>
      <c r="O228" s="43"/>
      <c r="P228" s="216">
        <f>O228*H228</f>
        <v>0</v>
      </c>
      <c r="Q228" s="216">
        <v>0.26118999999999998</v>
      </c>
      <c r="R228" s="216">
        <f>Q228*H228</f>
        <v>17.044737019999996</v>
      </c>
      <c r="S228" s="216">
        <v>0</v>
      </c>
      <c r="T228" s="217">
        <f>S228*H228</f>
        <v>0</v>
      </c>
      <c r="AR228" s="25" t="s">
        <v>147</v>
      </c>
      <c r="AT228" s="25" t="s">
        <v>363</v>
      </c>
      <c r="AU228" s="25" t="s">
        <v>79</v>
      </c>
      <c r="AY228" s="25" t="s">
        <v>361</v>
      </c>
      <c r="BE228" s="218">
        <f>IF(N228="základní",J228,0)</f>
        <v>0</v>
      </c>
      <c r="BF228" s="218">
        <f>IF(N228="snížená",J228,0)</f>
        <v>0</v>
      </c>
      <c r="BG228" s="218">
        <f>IF(N228="zákl. přenesená",J228,0)</f>
        <v>0</v>
      </c>
      <c r="BH228" s="218">
        <f>IF(N228="sníž. přenesená",J228,0)</f>
        <v>0</v>
      </c>
      <c r="BI228" s="218">
        <f>IF(N228="nulová",J228,0)</f>
        <v>0</v>
      </c>
      <c r="BJ228" s="25" t="s">
        <v>77</v>
      </c>
      <c r="BK228" s="218">
        <f>ROUND(I228*H228,2)</f>
        <v>0</v>
      </c>
      <c r="BL228" s="25" t="s">
        <v>147</v>
      </c>
      <c r="BM228" s="25" t="s">
        <v>4110</v>
      </c>
    </row>
    <row r="229" spans="2:65" s="1" customFormat="1" ht="27">
      <c r="B229" s="42"/>
      <c r="C229" s="64"/>
      <c r="D229" s="219" t="s">
        <v>369</v>
      </c>
      <c r="E229" s="64"/>
      <c r="F229" s="220" t="s">
        <v>584</v>
      </c>
      <c r="G229" s="64"/>
      <c r="H229" s="64"/>
      <c r="I229" s="175"/>
      <c r="J229" s="64"/>
      <c r="K229" s="64"/>
      <c r="L229" s="62"/>
      <c r="M229" s="221"/>
      <c r="N229" s="43"/>
      <c r="O229" s="43"/>
      <c r="P229" s="43"/>
      <c r="Q229" s="43"/>
      <c r="R229" s="43"/>
      <c r="S229" s="43"/>
      <c r="T229" s="79"/>
      <c r="AT229" s="25" t="s">
        <v>369</v>
      </c>
      <c r="AU229" s="25" t="s">
        <v>79</v>
      </c>
    </row>
    <row r="230" spans="2:65" s="12" customFormat="1" ht="13.5">
      <c r="B230" s="222"/>
      <c r="C230" s="223"/>
      <c r="D230" s="219" t="s">
        <v>371</v>
      </c>
      <c r="E230" s="224" t="s">
        <v>21</v>
      </c>
      <c r="F230" s="225" t="s">
        <v>4111</v>
      </c>
      <c r="G230" s="223"/>
      <c r="H230" s="226" t="s">
        <v>21</v>
      </c>
      <c r="I230" s="227"/>
      <c r="J230" s="223"/>
      <c r="K230" s="223"/>
      <c r="L230" s="228"/>
      <c r="M230" s="229"/>
      <c r="N230" s="230"/>
      <c r="O230" s="230"/>
      <c r="P230" s="230"/>
      <c r="Q230" s="230"/>
      <c r="R230" s="230"/>
      <c r="S230" s="230"/>
      <c r="T230" s="231"/>
      <c r="AT230" s="232" t="s">
        <v>371</v>
      </c>
      <c r="AU230" s="232" t="s">
        <v>79</v>
      </c>
      <c r="AV230" s="12" t="s">
        <v>77</v>
      </c>
      <c r="AW230" s="12" t="s">
        <v>33</v>
      </c>
      <c r="AX230" s="12" t="s">
        <v>70</v>
      </c>
      <c r="AY230" s="232" t="s">
        <v>361</v>
      </c>
    </row>
    <row r="231" spans="2:65" s="13" customFormat="1" ht="13.5">
      <c r="B231" s="233"/>
      <c r="C231" s="234"/>
      <c r="D231" s="219" t="s">
        <v>371</v>
      </c>
      <c r="E231" s="245" t="s">
        <v>21</v>
      </c>
      <c r="F231" s="246" t="s">
        <v>4112</v>
      </c>
      <c r="G231" s="234"/>
      <c r="H231" s="247">
        <v>84.9</v>
      </c>
      <c r="I231" s="239"/>
      <c r="J231" s="234"/>
      <c r="K231" s="234"/>
      <c r="L231" s="240"/>
      <c r="M231" s="241"/>
      <c r="N231" s="242"/>
      <c r="O231" s="242"/>
      <c r="P231" s="242"/>
      <c r="Q231" s="242"/>
      <c r="R231" s="242"/>
      <c r="S231" s="242"/>
      <c r="T231" s="243"/>
      <c r="AT231" s="244" t="s">
        <v>371</v>
      </c>
      <c r="AU231" s="244" t="s">
        <v>79</v>
      </c>
      <c r="AV231" s="13" t="s">
        <v>79</v>
      </c>
      <c r="AW231" s="13" t="s">
        <v>33</v>
      </c>
      <c r="AX231" s="13" t="s">
        <v>70</v>
      </c>
      <c r="AY231" s="244" t="s">
        <v>361</v>
      </c>
    </row>
    <row r="232" spans="2:65" s="13" customFormat="1" ht="13.5">
      <c r="B232" s="233"/>
      <c r="C232" s="234"/>
      <c r="D232" s="219" t="s">
        <v>371</v>
      </c>
      <c r="E232" s="245" t="s">
        <v>21</v>
      </c>
      <c r="F232" s="246" t="s">
        <v>4113</v>
      </c>
      <c r="G232" s="234"/>
      <c r="H232" s="247">
        <v>-19.641999999999999</v>
      </c>
      <c r="I232" s="239"/>
      <c r="J232" s="234"/>
      <c r="K232" s="234"/>
      <c r="L232" s="240"/>
      <c r="M232" s="241"/>
      <c r="N232" s="242"/>
      <c r="O232" s="242"/>
      <c r="P232" s="242"/>
      <c r="Q232" s="242"/>
      <c r="R232" s="242"/>
      <c r="S232" s="242"/>
      <c r="T232" s="243"/>
      <c r="AT232" s="244" t="s">
        <v>371</v>
      </c>
      <c r="AU232" s="244" t="s">
        <v>79</v>
      </c>
      <c r="AV232" s="13" t="s">
        <v>79</v>
      </c>
      <c r="AW232" s="13" t="s">
        <v>33</v>
      </c>
      <c r="AX232" s="13" t="s">
        <v>70</v>
      </c>
      <c r="AY232" s="244" t="s">
        <v>361</v>
      </c>
    </row>
    <row r="233" spans="2:65" s="14" customFormat="1" ht="13.5">
      <c r="B233" s="248"/>
      <c r="C233" s="249"/>
      <c r="D233" s="235" t="s">
        <v>371</v>
      </c>
      <c r="E233" s="250" t="s">
        <v>21</v>
      </c>
      <c r="F233" s="251" t="s">
        <v>392</v>
      </c>
      <c r="G233" s="249"/>
      <c r="H233" s="252">
        <v>65.257999999999996</v>
      </c>
      <c r="I233" s="253"/>
      <c r="J233" s="249"/>
      <c r="K233" s="249"/>
      <c r="L233" s="254"/>
      <c r="M233" s="255"/>
      <c r="N233" s="256"/>
      <c r="O233" s="256"/>
      <c r="P233" s="256"/>
      <c r="Q233" s="256"/>
      <c r="R233" s="256"/>
      <c r="S233" s="256"/>
      <c r="T233" s="257"/>
      <c r="AT233" s="258" t="s">
        <v>371</v>
      </c>
      <c r="AU233" s="258" t="s">
        <v>79</v>
      </c>
      <c r="AV233" s="14" t="s">
        <v>147</v>
      </c>
      <c r="AW233" s="14" t="s">
        <v>33</v>
      </c>
      <c r="AX233" s="14" t="s">
        <v>77</v>
      </c>
      <c r="AY233" s="258" t="s">
        <v>361</v>
      </c>
    </row>
    <row r="234" spans="2:65" s="1" customFormat="1" ht="22.5" customHeight="1">
      <c r="B234" s="42"/>
      <c r="C234" s="207" t="s">
        <v>580</v>
      </c>
      <c r="D234" s="207" t="s">
        <v>363</v>
      </c>
      <c r="E234" s="208" t="s">
        <v>633</v>
      </c>
      <c r="F234" s="209" t="s">
        <v>634</v>
      </c>
      <c r="G234" s="210" t="s">
        <v>614</v>
      </c>
      <c r="H234" s="211">
        <v>16</v>
      </c>
      <c r="I234" s="212"/>
      <c r="J234" s="213">
        <f>ROUND(I234*H234,2)</f>
        <v>0</v>
      </c>
      <c r="K234" s="209" t="s">
        <v>367</v>
      </c>
      <c r="L234" s="62"/>
      <c r="M234" s="214" t="s">
        <v>21</v>
      </c>
      <c r="N234" s="215" t="s">
        <v>41</v>
      </c>
      <c r="O234" s="43"/>
      <c r="P234" s="216">
        <f>O234*H234</f>
        <v>0</v>
      </c>
      <c r="Q234" s="216">
        <v>5.5629999999999999E-2</v>
      </c>
      <c r="R234" s="216">
        <f>Q234*H234</f>
        <v>0.89007999999999998</v>
      </c>
      <c r="S234" s="216">
        <v>0</v>
      </c>
      <c r="T234" s="217">
        <f>S234*H234</f>
        <v>0</v>
      </c>
      <c r="AR234" s="25" t="s">
        <v>147</v>
      </c>
      <c r="AT234" s="25" t="s">
        <v>363</v>
      </c>
      <c r="AU234" s="25" t="s">
        <v>79</v>
      </c>
      <c r="AY234" s="25" t="s">
        <v>361</v>
      </c>
      <c r="BE234" s="218">
        <f>IF(N234="základní",J234,0)</f>
        <v>0</v>
      </c>
      <c r="BF234" s="218">
        <f>IF(N234="snížená",J234,0)</f>
        <v>0</v>
      </c>
      <c r="BG234" s="218">
        <f>IF(N234="zákl. přenesená",J234,0)</f>
        <v>0</v>
      </c>
      <c r="BH234" s="218">
        <f>IF(N234="sníž. přenesená",J234,0)</f>
        <v>0</v>
      </c>
      <c r="BI234" s="218">
        <f>IF(N234="nulová",J234,0)</f>
        <v>0</v>
      </c>
      <c r="BJ234" s="25" t="s">
        <v>77</v>
      </c>
      <c r="BK234" s="218">
        <f>ROUND(I234*H234,2)</f>
        <v>0</v>
      </c>
      <c r="BL234" s="25" t="s">
        <v>147</v>
      </c>
      <c r="BM234" s="25" t="s">
        <v>4114</v>
      </c>
    </row>
    <row r="235" spans="2:65" s="1" customFormat="1" ht="27">
      <c r="B235" s="42"/>
      <c r="C235" s="64"/>
      <c r="D235" s="219" t="s">
        <v>369</v>
      </c>
      <c r="E235" s="64"/>
      <c r="F235" s="220" t="s">
        <v>636</v>
      </c>
      <c r="G235" s="64"/>
      <c r="H235" s="64"/>
      <c r="I235" s="175"/>
      <c r="J235" s="64"/>
      <c r="K235" s="64"/>
      <c r="L235" s="62"/>
      <c r="M235" s="221"/>
      <c r="N235" s="43"/>
      <c r="O235" s="43"/>
      <c r="P235" s="43"/>
      <c r="Q235" s="43"/>
      <c r="R235" s="43"/>
      <c r="S235" s="43"/>
      <c r="T235" s="79"/>
      <c r="AT235" s="25" t="s">
        <v>369</v>
      </c>
      <c r="AU235" s="25" t="s">
        <v>79</v>
      </c>
    </row>
    <row r="236" spans="2:65" s="12" customFormat="1" ht="13.5">
      <c r="B236" s="222"/>
      <c r="C236" s="223"/>
      <c r="D236" s="219" t="s">
        <v>371</v>
      </c>
      <c r="E236" s="224" t="s">
        <v>21</v>
      </c>
      <c r="F236" s="225" t="s">
        <v>4115</v>
      </c>
      <c r="G236" s="223"/>
      <c r="H236" s="226" t="s">
        <v>21</v>
      </c>
      <c r="I236" s="227"/>
      <c r="J236" s="223"/>
      <c r="K236" s="223"/>
      <c r="L236" s="228"/>
      <c r="M236" s="229"/>
      <c r="N236" s="230"/>
      <c r="O236" s="230"/>
      <c r="P236" s="230"/>
      <c r="Q236" s="230"/>
      <c r="R236" s="230"/>
      <c r="S236" s="230"/>
      <c r="T236" s="231"/>
      <c r="AT236" s="232" t="s">
        <v>371</v>
      </c>
      <c r="AU236" s="232" t="s">
        <v>79</v>
      </c>
      <c r="AV236" s="12" t="s">
        <v>77</v>
      </c>
      <c r="AW236" s="12" t="s">
        <v>33</v>
      </c>
      <c r="AX236" s="12" t="s">
        <v>70</v>
      </c>
      <c r="AY236" s="232" t="s">
        <v>361</v>
      </c>
    </row>
    <row r="237" spans="2:65" s="13" customFormat="1" ht="13.5">
      <c r="B237" s="233"/>
      <c r="C237" s="234"/>
      <c r="D237" s="235" t="s">
        <v>371</v>
      </c>
      <c r="E237" s="236" t="s">
        <v>21</v>
      </c>
      <c r="F237" s="237" t="s">
        <v>4116</v>
      </c>
      <c r="G237" s="234"/>
      <c r="H237" s="238">
        <v>16</v>
      </c>
      <c r="I237" s="239"/>
      <c r="J237" s="234"/>
      <c r="K237" s="234"/>
      <c r="L237" s="240"/>
      <c r="M237" s="241"/>
      <c r="N237" s="242"/>
      <c r="O237" s="242"/>
      <c r="P237" s="242"/>
      <c r="Q237" s="242"/>
      <c r="R237" s="242"/>
      <c r="S237" s="242"/>
      <c r="T237" s="243"/>
      <c r="AT237" s="244" t="s">
        <v>371</v>
      </c>
      <c r="AU237" s="244" t="s">
        <v>79</v>
      </c>
      <c r="AV237" s="13" t="s">
        <v>79</v>
      </c>
      <c r="AW237" s="13" t="s">
        <v>33</v>
      </c>
      <c r="AX237" s="13" t="s">
        <v>77</v>
      </c>
      <c r="AY237" s="244" t="s">
        <v>361</v>
      </c>
    </row>
    <row r="238" spans="2:65" s="1" customFormat="1" ht="22.5" customHeight="1">
      <c r="B238" s="42"/>
      <c r="C238" s="207" t="s">
        <v>588</v>
      </c>
      <c r="D238" s="207" t="s">
        <v>363</v>
      </c>
      <c r="E238" s="208" t="s">
        <v>4117</v>
      </c>
      <c r="F238" s="209" t="s">
        <v>4118</v>
      </c>
      <c r="G238" s="210" t="s">
        <v>614</v>
      </c>
      <c r="H238" s="211">
        <v>8</v>
      </c>
      <c r="I238" s="212"/>
      <c r="J238" s="213">
        <f>ROUND(I238*H238,2)</f>
        <v>0</v>
      </c>
      <c r="K238" s="209" t="s">
        <v>367</v>
      </c>
      <c r="L238" s="62"/>
      <c r="M238" s="214" t="s">
        <v>21</v>
      </c>
      <c r="N238" s="215" t="s">
        <v>41</v>
      </c>
      <c r="O238" s="43"/>
      <c r="P238" s="216">
        <f>O238*H238</f>
        <v>0</v>
      </c>
      <c r="Q238" s="216">
        <v>0.11121</v>
      </c>
      <c r="R238" s="216">
        <f>Q238*H238</f>
        <v>0.88968000000000003</v>
      </c>
      <c r="S238" s="216">
        <v>0</v>
      </c>
      <c r="T238" s="217">
        <f>S238*H238</f>
        <v>0</v>
      </c>
      <c r="AR238" s="25" t="s">
        <v>147</v>
      </c>
      <c r="AT238" s="25" t="s">
        <v>363</v>
      </c>
      <c r="AU238" s="25" t="s">
        <v>79</v>
      </c>
      <c r="AY238" s="25" t="s">
        <v>361</v>
      </c>
      <c r="BE238" s="218">
        <f>IF(N238="základní",J238,0)</f>
        <v>0</v>
      </c>
      <c r="BF238" s="218">
        <f>IF(N238="snížená",J238,0)</f>
        <v>0</v>
      </c>
      <c r="BG238" s="218">
        <f>IF(N238="zákl. přenesená",J238,0)</f>
        <v>0</v>
      </c>
      <c r="BH238" s="218">
        <f>IF(N238="sníž. přenesená",J238,0)</f>
        <v>0</v>
      </c>
      <c r="BI238" s="218">
        <f>IF(N238="nulová",J238,0)</f>
        <v>0</v>
      </c>
      <c r="BJ238" s="25" t="s">
        <v>77</v>
      </c>
      <c r="BK238" s="218">
        <f>ROUND(I238*H238,2)</f>
        <v>0</v>
      </c>
      <c r="BL238" s="25" t="s">
        <v>147</v>
      </c>
      <c r="BM238" s="25" t="s">
        <v>4119</v>
      </c>
    </row>
    <row r="239" spans="2:65" s="1" customFormat="1" ht="27">
      <c r="B239" s="42"/>
      <c r="C239" s="64"/>
      <c r="D239" s="219" t="s">
        <v>369</v>
      </c>
      <c r="E239" s="64"/>
      <c r="F239" s="220" t="s">
        <v>4120</v>
      </c>
      <c r="G239" s="64"/>
      <c r="H239" s="64"/>
      <c r="I239" s="175"/>
      <c r="J239" s="64"/>
      <c r="K239" s="64"/>
      <c r="L239" s="62"/>
      <c r="M239" s="221"/>
      <c r="N239" s="43"/>
      <c r="O239" s="43"/>
      <c r="P239" s="43"/>
      <c r="Q239" s="43"/>
      <c r="R239" s="43"/>
      <c r="S239" s="43"/>
      <c r="T239" s="79"/>
      <c r="AT239" s="25" t="s">
        <v>369</v>
      </c>
      <c r="AU239" s="25" t="s">
        <v>79</v>
      </c>
    </row>
    <row r="240" spans="2:65" s="12" customFormat="1" ht="13.5">
      <c r="B240" s="222"/>
      <c r="C240" s="223"/>
      <c r="D240" s="219" t="s">
        <v>371</v>
      </c>
      <c r="E240" s="224" t="s">
        <v>21</v>
      </c>
      <c r="F240" s="225" t="s">
        <v>4115</v>
      </c>
      <c r="G240" s="223"/>
      <c r="H240" s="226" t="s">
        <v>21</v>
      </c>
      <c r="I240" s="227"/>
      <c r="J240" s="223"/>
      <c r="K240" s="223"/>
      <c r="L240" s="228"/>
      <c r="M240" s="229"/>
      <c r="N240" s="230"/>
      <c r="O240" s="230"/>
      <c r="P240" s="230"/>
      <c r="Q240" s="230"/>
      <c r="R240" s="230"/>
      <c r="S240" s="230"/>
      <c r="T240" s="231"/>
      <c r="AT240" s="232" t="s">
        <v>371</v>
      </c>
      <c r="AU240" s="232" t="s">
        <v>79</v>
      </c>
      <c r="AV240" s="12" t="s">
        <v>77</v>
      </c>
      <c r="AW240" s="12" t="s">
        <v>33</v>
      </c>
      <c r="AX240" s="12" t="s">
        <v>70</v>
      </c>
      <c r="AY240" s="232" t="s">
        <v>361</v>
      </c>
    </row>
    <row r="241" spans="2:65" s="13" customFormat="1" ht="13.5">
      <c r="B241" s="233"/>
      <c r="C241" s="234"/>
      <c r="D241" s="219" t="s">
        <v>371</v>
      </c>
      <c r="E241" s="245" t="s">
        <v>21</v>
      </c>
      <c r="F241" s="246" t="s">
        <v>4121</v>
      </c>
      <c r="G241" s="234"/>
      <c r="H241" s="247">
        <v>8</v>
      </c>
      <c r="I241" s="239"/>
      <c r="J241" s="234"/>
      <c r="K241" s="234"/>
      <c r="L241" s="240"/>
      <c r="M241" s="241"/>
      <c r="N241" s="242"/>
      <c r="O241" s="242"/>
      <c r="P241" s="242"/>
      <c r="Q241" s="242"/>
      <c r="R241" s="242"/>
      <c r="S241" s="242"/>
      <c r="T241" s="243"/>
      <c r="AT241" s="244" t="s">
        <v>371</v>
      </c>
      <c r="AU241" s="244" t="s">
        <v>79</v>
      </c>
      <c r="AV241" s="13" t="s">
        <v>79</v>
      </c>
      <c r="AW241" s="13" t="s">
        <v>33</v>
      </c>
      <c r="AX241" s="13" t="s">
        <v>77</v>
      </c>
      <c r="AY241" s="244" t="s">
        <v>361</v>
      </c>
    </row>
    <row r="242" spans="2:65" s="11" customFormat="1" ht="29.85" customHeight="1">
      <c r="B242" s="190"/>
      <c r="C242" s="191"/>
      <c r="D242" s="204" t="s">
        <v>69</v>
      </c>
      <c r="E242" s="205" t="s">
        <v>147</v>
      </c>
      <c r="F242" s="205" t="s">
        <v>719</v>
      </c>
      <c r="G242" s="191"/>
      <c r="H242" s="191"/>
      <c r="I242" s="194"/>
      <c r="J242" s="206">
        <f>BK242</f>
        <v>0</v>
      </c>
      <c r="K242" s="191"/>
      <c r="L242" s="196"/>
      <c r="M242" s="197"/>
      <c r="N242" s="198"/>
      <c r="O242" s="198"/>
      <c r="P242" s="199">
        <f>SUM(P243:P258)</f>
        <v>0</v>
      </c>
      <c r="Q242" s="198"/>
      <c r="R242" s="199">
        <f>SUM(R243:R258)</f>
        <v>4.8739441599999989</v>
      </c>
      <c r="S242" s="198"/>
      <c r="T242" s="200">
        <f>SUM(T243:T258)</f>
        <v>0</v>
      </c>
      <c r="AR242" s="201" t="s">
        <v>77</v>
      </c>
      <c r="AT242" s="202" t="s">
        <v>69</v>
      </c>
      <c r="AU242" s="202" t="s">
        <v>77</v>
      </c>
      <c r="AY242" s="201" t="s">
        <v>361</v>
      </c>
      <c r="BK242" s="203">
        <f>SUM(BK243:BK258)</f>
        <v>0</v>
      </c>
    </row>
    <row r="243" spans="2:65" s="1" customFormat="1" ht="22.5" customHeight="1">
      <c r="B243" s="42"/>
      <c r="C243" s="207" t="s">
        <v>595</v>
      </c>
      <c r="D243" s="207" t="s">
        <v>363</v>
      </c>
      <c r="E243" s="208" t="s">
        <v>4122</v>
      </c>
      <c r="F243" s="209" t="s">
        <v>4123</v>
      </c>
      <c r="G243" s="210" t="s">
        <v>366</v>
      </c>
      <c r="H243" s="211">
        <v>1.8</v>
      </c>
      <c r="I243" s="212"/>
      <c r="J243" s="213">
        <f>ROUND(I243*H243,2)</f>
        <v>0</v>
      </c>
      <c r="K243" s="209" t="s">
        <v>367</v>
      </c>
      <c r="L243" s="62"/>
      <c r="M243" s="214" t="s">
        <v>21</v>
      </c>
      <c r="N243" s="215" t="s">
        <v>41</v>
      </c>
      <c r="O243" s="43"/>
      <c r="P243" s="216">
        <f>O243*H243</f>
        <v>0</v>
      </c>
      <c r="Q243" s="216">
        <v>2.4533999999999998</v>
      </c>
      <c r="R243" s="216">
        <f>Q243*H243</f>
        <v>4.4161199999999994</v>
      </c>
      <c r="S243" s="216">
        <v>0</v>
      </c>
      <c r="T243" s="217">
        <f>S243*H243</f>
        <v>0</v>
      </c>
      <c r="AR243" s="25" t="s">
        <v>147</v>
      </c>
      <c r="AT243" s="25" t="s">
        <v>363</v>
      </c>
      <c r="AU243" s="25" t="s">
        <v>79</v>
      </c>
      <c r="AY243" s="25" t="s">
        <v>361</v>
      </c>
      <c r="BE243" s="218">
        <f>IF(N243="základní",J243,0)</f>
        <v>0</v>
      </c>
      <c r="BF243" s="218">
        <f>IF(N243="snížená",J243,0)</f>
        <v>0</v>
      </c>
      <c r="BG243" s="218">
        <f>IF(N243="zákl. přenesená",J243,0)</f>
        <v>0</v>
      </c>
      <c r="BH243" s="218">
        <f>IF(N243="sníž. přenesená",J243,0)</f>
        <v>0</v>
      </c>
      <c r="BI243" s="218">
        <f>IF(N243="nulová",J243,0)</f>
        <v>0</v>
      </c>
      <c r="BJ243" s="25" t="s">
        <v>77</v>
      </c>
      <c r="BK243" s="218">
        <f>ROUND(I243*H243,2)</f>
        <v>0</v>
      </c>
      <c r="BL243" s="25" t="s">
        <v>147</v>
      </c>
      <c r="BM243" s="25" t="s">
        <v>4124</v>
      </c>
    </row>
    <row r="244" spans="2:65" s="1" customFormat="1" ht="13.5">
      <c r="B244" s="42"/>
      <c r="C244" s="64"/>
      <c r="D244" s="219" t="s">
        <v>369</v>
      </c>
      <c r="E244" s="64"/>
      <c r="F244" s="220" t="s">
        <v>4125</v>
      </c>
      <c r="G244" s="64"/>
      <c r="H244" s="64"/>
      <c r="I244" s="175"/>
      <c r="J244" s="64"/>
      <c r="K244" s="64"/>
      <c r="L244" s="62"/>
      <c r="M244" s="221"/>
      <c r="N244" s="43"/>
      <c r="O244" s="43"/>
      <c r="P244" s="43"/>
      <c r="Q244" s="43"/>
      <c r="R244" s="43"/>
      <c r="S244" s="43"/>
      <c r="T244" s="79"/>
      <c r="AT244" s="25" t="s">
        <v>369</v>
      </c>
      <c r="AU244" s="25" t="s">
        <v>79</v>
      </c>
    </row>
    <row r="245" spans="2:65" s="12" customFormat="1" ht="27">
      <c r="B245" s="222"/>
      <c r="C245" s="223"/>
      <c r="D245" s="219" t="s">
        <v>371</v>
      </c>
      <c r="E245" s="224" t="s">
        <v>21</v>
      </c>
      <c r="F245" s="225" t="s">
        <v>4126</v>
      </c>
      <c r="G245" s="223"/>
      <c r="H245" s="226" t="s">
        <v>21</v>
      </c>
      <c r="I245" s="227"/>
      <c r="J245" s="223"/>
      <c r="K245" s="223"/>
      <c r="L245" s="228"/>
      <c r="M245" s="229"/>
      <c r="N245" s="230"/>
      <c r="O245" s="230"/>
      <c r="P245" s="230"/>
      <c r="Q245" s="230"/>
      <c r="R245" s="230"/>
      <c r="S245" s="230"/>
      <c r="T245" s="231"/>
      <c r="AT245" s="232" t="s">
        <v>371</v>
      </c>
      <c r="AU245" s="232" t="s">
        <v>79</v>
      </c>
      <c r="AV245" s="12" t="s">
        <v>77</v>
      </c>
      <c r="AW245" s="12" t="s">
        <v>33</v>
      </c>
      <c r="AX245" s="12" t="s">
        <v>70</v>
      </c>
      <c r="AY245" s="232" t="s">
        <v>361</v>
      </c>
    </row>
    <row r="246" spans="2:65" s="13" customFormat="1" ht="13.5">
      <c r="B246" s="233"/>
      <c r="C246" s="234"/>
      <c r="D246" s="235" t="s">
        <v>371</v>
      </c>
      <c r="E246" s="236" t="s">
        <v>21</v>
      </c>
      <c r="F246" s="237" t="s">
        <v>4127</v>
      </c>
      <c r="G246" s="234"/>
      <c r="H246" s="238">
        <v>1.8</v>
      </c>
      <c r="I246" s="239"/>
      <c r="J246" s="234"/>
      <c r="K246" s="234"/>
      <c r="L246" s="240"/>
      <c r="M246" s="241"/>
      <c r="N246" s="242"/>
      <c r="O246" s="242"/>
      <c r="P246" s="242"/>
      <c r="Q246" s="242"/>
      <c r="R246" s="242"/>
      <c r="S246" s="242"/>
      <c r="T246" s="243"/>
      <c r="AT246" s="244" t="s">
        <v>371</v>
      </c>
      <c r="AU246" s="244" t="s">
        <v>79</v>
      </c>
      <c r="AV246" s="13" t="s">
        <v>79</v>
      </c>
      <c r="AW246" s="13" t="s">
        <v>33</v>
      </c>
      <c r="AX246" s="13" t="s">
        <v>77</v>
      </c>
      <c r="AY246" s="244" t="s">
        <v>361</v>
      </c>
    </row>
    <row r="247" spans="2:65" s="1" customFormat="1" ht="22.5" customHeight="1">
      <c r="B247" s="42"/>
      <c r="C247" s="207" t="s">
        <v>601</v>
      </c>
      <c r="D247" s="207" t="s">
        <v>363</v>
      </c>
      <c r="E247" s="208" t="s">
        <v>786</v>
      </c>
      <c r="F247" s="209" t="s">
        <v>787</v>
      </c>
      <c r="G247" s="210" t="s">
        <v>459</v>
      </c>
      <c r="H247" s="211">
        <v>15</v>
      </c>
      <c r="I247" s="212"/>
      <c r="J247" s="213">
        <f>ROUND(I247*H247,2)</f>
        <v>0</v>
      </c>
      <c r="K247" s="209" t="s">
        <v>367</v>
      </c>
      <c r="L247" s="62"/>
      <c r="M247" s="214" t="s">
        <v>21</v>
      </c>
      <c r="N247" s="215" t="s">
        <v>41</v>
      </c>
      <c r="O247" s="43"/>
      <c r="P247" s="216">
        <f>O247*H247</f>
        <v>0</v>
      </c>
      <c r="Q247" s="216">
        <v>5.1900000000000002E-3</v>
      </c>
      <c r="R247" s="216">
        <f>Q247*H247</f>
        <v>7.7850000000000003E-2</v>
      </c>
      <c r="S247" s="216">
        <v>0</v>
      </c>
      <c r="T247" s="217">
        <f>S247*H247</f>
        <v>0</v>
      </c>
      <c r="AR247" s="25" t="s">
        <v>147</v>
      </c>
      <c r="AT247" s="25" t="s">
        <v>363</v>
      </c>
      <c r="AU247" s="25" t="s">
        <v>79</v>
      </c>
      <c r="AY247" s="25" t="s">
        <v>361</v>
      </c>
      <c r="BE247" s="218">
        <f>IF(N247="základní",J247,0)</f>
        <v>0</v>
      </c>
      <c r="BF247" s="218">
        <f>IF(N247="snížená",J247,0)</f>
        <v>0</v>
      </c>
      <c r="BG247" s="218">
        <f>IF(N247="zákl. přenesená",J247,0)</f>
        <v>0</v>
      </c>
      <c r="BH247" s="218">
        <f>IF(N247="sníž. přenesená",J247,0)</f>
        <v>0</v>
      </c>
      <c r="BI247" s="218">
        <f>IF(N247="nulová",J247,0)</f>
        <v>0</v>
      </c>
      <c r="BJ247" s="25" t="s">
        <v>77</v>
      </c>
      <c r="BK247" s="218">
        <f>ROUND(I247*H247,2)</f>
        <v>0</v>
      </c>
      <c r="BL247" s="25" t="s">
        <v>147</v>
      </c>
      <c r="BM247" s="25" t="s">
        <v>4128</v>
      </c>
    </row>
    <row r="248" spans="2:65" s="1" customFormat="1" ht="13.5">
      <c r="B248" s="42"/>
      <c r="C248" s="64"/>
      <c r="D248" s="219" t="s">
        <v>369</v>
      </c>
      <c r="E248" s="64"/>
      <c r="F248" s="220" t="s">
        <v>789</v>
      </c>
      <c r="G248" s="64"/>
      <c r="H248" s="64"/>
      <c r="I248" s="175"/>
      <c r="J248" s="64"/>
      <c r="K248" s="64"/>
      <c r="L248" s="62"/>
      <c r="M248" s="221"/>
      <c r="N248" s="43"/>
      <c r="O248" s="43"/>
      <c r="P248" s="43"/>
      <c r="Q248" s="43"/>
      <c r="R248" s="43"/>
      <c r="S248" s="43"/>
      <c r="T248" s="79"/>
      <c r="AT248" s="25" t="s">
        <v>369</v>
      </c>
      <c r="AU248" s="25" t="s">
        <v>79</v>
      </c>
    </row>
    <row r="249" spans="2:65" s="12" customFormat="1" ht="27">
      <c r="B249" s="222"/>
      <c r="C249" s="223"/>
      <c r="D249" s="219" t="s">
        <v>371</v>
      </c>
      <c r="E249" s="224" t="s">
        <v>21</v>
      </c>
      <c r="F249" s="225" t="s">
        <v>4089</v>
      </c>
      <c r="G249" s="223"/>
      <c r="H249" s="226" t="s">
        <v>21</v>
      </c>
      <c r="I249" s="227"/>
      <c r="J249" s="223"/>
      <c r="K249" s="223"/>
      <c r="L249" s="228"/>
      <c r="M249" s="229"/>
      <c r="N249" s="230"/>
      <c r="O249" s="230"/>
      <c r="P249" s="230"/>
      <c r="Q249" s="230"/>
      <c r="R249" s="230"/>
      <c r="S249" s="230"/>
      <c r="T249" s="231"/>
      <c r="AT249" s="232" t="s">
        <v>371</v>
      </c>
      <c r="AU249" s="232" t="s">
        <v>79</v>
      </c>
      <c r="AV249" s="12" t="s">
        <v>77</v>
      </c>
      <c r="AW249" s="12" t="s">
        <v>33</v>
      </c>
      <c r="AX249" s="12" t="s">
        <v>70</v>
      </c>
      <c r="AY249" s="232" t="s">
        <v>361</v>
      </c>
    </row>
    <row r="250" spans="2:65" s="13" customFormat="1" ht="13.5">
      <c r="B250" s="233"/>
      <c r="C250" s="234"/>
      <c r="D250" s="219" t="s">
        <v>371</v>
      </c>
      <c r="E250" s="245" t="s">
        <v>21</v>
      </c>
      <c r="F250" s="246" t="s">
        <v>4129</v>
      </c>
      <c r="G250" s="234"/>
      <c r="H250" s="247">
        <v>15</v>
      </c>
      <c r="I250" s="239"/>
      <c r="J250" s="234"/>
      <c r="K250" s="234"/>
      <c r="L250" s="240"/>
      <c r="M250" s="241"/>
      <c r="N250" s="242"/>
      <c r="O250" s="242"/>
      <c r="P250" s="242"/>
      <c r="Q250" s="242"/>
      <c r="R250" s="242"/>
      <c r="S250" s="242"/>
      <c r="T250" s="243"/>
      <c r="AT250" s="244" t="s">
        <v>371</v>
      </c>
      <c r="AU250" s="244" t="s">
        <v>79</v>
      </c>
      <c r="AV250" s="13" t="s">
        <v>79</v>
      </c>
      <c r="AW250" s="13" t="s">
        <v>33</v>
      </c>
      <c r="AX250" s="13" t="s">
        <v>70</v>
      </c>
      <c r="AY250" s="244" t="s">
        <v>361</v>
      </c>
    </row>
    <row r="251" spans="2:65" s="14" customFormat="1" ht="13.5">
      <c r="B251" s="248"/>
      <c r="C251" s="249"/>
      <c r="D251" s="235" t="s">
        <v>371</v>
      </c>
      <c r="E251" s="250" t="s">
        <v>301</v>
      </c>
      <c r="F251" s="251" t="s">
        <v>392</v>
      </c>
      <c r="G251" s="249"/>
      <c r="H251" s="252">
        <v>15</v>
      </c>
      <c r="I251" s="253"/>
      <c r="J251" s="249"/>
      <c r="K251" s="249"/>
      <c r="L251" s="254"/>
      <c r="M251" s="255"/>
      <c r="N251" s="256"/>
      <c r="O251" s="256"/>
      <c r="P251" s="256"/>
      <c r="Q251" s="256"/>
      <c r="R251" s="256"/>
      <c r="S251" s="256"/>
      <c r="T251" s="257"/>
      <c r="AT251" s="258" t="s">
        <v>371</v>
      </c>
      <c r="AU251" s="258" t="s">
        <v>79</v>
      </c>
      <c r="AV251" s="14" t="s">
        <v>147</v>
      </c>
      <c r="AW251" s="14" t="s">
        <v>33</v>
      </c>
      <c r="AX251" s="14" t="s">
        <v>77</v>
      </c>
      <c r="AY251" s="258" t="s">
        <v>361</v>
      </c>
    </row>
    <row r="252" spans="2:65" s="1" customFormat="1" ht="22.5" customHeight="1">
      <c r="B252" s="42"/>
      <c r="C252" s="207" t="s">
        <v>611</v>
      </c>
      <c r="D252" s="207" t="s">
        <v>363</v>
      </c>
      <c r="E252" s="208" t="s">
        <v>800</v>
      </c>
      <c r="F252" s="209" t="s">
        <v>801</v>
      </c>
      <c r="G252" s="210" t="s">
        <v>459</v>
      </c>
      <c r="H252" s="211">
        <v>15</v>
      </c>
      <c r="I252" s="212"/>
      <c r="J252" s="213">
        <f>ROUND(I252*H252,2)</f>
        <v>0</v>
      </c>
      <c r="K252" s="209" t="s">
        <v>367</v>
      </c>
      <c r="L252" s="62"/>
      <c r="M252" s="214" t="s">
        <v>21</v>
      </c>
      <c r="N252" s="215" t="s">
        <v>41</v>
      </c>
      <c r="O252" s="43"/>
      <c r="P252" s="216">
        <f>O252*H252</f>
        <v>0</v>
      </c>
      <c r="Q252" s="216">
        <v>0</v>
      </c>
      <c r="R252" s="216">
        <f>Q252*H252</f>
        <v>0</v>
      </c>
      <c r="S252" s="216">
        <v>0</v>
      </c>
      <c r="T252" s="217">
        <f>S252*H252</f>
        <v>0</v>
      </c>
      <c r="AR252" s="25" t="s">
        <v>147</v>
      </c>
      <c r="AT252" s="25" t="s">
        <v>363</v>
      </c>
      <c r="AU252" s="25" t="s">
        <v>79</v>
      </c>
      <c r="AY252" s="25" t="s">
        <v>361</v>
      </c>
      <c r="BE252" s="218">
        <f>IF(N252="základní",J252,0)</f>
        <v>0</v>
      </c>
      <c r="BF252" s="218">
        <f>IF(N252="snížená",J252,0)</f>
        <v>0</v>
      </c>
      <c r="BG252" s="218">
        <f>IF(N252="zákl. přenesená",J252,0)</f>
        <v>0</v>
      </c>
      <c r="BH252" s="218">
        <f>IF(N252="sníž. přenesená",J252,0)</f>
        <v>0</v>
      </c>
      <c r="BI252" s="218">
        <f>IF(N252="nulová",J252,0)</f>
        <v>0</v>
      </c>
      <c r="BJ252" s="25" t="s">
        <v>77</v>
      </c>
      <c r="BK252" s="218">
        <f>ROUND(I252*H252,2)</f>
        <v>0</v>
      </c>
      <c r="BL252" s="25" t="s">
        <v>147</v>
      </c>
      <c r="BM252" s="25" t="s">
        <v>4130</v>
      </c>
    </row>
    <row r="253" spans="2:65" s="1" customFormat="1" ht="13.5">
      <c r="B253" s="42"/>
      <c r="C253" s="64"/>
      <c r="D253" s="219" t="s">
        <v>369</v>
      </c>
      <c r="E253" s="64"/>
      <c r="F253" s="220" t="s">
        <v>803</v>
      </c>
      <c r="G253" s="64"/>
      <c r="H253" s="64"/>
      <c r="I253" s="175"/>
      <c r="J253" s="64"/>
      <c r="K253" s="64"/>
      <c r="L253" s="62"/>
      <c r="M253" s="221"/>
      <c r="N253" s="43"/>
      <c r="O253" s="43"/>
      <c r="P253" s="43"/>
      <c r="Q253" s="43"/>
      <c r="R253" s="43"/>
      <c r="S253" s="43"/>
      <c r="T253" s="79"/>
      <c r="AT253" s="25" t="s">
        <v>369</v>
      </c>
      <c r="AU253" s="25" t="s">
        <v>79</v>
      </c>
    </row>
    <row r="254" spans="2:65" s="13" customFormat="1" ht="13.5">
      <c r="B254" s="233"/>
      <c r="C254" s="234"/>
      <c r="D254" s="235" t="s">
        <v>371</v>
      </c>
      <c r="E254" s="236" t="s">
        <v>21</v>
      </c>
      <c r="F254" s="237" t="s">
        <v>301</v>
      </c>
      <c r="G254" s="234"/>
      <c r="H254" s="238">
        <v>15</v>
      </c>
      <c r="I254" s="239"/>
      <c r="J254" s="234"/>
      <c r="K254" s="234"/>
      <c r="L254" s="240"/>
      <c r="M254" s="241"/>
      <c r="N254" s="242"/>
      <c r="O254" s="242"/>
      <c r="P254" s="242"/>
      <c r="Q254" s="242"/>
      <c r="R254" s="242"/>
      <c r="S254" s="242"/>
      <c r="T254" s="243"/>
      <c r="AT254" s="244" t="s">
        <v>371</v>
      </c>
      <c r="AU254" s="244" t="s">
        <v>79</v>
      </c>
      <c r="AV254" s="13" t="s">
        <v>79</v>
      </c>
      <c r="AW254" s="13" t="s">
        <v>33</v>
      </c>
      <c r="AX254" s="13" t="s">
        <v>77</v>
      </c>
      <c r="AY254" s="244" t="s">
        <v>361</v>
      </c>
    </row>
    <row r="255" spans="2:65" s="1" customFormat="1" ht="22.5" customHeight="1">
      <c r="B255" s="42"/>
      <c r="C255" s="207" t="s">
        <v>619</v>
      </c>
      <c r="D255" s="207" t="s">
        <v>363</v>
      </c>
      <c r="E255" s="208" t="s">
        <v>805</v>
      </c>
      <c r="F255" s="209" t="s">
        <v>806</v>
      </c>
      <c r="G255" s="210" t="s">
        <v>447</v>
      </c>
      <c r="H255" s="211">
        <v>0.36099999999999999</v>
      </c>
      <c r="I255" s="212"/>
      <c r="J255" s="213">
        <f>ROUND(I255*H255,2)</f>
        <v>0</v>
      </c>
      <c r="K255" s="209" t="s">
        <v>367</v>
      </c>
      <c r="L255" s="62"/>
      <c r="M255" s="214" t="s">
        <v>21</v>
      </c>
      <c r="N255" s="215" t="s">
        <v>41</v>
      </c>
      <c r="O255" s="43"/>
      <c r="P255" s="216">
        <f>O255*H255</f>
        <v>0</v>
      </c>
      <c r="Q255" s="216">
        <v>1.0525599999999999</v>
      </c>
      <c r="R255" s="216">
        <f>Q255*H255</f>
        <v>0.37997415999999995</v>
      </c>
      <c r="S255" s="216">
        <v>0</v>
      </c>
      <c r="T255" s="217">
        <f>S255*H255</f>
        <v>0</v>
      </c>
      <c r="AR255" s="25" t="s">
        <v>147</v>
      </c>
      <c r="AT255" s="25" t="s">
        <v>363</v>
      </c>
      <c r="AU255" s="25" t="s">
        <v>79</v>
      </c>
      <c r="AY255" s="25" t="s">
        <v>361</v>
      </c>
      <c r="BE255" s="218">
        <f>IF(N255="základní",J255,0)</f>
        <v>0</v>
      </c>
      <c r="BF255" s="218">
        <f>IF(N255="snížená",J255,0)</f>
        <v>0</v>
      </c>
      <c r="BG255" s="218">
        <f>IF(N255="zákl. přenesená",J255,0)</f>
        <v>0</v>
      </c>
      <c r="BH255" s="218">
        <f>IF(N255="sníž. přenesená",J255,0)</f>
        <v>0</v>
      </c>
      <c r="BI255" s="218">
        <f>IF(N255="nulová",J255,0)</f>
        <v>0</v>
      </c>
      <c r="BJ255" s="25" t="s">
        <v>77</v>
      </c>
      <c r="BK255" s="218">
        <f>ROUND(I255*H255,2)</f>
        <v>0</v>
      </c>
      <c r="BL255" s="25" t="s">
        <v>147</v>
      </c>
      <c r="BM255" s="25" t="s">
        <v>4131</v>
      </c>
    </row>
    <row r="256" spans="2:65" s="1" customFormat="1" ht="13.5">
      <c r="B256" s="42"/>
      <c r="C256" s="64"/>
      <c r="D256" s="219" t="s">
        <v>369</v>
      </c>
      <c r="E256" s="64"/>
      <c r="F256" s="220" t="s">
        <v>808</v>
      </c>
      <c r="G256" s="64"/>
      <c r="H256" s="64"/>
      <c r="I256" s="175"/>
      <c r="J256" s="64"/>
      <c r="K256" s="64"/>
      <c r="L256" s="62"/>
      <c r="M256" s="221"/>
      <c r="N256" s="43"/>
      <c r="O256" s="43"/>
      <c r="P256" s="43"/>
      <c r="Q256" s="43"/>
      <c r="R256" s="43"/>
      <c r="S256" s="43"/>
      <c r="T256" s="79"/>
      <c r="AT256" s="25" t="s">
        <v>369</v>
      </c>
      <c r="AU256" s="25" t="s">
        <v>79</v>
      </c>
    </row>
    <row r="257" spans="2:65" s="12" customFormat="1" ht="27">
      <c r="B257" s="222"/>
      <c r="C257" s="223"/>
      <c r="D257" s="219" t="s">
        <v>371</v>
      </c>
      <c r="E257" s="224" t="s">
        <v>21</v>
      </c>
      <c r="F257" s="225" t="s">
        <v>741</v>
      </c>
      <c r="G257" s="223"/>
      <c r="H257" s="226" t="s">
        <v>21</v>
      </c>
      <c r="I257" s="227"/>
      <c r="J257" s="223"/>
      <c r="K257" s="223"/>
      <c r="L257" s="228"/>
      <c r="M257" s="229"/>
      <c r="N257" s="230"/>
      <c r="O257" s="230"/>
      <c r="P257" s="230"/>
      <c r="Q257" s="230"/>
      <c r="R257" s="230"/>
      <c r="S257" s="230"/>
      <c r="T257" s="231"/>
      <c r="AT257" s="232" t="s">
        <v>371</v>
      </c>
      <c r="AU257" s="232" t="s">
        <v>79</v>
      </c>
      <c r="AV257" s="12" t="s">
        <v>77</v>
      </c>
      <c r="AW257" s="12" t="s">
        <v>33</v>
      </c>
      <c r="AX257" s="12" t="s">
        <v>70</v>
      </c>
      <c r="AY257" s="232" t="s">
        <v>361</v>
      </c>
    </row>
    <row r="258" spans="2:65" s="13" customFormat="1" ht="13.5">
      <c r="B258" s="233"/>
      <c r="C258" s="234"/>
      <c r="D258" s="219" t="s">
        <v>371</v>
      </c>
      <c r="E258" s="245" t="s">
        <v>21</v>
      </c>
      <c r="F258" s="246" t="s">
        <v>4132</v>
      </c>
      <c r="G258" s="234"/>
      <c r="H258" s="247">
        <v>0.36099999999999999</v>
      </c>
      <c r="I258" s="239"/>
      <c r="J258" s="234"/>
      <c r="K258" s="234"/>
      <c r="L258" s="240"/>
      <c r="M258" s="241"/>
      <c r="N258" s="242"/>
      <c r="O258" s="242"/>
      <c r="P258" s="242"/>
      <c r="Q258" s="242"/>
      <c r="R258" s="242"/>
      <c r="S258" s="242"/>
      <c r="T258" s="243"/>
      <c r="AT258" s="244" t="s">
        <v>371</v>
      </c>
      <c r="AU258" s="244" t="s">
        <v>79</v>
      </c>
      <c r="AV258" s="13" t="s">
        <v>79</v>
      </c>
      <c r="AW258" s="13" t="s">
        <v>33</v>
      </c>
      <c r="AX258" s="13" t="s">
        <v>77</v>
      </c>
      <c r="AY258" s="244" t="s">
        <v>361</v>
      </c>
    </row>
    <row r="259" spans="2:65" s="11" customFormat="1" ht="29.85" customHeight="1">
      <c r="B259" s="190"/>
      <c r="C259" s="191"/>
      <c r="D259" s="204" t="s">
        <v>69</v>
      </c>
      <c r="E259" s="205" t="s">
        <v>398</v>
      </c>
      <c r="F259" s="205" t="s">
        <v>813</v>
      </c>
      <c r="G259" s="191"/>
      <c r="H259" s="191"/>
      <c r="I259" s="194"/>
      <c r="J259" s="206">
        <f>BK259</f>
        <v>0</v>
      </c>
      <c r="K259" s="191"/>
      <c r="L259" s="196"/>
      <c r="M259" s="197"/>
      <c r="N259" s="198"/>
      <c r="O259" s="198"/>
      <c r="P259" s="199">
        <f>SUM(P260:P349)</f>
        <v>0</v>
      </c>
      <c r="Q259" s="198"/>
      <c r="R259" s="199">
        <f>SUM(R260:R349)</f>
        <v>4.9291874699999996</v>
      </c>
      <c r="S259" s="198"/>
      <c r="T259" s="200">
        <f>SUM(T260:T349)</f>
        <v>0</v>
      </c>
      <c r="AR259" s="201" t="s">
        <v>77</v>
      </c>
      <c r="AT259" s="202" t="s">
        <v>69</v>
      </c>
      <c r="AU259" s="202" t="s">
        <v>77</v>
      </c>
      <c r="AY259" s="201" t="s">
        <v>361</v>
      </c>
      <c r="BK259" s="203">
        <f>SUM(BK260:BK349)</f>
        <v>0</v>
      </c>
    </row>
    <row r="260" spans="2:65" s="1" customFormat="1" ht="22.5" customHeight="1">
      <c r="B260" s="42"/>
      <c r="C260" s="207" t="s">
        <v>626</v>
      </c>
      <c r="D260" s="207" t="s">
        <v>363</v>
      </c>
      <c r="E260" s="208" t="s">
        <v>831</v>
      </c>
      <c r="F260" s="209" t="s">
        <v>832</v>
      </c>
      <c r="G260" s="210" t="s">
        <v>459</v>
      </c>
      <c r="H260" s="211">
        <v>59.164999999999999</v>
      </c>
      <c r="I260" s="212"/>
      <c r="J260" s="213">
        <f>ROUND(I260*H260,2)</f>
        <v>0</v>
      </c>
      <c r="K260" s="209" t="s">
        <v>367</v>
      </c>
      <c r="L260" s="62"/>
      <c r="M260" s="214" t="s">
        <v>21</v>
      </c>
      <c r="N260" s="215" t="s">
        <v>41</v>
      </c>
      <c r="O260" s="43"/>
      <c r="P260" s="216">
        <f>O260*H260</f>
        <v>0</v>
      </c>
      <c r="Q260" s="216">
        <v>7.3499999999999998E-3</v>
      </c>
      <c r="R260" s="216">
        <f>Q260*H260</f>
        <v>0.43486274999999996</v>
      </c>
      <c r="S260" s="216">
        <v>0</v>
      </c>
      <c r="T260" s="217">
        <f>S260*H260</f>
        <v>0</v>
      </c>
      <c r="AR260" s="25" t="s">
        <v>147</v>
      </c>
      <c r="AT260" s="25" t="s">
        <v>363</v>
      </c>
      <c r="AU260" s="25" t="s">
        <v>79</v>
      </c>
      <c r="AY260" s="25" t="s">
        <v>361</v>
      </c>
      <c r="BE260" s="218">
        <f>IF(N260="základní",J260,0)</f>
        <v>0</v>
      </c>
      <c r="BF260" s="218">
        <f>IF(N260="snížená",J260,0)</f>
        <v>0</v>
      </c>
      <c r="BG260" s="218">
        <f>IF(N260="zákl. přenesená",J260,0)</f>
        <v>0</v>
      </c>
      <c r="BH260" s="218">
        <f>IF(N260="sníž. přenesená",J260,0)</f>
        <v>0</v>
      </c>
      <c r="BI260" s="218">
        <f>IF(N260="nulová",J260,0)</f>
        <v>0</v>
      </c>
      <c r="BJ260" s="25" t="s">
        <v>77</v>
      </c>
      <c r="BK260" s="218">
        <f>ROUND(I260*H260,2)</f>
        <v>0</v>
      </c>
      <c r="BL260" s="25" t="s">
        <v>147</v>
      </c>
      <c r="BM260" s="25" t="s">
        <v>4133</v>
      </c>
    </row>
    <row r="261" spans="2:65" s="1" customFormat="1" ht="27">
      <c r="B261" s="42"/>
      <c r="C261" s="64"/>
      <c r="D261" s="219" t="s">
        <v>369</v>
      </c>
      <c r="E261" s="64"/>
      <c r="F261" s="220" t="s">
        <v>834</v>
      </c>
      <c r="G261" s="64"/>
      <c r="H261" s="64"/>
      <c r="I261" s="175"/>
      <c r="J261" s="64"/>
      <c r="K261" s="64"/>
      <c r="L261" s="62"/>
      <c r="M261" s="221"/>
      <c r="N261" s="43"/>
      <c r="O261" s="43"/>
      <c r="P261" s="43"/>
      <c r="Q261" s="43"/>
      <c r="R261" s="43"/>
      <c r="S261" s="43"/>
      <c r="T261" s="79"/>
      <c r="AT261" s="25" t="s">
        <v>369</v>
      </c>
      <c r="AU261" s="25" t="s">
        <v>79</v>
      </c>
    </row>
    <row r="262" spans="2:65" s="13" customFormat="1" ht="13.5">
      <c r="B262" s="233"/>
      <c r="C262" s="234"/>
      <c r="D262" s="235" t="s">
        <v>371</v>
      </c>
      <c r="E262" s="236" t="s">
        <v>21</v>
      </c>
      <c r="F262" s="237" t="s">
        <v>278</v>
      </c>
      <c r="G262" s="234"/>
      <c r="H262" s="238">
        <v>59.164999999999999</v>
      </c>
      <c r="I262" s="239"/>
      <c r="J262" s="234"/>
      <c r="K262" s="234"/>
      <c r="L262" s="240"/>
      <c r="M262" s="241"/>
      <c r="N262" s="242"/>
      <c r="O262" s="242"/>
      <c r="P262" s="242"/>
      <c r="Q262" s="242"/>
      <c r="R262" s="242"/>
      <c r="S262" s="242"/>
      <c r="T262" s="243"/>
      <c r="AT262" s="244" t="s">
        <v>371</v>
      </c>
      <c r="AU262" s="244" t="s">
        <v>79</v>
      </c>
      <c r="AV262" s="13" t="s">
        <v>79</v>
      </c>
      <c r="AW262" s="13" t="s">
        <v>33</v>
      </c>
      <c r="AX262" s="13" t="s">
        <v>77</v>
      </c>
      <c r="AY262" s="244" t="s">
        <v>361</v>
      </c>
    </row>
    <row r="263" spans="2:65" s="1" customFormat="1" ht="22.5" customHeight="1">
      <c r="B263" s="42"/>
      <c r="C263" s="207" t="s">
        <v>632</v>
      </c>
      <c r="D263" s="207" t="s">
        <v>363</v>
      </c>
      <c r="E263" s="208" t="s">
        <v>842</v>
      </c>
      <c r="F263" s="209" t="s">
        <v>843</v>
      </c>
      <c r="G263" s="210" t="s">
        <v>459</v>
      </c>
      <c r="H263" s="211">
        <v>59.164999999999999</v>
      </c>
      <c r="I263" s="212"/>
      <c r="J263" s="213">
        <f>ROUND(I263*H263,2)</f>
        <v>0</v>
      </c>
      <c r="K263" s="209" t="s">
        <v>367</v>
      </c>
      <c r="L263" s="62"/>
      <c r="M263" s="214" t="s">
        <v>21</v>
      </c>
      <c r="N263" s="215" t="s">
        <v>41</v>
      </c>
      <c r="O263" s="43"/>
      <c r="P263" s="216">
        <f>O263*H263</f>
        <v>0</v>
      </c>
      <c r="Q263" s="216">
        <v>1.8380000000000001E-2</v>
      </c>
      <c r="R263" s="216">
        <f>Q263*H263</f>
        <v>1.0874527</v>
      </c>
      <c r="S263" s="216">
        <v>0</v>
      </c>
      <c r="T263" s="217">
        <f>S263*H263</f>
        <v>0</v>
      </c>
      <c r="AR263" s="25" t="s">
        <v>147</v>
      </c>
      <c r="AT263" s="25" t="s">
        <v>363</v>
      </c>
      <c r="AU263" s="25" t="s">
        <v>79</v>
      </c>
      <c r="AY263" s="25" t="s">
        <v>361</v>
      </c>
      <c r="BE263" s="218">
        <f>IF(N263="základní",J263,0)</f>
        <v>0</v>
      </c>
      <c r="BF263" s="218">
        <f>IF(N263="snížená",J263,0)</f>
        <v>0</v>
      </c>
      <c r="BG263" s="218">
        <f>IF(N263="zákl. přenesená",J263,0)</f>
        <v>0</v>
      </c>
      <c r="BH263" s="218">
        <f>IF(N263="sníž. přenesená",J263,0)</f>
        <v>0</v>
      </c>
      <c r="BI263" s="218">
        <f>IF(N263="nulová",J263,0)</f>
        <v>0</v>
      </c>
      <c r="BJ263" s="25" t="s">
        <v>77</v>
      </c>
      <c r="BK263" s="218">
        <f>ROUND(I263*H263,2)</f>
        <v>0</v>
      </c>
      <c r="BL263" s="25" t="s">
        <v>147</v>
      </c>
      <c r="BM263" s="25" t="s">
        <v>4134</v>
      </c>
    </row>
    <row r="264" spans="2:65" s="1" customFormat="1" ht="27">
      <c r="B264" s="42"/>
      <c r="C264" s="64"/>
      <c r="D264" s="219" t="s">
        <v>369</v>
      </c>
      <c r="E264" s="64"/>
      <c r="F264" s="220" t="s">
        <v>845</v>
      </c>
      <c r="G264" s="64"/>
      <c r="H264" s="64"/>
      <c r="I264" s="175"/>
      <c r="J264" s="64"/>
      <c r="K264" s="64"/>
      <c r="L264" s="62"/>
      <c r="M264" s="221"/>
      <c r="N264" s="43"/>
      <c r="O264" s="43"/>
      <c r="P264" s="43"/>
      <c r="Q264" s="43"/>
      <c r="R264" s="43"/>
      <c r="S264" s="43"/>
      <c r="T264" s="79"/>
      <c r="AT264" s="25" t="s">
        <v>369</v>
      </c>
      <c r="AU264" s="25" t="s">
        <v>79</v>
      </c>
    </row>
    <row r="265" spans="2:65" s="12" customFormat="1" ht="13.5">
      <c r="B265" s="222"/>
      <c r="C265" s="223"/>
      <c r="D265" s="219" t="s">
        <v>371</v>
      </c>
      <c r="E265" s="224" t="s">
        <v>21</v>
      </c>
      <c r="F265" s="225" t="s">
        <v>695</v>
      </c>
      <c r="G265" s="223"/>
      <c r="H265" s="226" t="s">
        <v>21</v>
      </c>
      <c r="I265" s="227"/>
      <c r="J265" s="223"/>
      <c r="K265" s="223"/>
      <c r="L265" s="228"/>
      <c r="M265" s="229"/>
      <c r="N265" s="230"/>
      <c r="O265" s="230"/>
      <c r="P265" s="230"/>
      <c r="Q265" s="230"/>
      <c r="R265" s="230"/>
      <c r="S265" s="230"/>
      <c r="T265" s="231"/>
      <c r="AT265" s="232" t="s">
        <v>371</v>
      </c>
      <c r="AU265" s="232" t="s">
        <v>79</v>
      </c>
      <c r="AV265" s="12" t="s">
        <v>77</v>
      </c>
      <c r="AW265" s="12" t="s">
        <v>33</v>
      </c>
      <c r="AX265" s="12" t="s">
        <v>70</v>
      </c>
      <c r="AY265" s="232" t="s">
        <v>361</v>
      </c>
    </row>
    <row r="266" spans="2:65" s="12" customFormat="1" ht="13.5">
      <c r="B266" s="222"/>
      <c r="C266" s="223"/>
      <c r="D266" s="219" t="s">
        <v>371</v>
      </c>
      <c r="E266" s="224" t="s">
        <v>21</v>
      </c>
      <c r="F266" s="225" t="s">
        <v>4135</v>
      </c>
      <c r="G266" s="223"/>
      <c r="H266" s="226" t="s">
        <v>21</v>
      </c>
      <c r="I266" s="227"/>
      <c r="J266" s="223"/>
      <c r="K266" s="223"/>
      <c r="L266" s="228"/>
      <c r="M266" s="229"/>
      <c r="N266" s="230"/>
      <c r="O266" s="230"/>
      <c r="P266" s="230"/>
      <c r="Q266" s="230"/>
      <c r="R266" s="230"/>
      <c r="S266" s="230"/>
      <c r="T266" s="231"/>
      <c r="AT266" s="232" t="s">
        <v>371</v>
      </c>
      <c r="AU266" s="232" t="s">
        <v>79</v>
      </c>
      <c r="AV266" s="12" t="s">
        <v>77</v>
      </c>
      <c r="AW266" s="12" t="s">
        <v>33</v>
      </c>
      <c r="AX266" s="12" t="s">
        <v>70</v>
      </c>
      <c r="AY266" s="232" t="s">
        <v>361</v>
      </c>
    </row>
    <row r="267" spans="2:65" s="13" customFormat="1" ht="13.5">
      <c r="B267" s="233"/>
      <c r="C267" s="234"/>
      <c r="D267" s="219" t="s">
        <v>371</v>
      </c>
      <c r="E267" s="245" t="s">
        <v>21</v>
      </c>
      <c r="F267" s="246" t="s">
        <v>4136</v>
      </c>
      <c r="G267" s="234"/>
      <c r="H267" s="247">
        <v>76.319999999999993</v>
      </c>
      <c r="I267" s="239"/>
      <c r="J267" s="234"/>
      <c r="K267" s="234"/>
      <c r="L267" s="240"/>
      <c r="M267" s="241"/>
      <c r="N267" s="242"/>
      <c r="O267" s="242"/>
      <c r="P267" s="242"/>
      <c r="Q267" s="242"/>
      <c r="R267" s="242"/>
      <c r="S267" s="242"/>
      <c r="T267" s="243"/>
      <c r="AT267" s="244" t="s">
        <v>371</v>
      </c>
      <c r="AU267" s="244" t="s">
        <v>79</v>
      </c>
      <c r="AV267" s="13" t="s">
        <v>79</v>
      </c>
      <c r="AW267" s="13" t="s">
        <v>33</v>
      </c>
      <c r="AX267" s="13" t="s">
        <v>70</v>
      </c>
      <c r="AY267" s="244" t="s">
        <v>361</v>
      </c>
    </row>
    <row r="268" spans="2:65" s="13" customFormat="1" ht="13.5">
      <c r="B268" s="233"/>
      <c r="C268" s="234"/>
      <c r="D268" s="219" t="s">
        <v>371</v>
      </c>
      <c r="E268" s="245" t="s">
        <v>21</v>
      </c>
      <c r="F268" s="246" t="s">
        <v>4113</v>
      </c>
      <c r="G268" s="234"/>
      <c r="H268" s="247">
        <v>-19.641999999999999</v>
      </c>
      <c r="I268" s="239"/>
      <c r="J268" s="234"/>
      <c r="K268" s="234"/>
      <c r="L268" s="240"/>
      <c r="M268" s="241"/>
      <c r="N268" s="242"/>
      <c r="O268" s="242"/>
      <c r="P268" s="242"/>
      <c r="Q268" s="242"/>
      <c r="R268" s="242"/>
      <c r="S268" s="242"/>
      <c r="T268" s="243"/>
      <c r="AT268" s="244" t="s">
        <v>371</v>
      </c>
      <c r="AU268" s="244" t="s">
        <v>79</v>
      </c>
      <c r="AV268" s="13" t="s">
        <v>79</v>
      </c>
      <c r="AW268" s="13" t="s">
        <v>33</v>
      </c>
      <c r="AX268" s="13" t="s">
        <v>70</v>
      </c>
      <c r="AY268" s="244" t="s">
        <v>361</v>
      </c>
    </row>
    <row r="269" spans="2:65" s="12" customFormat="1" ht="13.5">
      <c r="B269" s="222"/>
      <c r="C269" s="223"/>
      <c r="D269" s="219" t="s">
        <v>371</v>
      </c>
      <c r="E269" s="224" t="s">
        <v>21</v>
      </c>
      <c r="F269" s="225" t="s">
        <v>1006</v>
      </c>
      <c r="G269" s="223"/>
      <c r="H269" s="226" t="s">
        <v>21</v>
      </c>
      <c r="I269" s="227"/>
      <c r="J269" s="223"/>
      <c r="K269" s="223"/>
      <c r="L269" s="228"/>
      <c r="M269" s="229"/>
      <c r="N269" s="230"/>
      <c r="O269" s="230"/>
      <c r="P269" s="230"/>
      <c r="Q269" s="230"/>
      <c r="R269" s="230"/>
      <c r="S269" s="230"/>
      <c r="T269" s="231"/>
      <c r="AT269" s="232" t="s">
        <v>371</v>
      </c>
      <c r="AU269" s="232" t="s">
        <v>79</v>
      </c>
      <c r="AV269" s="12" t="s">
        <v>77</v>
      </c>
      <c r="AW269" s="12" t="s">
        <v>33</v>
      </c>
      <c r="AX269" s="12" t="s">
        <v>70</v>
      </c>
      <c r="AY269" s="232" t="s">
        <v>361</v>
      </c>
    </row>
    <row r="270" spans="2:65" s="13" customFormat="1" ht="13.5">
      <c r="B270" s="233"/>
      <c r="C270" s="234"/>
      <c r="D270" s="219" t="s">
        <v>371</v>
      </c>
      <c r="E270" s="245" t="s">
        <v>21</v>
      </c>
      <c r="F270" s="246" t="s">
        <v>4137</v>
      </c>
      <c r="G270" s="234"/>
      <c r="H270" s="247">
        <v>2.4870000000000001</v>
      </c>
      <c r="I270" s="239"/>
      <c r="J270" s="234"/>
      <c r="K270" s="234"/>
      <c r="L270" s="240"/>
      <c r="M270" s="241"/>
      <c r="N270" s="242"/>
      <c r="O270" s="242"/>
      <c r="P270" s="242"/>
      <c r="Q270" s="242"/>
      <c r="R270" s="242"/>
      <c r="S270" s="242"/>
      <c r="T270" s="243"/>
      <c r="AT270" s="244" t="s">
        <v>371</v>
      </c>
      <c r="AU270" s="244" t="s">
        <v>79</v>
      </c>
      <c r="AV270" s="13" t="s">
        <v>79</v>
      </c>
      <c r="AW270" s="13" t="s">
        <v>33</v>
      </c>
      <c r="AX270" s="13" t="s">
        <v>70</v>
      </c>
      <c r="AY270" s="244" t="s">
        <v>361</v>
      </c>
    </row>
    <row r="271" spans="2:65" s="14" customFormat="1" ht="13.5">
      <c r="B271" s="248"/>
      <c r="C271" s="249"/>
      <c r="D271" s="235" t="s">
        <v>371</v>
      </c>
      <c r="E271" s="250" t="s">
        <v>278</v>
      </c>
      <c r="F271" s="251" t="s">
        <v>392</v>
      </c>
      <c r="G271" s="249"/>
      <c r="H271" s="252">
        <v>59.164999999999999</v>
      </c>
      <c r="I271" s="253"/>
      <c r="J271" s="249"/>
      <c r="K271" s="249"/>
      <c r="L271" s="254"/>
      <c r="M271" s="255"/>
      <c r="N271" s="256"/>
      <c r="O271" s="256"/>
      <c r="P271" s="256"/>
      <c r="Q271" s="256"/>
      <c r="R271" s="256"/>
      <c r="S271" s="256"/>
      <c r="T271" s="257"/>
      <c r="AT271" s="258" t="s">
        <v>371</v>
      </c>
      <c r="AU271" s="258" t="s">
        <v>79</v>
      </c>
      <c r="AV271" s="14" t="s">
        <v>147</v>
      </c>
      <c r="AW271" s="14" t="s">
        <v>33</v>
      </c>
      <c r="AX271" s="14" t="s">
        <v>77</v>
      </c>
      <c r="AY271" s="258" t="s">
        <v>361</v>
      </c>
    </row>
    <row r="272" spans="2:65" s="1" customFormat="1" ht="31.5" customHeight="1">
      <c r="B272" s="42"/>
      <c r="C272" s="207" t="s">
        <v>638</v>
      </c>
      <c r="D272" s="207" t="s">
        <v>363</v>
      </c>
      <c r="E272" s="208" t="s">
        <v>884</v>
      </c>
      <c r="F272" s="209" t="s">
        <v>885</v>
      </c>
      <c r="G272" s="210" t="s">
        <v>459</v>
      </c>
      <c r="H272" s="211">
        <v>59.164999999999999</v>
      </c>
      <c r="I272" s="212"/>
      <c r="J272" s="213">
        <f>ROUND(I272*H272,2)</f>
        <v>0</v>
      </c>
      <c r="K272" s="209" t="s">
        <v>367</v>
      </c>
      <c r="L272" s="62"/>
      <c r="M272" s="214" t="s">
        <v>21</v>
      </c>
      <c r="N272" s="215" t="s">
        <v>41</v>
      </c>
      <c r="O272" s="43"/>
      <c r="P272" s="216">
        <f>O272*H272</f>
        <v>0</v>
      </c>
      <c r="Q272" s="216">
        <v>7.9000000000000008E-3</v>
      </c>
      <c r="R272" s="216">
        <f>Q272*H272</f>
        <v>0.46740350000000003</v>
      </c>
      <c r="S272" s="216">
        <v>0</v>
      </c>
      <c r="T272" s="217">
        <f>S272*H272</f>
        <v>0</v>
      </c>
      <c r="AR272" s="25" t="s">
        <v>147</v>
      </c>
      <c r="AT272" s="25" t="s">
        <v>363</v>
      </c>
      <c r="AU272" s="25" t="s">
        <v>79</v>
      </c>
      <c r="AY272" s="25" t="s">
        <v>361</v>
      </c>
      <c r="BE272" s="218">
        <f>IF(N272="základní",J272,0)</f>
        <v>0</v>
      </c>
      <c r="BF272" s="218">
        <f>IF(N272="snížená",J272,0)</f>
        <v>0</v>
      </c>
      <c r="BG272" s="218">
        <f>IF(N272="zákl. přenesená",J272,0)</f>
        <v>0</v>
      </c>
      <c r="BH272" s="218">
        <f>IF(N272="sníž. přenesená",J272,0)</f>
        <v>0</v>
      </c>
      <c r="BI272" s="218">
        <f>IF(N272="nulová",J272,0)</f>
        <v>0</v>
      </c>
      <c r="BJ272" s="25" t="s">
        <v>77</v>
      </c>
      <c r="BK272" s="218">
        <f>ROUND(I272*H272,2)</f>
        <v>0</v>
      </c>
      <c r="BL272" s="25" t="s">
        <v>147</v>
      </c>
      <c r="BM272" s="25" t="s">
        <v>4138</v>
      </c>
    </row>
    <row r="273" spans="2:65" s="1" customFormat="1" ht="27">
      <c r="B273" s="42"/>
      <c r="C273" s="64"/>
      <c r="D273" s="219" t="s">
        <v>369</v>
      </c>
      <c r="E273" s="64"/>
      <c r="F273" s="220" t="s">
        <v>887</v>
      </c>
      <c r="G273" s="64"/>
      <c r="H273" s="64"/>
      <c r="I273" s="175"/>
      <c r="J273" s="64"/>
      <c r="K273" s="64"/>
      <c r="L273" s="62"/>
      <c r="M273" s="221"/>
      <c r="N273" s="43"/>
      <c r="O273" s="43"/>
      <c r="P273" s="43"/>
      <c r="Q273" s="43"/>
      <c r="R273" s="43"/>
      <c r="S273" s="43"/>
      <c r="T273" s="79"/>
      <c r="AT273" s="25" t="s">
        <v>369</v>
      </c>
      <c r="AU273" s="25" t="s">
        <v>79</v>
      </c>
    </row>
    <row r="274" spans="2:65" s="13" customFormat="1" ht="13.5">
      <c r="B274" s="233"/>
      <c r="C274" s="234"/>
      <c r="D274" s="235" t="s">
        <v>371</v>
      </c>
      <c r="E274" s="236" t="s">
        <v>21</v>
      </c>
      <c r="F274" s="237" t="s">
        <v>278</v>
      </c>
      <c r="G274" s="234"/>
      <c r="H274" s="238">
        <v>59.164999999999999</v>
      </c>
      <c r="I274" s="239"/>
      <c r="J274" s="234"/>
      <c r="K274" s="234"/>
      <c r="L274" s="240"/>
      <c r="M274" s="241"/>
      <c r="N274" s="242"/>
      <c r="O274" s="242"/>
      <c r="P274" s="242"/>
      <c r="Q274" s="242"/>
      <c r="R274" s="242"/>
      <c r="S274" s="242"/>
      <c r="T274" s="243"/>
      <c r="AT274" s="244" t="s">
        <v>371</v>
      </c>
      <c r="AU274" s="244" t="s">
        <v>79</v>
      </c>
      <c r="AV274" s="13" t="s">
        <v>79</v>
      </c>
      <c r="AW274" s="13" t="s">
        <v>33</v>
      </c>
      <c r="AX274" s="13" t="s">
        <v>77</v>
      </c>
      <c r="AY274" s="244" t="s">
        <v>361</v>
      </c>
    </row>
    <row r="275" spans="2:65" s="1" customFormat="1" ht="22.5" customHeight="1">
      <c r="B275" s="42"/>
      <c r="C275" s="207" t="s">
        <v>644</v>
      </c>
      <c r="D275" s="207" t="s">
        <v>363</v>
      </c>
      <c r="E275" s="208" t="s">
        <v>889</v>
      </c>
      <c r="F275" s="209" t="s">
        <v>890</v>
      </c>
      <c r="G275" s="210" t="s">
        <v>459</v>
      </c>
      <c r="H275" s="211">
        <v>50.64</v>
      </c>
      <c r="I275" s="212"/>
      <c r="J275" s="213">
        <f>ROUND(I275*H275,2)</f>
        <v>0</v>
      </c>
      <c r="K275" s="209" t="s">
        <v>367</v>
      </c>
      <c r="L275" s="62"/>
      <c r="M275" s="214" t="s">
        <v>21</v>
      </c>
      <c r="N275" s="215" t="s">
        <v>41</v>
      </c>
      <c r="O275" s="43"/>
      <c r="P275" s="216">
        <f>O275*H275</f>
        <v>0</v>
      </c>
      <c r="Q275" s="216">
        <v>1.2E-4</v>
      </c>
      <c r="R275" s="216">
        <f>Q275*H275</f>
        <v>6.0768000000000003E-3</v>
      </c>
      <c r="S275" s="216">
        <v>0</v>
      </c>
      <c r="T275" s="217">
        <f>S275*H275</f>
        <v>0</v>
      </c>
      <c r="AR275" s="25" t="s">
        <v>147</v>
      </c>
      <c r="AT275" s="25" t="s">
        <v>363</v>
      </c>
      <c r="AU275" s="25" t="s">
        <v>79</v>
      </c>
      <c r="AY275" s="25" t="s">
        <v>361</v>
      </c>
      <c r="BE275" s="218">
        <f>IF(N275="základní",J275,0)</f>
        <v>0</v>
      </c>
      <c r="BF275" s="218">
        <f>IF(N275="snížená",J275,0)</f>
        <v>0</v>
      </c>
      <c r="BG275" s="218">
        <f>IF(N275="zákl. přenesená",J275,0)</f>
        <v>0</v>
      </c>
      <c r="BH275" s="218">
        <f>IF(N275="sníž. přenesená",J275,0)</f>
        <v>0</v>
      </c>
      <c r="BI275" s="218">
        <f>IF(N275="nulová",J275,0)</f>
        <v>0</v>
      </c>
      <c r="BJ275" s="25" t="s">
        <v>77</v>
      </c>
      <c r="BK275" s="218">
        <f>ROUND(I275*H275,2)</f>
        <v>0</v>
      </c>
      <c r="BL275" s="25" t="s">
        <v>147</v>
      </c>
      <c r="BM275" s="25" t="s">
        <v>4139</v>
      </c>
    </row>
    <row r="276" spans="2:65" s="1" customFormat="1" ht="27">
      <c r="B276" s="42"/>
      <c r="C276" s="64"/>
      <c r="D276" s="219" t="s">
        <v>369</v>
      </c>
      <c r="E276" s="64"/>
      <c r="F276" s="220" t="s">
        <v>892</v>
      </c>
      <c r="G276" s="64"/>
      <c r="H276" s="64"/>
      <c r="I276" s="175"/>
      <c r="J276" s="64"/>
      <c r="K276" s="64"/>
      <c r="L276" s="62"/>
      <c r="M276" s="221"/>
      <c r="N276" s="43"/>
      <c r="O276" s="43"/>
      <c r="P276" s="43"/>
      <c r="Q276" s="43"/>
      <c r="R276" s="43"/>
      <c r="S276" s="43"/>
      <c r="T276" s="79"/>
      <c r="AT276" s="25" t="s">
        <v>369</v>
      </c>
      <c r="AU276" s="25" t="s">
        <v>79</v>
      </c>
    </row>
    <row r="277" spans="2:65" s="13" customFormat="1" ht="13.5">
      <c r="B277" s="233"/>
      <c r="C277" s="234"/>
      <c r="D277" s="235" t="s">
        <v>371</v>
      </c>
      <c r="E277" s="236" t="s">
        <v>21</v>
      </c>
      <c r="F277" s="237" t="s">
        <v>4140</v>
      </c>
      <c r="G277" s="234"/>
      <c r="H277" s="238">
        <v>50.64</v>
      </c>
      <c r="I277" s="239"/>
      <c r="J277" s="234"/>
      <c r="K277" s="234"/>
      <c r="L277" s="240"/>
      <c r="M277" s="241"/>
      <c r="N277" s="242"/>
      <c r="O277" s="242"/>
      <c r="P277" s="242"/>
      <c r="Q277" s="242"/>
      <c r="R277" s="242"/>
      <c r="S277" s="242"/>
      <c r="T277" s="243"/>
      <c r="AT277" s="244" t="s">
        <v>371</v>
      </c>
      <c r="AU277" s="244" t="s">
        <v>79</v>
      </c>
      <c r="AV277" s="13" t="s">
        <v>79</v>
      </c>
      <c r="AW277" s="13" t="s">
        <v>33</v>
      </c>
      <c r="AX277" s="13" t="s">
        <v>77</v>
      </c>
      <c r="AY277" s="244" t="s">
        <v>361</v>
      </c>
    </row>
    <row r="278" spans="2:65" s="1" customFormat="1" ht="22.5" customHeight="1">
      <c r="B278" s="42"/>
      <c r="C278" s="207" t="s">
        <v>650</v>
      </c>
      <c r="D278" s="207" t="s">
        <v>363</v>
      </c>
      <c r="E278" s="208" t="s">
        <v>895</v>
      </c>
      <c r="F278" s="209" t="s">
        <v>896</v>
      </c>
      <c r="G278" s="210" t="s">
        <v>459</v>
      </c>
      <c r="H278" s="211">
        <v>19.641999999999999</v>
      </c>
      <c r="I278" s="212"/>
      <c r="J278" s="213">
        <f>ROUND(I278*H278,2)</f>
        <v>0</v>
      </c>
      <c r="K278" s="209" t="s">
        <v>367</v>
      </c>
      <c r="L278" s="62"/>
      <c r="M278" s="214" t="s">
        <v>21</v>
      </c>
      <c r="N278" s="215" t="s">
        <v>41</v>
      </c>
      <c r="O278" s="43"/>
      <c r="P278" s="216">
        <f>O278*H278</f>
        <v>0</v>
      </c>
      <c r="Q278" s="216">
        <v>2.4000000000000001E-4</v>
      </c>
      <c r="R278" s="216">
        <f>Q278*H278</f>
        <v>4.7140799999999998E-3</v>
      </c>
      <c r="S278" s="216">
        <v>0</v>
      </c>
      <c r="T278" s="217">
        <f>S278*H278</f>
        <v>0</v>
      </c>
      <c r="AR278" s="25" t="s">
        <v>147</v>
      </c>
      <c r="AT278" s="25" t="s">
        <v>363</v>
      </c>
      <c r="AU278" s="25" t="s">
        <v>79</v>
      </c>
      <c r="AY278" s="25" t="s">
        <v>361</v>
      </c>
      <c r="BE278" s="218">
        <f>IF(N278="základní",J278,0)</f>
        <v>0</v>
      </c>
      <c r="BF278" s="218">
        <f>IF(N278="snížená",J278,0)</f>
        <v>0</v>
      </c>
      <c r="BG278" s="218">
        <f>IF(N278="zákl. přenesená",J278,0)</f>
        <v>0</v>
      </c>
      <c r="BH278" s="218">
        <f>IF(N278="sníž. přenesená",J278,0)</f>
        <v>0</v>
      </c>
      <c r="BI278" s="218">
        <f>IF(N278="nulová",J278,0)</f>
        <v>0</v>
      </c>
      <c r="BJ278" s="25" t="s">
        <v>77</v>
      </c>
      <c r="BK278" s="218">
        <f>ROUND(I278*H278,2)</f>
        <v>0</v>
      </c>
      <c r="BL278" s="25" t="s">
        <v>147</v>
      </c>
      <c r="BM278" s="25" t="s">
        <v>4141</v>
      </c>
    </row>
    <row r="279" spans="2:65" s="1" customFormat="1" ht="27">
      <c r="B279" s="42"/>
      <c r="C279" s="64"/>
      <c r="D279" s="219" t="s">
        <v>369</v>
      </c>
      <c r="E279" s="64"/>
      <c r="F279" s="220" t="s">
        <v>898</v>
      </c>
      <c r="G279" s="64"/>
      <c r="H279" s="64"/>
      <c r="I279" s="175"/>
      <c r="J279" s="64"/>
      <c r="K279" s="64"/>
      <c r="L279" s="62"/>
      <c r="M279" s="221"/>
      <c r="N279" s="43"/>
      <c r="O279" s="43"/>
      <c r="P279" s="43"/>
      <c r="Q279" s="43"/>
      <c r="R279" s="43"/>
      <c r="S279" s="43"/>
      <c r="T279" s="79"/>
      <c r="AT279" s="25" t="s">
        <v>369</v>
      </c>
      <c r="AU279" s="25" t="s">
        <v>79</v>
      </c>
    </row>
    <row r="280" spans="2:65" s="13" customFormat="1" ht="13.5">
      <c r="B280" s="233"/>
      <c r="C280" s="234"/>
      <c r="D280" s="235" t="s">
        <v>371</v>
      </c>
      <c r="E280" s="236" t="s">
        <v>21</v>
      </c>
      <c r="F280" s="237" t="s">
        <v>4142</v>
      </c>
      <c r="G280" s="234"/>
      <c r="H280" s="238">
        <v>19.641999999999999</v>
      </c>
      <c r="I280" s="239"/>
      <c r="J280" s="234"/>
      <c r="K280" s="234"/>
      <c r="L280" s="240"/>
      <c r="M280" s="241"/>
      <c r="N280" s="242"/>
      <c r="O280" s="242"/>
      <c r="P280" s="242"/>
      <c r="Q280" s="242"/>
      <c r="R280" s="242"/>
      <c r="S280" s="242"/>
      <c r="T280" s="243"/>
      <c r="AT280" s="244" t="s">
        <v>371</v>
      </c>
      <c r="AU280" s="244" t="s">
        <v>79</v>
      </c>
      <c r="AV280" s="13" t="s">
        <v>79</v>
      </c>
      <c r="AW280" s="13" t="s">
        <v>33</v>
      </c>
      <c r="AX280" s="13" t="s">
        <v>77</v>
      </c>
      <c r="AY280" s="244" t="s">
        <v>361</v>
      </c>
    </row>
    <row r="281" spans="2:65" s="1" customFormat="1" ht="22.5" customHeight="1">
      <c r="B281" s="42"/>
      <c r="C281" s="207" t="s">
        <v>656</v>
      </c>
      <c r="D281" s="207" t="s">
        <v>363</v>
      </c>
      <c r="E281" s="208" t="s">
        <v>918</v>
      </c>
      <c r="F281" s="209" t="s">
        <v>919</v>
      </c>
      <c r="G281" s="210" t="s">
        <v>459</v>
      </c>
      <c r="H281" s="211">
        <v>86.942999999999998</v>
      </c>
      <c r="I281" s="212"/>
      <c r="J281" s="213">
        <f>ROUND(I281*H281,2)</f>
        <v>0</v>
      </c>
      <c r="K281" s="209" t="s">
        <v>367</v>
      </c>
      <c r="L281" s="62"/>
      <c r="M281" s="214" t="s">
        <v>21</v>
      </c>
      <c r="N281" s="215" t="s">
        <v>41</v>
      </c>
      <c r="O281" s="43"/>
      <c r="P281" s="216">
        <f>O281*H281</f>
        <v>0</v>
      </c>
      <c r="Q281" s="216">
        <v>7.3499999999999998E-3</v>
      </c>
      <c r="R281" s="216">
        <f>Q281*H281</f>
        <v>0.63903104999999993</v>
      </c>
      <c r="S281" s="216">
        <v>0</v>
      </c>
      <c r="T281" s="217">
        <f>S281*H281</f>
        <v>0</v>
      </c>
      <c r="AR281" s="25" t="s">
        <v>147</v>
      </c>
      <c r="AT281" s="25" t="s">
        <v>363</v>
      </c>
      <c r="AU281" s="25" t="s">
        <v>79</v>
      </c>
      <c r="AY281" s="25" t="s">
        <v>361</v>
      </c>
      <c r="BE281" s="218">
        <f>IF(N281="základní",J281,0)</f>
        <v>0</v>
      </c>
      <c r="BF281" s="218">
        <f>IF(N281="snížená",J281,0)</f>
        <v>0</v>
      </c>
      <c r="BG281" s="218">
        <f>IF(N281="zákl. přenesená",J281,0)</f>
        <v>0</v>
      </c>
      <c r="BH281" s="218">
        <f>IF(N281="sníž. přenesená",J281,0)</f>
        <v>0</v>
      </c>
      <c r="BI281" s="218">
        <f>IF(N281="nulová",J281,0)</f>
        <v>0</v>
      </c>
      <c r="BJ281" s="25" t="s">
        <v>77</v>
      </c>
      <c r="BK281" s="218">
        <f>ROUND(I281*H281,2)</f>
        <v>0</v>
      </c>
      <c r="BL281" s="25" t="s">
        <v>147</v>
      </c>
      <c r="BM281" s="25" t="s">
        <v>4143</v>
      </c>
    </row>
    <row r="282" spans="2:65" s="1" customFormat="1" ht="27">
      <c r="B282" s="42"/>
      <c r="C282" s="64"/>
      <c r="D282" s="219" t="s">
        <v>369</v>
      </c>
      <c r="E282" s="64"/>
      <c r="F282" s="220" t="s">
        <v>921</v>
      </c>
      <c r="G282" s="64"/>
      <c r="H282" s="64"/>
      <c r="I282" s="175"/>
      <c r="J282" s="64"/>
      <c r="K282" s="64"/>
      <c r="L282" s="62"/>
      <c r="M282" s="221"/>
      <c r="N282" s="43"/>
      <c r="O282" s="43"/>
      <c r="P282" s="43"/>
      <c r="Q282" s="43"/>
      <c r="R282" s="43"/>
      <c r="S282" s="43"/>
      <c r="T282" s="79"/>
      <c r="AT282" s="25" t="s">
        <v>369</v>
      </c>
      <c r="AU282" s="25" t="s">
        <v>79</v>
      </c>
    </row>
    <row r="283" spans="2:65" s="13" customFormat="1" ht="13.5">
      <c r="B283" s="233"/>
      <c r="C283" s="234"/>
      <c r="D283" s="235" t="s">
        <v>371</v>
      </c>
      <c r="E283" s="236" t="s">
        <v>21</v>
      </c>
      <c r="F283" s="237" t="s">
        <v>4144</v>
      </c>
      <c r="G283" s="234"/>
      <c r="H283" s="238">
        <v>86.942999999999998</v>
      </c>
      <c r="I283" s="239"/>
      <c r="J283" s="234"/>
      <c r="K283" s="234"/>
      <c r="L283" s="240"/>
      <c r="M283" s="241"/>
      <c r="N283" s="242"/>
      <c r="O283" s="242"/>
      <c r="P283" s="242"/>
      <c r="Q283" s="242"/>
      <c r="R283" s="242"/>
      <c r="S283" s="242"/>
      <c r="T283" s="243"/>
      <c r="AT283" s="244" t="s">
        <v>371</v>
      </c>
      <c r="AU283" s="244" t="s">
        <v>79</v>
      </c>
      <c r="AV283" s="13" t="s">
        <v>79</v>
      </c>
      <c r="AW283" s="13" t="s">
        <v>33</v>
      </c>
      <c r="AX283" s="13" t="s">
        <v>77</v>
      </c>
      <c r="AY283" s="244" t="s">
        <v>361</v>
      </c>
    </row>
    <row r="284" spans="2:65" s="1" customFormat="1" ht="22.5" customHeight="1">
      <c r="B284" s="42"/>
      <c r="C284" s="207" t="s">
        <v>662</v>
      </c>
      <c r="D284" s="207" t="s">
        <v>363</v>
      </c>
      <c r="E284" s="208" t="s">
        <v>942</v>
      </c>
      <c r="F284" s="209" t="s">
        <v>943</v>
      </c>
      <c r="G284" s="210" t="s">
        <v>685</v>
      </c>
      <c r="H284" s="211">
        <v>39.9</v>
      </c>
      <c r="I284" s="212"/>
      <c r="J284" s="213">
        <f>ROUND(I284*H284,2)</f>
        <v>0</v>
      </c>
      <c r="K284" s="209" t="s">
        <v>367</v>
      </c>
      <c r="L284" s="62"/>
      <c r="M284" s="214" t="s">
        <v>21</v>
      </c>
      <c r="N284" s="215" t="s">
        <v>41</v>
      </c>
      <c r="O284" s="43"/>
      <c r="P284" s="216">
        <f>O284*H284</f>
        <v>0</v>
      </c>
      <c r="Q284" s="216">
        <v>0</v>
      </c>
      <c r="R284" s="216">
        <f>Q284*H284</f>
        <v>0</v>
      </c>
      <c r="S284" s="216">
        <v>0</v>
      </c>
      <c r="T284" s="217">
        <f>S284*H284</f>
        <v>0</v>
      </c>
      <c r="AR284" s="25" t="s">
        <v>147</v>
      </c>
      <c r="AT284" s="25" t="s">
        <v>363</v>
      </c>
      <c r="AU284" s="25" t="s">
        <v>79</v>
      </c>
      <c r="AY284" s="25" t="s">
        <v>361</v>
      </c>
      <c r="BE284" s="218">
        <f>IF(N284="základní",J284,0)</f>
        <v>0</v>
      </c>
      <c r="BF284" s="218">
        <f>IF(N284="snížená",J284,0)</f>
        <v>0</v>
      </c>
      <c r="BG284" s="218">
        <f>IF(N284="zákl. přenesená",J284,0)</f>
        <v>0</v>
      </c>
      <c r="BH284" s="218">
        <f>IF(N284="sníž. přenesená",J284,0)</f>
        <v>0</v>
      </c>
      <c r="BI284" s="218">
        <f>IF(N284="nulová",J284,0)</f>
        <v>0</v>
      </c>
      <c r="BJ284" s="25" t="s">
        <v>77</v>
      </c>
      <c r="BK284" s="218">
        <f>ROUND(I284*H284,2)</f>
        <v>0</v>
      </c>
      <c r="BL284" s="25" t="s">
        <v>147</v>
      </c>
      <c r="BM284" s="25" t="s">
        <v>4145</v>
      </c>
    </row>
    <row r="285" spans="2:65" s="1" customFormat="1" ht="27">
      <c r="B285" s="42"/>
      <c r="C285" s="64"/>
      <c r="D285" s="219" t="s">
        <v>369</v>
      </c>
      <c r="E285" s="64"/>
      <c r="F285" s="220" t="s">
        <v>945</v>
      </c>
      <c r="G285" s="64"/>
      <c r="H285" s="64"/>
      <c r="I285" s="175"/>
      <c r="J285" s="64"/>
      <c r="K285" s="64"/>
      <c r="L285" s="62"/>
      <c r="M285" s="221"/>
      <c r="N285" s="43"/>
      <c r="O285" s="43"/>
      <c r="P285" s="43"/>
      <c r="Q285" s="43"/>
      <c r="R285" s="43"/>
      <c r="S285" s="43"/>
      <c r="T285" s="79"/>
      <c r="AT285" s="25" t="s">
        <v>369</v>
      </c>
      <c r="AU285" s="25" t="s">
        <v>79</v>
      </c>
    </row>
    <row r="286" spans="2:65" s="12" customFormat="1" ht="13.5">
      <c r="B286" s="222"/>
      <c r="C286" s="223"/>
      <c r="D286" s="219" t="s">
        <v>371</v>
      </c>
      <c r="E286" s="224" t="s">
        <v>21</v>
      </c>
      <c r="F286" s="225" t="s">
        <v>4146</v>
      </c>
      <c r="G286" s="223"/>
      <c r="H286" s="226" t="s">
        <v>21</v>
      </c>
      <c r="I286" s="227"/>
      <c r="J286" s="223"/>
      <c r="K286" s="223"/>
      <c r="L286" s="228"/>
      <c r="M286" s="229"/>
      <c r="N286" s="230"/>
      <c r="O286" s="230"/>
      <c r="P286" s="230"/>
      <c r="Q286" s="230"/>
      <c r="R286" s="230"/>
      <c r="S286" s="230"/>
      <c r="T286" s="231"/>
      <c r="AT286" s="232" t="s">
        <v>371</v>
      </c>
      <c r="AU286" s="232" t="s">
        <v>79</v>
      </c>
      <c r="AV286" s="12" t="s">
        <v>77</v>
      </c>
      <c r="AW286" s="12" t="s">
        <v>33</v>
      </c>
      <c r="AX286" s="12" t="s">
        <v>70</v>
      </c>
      <c r="AY286" s="232" t="s">
        <v>361</v>
      </c>
    </row>
    <row r="287" spans="2:65" s="13" customFormat="1" ht="13.5">
      <c r="B287" s="233"/>
      <c r="C287" s="234"/>
      <c r="D287" s="219" t="s">
        <v>371</v>
      </c>
      <c r="E287" s="245" t="s">
        <v>21</v>
      </c>
      <c r="F287" s="246" t="s">
        <v>4147</v>
      </c>
      <c r="G287" s="234"/>
      <c r="H287" s="247">
        <v>12.8</v>
      </c>
      <c r="I287" s="239"/>
      <c r="J287" s="234"/>
      <c r="K287" s="234"/>
      <c r="L287" s="240"/>
      <c r="M287" s="241"/>
      <c r="N287" s="242"/>
      <c r="O287" s="242"/>
      <c r="P287" s="242"/>
      <c r="Q287" s="242"/>
      <c r="R287" s="242"/>
      <c r="S287" s="242"/>
      <c r="T287" s="243"/>
      <c r="AT287" s="244" t="s">
        <v>371</v>
      </c>
      <c r="AU287" s="244" t="s">
        <v>79</v>
      </c>
      <c r="AV287" s="13" t="s">
        <v>79</v>
      </c>
      <c r="AW287" s="13" t="s">
        <v>33</v>
      </c>
      <c r="AX287" s="13" t="s">
        <v>70</v>
      </c>
      <c r="AY287" s="244" t="s">
        <v>361</v>
      </c>
    </row>
    <row r="288" spans="2:65" s="13" customFormat="1" ht="13.5">
      <c r="B288" s="233"/>
      <c r="C288" s="234"/>
      <c r="D288" s="219" t="s">
        <v>371</v>
      </c>
      <c r="E288" s="245" t="s">
        <v>21</v>
      </c>
      <c r="F288" s="246" t="s">
        <v>4148</v>
      </c>
      <c r="G288" s="234"/>
      <c r="H288" s="247">
        <v>27.1</v>
      </c>
      <c r="I288" s="239"/>
      <c r="J288" s="234"/>
      <c r="K288" s="234"/>
      <c r="L288" s="240"/>
      <c r="M288" s="241"/>
      <c r="N288" s="242"/>
      <c r="O288" s="242"/>
      <c r="P288" s="242"/>
      <c r="Q288" s="242"/>
      <c r="R288" s="242"/>
      <c r="S288" s="242"/>
      <c r="T288" s="243"/>
      <c r="AT288" s="244" t="s">
        <v>371</v>
      </c>
      <c r="AU288" s="244" t="s">
        <v>79</v>
      </c>
      <c r="AV288" s="13" t="s">
        <v>79</v>
      </c>
      <c r="AW288" s="13" t="s">
        <v>33</v>
      </c>
      <c r="AX288" s="13" t="s">
        <v>70</v>
      </c>
      <c r="AY288" s="244" t="s">
        <v>361</v>
      </c>
    </row>
    <row r="289" spans="2:65" s="14" customFormat="1" ht="13.5">
      <c r="B289" s="248"/>
      <c r="C289" s="249"/>
      <c r="D289" s="235" t="s">
        <v>371</v>
      </c>
      <c r="E289" s="250" t="s">
        <v>21</v>
      </c>
      <c r="F289" s="251" t="s">
        <v>392</v>
      </c>
      <c r="G289" s="249"/>
      <c r="H289" s="252">
        <v>39.9</v>
      </c>
      <c r="I289" s="253"/>
      <c r="J289" s="249"/>
      <c r="K289" s="249"/>
      <c r="L289" s="254"/>
      <c r="M289" s="255"/>
      <c r="N289" s="256"/>
      <c r="O289" s="256"/>
      <c r="P289" s="256"/>
      <c r="Q289" s="256"/>
      <c r="R289" s="256"/>
      <c r="S289" s="256"/>
      <c r="T289" s="257"/>
      <c r="AT289" s="258" t="s">
        <v>371</v>
      </c>
      <c r="AU289" s="258" t="s">
        <v>79</v>
      </c>
      <c r="AV289" s="14" t="s">
        <v>147</v>
      </c>
      <c r="AW289" s="14" t="s">
        <v>33</v>
      </c>
      <c r="AX289" s="14" t="s">
        <v>77</v>
      </c>
      <c r="AY289" s="258" t="s">
        <v>361</v>
      </c>
    </row>
    <row r="290" spans="2:65" s="1" customFormat="1" ht="22.5" customHeight="1">
      <c r="B290" s="42"/>
      <c r="C290" s="273" t="s">
        <v>668</v>
      </c>
      <c r="D290" s="273" t="s">
        <v>952</v>
      </c>
      <c r="E290" s="274" t="s">
        <v>953</v>
      </c>
      <c r="F290" s="275" t="s">
        <v>954</v>
      </c>
      <c r="G290" s="276" t="s">
        <v>685</v>
      </c>
      <c r="H290" s="277">
        <v>41.895000000000003</v>
      </c>
      <c r="I290" s="278"/>
      <c r="J290" s="279">
        <f>ROUND(I290*H290,2)</f>
        <v>0</v>
      </c>
      <c r="K290" s="275" t="s">
        <v>367</v>
      </c>
      <c r="L290" s="280"/>
      <c r="M290" s="281" t="s">
        <v>21</v>
      </c>
      <c r="N290" s="282" t="s">
        <v>41</v>
      </c>
      <c r="O290" s="43"/>
      <c r="P290" s="216">
        <f>O290*H290</f>
        <v>0</v>
      </c>
      <c r="Q290" s="216">
        <v>3.0000000000000001E-5</v>
      </c>
      <c r="R290" s="216">
        <f>Q290*H290</f>
        <v>1.2568500000000001E-3</v>
      </c>
      <c r="S290" s="216">
        <v>0</v>
      </c>
      <c r="T290" s="217">
        <f>S290*H290</f>
        <v>0</v>
      </c>
      <c r="AR290" s="25" t="s">
        <v>417</v>
      </c>
      <c r="AT290" s="25" t="s">
        <v>952</v>
      </c>
      <c r="AU290" s="25" t="s">
        <v>79</v>
      </c>
      <c r="AY290" s="25" t="s">
        <v>361</v>
      </c>
      <c r="BE290" s="218">
        <f>IF(N290="základní",J290,0)</f>
        <v>0</v>
      </c>
      <c r="BF290" s="218">
        <f>IF(N290="snížená",J290,0)</f>
        <v>0</v>
      </c>
      <c r="BG290" s="218">
        <f>IF(N290="zákl. přenesená",J290,0)</f>
        <v>0</v>
      </c>
      <c r="BH290" s="218">
        <f>IF(N290="sníž. přenesená",J290,0)</f>
        <v>0</v>
      </c>
      <c r="BI290" s="218">
        <f>IF(N290="nulová",J290,0)</f>
        <v>0</v>
      </c>
      <c r="BJ290" s="25" t="s">
        <v>77</v>
      </c>
      <c r="BK290" s="218">
        <f>ROUND(I290*H290,2)</f>
        <v>0</v>
      </c>
      <c r="BL290" s="25" t="s">
        <v>147</v>
      </c>
      <c r="BM290" s="25" t="s">
        <v>4149</v>
      </c>
    </row>
    <row r="291" spans="2:65" s="1" customFormat="1" ht="13.5">
      <c r="B291" s="42"/>
      <c r="C291" s="64"/>
      <c r="D291" s="219" t="s">
        <v>369</v>
      </c>
      <c r="E291" s="64"/>
      <c r="F291" s="220" t="s">
        <v>954</v>
      </c>
      <c r="G291" s="64"/>
      <c r="H291" s="64"/>
      <c r="I291" s="175"/>
      <c r="J291" s="64"/>
      <c r="K291" s="64"/>
      <c r="L291" s="62"/>
      <c r="M291" s="221"/>
      <c r="N291" s="43"/>
      <c r="O291" s="43"/>
      <c r="P291" s="43"/>
      <c r="Q291" s="43"/>
      <c r="R291" s="43"/>
      <c r="S291" s="43"/>
      <c r="T291" s="79"/>
      <c r="AT291" s="25" t="s">
        <v>369</v>
      </c>
      <c r="AU291" s="25" t="s">
        <v>79</v>
      </c>
    </row>
    <row r="292" spans="2:65" s="13" customFormat="1" ht="13.5">
      <c r="B292" s="233"/>
      <c r="C292" s="234"/>
      <c r="D292" s="235" t="s">
        <v>371</v>
      </c>
      <c r="E292" s="234"/>
      <c r="F292" s="237" t="s">
        <v>4150</v>
      </c>
      <c r="G292" s="234"/>
      <c r="H292" s="238">
        <v>41.895000000000003</v>
      </c>
      <c r="I292" s="239"/>
      <c r="J292" s="234"/>
      <c r="K292" s="234"/>
      <c r="L292" s="240"/>
      <c r="M292" s="241"/>
      <c r="N292" s="242"/>
      <c r="O292" s="242"/>
      <c r="P292" s="242"/>
      <c r="Q292" s="242"/>
      <c r="R292" s="242"/>
      <c r="S292" s="242"/>
      <c r="T292" s="243"/>
      <c r="AT292" s="244" t="s">
        <v>371</v>
      </c>
      <c r="AU292" s="244" t="s">
        <v>79</v>
      </c>
      <c r="AV292" s="13" t="s">
        <v>79</v>
      </c>
      <c r="AW292" s="13" t="s">
        <v>6</v>
      </c>
      <c r="AX292" s="13" t="s">
        <v>77</v>
      </c>
      <c r="AY292" s="244" t="s">
        <v>361</v>
      </c>
    </row>
    <row r="293" spans="2:65" s="1" customFormat="1" ht="22.5" customHeight="1">
      <c r="B293" s="42"/>
      <c r="C293" s="207" t="s">
        <v>675</v>
      </c>
      <c r="D293" s="207" t="s">
        <v>363</v>
      </c>
      <c r="E293" s="208" t="s">
        <v>958</v>
      </c>
      <c r="F293" s="209" t="s">
        <v>959</v>
      </c>
      <c r="G293" s="210" t="s">
        <v>685</v>
      </c>
      <c r="H293" s="211">
        <v>19.88</v>
      </c>
      <c r="I293" s="212"/>
      <c r="J293" s="213">
        <f>ROUND(I293*H293,2)</f>
        <v>0</v>
      </c>
      <c r="K293" s="209" t="s">
        <v>367</v>
      </c>
      <c r="L293" s="62"/>
      <c r="M293" s="214" t="s">
        <v>21</v>
      </c>
      <c r="N293" s="215" t="s">
        <v>41</v>
      </c>
      <c r="O293" s="43"/>
      <c r="P293" s="216">
        <f>O293*H293</f>
        <v>0</v>
      </c>
      <c r="Q293" s="216">
        <v>0</v>
      </c>
      <c r="R293" s="216">
        <f>Q293*H293</f>
        <v>0</v>
      </c>
      <c r="S293" s="216">
        <v>0</v>
      </c>
      <c r="T293" s="217">
        <f>S293*H293</f>
        <v>0</v>
      </c>
      <c r="AR293" s="25" t="s">
        <v>147</v>
      </c>
      <c r="AT293" s="25" t="s">
        <v>363</v>
      </c>
      <c r="AU293" s="25" t="s">
        <v>79</v>
      </c>
      <c r="AY293" s="25" t="s">
        <v>361</v>
      </c>
      <c r="BE293" s="218">
        <f>IF(N293="základní",J293,0)</f>
        <v>0</v>
      </c>
      <c r="BF293" s="218">
        <f>IF(N293="snížená",J293,0)</f>
        <v>0</v>
      </c>
      <c r="BG293" s="218">
        <f>IF(N293="zákl. přenesená",J293,0)</f>
        <v>0</v>
      </c>
      <c r="BH293" s="218">
        <f>IF(N293="sníž. přenesená",J293,0)</f>
        <v>0</v>
      </c>
      <c r="BI293" s="218">
        <f>IF(N293="nulová",J293,0)</f>
        <v>0</v>
      </c>
      <c r="BJ293" s="25" t="s">
        <v>77</v>
      </c>
      <c r="BK293" s="218">
        <f>ROUND(I293*H293,2)</f>
        <v>0</v>
      </c>
      <c r="BL293" s="25" t="s">
        <v>147</v>
      </c>
      <c r="BM293" s="25" t="s">
        <v>4151</v>
      </c>
    </row>
    <row r="294" spans="2:65" s="1" customFormat="1" ht="27">
      <c r="B294" s="42"/>
      <c r="C294" s="64"/>
      <c r="D294" s="219" t="s">
        <v>369</v>
      </c>
      <c r="E294" s="64"/>
      <c r="F294" s="220" t="s">
        <v>961</v>
      </c>
      <c r="G294" s="64"/>
      <c r="H294" s="64"/>
      <c r="I294" s="175"/>
      <c r="J294" s="64"/>
      <c r="K294" s="64"/>
      <c r="L294" s="62"/>
      <c r="M294" s="221"/>
      <c r="N294" s="43"/>
      <c r="O294" s="43"/>
      <c r="P294" s="43"/>
      <c r="Q294" s="43"/>
      <c r="R294" s="43"/>
      <c r="S294" s="43"/>
      <c r="T294" s="79"/>
      <c r="AT294" s="25" t="s">
        <v>369</v>
      </c>
      <c r="AU294" s="25" t="s">
        <v>79</v>
      </c>
    </row>
    <row r="295" spans="2:65" s="12" customFormat="1" ht="13.5">
      <c r="B295" s="222"/>
      <c r="C295" s="223"/>
      <c r="D295" s="219" t="s">
        <v>371</v>
      </c>
      <c r="E295" s="224" t="s">
        <v>21</v>
      </c>
      <c r="F295" s="225" t="s">
        <v>946</v>
      </c>
      <c r="G295" s="223"/>
      <c r="H295" s="226" t="s">
        <v>21</v>
      </c>
      <c r="I295" s="227"/>
      <c r="J295" s="223"/>
      <c r="K295" s="223"/>
      <c r="L295" s="228"/>
      <c r="M295" s="229"/>
      <c r="N295" s="230"/>
      <c r="O295" s="230"/>
      <c r="P295" s="230"/>
      <c r="Q295" s="230"/>
      <c r="R295" s="230"/>
      <c r="S295" s="230"/>
      <c r="T295" s="231"/>
      <c r="AT295" s="232" t="s">
        <v>371</v>
      </c>
      <c r="AU295" s="232" t="s">
        <v>79</v>
      </c>
      <c r="AV295" s="12" t="s">
        <v>77</v>
      </c>
      <c r="AW295" s="12" t="s">
        <v>33</v>
      </c>
      <c r="AX295" s="12" t="s">
        <v>70</v>
      </c>
      <c r="AY295" s="232" t="s">
        <v>361</v>
      </c>
    </row>
    <row r="296" spans="2:65" s="12" customFormat="1" ht="13.5">
      <c r="B296" s="222"/>
      <c r="C296" s="223"/>
      <c r="D296" s="219" t="s">
        <v>371</v>
      </c>
      <c r="E296" s="224" t="s">
        <v>21</v>
      </c>
      <c r="F296" s="225" t="s">
        <v>962</v>
      </c>
      <c r="G296" s="223"/>
      <c r="H296" s="226" t="s">
        <v>21</v>
      </c>
      <c r="I296" s="227"/>
      <c r="J296" s="223"/>
      <c r="K296" s="223"/>
      <c r="L296" s="228"/>
      <c r="M296" s="229"/>
      <c r="N296" s="230"/>
      <c r="O296" s="230"/>
      <c r="P296" s="230"/>
      <c r="Q296" s="230"/>
      <c r="R296" s="230"/>
      <c r="S296" s="230"/>
      <c r="T296" s="231"/>
      <c r="AT296" s="232" t="s">
        <v>371</v>
      </c>
      <c r="AU296" s="232" t="s">
        <v>79</v>
      </c>
      <c r="AV296" s="12" t="s">
        <v>77</v>
      </c>
      <c r="AW296" s="12" t="s">
        <v>33</v>
      </c>
      <c r="AX296" s="12" t="s">
        <v>70</v>
      </c>
      <c r="AY296" s="232" t="s">
        <v>361</v>
      </c>
    </row>
    <row r="297" spans="2:65" s="13" customFormat="1" ht="13.5">
      <c r="B297" s="233"/>
      <c r="C297" s="234"/>
      <c r="D297" s="219" t="s">
        <v>371</v>
      </c>
      <c r="E297" s="245" t="s">
        <v>21</v>
      </c>
      <c r="F297" s="246" t="s">
        <v>4152</v>
      </c>
      <c r="G297" s="234"/>
      <c r="H297" s="247">
        <v>12</v>
      </c>
      <c r="I297" s="239"/>
      <c r="J297" s="234"/>
      <c r="K297" s="234"/>
      <c r="L297" s="240"/>
      <c r="M297" s="241"/>
      <c r="N297" s="242"/>
      <c r="O297" s="242"/>
      <c r="P297" s="242"/>
      <c r="Q297" s="242"/>
      <c r="R297" s="242"/>
      <c r="S297" s="242"/>
      <c r="T297" s="243"/>
      <c r="AT297" s="244" t="s">
        <v>371</v>
      </c>
      <c r="AU297" s="244" t="s">
        <v>79</v>
      </c>
      <c r="AV297" s="13" t="s">
        <v>79</v>
      </c>
      <c r="AW297" s="13" t="s">
        <v>33</v>
      </c>
      <c r="AX297" s="13" t="s">
        <v>70</v>
      </c>
      <c r="AY297" s="244" t="s">
        <v>361</v>
      </c>
    </row>
    <row r="298" spans="2:65" s="15" customFormat="1" ht="13.5">
      <c r="B298" s="262"/>
      <c r="C298" s="263"/>
      <c r="D298" s="219" t="s">
        <v>371</v>
      </c>
      <c r="E298" s="264" t="s">
        <v>280</v>
      </c>
      <c r="F298" s="265" t="s">
        <v>866</v>
      </c>
      <c r="G298" s="263"/>
      <c r="H298" s="266">
        <v>12</v>
      </c>
      <c r="I298" s="267"/>
      <c r="J298" s="263"/>
      <c r="K298" s="263"/>
      <c r="L298" s="268"/>
      <c r="M298" s="269"/>
      <c r="N298" s="270"/>
      <c r="O298" s="270"/>
      <c r="P298" s="270"/>
      <c r="Q298" s="270"/>
      <c r="R298" s="270"/>
      <c r="S298" s="270"/>
      <c r="T298" s="271"/>
      <c r="AT298" s="272" t="s">
        <v>371</v>
      </c>
      <c r="AU298" s="272" t="s">
        <v>79</v>
      </c>
      <c r="AV298" s="15" t="s">
        <v>87</v>
      </c>
      <c r="AW298" s="15" t="s">
        <v>33</v>
      </c>
      <c r="AX298" s="15" t="s">
        <v>70</v>
      </c>
      <c r="AY298" s="272" t="s">
        <v>361</v>
      </c>
    </row>
    <row r="299" spans="2:65" s="12" customFormat="1" ht="13.5">
      <c r="B299" s="222"/>
      <c r="C299" s="223"/>
      <c r="D299" s="219" t="s">
        <v>371</v>
      </c>
      <c r="E299" s="224" t="s">
        <v>21</v>
      </c>
      <c r="F299" s="225" t="s">
        <v>964</v>
      </c>
      <c r="G299" s="223"/>
      <c r="H299" s="226" t="s">
        <v>21</v>
      </c>
      <c r="I299" s="227"/>
      <c r="J299" s="223"/>
      <c r="K299" s="223"/>
      <c r="L299" s="228"/>
      <c r="M299" s="229"/>
      <c r="N299" s="230"/>
      <c r="O299" s="230"/>
      <c r="P299" s="230"/>
      <c r="Q299" s="230"/>
      <c r="R299" s="230"/>
      <c r="S299" s="230"/>
      <c r="T299" s="231"/>
      <c r="AT299" s="232" t="s">
        <v>371</v>
      </c>
      <c r="AU299" s="232" t="s">
        <v>79</v>
      </c>
      <c r="AV299" s="12" t="s">
        <v>77</v>
      </c>
      <c r="AW299" s="12" t="s">
        <v>33</v>
      </c>
      <c r="AX299" s="12" t="s">
        <v>70</v>
      </c>
      <c r="AY299" s="232" t="s">
        <v>361</v>
      </c>
    </row>
    <row r="300" spans="2:65" s="13" customFormat="1" ht="13.5">
      <c r="B300" s="233"/>
      <c r="C300" s="234"/>
      <c r="D300" s="219" t="s">
        <v>371</v>
      </c>
      <c r="E300" s="245" t="s">
        <v>21</v>
      </c>
      <c r="F300" s="246" t="s">
        <v>4153</v>
      </c>
      <c r="G300" s="234"/>
      <c r="H300" s="247">
        <v>4.4800000000000004</v>
      </c>
      <c r="I300" s="239"/>
      <c r="J300" s="234"/>
      <c r="K300" s="234"/>
      <c r="L300" s="240"/>
      <c r="M300" s="241"/>
      <c r="N300" s="242"/>
      <c r="O300" s="242"/>
      <c r="P300" s="242"/>
      <c r="Q300" s="242"/>
      <c r="R300" s="242"/>
      <c r="S300" s="242"/>
      <c r="T300" s="243"/>
      <c r="AT300" s="244" t="s">
        <v>371</v>
      </c>
      <c r="AU300" s="244" t="s">
        <v>79</v>
      </c>
      <c r="AV300" s="13" t="s">
        <v>79</v>
      </c>
      <c r="AW300" s="13" t="s">
        <v>33</v>
      </c>
      <c r="AX300" s="13" t="s">
        <v>70</v>
      </c>
      <c r="AY300" s="244" t="s">
        <v>361</v>
      </c>
    </row>
    <row r="301" spans="2:65" s="15" customFormat="1" ht="13.5">
      <c r="B301" s="262"/>
      <c r="C301" s="263"/>
      <c r="D301" s="219" t="s">
        <v>371</v>
      </c>
      <c r="E301" s="264" t="s">
        <v>282</v>
      </c>
      <c r="F301" s="265" t="s">
        <v>866</v>
      </c>
      <c r="G301" s="263"/>
      <c r="H301" s="266">
        <v>4.4800000000000004</v>
      </c>
      <c r="I301" s="267"/>
      <c r="J301" s="263"/>
      <c r="K301" s="263"/>
      <c r="L301" s="268"/>
      <c r="M301" s="269"/>
      <c r="N301" s="270"/>
      <c r="O301" s="270"/>
      <c r="P301" s="270"/>
      <c r="Q301" s="270"/>
      <c r="R301" s="270"/>
      <c r="S301" s="270"/>
      <c r="T301" s="271"/>
      <c r="AT301" s="272" t="s">
        <v>371</v>
      </c>
      <c r="AU301" s="272" t="s">
        <v>79</v>
      </c>
      <c r="AV301" s="15" t="s">
        <v>87</v>
      </c>
      <c r="AW301" s="15" t="s">
        <v>33</v>
      </c>
      <c r="AX301" s="15" t="s">
        <v>70</v>
      </c>
      <c r="AY301" s="272" t="s">
        <v>361</v>
      </c>
    </row>
    <row r="302" spans="2:65" s="12" customFormat="1" ht="13.5">
      <c r="B302" s="222"/>
      <c r="C302" s="223"/>
      <c r="D302" s="219" t="s">
        <v>371</v>
      </c>
      <c r="E302" s="224" t="s">
        <v>21</v>
      </c>
      <c r="F302" s="225" t="s">
        <v>966</v>
      </c>
      <c r="G302" s="223"/>
      <c r="H302" s="226" t="s">
        <v>21</v>
      </c>
      <c r="I302" s="227"/>
      <c r="J302" s="223"/>
      <c r="K302" s="223"/>
      <c r="L302" s="228"/>
      <c r="M302" s="229"/>
      <c r="N302" s="230"/>
      <c r="O302" s="230"/>
      <c r="P302" s="230"/>
      <c r="Q302" s="230"/>
      <c r="R302" s="230"/>
      <c r="S302" s="230"/>
      <c r="T302" s="231"/>
      <c r="AT302" s="232" t="s">
        <v>371</v>
      </c>
      <c r="AU302" s="232" t="s">
        <v>79</v>
      </c>
      <c r="AV302" s="12" t="s">
        <v>77</v>
      </c>
      <c r="AW302" s="12" t="s">
        <v>33</v>
      </c>
      <c r="AX302" s="12" t="s">
        <v>70</v>
      </c>
      <c r="AY302" s="232" t="s">
        <v>361</v>
      </c>
    </row>
    <row r="303" spans="2:65" s="13" customFormat="1" ht="13.5">
      <c r="B303" s="233"/>
      <c r="C303" s="234"/>
      <c r="D303" s="219" t="s">
        <v>371</v>
      </c>
      <c r="E303" s="245" t="s">
        <v>21</v>
      </c>
      <c r="F303" s="246" t="s">
        <v>4154</v>
      </c>
      <c r="G303" s="234"/>
      <c r="H303" s="247">
        <v>2.4</v>
      </c>
      <c r="I303" s="239"/>
      <c r="J303" s="234"/>
      <c r="K303" s="234"/>
      <c r="L303" s="240"/>
      <c r="M303" s="241"/>
      <c r="N303" s="242"/>
      <c r="O303" s="242"/>
      <c r="P303" s="242"/>
      <c r="Q303" s="242"/>
      <c r="R303" s="242"/>
      <c r="S303" s="242"/>
      <c r="T303" s="243"/>
      <c r="AT303" s="244" t="s">
        <v>371</v>
      </c>
      <c r="AU303" s="244" t="s">
        <v>79</v>
      </c>
      <c r="AV303" s="13" t="s">
        <v>79</v>
      </c>
      <c r="AW303" s="13" t="s">
        <v>33</v>
      </c>
      <c r="AX303" s="13" t="s">
        <v>70</v>
      </c>
      <c r="AY303" s="244" t="s">
        <v>361</v>
      </c>
    </row>
    <row r="304" spans="2:65" s="15" customFormat="1" ht="13.5">
      <c r="B304" s="262"/>
      <c r="C304" s="263"/>
      <c r="D304" s="219" t="s">
        <v>371</v>
      </c>
      <c r="E304" s="264" t="s">
        <v>284</v>
      </c>
      <c r="F304" s="265" t="s">
        <v>866</v>
      </c>
      <c r="G304" s="263"/>
      <c r="H304" s="266">
        <v>2.4</v>
      </c>
      <c r="I304" s="267"/>
      <c r="J304" s="263"/>
      <c r="K304" s="263"/>
      <c r="L304" s="268"/>
      <c r="M304" s="269"/>
      <c r="N304" s="270"/>
      <c r="O304" s="270"/>
      <c r="P304" s="270"/>
      <c r="Q304" s="270"/>
      <c r="R304" s="270"/>
      <c r="S304" s="270"/>
      <c r="T304" s="271"/>
      <c r="AT304" s="272" t="s">
        <v>371</v>
      </c>
      <c r="AU304" s="272" t="s">
        <v>79</v>
      </c>
      <c r="AV304" s="15" t="s">
        <v>87</v>
      </c>
      <c r="AW304" s="15" t="s">
        <v>33</v>
      </c>
      <c r="AX304" s="15" t="s">
        <v>70</v>
      </c>
      <c r="AY304" s="272" t="s">
        <v>361</v>
      </c>
    </row>
    <row r="305" spans="2:65" s="12" customFormat="1" ht="13.5">
      <c r="B305" s="222"/>
      <c r="C305" s="223"/>
      <c r="D305" s="219" t="s">
        <v>371</v>
      </c>
      <c r="E305" s="224" t="s">
        <v>21</v>
      </c>
      <c r="F305" s="225" t="s">
        <v>967</v>
      </c>
      <c r="G305" s="223"/>
      <c r="H305" s="226" t="s">
        <v>21</v>
      </c>
      <c r="I305" s="227"/>
      <c r="J305" s="223"/>
      <c r="K305" s="223"/>
      <c r="L305" s="228"/>
      <c r="M305" s="229"/>
      <c r="N305" s="230"/>
      <c r="O305" s="230"/>
      <c r="P305" s="230"/>
      <c r="Q305" s="230"/>
      <c r="R305" s="230"/>
      <c r="S305" s="230"/>
      <c r="T305" s="231"/>
      <c r="AT305" s="232" t="s">
        <v>371</v>
      </c>
      <c r="AU305" s="232" t="s">
        <v>79</v>
      </c>
      <c r="AV305" s="12" t="s">
        <v>77</v>
      </c>
      <c r="AW305" s="12" t="s">
        <v>33</v>
      </c>
      <c r="AX305" s="12" t="s">
        <v>70</v>
      </c>
      <c r="AY305" s="232" t="s">
        <v>361</v>
      </c>
    </row>
    <row r="306" spans="2:65" s="13" customFormat="1" ht="13.5">
      <c r="B306" s="233"/>
      <c r="C306" s="234"/>
      <c r="D306" s="219" t="s">
        <v>371</v>
      </c>
      <c r="E306" s="245" t="s">
        <v>21</v>
      </c>
      <c r="F306" s="246" t="s">
        <v>4155</v>
      </c>
      <c r="G306" s="234"/>
      <c r="H306" s="247">
        <v>1</v>
      </c>
      <c r="I306" s="239"/>
      <c r="J306" s="234"/>
      <c r="K306" s="234"/>
      <c r="L306" s="240"/>
      <c r="M306" s="241"/>
      <c r="N306" s="242"/>
      <c r="O306" s="242"/>
      <c r="P306" s="242"/>
      <c r="Q306" s="242"/>
      <c r="R306" s="242"/>
      <c r="S306" s="242"/>
      <c r="T306" s="243"/>
      <c r="AT306" s="244" t="s">
        <v>371</v>
      </c>
      <c r="AU306" s="244" t="s">
        <v>79</v>
      </c>
      <c r="AV306" s="13" t="s">
        <v>79</v>
      </c>
      <c r="AW306" s="13" t="s">
        <v>33</v>
      </c>
      <c r="AX306" s="13" t="s">
        <v>70</v>
      </c>
      <c r="AY306" s="244" t="s">
        <v>361</v>
      </c>
    </row>
    <row r="307" spans="2:65" s="15" customFormat="1" ht="13.5">
      <c r="B307" s="262"/>
      <c r="C307" s="263"/>
      <c r="D307" s="219" t="s">
        <v>371</v>
      </c>
      <c r="E307" s="264" t="s">
        <v>286</v>
      </c>
      <c r="F307" s="265" t="s">
        <v>866</v>
      </c>
      <c r="G307" s="263"/>
      <c r="H307" s="266">
        <v>1</v>
      </c>
      <c r="I307" s="267"/>
      <c r="J307" s="263"/>
      <c r="K307" s="263"/>
      <c r="L307" s="268"/>
      <c r="M307" s="269"/>
      <c r="N307" s="270"/>
      <c r="O307" s="270"/>
      <c r="P307" s="270"/>
      <c r="Q307" s="270"/>
      <c r="R307" s="270"/>
      <c r="S307" s="270"/>
      <c r="T307" s="271"/>
      <c r="AT307" s="272" t="s">
        <v>371</v>
      </c>
      <c r="AU307" s="272" t="s">
        <v>79</v>
      </c>
      <c r="AV307" s="15" t="s">
        <v>87</v>
      </c>
      <c r="AW307" s="15" t="s">
        <v>33</v>
      </c>
      <c r="AX307" s="15" t="s">
        <v>70</v>
      </c>
      <c r="AY307" s="272" t="s">
        <v>361</v>
      </c>
    </row>
    <row r="308" spans="2:65" s="14" customFormat="1" ht="13.5">
      <c r="B308" s="248"/>
      <c r="C308" s="249"/>
      <c r="D308" s="235" t="s">
        <v>371</v>
      </c>
      <c r="E308" s="250" t="s">
        <v>21</v>
      </c>
      <c r="F308" s="251" t="s">
        <v>392</v>
      </c>
      <c r="G308" s="249"/>
      <c r="H308" s="252">
        <v>19.88</v>
      </c>
      <c r="I308" s="253"/>
      <c r="J308" s="249"/>
      <c r="K308" s="249"/>
      <c r="L308" s="254"/>
      <c r="M308" s="255"/>
      <c r="N308" s="256"/>
      <c r="O308" s="256"/>
      <c r="P308" s="256"/>
      <c r="Q308" s="256"/>
      <c r="R308" s="256"/>
      <c r="S308" s="256"/>
      <c r="T308" s="257"/>
      <c r="AT308" s="258" t="s">
        <v>371</v>
      </c>
      <c r="AU308" s="258" t="s">
        <v>79</v>
      </c>
      <c r="AV308" s="14" t="s">
        <v>147</v>
      </c>
      <c r="AW308" s="14" t="s">
        <v>33</v>
      </c>
      <c r="AX308" s="14" t="s">
        <v>77</v>
      </c>
      <c r="AY308" s="258" t="s">
        <v>361</v>
      </c>
    </row>
    <row r="309" spans="2:65" s="1" customFormat="1" ht="22.5" customHeight="1">
      <c r="B309" s="42"/>
      <c r="C309" s="273" t="s">
        <v>682</v>
      </c>
      <c r="D309" s="273" t="s">
        <v>952</v>
      </c>
      <c r="E309" s="274" t="s">
        <v>970</v>
      </c>
      <c r="F309" s="275" t="s">
        <v>4156</v>
      </c>
      <c r="G309" s="276" t="s">
        <v>685</v>
      </c>
      <c r="H309" s="277">
        <v>12.6</v>
      </c>
      <c r="I309" s="278"/>
      <c r="J309" s="279">
        <f>ROUND(I309*H309,2)</f>
        <v>0</v>
      </c>
      <c r="K309" s="275" t="s">
        <v>367</v>
      </c>
      <c r="L309" s="280"/>
      <c r="M309" s="281" t="s">
        <v>21</v>
      </c>
      <c r="N309" s="282" t="s">
        <v>41</v>
      </c>
      <c r="O309" s="43"/>
      <c r="P309" s="216">
        <f>O309*H309</f>
        <v>0</v>
      </c>
      <c r="Q309" s="216">
        <v>4.0000000000000003E-5</v>
      </c>
      <c r="R309" s="216">
        <f>Q309*H309</f>
        <v>5.04E-4</v>
      </c>
      <c r="S309" s="216">
        <v>0</v>
      </c>
      <c r="T309" s="217">
        <f>S309*H309</f>
        <v>0</v>
      </c>
      <c r="AR309" s="25" t="s">
        <v>417</v>
      </c>
      <c r="AT309" s="25" t="s">
        <v>952</v>
      </c>
      <c r="AU309" s="25" t="s">
        <v>79</v>
      </c>
      <c r="AY309" s="25" t="s">
        <v>361</v>
      </c>
      <c r="BE309" s="218">
        <f>IF(N309="základní",J309,0)</f>
        <v>0</v>
      </c>
      <c r="BF309" s="218">
        <f>IF(N309="snížená",J309,0)</f>
        <v>0</v>
      </c>
      <c r="BG309" s="218">
        <f>IF(N309="zákl. přenesená",J309,0)</f>
        <v>0</v>
      </c>
      <c r="BH309" s="218">
        <f>IF(N309="sníž. přenesená",J309,0)</f>
        <v>0</v>
      </c>
      <c r="BI309" s="218">
        <f>IF(N309="nulová",J309,0)</f>
        <v>0</v>
      </c>
      <c r="BJ309" s="25" t="s">
        <v>77</v>
      </c>
      <c r="BK309" s="218">
        <f>ROUND(I309*H309,2)</f>
        <v>0</v>
      </c>
      <c r="BL309" s="25" t="s">
        <v>147</v>
      </c>
      <c r="BM309" s="25" t="s">
        <v>4157</v>
      </c>
    </row>
    <row r="310" spans="2:65" s="1" customFormat="1" ht="13.5">
      <c r="B310" s="42"/>
      <c r="C310" s="64"/>
      <c r="D310" s="219" t="s">
        <v>369</v>
      </c>
      <c r="E310" s="64"/>
      <c r="F310" s="220" t="s">
        <v>973</v>
      </c>
      <c r="G310" s="64"/>
      <c r="H310" s="64"/>
      <c r="I310" s="175"/>
      <c r="J310" s="64"/>
      <c r="K310" s="64"/>
      <c r="L310" s="62"/>
      <c r="M310" s="221"/>
      <c r="N310" s="43"/>
      <c r="O310" s="43"/>
      <c r="P310" s="43"/>
      <c r="Q310" s="43"/>
      <c r="R310" s="43"/>
      <c r="S310" s="43"/>
      <c r="T310" s="79"/>
      <c r="AT310" s="25" t="s">
        <v>369</v>
      </c>
      <c r="AU310" s="25" t="s">
        <v>79</v>
      </c>
    </row>
    <row r="311" spans="2:65" s="1" customFormat="1" ht="27">
      <c r="B311" s="42"/>
      <c r="C311" s="64"/>
      <c r="D311" s="219" t="s">
        <v>974</v>
      </c>
      <c r="E311" s="64"/>
      <c r="F311" s="283" t="s">
        <v>975</v>
      </c>
      <c r="G311" s="64"/>
      <c r="H311" s="64"/>
      <c r="I311" s="175"/>
      <c r="J311" s="64"/>
      <c r="K311" s="64"/>
      <c r="L311" s="62"/>
      <c r="M311" s="221"/>
      <c r="N311" s="43"/>
      <c r="O311" s="43"/>
      <c r="P311" s="43"/>
      <c r="Q311" s="43"/>
      <c r="R311" s="43"/>
      <c r="S311" s="43"/>
      <c r="T311" s="79"/>
      <c r="AT311" s="25" t="s">
        <v>974</v>
      </c>
      <c r="AU311" s="25" t="s">
        <v>79</v>
      </c>
    </row>
    <row r="312" spans="2:65" s="13" customFormat="1" ht="13.5">
      <c r="B312" s="233"/>
      <c r="C312" s="234"/>
      <c r="D312" s="219" t="s">
        <v>371</v>
      </c>
      <c r="E312" s="245" t="s">
        <v>21</v>
      </c>
      <c r="F312" s="246" t="s">
        <v>280</v>
      </c>
      <c r="G312" s="234"/>
      <c r="H312" s="247">
        <v>12</v>
      </c>
      <c r="I312" s="239"/>
      <c r="J312" s="234"/>
      <c r="K312" s="234"/>
      <c r="L312" s="240"/>
      <c r="M312" s="241"/>
      <c r="N312" s="242"/>
      <c r="O312" s="242"/>
      <c r="P312" s="242"/>
      <c r="Q312" s="242"/>
      <c r="R312" s="242"/>
      <c r="S312" s="242"/>
      <c r="T312" s="243"/>
      <c r="AT312" s="244" t="s">
        <v>371</v>
      </c>
      <c r="AU312" s="244" t="s">
        <v>79</v>
      </c>
      <c r="AV312" s="13" t="s">
        <v>79</v>
      </c>
      <c r="AW312" s="13" t="s">
        <v>33</v>
      </c>
      <c r="AX312" s="13" t="s">
        <v>77</v>
      </c>
      <c r="AY312" s="244" t="s">
        <v>361</v>
      </c>
    </row>
    <row r="313" spans="2:65" s="13" customFormat="1" ht="13.5">
      <c r="B313" s="233"/>
      <c r="C313" s="234"/>
      <c r="D313" s="235" t="s">
        <v>371</v>
      </c>
      <c r="E313" s="234"/>
      <c r="F313" s="237" t="s">
        <v>4158</v>
      </c>
      <c r="G313" s="234"/>
      <c r="H313" s="238">
        <v>12.6</v>
      </c>
      <c r="I313" s="239"/>
      <c r="J313" s="234"/>
      <c r="K313" s="234"/>
      <c r="L313" s="240"/>
      <c r="M313" s="241"/>
      <c r="N313" s="242"/>
      <c r="O313" s="242"/>
      <c r="P313" s="242"/>
      <c r="Q313" s="242"/>
      <c r="R313" s="242"/>
      <c r="S313" s="242"/>
      <c r="T313" s="243"/>
      <c r="AT313" s="244" t="s">
        <v>371</v>
      </c>
      <c r="AU313" s="244" t="s">
        <v>79</v>
      </c>
      <c r="AV313" s="13" t="s">
        <v>79</v>
      </c>
      <c r="AW313" s="13" t="s">
        <v>6</v>
      </c>
      <c r="AX313" s="13" t="s">
        <v>77</v>
      </c>
      <c r="AY313" s="244" t="s">
        <v>361</v>
      </c>
    </row>
    <row r="314" spans="2:65" s="1" customFormat="1" ht="22.5" customHeight="1">
      <c r="B314" s="42"/>
      <c r="C314" s="273" t="s">
        <v>690</v>
      </c>
      <c r="D314" s="273" t="s">
        <v>952</v>
      </c>
      <c r="E314" s="274" t="s">
        <v>978</v>
      </c>
      <c r="F314" s="275" t="s">
        <v>979</v>
      </c>
      <c r="G314" s="276" t="s">
        <v>685</v>
      </c>
      <c r="H314" s="277">
        <v>4.7039999999999997</v>
      </c>
      <c r="I314" s="278"/>
      <c r="J314" s="279">
        <f>ROUND(I314*H314,2)</f>
        <v>0</v>
      </c>
      <c r="K314" s="275" t="s">
        <v>21</v>
      </c>
      <c r="L314" s="280"/>
      <c r="M314" s="281" t="s">
        <v>21</v>
      </c>
      <c r="N314" s="282" t="s">
        <v>41</v>
      </c>
      <c r="O314" s="43"/>
      <c r="P314" s="216">
        <f>O314*H314</f>
        <v>0</v>
      </c>
      <c r="Q314" s="216">
        <v>4.0000000000000003E-5</v>
      </c>
      <c r="R314" s="216">
        <f>Q314*H314</f>
        <v>1.8816000000000001E-4</v>
      </c>
      <c r="S314" s="216">
        <v>0</v>
      </c>
      <c r="T314" s="217">
        <f>S314*H314</f>
        <v>0</v>
      </c>
      <c r="AR314" s="25" t="s">
        <v>417</v>
      </c>
      <c r="AT314" s="25" t="s">
        <v>952</v>
      </c>
      <c r="AU314" s="25" t="s">
        <v>79</v>
      </c>
      <c r="AY314" s="25" t="s">
        <v>361</v>
      </c>
      <c r="BE314" s="218">
        <f>IF(N314="základní",J314,0)</f>
        <v>0</v>
      </c>
      <c r="BF314" s="218">
        <f>IF(N314="snížená",J314,0)</f>
        <v>0</v>
      </c>
      <c r="BG314" s="218">
        <f>IF(N314="zákl. přenesená",J314,0)</f>
        <v>0</v>
      </c>
      <c r="BH314" s="218">
        <f>IF(N314="sníž. přenesená",J314,0)</f>
        <v>0</v>
      </c>
      <c r="BI314" s="218">
        <f>IF(N314="nulová",J314,0)</f>
        <v>0</v>
      </c>
      <c r="BJ314" s="25" t="s">
        <v>77</v>
      </c>
      <c r="BK314" s="218">
        <f>ROUND(I314*H314,2)</f>
        <v>0</v>
      </c>
      <c r="BL314" s="25" t="s">
        <v>147</v>
      </c>
      <c r="BM314" s="25" t="s">
        <v>4159</v>
      </c>
    </row>
    <row r="315" spans="2:65" s="1" customFormat="1" ht="13.5">
      <c r="B315" s="42"/>
      <c r="C315" s="64"/>
      <c r="D315" s="219" t="s">
        <v>369</v>
      </c>
      <c r="E315" s="64"/>
      <c r="F315" s="220" t="s">
        <v>979</v>
      </c>
      <c r="G315" s="64"/>
      <c r="H315" s="64"/>
      <c r="I315" s="175"/>
      <c r="J315" s="64"/>
      <c r="K315" s="64"/>
      <c r="L315" s="62"/>
      <c r="M315" s="221"/>
      <c r="N315" s="43"/>
      <c r="O315" s="43"/>
      <c r="P315" s="43"/>
      <c r="Q315" s="43"/>
      <c r="R315" s="43"/>
      <c r="S315" s="43"/>
      <c r="T315" s="79"/>
      <c r="AT315" s="25" t="s">
        <v>369</v>
      </c>
      <c r="AU315" s="25" t="s">
        <v>79</v>
      </c>
    </row>
    <row r="316" spans="2:65" s="13" customFormat="1" ht="13.5">
      <c r="B316" s="233"/>
      <c r="C316" s="234"/>
      <c r="D316" s="219" t="s">
        <v>371</v>
      </c>
      <c r="E316" s="245" t="s">
        <v>21</v>
      </c>
      <c r="F316" s="246" t="s">
        <v>282</v>
      </c>
      <c r="G316" s="234"/>
      <c r="H316" s="247">
        <v>4.4800000000000004</v>
      </c>
      <c r="I316" s="239"/>
      <c r="J316" s="234"/>
      <c r="K316" s="234"/>
      <c r="L316" s="240"/>
      <c r="M316" s="241"/>
      <c r="N316" s="242"/>
      <c r="O316" s="242"/>
      <c r="P316" s="242"/>
      <c r="Q316" s="242"/>
      <c r="R316" s="242"/>
      <c r="S316" s="242"/>
      <c r="T316" s="243"/>
      <c r="AT316" s="244" t="s">
        <v>371</v>
      </c>
      <c r="AU316" s="244" t="s">
        <v>79</v>
      </c>
      <c r="AV316" s="13" t="s">
        <v>79</v>
      </c>
      <c r="AW316" s="13" t="s">
        <v>33</v>
      </c>
      <c r="AX316" s="13" t="s">
        <v>77</v>
      </c>
      <c r="AY316" s="244" t="s">
        <v>361</v>
      </c>
    </row>
    <row r="317" spans="2:65" s="13" customFormat="1" ht="13.5">
      <c r="B317" s="233"/>
      <c r="C317" s="234"/>
      <c r="D317" s="235" t="s">
        <v>371</v>
      </c>
      <c r="E317" s="234"/>
      <c r="F317" s="237" t="s">
        <v>4160</v>
      </c>
      <c r="G317" s="234"/>
      <c r="H317" s="238">
        <v>4.7039999999999997</v>
      </c>
      <c r="I317" s="239"/>
      <c r="J317" s="234"/>
      <c r="K317" s="234"/>
      <c r="L317" s="240"/>
      <c r="M317" s="241"/>
      <c r="N317" s="242"/>
      <c r="O317" s="242"/>
      <c r="P317" s="242"/>
      <c r="Q317" s="242"/>
      <c r="R317" s="242"/>
      <c r="S317" s="242"/>
      <c r="T317" s="243"/>
      <c r="AT317" s="244" t="s">
        <v>371</v>
      </c>
      <c r="AU317" s="244" t="s">
        <v>79</v>
      </c>
      <c r="AV317" s="13" t="s">
        <v>79</v>
      </c>
      <c r="AW317" s="13" t="s">
        <v>6</v>
      </c>
      <c r="AX317" s="13" t="s">
        <v>77</v>
      </c>
      <c r="AY317" s="244" t="s">
        <v>361</v>
      </c>
    </row>
    <row r="318" spans="2:65" s="1" customFormat="1" ht="22.5" customHeight="1">
      <c r="B318" s="42"/>
      <c r="C318" s="273" t="s">
        <v>697</v>
      </c>
      <c r="D318" s="273" t="s">
        <v>952</v>
      </c>
      <c r="E318" s="274" t="s">
        <v>983</v>
      </c>
      <c r="F318" s="275" t="s">
        <v>4161</v>
      </c>
      <c r="G318" s="276" t="s">
        <v>685</v>
      </c>
      <c r="H318" s="277">
        <v>2.52</v>
      </c>
      <c r="I318" s="278"/>
      <c r="J318" s="279">
        <f>ROUND(I318*H318,2)</f>
        <v>0</v>
      </c>
      <c r="K318" s="275" t="s">
        <v>367</v>
      </c>
      <c r="L318" s="280"/>
      <c r="M318" s="281" t="s">
        <v>21</v>
      </c>
      <c r="N318" s="282" t="s">
        <v>41</v>
      </c>
      <c r="O318" s="43"/>
      <c r="P318" s="216">
        <f>O318*H318</f>
        <v>0</v>
      </c>
      <c r="Q318" s="216">
        <v>2.0000000000000001E-4</v>
      </c>
      <c r="R318" s="216">
        <f>Q318*H318</f>
        <v>5.04E-4</v>
      </c>
      <c r="S318" s="216">
        <v>0</v>
      </c>
      <c r="T318" s="217">
        <f>S318*H318</f>
        <v>0</v>
      </c>
      <c r="AR318" s="25" t="s">
        <v>417</v>
      </c>
      <c r="AT318" s="25" t="s">
        <v>952</v>
      </c>
      <c r="AU318" s="25" t="s">
        <v>79</v>
      </c>
      <c r="AY318" s="25" t="s">
        <v>361</v>
      </c>
      <c r="BE318" s="218">
        <f>IF(N318="základní",J318,0)</f>
        <v>0</v>
      </c>
      <c r="BF318" s="218">
        <f>IF(N318="snížená",J318,0)</f>
        <v>0</v>
      </c>
      <c r="BG318" s="218">
        <f>IF(N318="zákl. přenesená",J318,0)</f>
        <v>0</v>
      </c>
      <c r="BH318" s="218">
        <f>IF(N318="sníž. přenesená",J318,0)</f>
        <v>0</v>
      </c>
      <c r="BI318" s="218">
        <f>IF(N318="nulová",J318,0)</f>
        <v>0</v>
      </c>
      <c r="BJ318" s="25" t="s">
        <v>77</v>
      </c>
      <c r="BK318" s="218">
        <f>ROUND(I318*H318,2)</f>
        <v>0</v>
      </c>
      <c r="BL318" s="25" t="s">
        <v>147</v>
      </c>
      <c r="BM318" s="25" t="s">
        <v>4162</v>
      </c>
    </row>
    <row r="319" spans="2:65" s="1" customFormat="1" ht="13.5">
      <c r="B319" s="42"/>
      <c r="C319" s="64"/>
      <c r="D319" s="219" t="s">
        <v>369</v>
      </c>
      <c r="E319" s="64"/>
      <c r="F319" s="220" t="s">
        <v>986</v>
      </c>
      <c r="G319" s="64"/>
      <c r="H319" s="64"/>
      <c r="I319" s="175"/>
      <c r="J319" s="64"/>
      <c r="K319" s="64"/>
      <c r="L319" s="62"/>
      <c r="M319" s="221"/>
      <c r="N319" s="43"/>
      <c r="O319" s="43"/>
      <c r="P319" s="43"/>
      <c r="Q319" s="43"/>
      <c r="R319" s="43"/>
      <c r="S319" s="43"/>
      <c r="T319" s="79"/>
      <c r="AT319" s="25" t="s">
        <v>369</v>
      </c>
      <c r="AU319" s="25" t="s">
        <v>79</v>
      </c>
    </row>
    <row r="320" spans="2:65" s="13" customFormat="1" ht="13.5">
      <c r="B320" s="233"/>
      <c r="C320" s="234"/>
      <c r="D320" s="219" t="s">
        <v>371</v>
      </c>
      <c r="E320" s="245" t="s">
        <v>21</v>
      </c>
      <c r="F320" s="246" t="s">
        <v>284</v>
      </c>
      <c r="G320" s="234"/>
      <c r="H320" s="247">
        <v>2.4</v>
      </c>
      <c r="I320" s="239"/>
      <c r="J320" s="234"/>
      <c r="K320" s="234"/>
      <c r="L320" s="240"/>
      <c r="M320" s="241"/>
      <c r="N320" s="242"/>
      <c r="O320" s="242"/>
      <c r="P320" s="242"/>
      <c r="Q320" s="242"/>
      <c r="R320" s="242"/>
      <c r="S320" s="242"/>
      <c r="T320" s="243"/>
      <c r="AT320" s="244" t="s">
        <v>371</v>
      </c>
      <c r="AU320" s="244" t="s">
        <v>79</v>
      </c>
      <c r="AV320" s="13" t="s">
        <v>79</v>
      </c>
      <c r="AW320" s="13" t="s">
        <v>33</v>
      </c>
      <c r="AX320" s="13" t="s">
        <v>77</v>
      </c>
      <c r="AY320" s="244" t="s">
        <v>361</v>
      </c>
    </row>
    <row r="321" spans="2:65" s="13" customFormat="1" ht="13.5">
      <c r="B321" s="233"/>
      <c r="C321" s="234"/>
      <c r="D321" s="235" t="s">
        <v>371</v>
      </c>
      <c r="E321" s="234"/>
      <c r="F321" s="237" t="s">
        <v>4163</v>
      </c>
      <c r="G321" s="234"/>
      <c r="H321" s="238">
        <v>2.52</v>
      </c>
      <c r="I321" s="239"/>
      <c r="J321" s="234"/>
      <c r="K321" s="234"/>
      <c r="L321" s="240"/>
      <c r="M321" s="241"/>
      <c r="N321" s="242"/>
      <c r="O321" s="242"/>
      <c r="P321" s="242"/>
      <c r="Q321" s="242"/>
      <c r="R321" s="242"/>
      <c r="S321" s="242"/>
      <c r="T321" s="243"/>
      <c r="AT321" s="244" t="s">
        <v>371</v>
      </c>
      <c r="AU321" s="244" t="s">
        <v>79</v>
      </c>
      <c r="AV321" s="13" t="s">
        <v>79</v>
      </c>
      <c r="AW321" s="13" t="s">
        <v>6</v>
      </c>
      <c r="AX321" s="13" t="s">
        <v>77</v>
      </c>
      <c r="AY321" s="244" t="s">
        <v>361</v>
      </c>
    </row>
    <row r="322" spans="2:65" s="1" customFormat="1" ht="22.5" customHeight="1">
      <c r="B322" s="42"/>
      <c r="C322" s="273" t="s">
        <v>703</v>
      </c>
      <c r="D322" s="273" t="s">
        <v>952</v>
      </c>
      <c r="E322" s="274" t="s">
        <v>989</v>
      </c>
      <c r="F322" s="275" t="s">
        <v>990</v>
      </c>
      <c r="G322" s="276" t="s">
        <v>685</v>
      </c>
      <c r="H322" s="277">
        <v>1.05</v>
      </c>
      <c r="I322" s="278"/>
      <c r="J322" s="279">
        <f>ROUND(I322*H322,2)</f>
        <v>0</v>
      </c>
      <c r="K322" s="275" t="s">
        <v>21</v>
      </c>
      <c r="L322" s="280"/>
      <c r="M322" s="281" t="s">
        <v>21</v>
      </c>
      <c r="N322" s="282" t="s">
        <v>41</v>
      </c>
      <c r="O322" s="43"/>
      <c r="P322" s="216">
        <f>O322*H322</f>
        <v>0</v>
      </c>
      <c r="Q322" s="216">
        <v>2.0000000000000001E-4</v>
      </c>
      <c r="R322" s="216">
        <f>Q322*H322</f>
        <v>2.1000000000000001E-4</v>
      </c>
      <c r="S322" s="216">
        <v>0</v>
      </c>
      <c r="T322" s="217">
        <f>S322*H322</f>
        <v>0</v>
      </c>
      <c r="AR322" s="25" t="s">
        <v>417</v>
      </c>
      <c r="AT322" s="25" t="s">
        <v>952</v>
      </c>
      <c r="AU322" s="25" t="s">
        <v>79</v>
      </c>
      <c r="AY322" s="25" t="s">
        <v>361</v>
      </c>
      <c r="BE322" s="218">
        <f>IF(N322="základní",J322,0)</f>
        <v>0</v>
      </c>
      <c r="BF322" s="218">
        <f>IF(N322="snížená",J322,0)</f>
        <v>0</v>
      </c>
      <c r="BG322" s="218">
        <f>IF(N322="zákl. přenesená",J322,0)</f>
        <v>0</v>
      </c>
      <c r="BH322" s="218">
        <f>IF(N322="sníž. přenesená",J322,0)</f>
        <v>0</v>
      </c>
      <c r="BI322" s="218">
        <f>IF(N322="nulová",J322,0)</f>
        <v>0</v>
      </c>
      <c r="BJ322" s="25" t="s">
        <v>77</v>
      </c>
      <c r="BK322" s="218">
        <f>ROUND(I322*H322,2)</f>
        <v>0</v>
      </c>
      <c r="BL322" s="25" t="s">
        <v>147</v>
      </c>
      <c r="BM322" s="25" t="s">
        <v>4164</v>
      </c>
    </row>
    <row r="323" spans="2:65" s="1" customFormat="1" ht="13.5">
      <c r="B323" s="42"/>
      <c r="C323" s="64"/>
      <c r="D323" s="219" t="s">
        <v>369</v>
      </c>
      <c r="E323" s="64"/>
      <c r="F323" s="220" t="s">
        <v>990</v>
      </c>
      <c r="G323" s="64"/>
      <c r="H323" s="64"/>
      <c r="I323" s="175"/>
      <c r="J323" s="64"/>
      <c r="K323" s="64"/>
      <c r="L323" s="62"/>
      <c r="M323" s="221"/>
      <c r="N323" s="43"/>
      <c r="O323" s="43"/>
      <c r="P323" s="43"/>
      <c r="Q323" s="43"/>
      <c r="R323" s="43"/>
      <c r="S323" s="43"/>
      <c r="T323" s="79"/>
      <c r="AT323" s="25" t="s">
        <v>369</v>
      </c>
      <c r="AU323" s="25" t="s">
        <v>79</v>
      </c>
    </row>
    <row r="324" spans="2:65" s="13" customFormat="1" ht="13.5">
      <c r="B324" s="233"/>
      <c r="C324" s="234"/>
      <c r="D324" s="219" t="s">
        <v>371</v>
      </c>
      <c r="E324" s="245" t="s">
        <v>21</v>
      </c>
      <c r="F324" s="246" t="s">
        <v>286</v>
      </c>
      <c r="G324" s="234"/>
      <c r="H324" s="247">
        <v>1</v>
      </c>
      <c r="I324" s="239"/>
      <c r="J324" s="234"/>
      <c r="K324" s="234"/>
      <c r="L324" s="240"/>
      <c r="M324" s="241"/>
      <c r="N324" s="242"/>
      <c r="O324" s="242"/>
      <c r="P324" s="242"/>
      <c r="Q324" s="242"/>
      <c r="R324" s="242"/>
      <c r="S324" s="242"/>
      <c r="T324" s="243"/>
      <c r="AT324" s="244" t="s">
        <v>371</v>
      </c>
      <c r="AU324" s="244" t="s">
        <v>79</v>
      </c>
      <c r="AV324" s="13" t="s">
        <v>79</v>
      </c>
      <c r="AW324" s="13" t="s">
        <v>33</v>
      </c>
      <c r="AX324" s="13" t="s">
        <v>77</v>
      </c>
      <c r="AY324" s="244" t="s">
        <v>361</v>
      </c>
    </row>
    <row r="325" spans="2:65" s="13" customFormat="1" ht="13.5">
      <c r="B325" s="233"/>
      <c r="C325" s="234"/>
      <c r="D325" s="235" t="s">
        <v>371</v>
      </c>
      <c r="E325" s="234"/>
      <c r="F325" s="237" t="s">
        <v>4165</v>
      </c>
      <c r="G325" s="234"/>
      <c r="H325" s="238">
        <v>1.05</v>
      </c>
      <c r="I325" s="239"/>
      <c r="J325" s="234"/>
      <c r="K325" s="234"/>
      <c r="L325" s="240"/>
      <c r="M325" s="241"/>
      <c r="N325" s="242"/>
      <c r="O325" s="242"/>
      <c r="P325" s="242"/>
      <c r="Q325" s="242"/>
      <c r="R325" s="242"/>
      <c r="S325" s="242"/>
      <c r="T325" s="243"/>
      <c r="AT325" s="244" t="s">
        <v>371</v>
      </c>
      <c r="AU325" s="244" t="s">
        <v>79</v>
      </c>
      <c r="AV325" s="13" t="s">
        <v>79</v>
      </c>
      <c r="AW325" s="13" t="s">
        <v>6</v>
      </c>
      <c r="AX325" s="13" t="s">
        <v>77</v>
      </c>
      <c r="AY325" s="244" t="s">
        <v>361</v>
      </c>
    </row>
    <row r="326" spans="2:65" s="1" customFormat="1" ht="22.5" customHeight="1">
      <c r="B326" s="42"/>
      <c r="C326" s="207" t="s">
        <v>710</v>
      </c>
      <c r="D326" s="207" t="s">
        <v>363</v>
      </c>
      <c r="E326" s="208" t="s">
        <v>994</v>
      </c>
      <c r="F326" s="209" t="s">
        <v>995</v>
      </c>
      <c r="G326" s="210" t="s">
        <v>459</v>
      </c>
      <c r="H326" s="211">
        <v>86.942999999999998</v>
      </c>
      <c r="I326" s="212"/>
      <c r="J326" s="213">
        <f>ROUND(I326*H326,2)</f>
        <v>0</v>
      </c>
      <c r="K326" s="209" t="s">
        <v>367</v>
      </c>
      <c r="L326" s="62"/>
      <c r="M326" s="214" t="s">
        <v>21</v>
      </c>
      <c r="N326" s="215" t="s">
        <v>41</v>
      </c>
      <c r="O326" s="43"/>
      <c r="P326" s="216">
        <f>O326*H326</f>
        <v>0</v>
      </c>
      <c r="Q326" s="216">
        <v>2.3099999999999999E-2</v>
      </c>
      <c r="R326" s="216">
        <f>Q326*H326</f>
        <v>2.0083832999999998</v>
      </c>
      <c r="S326" s="216">
        <v>0</v>
      </c>
      <c r="T326" s="217">
        <f>S326*H326</f>
        <v>0</v>
      </c>
      <c r="AR326" s="25" t="s">
        <v>147</v>
      </c>
      <c r="AT326" s="25" t="s">
        <v>363</v>
      </c>
      <c r="AU326" s="25" t="s">
        <v>79</v>
      </c>
      <c r="AY326" s="25" t="s">
        <v>361</v>
      </c>
      <c r="BE326" s="218">
        <f>IF(N326="základní",J326,0)</f>
        <v>0</v>
      </c>
      <c r="BF326" s="218">
        <f>IF(N326="snížená",J326,0)</f>
        <v>0</v>
      </c>
      <c r="BG326" s="218">
        <f>IF(N326="zákl. přenesená",J326,0)</f>
        <v>0</v>
      </c>
      <c r="BH326" s="218">
        <f>IF(N326="sníž. přenesená",J326,0)</f>
        <v>0</v>
      </c>
      <c r="BI326" s="218">
        <f>IF(N326="nulová",J326,0)</f>
        <v>0</v>
      </c>
      <c r="BJ326" s="25" t="s">
        <v>77</v>
      </c>
      <c r="BK326" s="218">
        <f>ROUND(I326*H326,2)</f>
        <v>0</v>
      </c>
      <c r="BL326" s="25" t="s">
        <v>147</v>
      </c>
      <c r="BM326" s="25" t="s">
        <v>4166</v>
      </c>
    </row>
    <row r="327" spans="2:65" s="1" customFormat="1" ht="27">
      <c r="B327" s="42"/>
      <c r="C327" s="64"/>
      <c r="D327" s="219" t="s">
        <v>369</v>
      </c>
      <c r="E327" s="64"/>
      <c r="F327" s="220" t="s">
        <v>997</v>
      </c>
      <c r="G327" s="64"/>
      <c r="H327" s="64"/>
      <c r="I327" s="175"/>
      <c r="J327" s="64"/>
      <c r="K327" s="64"/>
      <c r="L327" s="62"/>
      <c r="M327" s="221"/>
      <c r="N327" s="43"/>
      <c r="O327" s="43"/>
      <c r="P327" s="43"/>
      <c r="Q327" s="43"/>
      <c r="R327" s="43"/>
      <c r="S327" s="43"/>
      <c r="T327" s="79"/>
      <c r="AT327" s="25" t="s">
        <v>369</v>
      </c>
      <c r="AU327" s="25" t="s">
        <v>79</v>
      </c>
    </row>
    <row r="328" spans="2:65" s="12" customFormat="1" ht="13.5">
      <c r="B328" s="222"/>
      <c r="C328" s="223"/>
      <c r="D328" s="219" t="s">
        <v>371</v>
      </c>
      <c r="E328" s="224" t="s">
        <v>21</v>
      </c>
      <c r="F328" s="225" t="s">
        <v>4167</v>
      </c>
      <c r="G328" s="223"/>
      <c r="H328" s="226" t="s">
        <v>21</v>
      </c>
      <c r="I328" s="227"/>
      <c r="J328" s="223"/>
      <c r="K328" s="223"/>
      <c r="L328" s="228"/>
      <c r="M328" s="229"/>
      <c r="N328" s="230"/>
      <c r="O328" s="230"/>
      <c r="P328" s="230"/>
      <c r="Q328" s="230"/>
      <c r="R328" s="230"/>
      <c r="S328" s="230"/>
      <c r="T328" s="231"/>
      <c r="AT328" s="232" t="s">
        <v>371</v>
      </c>
      <c r="AU328" s="232" t="s">
        <v>79</v>
      </c>
      <c r="AV328" s="12" t="s">
        <v>77</v>
      </c>
      <c r="AW328" s="12" t="s">
        <v>33</v>
      </c>
      <c r="AX328" s="12" t="s">
        <v>70</v>
      </c>
      <c r="AY328" s="232" t="s">
        <v>361</v>
      </c>
    </row>
    <row r="329" spans="2:65" s="12" customFormat="1" ht="13.5">
      <c r="B329" s="222"/>
      <c r="C329" s="223"/>
      <c r="D329" s="219" t="s">
        <v>371</v>
      </c>
      <c r="E329" s="224" t="s">
        <v>21</v>
      </c>
      <c r="F329" s="225" t="s">
        <v>4168</v>
      </c>
      <c r="G329" s="223"/>
      <c r="H329" s="226" t="s">
        <v>21</v>
      </c>
      <c r="I329" s="227"/>
      <c r="J329" s="223"/>
      <c r="K329" s="223"/>
      <c r="L329" s="228"/>
      <c r="M329" s="229"/>
      <c r="N329" s="230"/>
      <c r="O329" s="230"/>
      <c r="P329" s="230"/>
      <c r="Q329" s="230"/>
      <c r="R329" s="230"/>
      <c r="S329" s="230"/>
      <c r="T329" s="231"/>
      <c r="AT329" s="232" t="s">
        <v>371</v>
      </c>
      <c r="AU329" s="232" t="s">
        <v>79</v>
      </c>
      <c r="AV329" s="12" t="s">
        <v>77</v>
      </c>
      <c r="AW329" s="12" t="s">
        <v>33</v>
      </c>
      <c r="AX329" s="12" t="s">
        <v>70</v>
      </c>
      <c r="AY329" s="232" t="s">
        <v>361</v>
      </c>
    </row>
    <row r="330" spans="2:65" s="13" customFormat="1" ht="13.5">
      <c r="B330" s="233"/>
      <c r="C330" s="234"/>
      <c r="D330" s="219" t="s">
        <v>371</v>
      </c>
      <c r="E330" s="245" t="s">
        <v>21</v>
      </c>
      <c r="F330" s="246" t="s">
        <v>4169</v>
      </c>
      <c r="G330" s="234"/>
      <c r="H330" s="247">
        <v>89.567999999999998</v>
      </c>
      <c r="I330" s="239"/>
      <c r="J330" s="234"/>
      <c r="K330" s="234"/>
      <c r="L330" s="240"/>
      <c r="M330" s="241"/>
      <c r="N330" s="242"/>
      <c r="O330" s="242"/>
      <c r="P330" s="242"/>
      <c r="Q330" s="242"/>
      <c r="R330" s="242"/>
      <c r="S330" s="242"/>
      <c r="T330" s="243"/>
      <c r="AT330" s="244" t="s">
        <v>371</v>
      </c>
      <c r="AU330" s="244" t="s">
        <v>79</v>
      </c>
      <c r="AV330" s="13" t="s">
        <v>79</v>
      </c>
      <c r="AW330" s="13" t="s">
        <v>33</v>
      </c>
      <c r="AX330" s="13" t="s">
        <v>70</v>
      </c>
      <c r="AY330" s="244" t="s">
        <v>361</v>
      </c>
    </row>
    <row r="331" spans="2:65" s="13" customFormat="1" ht="13.5">
      <c r="B331" s="233"/>
      <c r="C331" s="234"/>
      <c r="D331" s="219" t="s">
        <v>371</v>
      </c>
      <c r="E331" s="245" t="s">
        <v>21</v>
      </c>
      <c r="F331" s="246" t="s">
        <v>4170</v>
      </c>
      <c r="G331" s="234"/>
      <c r="H331" s="247">
        <v>-16.821999999999999</v>
      </c>
      <c r="I331" s="239"/>
      <c r="J331" s="234"/>
      <c r="K331" s="234"/>
      <c r="L331" s="240"/>
      <c r="M331" s="241"/>
      <c r="N331" s="242"/>
      <c r="O331" s="242"/>
      <c r="P331" s="242"/>
      <c r="Q331" s="242"/>
      <c r="R331" s="242"/>
      <c r="S331" s="242"/>
      <c r="T331" s="243"/>
      <c r="AT331" s="244" t="s">
        <v>371</v>
      </c>
      <c r="AU331" s="244" t="s">
        <v>79</v>
      </c>
      <c r="AV331" s="13" t="s">
        <v>79</v>
      </c>
      <c r="AW331" s="13" t="s">
        <v>33</v>
      </c>
      <c r="AX331" s="13" t="s">
        <v>70</v>
      </c>
      <c r="AY331" s="244" t="s">
        <v>361</v>
      </c>
    </row>
    <row r="332" spans="2:65" s="12" customFormat="1" ht="13.5">
      <c r="B332" s="222"/>
      <c r="C332" s="223"/>
      <c r="D332" s="219" t="s">
        <v>371</v>
      </c>
      <c r="E332" s="224" t="s">
        <v>21</v>
      </c>
      <c r="F332" s="225" t="s">
        <v>4171</v>
      </c>
      <c r="G332" s="223"/>
      <c r="H332" s="226" t="s">
        <v>21</v>
      </c>
      <c r="I332" s="227"/>
      <c r="J332" s="223"/>
      <c r="K332" s="223"/>
      <c r="L332" s="228"/>
      <c r="M332" s="229"/>
      <c r="N332" s="230"/>
      <c r="O332" s="230"/>
      <c r="P332" s="230"/>
      <c r="Q332" s="230"/>
      <c r="R332" s="230"/>
      <c r="S332" s="230"/>
      <c r="T332" s="231"/>
      <c r="AT332" s="232" t="s">
        <v>371</v>
      </c>
      <c r="AU332" s="232" t="s">
        <v>79</v>
      </c>
      <c r="AV332" s="12" t="s">
        <v>77</v>
      </c>
      <c r="AW332" s="12" t="s">
        <v>33</v>
      </c>
      <c r="AX332" s="12" t="s">
        <v>70</v>
      </c>
      <c r="AY332" s="232" t="s">
        <v>361</v>
      </c>
    </row>
    <row r="333" spans="2:65" s="13" customFormat="1" ht="13.5">
      <c r="B333" s="233"/>
      <c r="C333" s="234"/>
      <c r="D333" s="219" t="s">
        <v>371</v>
      </c>
      <c r="E333" s="245" t="s">
        <v>21</v>
      </c>
      <c r="F333" s="246" t="s">
        <v>4172</v>
      </c>
      <c r="G333" s="234"/>
      <c r="H333" s="247">
        <v>2.1869999999999998</v>
      </c>
      <c r="I333" s="239"/>
      <c r="J333" s="234"/>
      <c r="K333" s="234"/>
      <c r="L333" s="240"/>
      <c r="M333" s="241"/>
      <c r="N333" s="242"/>
      <c r="O333" s="242"/>
      <c r="P333" s="242"/>
      <c r="Q333" s="242"/>
      <c r="R333" s="242"/>
      <c r="S333" s="242"/>
      <c r="T333" s="243"/>
      <c r="AT333" s="244" t="s">
        <v>371</v>
      </c>
      <c r="AU333" s="244" t="s">
        <v>79</v>
      </c>
      <c r="AV333" s="13" t="s">
        <v>79</v>
      </c>
      <c r="AW333" s="13" t="s">
        <v>33</v>
      </c>
      <c r="AX333" s="13" t="s">
        <v>70</v>
      </c>
      <c r="AY333" s="244" t="s">
        <v>361</v>
      </c>
    </row>
    <row r="334" spans="2:65" s="15" customFormat="1" ht="13.5">
      <c r="B334" s="262"/>
      <c r="C334" s="263"/>
      <c r="D334" s="219" t="s">
        <v>371</v>
      </c>
      <c r="E334" s="264" t="s">
        <v>4026</v>
      </c>
      <c r="F334" s="265" t="s">
        <v>866</v>
      </c>
      <c r="G334" s="263"/>
      <c r="H334" s="266">
        <v>74.933000000000007</v>
      </c>
      <c r="I334" s="267"/>
      <c r="J334" s="263"/>
      <c r="K334" s="263"/>
      <c r="L334" s="268"/>
      <c r="M334" s="269"/>
      <c r="N334" s="270"/>
      <c r="O334" s="270"/>
      <c r="P334" s="270"/>
      <c r="Q334" s="270"/>
      <c r="R334" s="270"/>
      <c r="S334" s="270"/>
      <c r="T334" s="271"/>
      <c r="AT334" s="272" t="s">
        <v>371</v>
      </c>
      <c r="AU334" s="272" t="s">
        <v>79</v>
      </c>
      <c r="AV334" s="15" t="s">
        <v>87</v>
      </c>
      <c r="AW334" s="15" t="s">
        <v>33</v>
      </c>
      <c r="AX334" s="15" t="s">
        <v>70</v>
      </c>
      <c r="AY334" s="272" t="s">
        <v>361</v>
      </c>
    </row>
    <row r="335" spans="2:65" s="12" customFormat="1" ht="13.5">
      <c r="B335" s="222"/>
      <c r="C335" s="223"/>
      <c r="D335" s="219" t="s">
        <v>371</v>
      </c>
      <c r="E335" s="224" t="s">
        <v>21</v>
      </c>
      <c r="F335" s="225" t="s">
        <v>4173</v>
      </c>
      <c r="G335" s="223"/>
      <c r="H335" s="226" t="s">
        <v>21</v>
      </c>
      <c r="I335" s="227"/>
      <c r="J335" s="223"/>
      <c r="K335" s="223"/>
      <c r="L335" s="228"/>
      <c r="M335" s="229"/>
      <c r="N335" s="230"/>
      <c r="O335" s="230"/>
      <c r="P335" s="230"/>
      <c r="Q335" s="230"/>
      <c r="R335" s="230"/>
      <c r="S335" s="230"/>
      <c r="T335" s="231"/>
      <c r="AT335" s="232" t="s">
        <v>371</v>
      </c>
      <c r="AU335" s="232" t="s">
        <v>79</v>
      </c>
      <c r="AV335" s="12" t="s">
        <v>77</v>
      </c>
      <c r="AW335" s="12" t="s">
        <v>33</v>
      </c>
      <c r="AX335" s="12" t="s">
        <v>70</v>
      </c>
      <c r="AY335" s="232" t="s">
        <v>361</v>
      </c>
    </row>
    <row r="336" spans="2:65" s="13" customFormat="1" ht="13.5">
      <c r="B336" s="233"/>
      <c r="C336" s="234"/>
      <c r="D336" s="219" t="s">
        <v>371</v>
      </c>
      <c r="E336" s="245" t="s">
        <v>21</v>
      </c>
      <c r="F336" s="246" t="s">
        <v>4174</v>
      </c>
      <c r="G336" s="234"/>
      <c r="H336" s="247">
        <v>11.71</v>
      </c>
      <c r="I336" s="239"/>
      <c r="J336" s="234"/>
      <c r="K336" s="234"/>
      <c r="L336" s="240"/>
      <c r="M336" s="241"/>
      <c r="N336" s="242"/>
      <c r="O336" s="242"/>
      <c r="P336" s="242"/>
      <c r="Q336" s="242"/>
      <c r="R336" s="242"/>
      <c r="S336" s="242"/>
      <c r="T336" s="243"/>
      <c r="AT336" s="244" t="s">
        <v>371</v>
      </c>
      <c r="AU336" s="244" t="s">
        <v>79</v>
      </c>
      <c r="AV336" s="13" t="s">
        <v>79</v>
      </c>
      <c r="AW336" s="13" t="s">
        <v>33</v>
      </c>
      <c r="AX336" s="13" t="s">
        <v>70</v>
      </c>
      <c r="AY336" s="244" t="s">
        <v>361</v>
      </c>
    </row>
    <row r="337" spans="2:65" s="12" customFormat="1" ht="13.5">
      <c r="B337" s="222"/>
      <c r="C337" s="223"/>
      <c r="D337" s="219" t="s">
        <v>371</v>
      </c>
      <c r="E337" s="224" t="s">
        <v>21</v>
      </c>
      <c r="F337" s="225" t="s">
        <v>4175</v>
      </c>
      <c r="G337" s="223"/>
      <c r="H337" s="226" t="s">
        <v>21</v>
      </c>
      <c r="I337" s="227"/>
      <c r="J337" s="223"/>
      <c r="K337" s="223"/>
      <c r="L337" s="228"/>
      <c r="M337" s="229"/>
      <c r="N337" s="230"/>
      <c r="O337" s="230"/>
      <c r="P337" s="230"/>
      <c r="Q337" s="230"/>
      <c r="R337" s="230"/>
      <c r="S337" s="230"/>
      <c r="T337" s="231"/>
      <c r="AT337" s="232" t="s">
        <v>371</v>
      </c>
      <c r="AU337" s="232" t="s">
        <v>79</v>
      </c>
      <c r="AV337" s="12" t="s">
        <v>77</v>
      </c>
      <c r="AW337" s="12" t="s">
        <v>33</v>
      </c>
      <c r="AX337" s="12" t="s">
        <v>70</v>
      </c>
      <c r="AY337" s="232" t="s">
        <v>361</v>
      </c>
    </row>
    <row r="338" spans="2:65" s="13" customFormat="1" ht="13.5">
      <c r="B338" s="233"/>
      <c r="C338" s="234"/>
      <c r="D338" s="219" t="s">
        <v>371</v>
      </c>
      <c r="E338" s="245" t="s">
        <v>21</v>
      </c>
      <c r="F338" s="246" t="s">
        <v>4176</v>
      </c>
      <c r="G338" s="234"/>
      <c r="H338" s="247">
        <v>0.3</v>
      </c>
      <c r="I338" s="239"/>
      <c r="J338" s="234"/>
      <c r="K338" s="234"/>
      <c r="L338" s="240"/>
      <c r="M338" s="241"/>
      <c r="N338" s="242"/>
      <c r="O338" s="242"/>
      <c r="P338" s="242"/>
      <c r="Q338" s="242"/>
      <c r="R338" s="242"/>
      <c r="S338" s="242"/>
      <c r="T338" s="243"/>
      <c r="AT338" s="244" t="s">
        <v>371</v>
      </c>
      <c r="AU338" s="244" t="s">
        <v>79</v>
      </c>
      <c r="AV338" s="13" t="s">
        <v>79</v>
      </c>
      <c r="AW338" s="13" t="s">
        <v>33</v>
      </c>
      <c r="AX338" s="13" t="s">
        <v>70</v>
      </c>
      <c r="AY338" s="244" t="s">
        <v>361</v>
      </c>
    </row>
    <row r="339" spans="2:65" s="15" customFormat="1" ht="13.5">
      <c r="B339" s="262"/>
      <c r="C339" s="263"/>
      <c r="D339" s="219" t="s">
        <v>371</v>
      </c>
      <c r="E339" s="264" t="s">
        <v>4028</v>
      </c>
      <c r="F339" s="265" t="s">
        <v>866</v>
      </c>
      <c r="G339" s="263"/>
      <c r="H339" s="266">
        <v>12.01</v>
      </c>
      <c r="I339" s="267"/>
      <c r="J339" s="263"/>
      <c r="K339" s="263"/>
      <c r="L339" s="268"/>
      <c r="M339" s="269"/>
      <c r="N339" s="270"/>
      <c r="O339" s="270"/>
      <c r="P339" s="270"/>
      <c r="Q339" s="270"/>
      <c r="R339" s="270"/>
      <c r="S339" s="270"/>
      <c r="T339" s="271"/>
      <c r="AT339" s="272" t="s">
        <v>371</v>
      </c>
      <c r="AU339" s="272" t="s">
        <v>79</v>
      </c>
      <c r="AV339" s="15" t="s">
        <v>87</v>
      </c>
      <c r="AW339" s="15" t="s">
        <v>33</v>
      </c>
      <c r="AX339" s="15" t="s">
        <v>70</v>
      </c>
      <c r="AY339" s="272" t="s">
        <v>361</v>
      </c>
    </row>
    <row r="340" spans="2:65" s="14" customFormat="1" ht="13.5">
      <c r="B340" s="248"/>
      <c r="C340" s="249"/>
      <c r="D340" s="235" t="s">
        <v>371</v>
      </c>
      <c r="E340" s="250" t="s">
        <v>21</v>
      </c>
      <c r="F340" s="251" t="s">
        <v>392</v>
      </c>
      <c r="G340" s="249"/>
      <c r="H340" s="252">
        <v>86.942999999999998</v>
      </c>
      <c r="I340" s="253"/>
      <c r="J340" s="249"/>
      <c r="K340" s="249"/>
      <c r="L340" s="254"/>
      <c r="M340" s="255"/>
      <c r="N340" s="256"/>
      <c r="O340" s="256"/>
      <c r="P340" s="256"/>
      <c r="Q340" s="256"/>
      <c r="R340" s="256"/>
      <c r="S340" s="256"/>
      <c r="T340" s="257"/>
      <c r="AT340" s="258" t="s">
        <v>371</v>
      </c>
      <c r="AU340" s="258" t="s">
        <v>79</v>
      </c>
      <c r="AV340" s="14" t="s">
        <v>147</v>
      </c>
      <c r="AW340" s="14" t="s">
        <v>33</v>
      </c>
      <c r="AX340" s="14" t="s">
        <v>77</v>
      </c>
      <c r="AY340" s="258" t="s">
        <v>361</v>
      </c>
    </row>
    <row r="341" spans="2:65" s="1" customFormat="1" ht="31.5" customHeight="1">
      <c r="B341" s="42"/>
      <c r="C341" s="207" t="s">
        <v>720</v>
      </c>
      <c r="D341" s="207" t="s">
        <v>363</v>
      </c>
      <c r="E341" s="208" t="s">
        <v>1012</v>
      </c>
      <c r="F341" s="209" t="s">
        <v>1013</v>
      </c>
      <c r="G341" s="210" t="s">
        <v>459</v>
      </c>
      <c r="H341" s="211">
        <v>12.01</v>
      </c>
      <c r="I341" s="212"/>
      <c r="J341" s="213">
        <f>ROUND(I341*H341,2)</f>
        <v>0</v>
      </c>
      <c r="K341" s="209" t="s">
        <v>367</v>
      </c>
      <c r="L341" s="62"/>
      <c r="M341" s="214" t="s">
        <v>21</v>
      </c>
      <c r="N341" s="215" t="s">
        <v>41</v>
      </c>
      <c r="O341" s="43"/>
      <c r="P341" s="216">
        <f>O341*H341</f>
        <v>0</v>
      </c>
      <c r="Q341" s="216">
        <v>6.28E-3</v>
      </c>
      <c r="R341" s="216">
        <f>Q341*H341</f>
        <v>7.5422799999999998E-2</v>
      </c>
      <c r="S341" s="216">
        <v>0</v>
      </c>
      <c r="T341" s="217">
        <f>S341*H341</f>
        <v>0</v>
      </c>
      <c r="AR341" s="25" t="s">
        <v>147</v>
      </c>
      <c r="AT341" s="25" t="s">
        <v>363</v>
      </c>
      <c r="AU341" s="25" t="s">
        <v>79</v>
      </c>
      <c r="AY341" s="25" t="s">
        <v>361</v>
      </c>
      <c r="BE341" s="218">
        <f>IF(N341="základní",J341,0)</f>
        <v>0</v>
      </c>
      <c r="BF341" s="218">
        <f>IF(N341="snížená",J341,0)</f>
        <v>0</v>
      </c>
      <c r="BG341" s="218">
        <f>IF(N341="zákl. přenesená",J341,0)</f>
        <v>0</v>
      </c>
      <c r="BH341" s="218">
        <f>IF(N341="sníž. přenesená",J341,0)</f>
        <v>0</v>
      </c>
      <c r="BI341" s="218">
        <f>IF(N341="nulová",J341,0)</f>
        <v>0</v>
      </c>
      <c r="BJ341" s="25" t="s">
        <v>77</v>
      </c>
      <c r="BK341" s="218">
        <f>ROUND(I341*H341,2)</f>
        <v>0</v>
      </c>
      <c r="BL341" s="25" t="s">
        <v>147</v>
      </c>
      <c r="BM341" s="25" t="s">
        <v>4177</v>
      </c>
    </row>
    <row r="342" spans="2:65" s="1" customFormat="1" ht="27">
      <c r="B342" s="42"/>
      <c r="C342" s="64"/>
      <c r="D342" s="219" t="s">
        <v>369</v>
      </c>
      <c r="E342" s="64"/>
      <c r="F342" s="220" t="s">
        <v>1015</v>
      </c>
      <c r="G342" s="64"/>
      <c r="H342" s="64"/>
      <c r="I342" s="175"/>
      <c r="J342" s="64"/>
      <c r="K342" s="64"/>
      <c r="L342" s="62"/>
      <c r="M342" s="221"/>
      <c r="N342" s="43"/>
      <c r="O342" s="43"/>
      <c r="P342" s="43"/>
      <c r="Q342" s="43"/>
      <c r="R342" s="43"/>
      <c r="S342" s="43"/>
      <c r="T342" s="79"/>
      <c r="AT342" s="25" t="s">
        <v>369</v>
      </c>
      <c r="AU342" s="25" t="s">
        <v>79</v>
      </c>
    </row>
    <row r="343" spans="2:65" s="13" customFormat="1" ht="13.5">
      <c r="B343" s="233"/>
      <c r="C343" s="234"/>
      <c r="D343" s="235" t="s">
        <v>371</v>
      </c>
      <c r="E343" s="236" t="s">
        <v>21</v>
      </c>
      <c r="F343" s="237" t="s">
        <v>4028</v>
      </c>
      <c r="G343" s="234"/>
      <c r="H343" s="238">
        <v>12.01</v>
      </c>
      <c r="I343" s="239"/>
      <c r="J343" s="234"/>
      <c r="K343" s="234"/>
      <c r="L343" s="240"/>
      <c r="M343" s="241"/>
      <c r="N343" s="242"/>
      <c r="O343" s="242"/>
      <c r="P343" s="242"/>
      <c r="Q343" s="242"/>
      <c r="R343" s="242"/>
      <c r="S343" s="242"/>
      <c r="T343" s="243"/>
      <c r="AT343" s="244" t="s">
        <v>371</v>
      </c>
      <c r="AU343" s="244" t="s">
        <v>79</v>
      </c>
      <c r="AV343" s="13" t="s">
        <v>79</v>
      </c>
      <c r="AW343" s="13" t="s">
        <v>33</v>
      </c>
      <c r="AX343" s="13" t="s">
        <v>77</v>
      </c>
      <c r="AY343" s="244" t="s">
        <v>361</v>
      </c>
    </row>
    <row r="344" spans="2:65" s="1" customFormat="1" ht="22.5" customHeight="1">
      <c r="B344" s="42"/>
      <c r="C344" s="207" t="s">
        <v>736</v>
      </c>
      <c r="D344" s="207" t="s">
        <v>363</v>
      </c>
      <c r="E344" s="208" t="s">
        <v>1017</v>
      </c>
      <c r="F344" s="209" t="s">
        <v>1018</v>
      </c>
      <c r="G344" s="210" t="s">
        <v>459</v>
      </c>
      <c r="H344" s="211">
        <v>74.933000000000007</v>
      </c>
      <c r="I344" s="212"/>
      <c r="J344" s="213">
        <f>ROUND(I344*H344,2)</f>
        <v>0</v>
      </c>
      <c r="K344" s="209" t="s">
        <v>367</v>
      </c>
      <c r="L344" s="62"/>
      <c r="M344" s="214" t="s">
        <v>21</v>
      </c>
      <c r="N344" s="215" t="s">
        <v>41</v>
      </c>
      <c r="O344" s="43"/>
      <c r="P344" s="216">
        <f>O344*H344</f>
        <v>0</v>
      </c>
      <c r="Q344" s="216">
        <v>2.6800000000000001E-3</v>
      </c>
      <c r="R344" s="216">
        <f>Q344*H344</f>
        <v>0.20082044000000002</v>
      </c>
      <c r="S344" s="216">
        <v>0</v>
      </c>
      <c r="T344" s="217">
        <f>S344*H344</f>
        <v>0</v>
      </c>
      <c r="AR344" s="25" t="s">
        <v>147</v>
      </c>
      <c r="AT344" s="25" t="s">
        <v>363</v>
      </c>
      <c r="AU344" s="25" t="s">
        <v>79</v>
      </c>
      <c r="AY344" s="25" t="s">
        <v>361</v>
      </c>
      <c r="BE344" s="218">
        <f>IF(N344="základní",J344,0)</f>
        <v>0</v>
      </c>
      <c r="BF344" s="218">
        <f>IF(N344="snížená",J344,0)</f>
        <v>0</v>
      </c>
      <c r="BG344" s="218">
        <f>IF(N344="zákl. přenesená",J344,0)</f>
        <v>0</v>
      </c>
      <c r="BH344" s="218">
        <f>IF(N344="sníž. přenesená",J344,0)</f>
        <v>0</v>
      </c>
      <c r="BI344" s="218">
        <f>IF(N344="nulová",J344,0)</f>
        <v>0</v>
      </c>
      <c r="BJ344" s="25" t="s">
        <v>77</v>
      </c>
      <c r="BK344" s="218">
        <f>ROUND(I344*H344,2)</f>
        <v>0</v>
      </c>
      <c r="BL344" s="25" t="s">
        <v>147</v>
      </c>
      <c r="BM344" s="25" t="s">
        <v>4178</v>
      </c>
    </row>
    <row r="345" spans="2:65" s="1" customFormat="1" ht="27">
      <c r="B345" s="42"/>
      <c r="C345" s="64"/>
      <c r="D345" s="219" t="s">
        <v>369</v>
      </c>
      <c r="E345" s="64"/>
      <c r="F345" s="220" t="s">
        <v>1020</v>
      </c>
      <c r="G345" s="64"/>
      <c r="H345" s="64"/>
      <c r="I345" s="175"/>
      <c r="J345" s="64"/>
      <c r="K345" s="64"/>
      <c r="L345" s="62"/>
      <c r="M345" s="221"/>
      <c r="N345" s="43"/>
      <c r="O345" s="43"/>
      <c r="P345" s="43"/>
      <c r="Q345" s="43"/>
      <c r="R345" s="43"/>
      <c r="S345" s="43"/>
      <c r="T345" s="79"/>
      <c r="AT345" s="25" t="s">
        <v>369</v>
      </c>
      <c r="AU345" s="25" t="s">
        <v>79</v>
      </c>
    </row>
    <row r="346" spans="2:65" s="13" customFormat="1" ht="13.5">
      <c r="B346" s="233"/>
      <c r="C346" s="234"/>
      <c r="D346" s="235" t="s">
        <v>371</v>
      </c>
      <c r="E346" s="236" t="s">
        <v>21</v>
      </c>
      <c r="F346" s="237" t="s">
        <v>4026</v>
      </c>
      <c r="G346" s="234"/>
      <c r="H346" s="238">
        <v>74.933000000000007</v>
      </c>
      <c r="I346" s="239"/>
      <c r="J346" s="234"/>
      <c r="K346" s="234"/>
      <c r="L346" s="240"/>
      <c r="M346" s="241"/>
      <c r="N346" s="242"/>
      <c r="O346" s="242"/>
      <c r="P346" s="242"/>
      <c r="Q346" s="242"/>
      <c r="R346" s="242"/>
      <c r="S346" s="242"/>
      <c r="T346" s="243"/>
      <c r="AT346" s="244" t="s">
        <v>371</v>
      </c>
      <c r="AU346" s="244" t="s">
        <v>79</v>
      </c>
      <c r="AV346" s="13" t="s">
        <v>79</v>
      </c>
      <c r="AW346" s="13" t="s">
        <v>33</v>
      </c>
      <c r="AX346" s="13" t="s">
        <v>77</v>
      </c>
      <c r="AY346" s="244" t="s">
        <v>361</v>
      </c>
    </row>
    <row r="347" spans="2:65" s="1" customFormat="1" ht="22.5" customHeight="1">
      <c r="B347" s="42"/>
      <c r="C347" s="207" t="s">
        <v>743</v>
      </c>
      <c r="D347" s="207" t="s">
        <v>363</v>
      </c>
      <c r="E347" s="208" t="s">
        <v>1038</v>
      </c>
      <c r="F347" s="209" t="s">
        <v>1039</v>
      </c>
      <c r="G347" s="210" t="s">
        <v>459</v>
      </c>
      <c r="H347" s="211">
        <v>19.641999999999999</v>
      </c>
      <c r="I347" s="212"/>
      <c r="J347" s="213">
        <f>ROUND(I347*H347,2)</f>
        <v>0</v>
      </c>
      <c r="K347" s="209" t="s">
        <v>367</v>
      </c>
      <c r="L347" s="62"/>
      <c r="M347" s="214" t="s">
        <v>21</v>
      </c>
      <c r="N347" s="215" t="s">
        <v>41</v>
      </c>
      <c r="O347" s="43"/>
      <c r="P347" s="216">
        <f>O347*H347</f>
        <v>0</v>
      </c>
      <c r="Q347" s="216">
        <v>1.2E-4</v>
      </c>
      <c r="R347" s="216">
        <f>Q347*H347</f>
        <v>2.3570399999999999E-3</v>
      </c>
      <c r="S347" s="216">
        <v>0</v>
      </c>
      <c r="T347" s="217">
        <f>S347*H347</f>
        <v>0</v>
      </c>
      <c r="AR347" s="25" t="s">
        <v>147</v>
      </c>
      <c r="AT347" s="25" t="s">
        <v>363</v>
      </c>
      <c r="AU347" s="25" t="s">
        <v>79</v>
      </c>
      <c r="AY347" s="25" t="s">
        <v>361</v>
      </c>
      <c r="BE347" s="218">
        <f>IF(N347="základní",J347,0)</f>
        <v>0</v>
      </c>
      <c r="BF347" s="218">
        <f>IF(N347="snížená",J347,0)</f>
        <v>0</v>
      </c>
      <c r="BG347" s="218">
        <f>IF(N347="zákl. přenesená",J347,0)</f>
        <v>0</v>
      </c>
      <c r="BH347" s="218">
        <f>IF(N347="sníž. přenesená",J347,0)</f>
        <v>0</v>
      </c>
      <c r="BI347" s="218">
        <f>IF(N347="nulová",J347,0)</f>
        <v>0</v>
      </c>
      <c r="BJ347" s="25" t="s">
        <v>77</v>
      </c>
      <c r="BK347" s="218">
        <f>ROUND(I347*H347,2)</f>
        <v>0</v>
      </c>
      <c r="BL347" s="25" t="s">
        <v>147</v>
      </c>
      <c r="BM347" s="25" t="s">
        <v>4179</v>
      </c>
    </row>
    <row r="348" spans="2:65" s="1" customFormat="1" ht="27">
      <c r="B348" s="42"/>
      <c r="C348" s="64"/>
      <c r="D348" s="219" t="s">
        <v>369</v>
      </c>
      <c r="E348" s="64"/>
      <c r="F348" s="220" t="s">
        <v>1041</v>
      </c>
      <c r="G348" s="64"/>
      <c r="H348" s="64"/>
      <c r="I348" s="175"/>
      <c r="J348" s="64"/>
      <c r="K348" s="64"/>
      <c r="L348" s="62"/>
      <c r="M348" s="221"/>
      <c r="N348" s="43"/>
      <c r="O348" s="43"/>
      <c r="P348" s="43"/>
      <c r="Q348" s="43"/>
      <c r="R348" s="43"/>
      <c r="S348" s="43"/>
      <c r="T348" s="79"/>
      <c r="AT348" s="25" t="s">
        <v>369</v>
      </c>
      <c r="AU348" s="25" t="s">
        <v>79</v>
      </c>
    </row>
    <row r="349" spans="2:65" s="13" customFormat="1" ht="13.5">
      <c r="B349" s="233"/>
      <c r="C349" s="234"/>
      <c r="D349" s="219" t="s">
        <v>371</v>
      </c>
      <c r="E349" s="245" t="s">
        <v>21</v>
      </c>
      <c r="F349" s="246" t="s">
        <v>4142</v>
      </c>
      <c r="G349" s="234"/>
      <c r="H349" s="247">
        <v>19.641999999999999</v>
      </c>
      <c r="I349" s="239"/>
      <c r="J349" s="234"/>
      <c r="K349" s="234"/>
      <c r="L349" s="240"/>
      <c r="M349" s="241"/>
      <c r="N349" s="242"/>
      <c r="O349" s="242"/>
      <c r="P349" s="242"/>
      <c r="Q349" s="242"/>
      <c r="R349" s="242"/>
      <c r="S349" s="242"/>
      <c r="T349" s="243"/>
      <c r="AT349" s="244" t="s">
        <v>371</v>
      </c>
      <c r="AU349" s="244" t="s">
        <v>79</v>
      </c>
      <c r="AV349" s="13" t="s">
        <v>79</v>
      </c>
      <c r="AW349" s="13" t="s">
        <v>33</v>
      </c>
      <c r="AX349" s="13" t="s">
        <v>77</v>
      </c>
      <c r="AY349" s="244" t="s">
        <v>361</v>
      </c>
    </row>
    <row r="350" spans="2:65" s="11" customFormat="1" ht="29.85" customHeight="1">
      <c r="B350" s="190"/>
      <c r="C350" s="191"/>
      <c r="D350" s="204" t="s">
        <v>69</v>
      </c>
      <c r="E350" s="205" t="s">
        <v>424</v>
      </c>
      <c r="F350" s="205" t="s">
        <v>1100</v>
      </c>
      <c r="G350" s="191"/>
      <c r="H350" s="191"/>
      <c r="I350" s="194"/>
      <c r="J350" s="206">
        <f>BK350</f>
        <v>0</v>
      </c>
      <c r="K350" s="191"/>
      <c r="L350" s="196"/>
      <c r="M350" s="197"/>
      <c r="N350" s="198"/>
      <c r="O350" s="198"/>
      <c r="P350" s="199">
        <f>SUM(P351:P372)</f>
        <v>0</v>
      </c>
      <c r="Q350" s="198"/>
      <c r="R350" s="199">
        <f>SUM(R351:R372)</f>
        <v>8.6087999999999998E-3</v>
      </c>
      <c r="S350" s="198"/>
      <c r="T350" s="200">
        <f>SUM(T351:T372)</f>
        <v>0</v>
      </c>
      <c r="AR350" s="201" t="s">
        <v>77</v>
      </c>
      <c r="AT350" s="202" t="s">
        <v>69</v>
      </c>
      <c r="AU350" s="202" t="s">
        <v>77</v>
      </c>
      <c r="AY350" s="201" t="s">
        <v>361</v>
      </c>
      <c r="BK350" s="203">
        <f>SUM(BK351:BK372)</f>
        <v>0</v>
      </c>
    </row>
    <row r="351" spans="2:65" s="1" customFormat="1" ht="31.5" customHeight="1">
      <c r="B351" s="42"/>
      <c r="C351" s="207" t="s">
        <v>749</v>
      </c>
      <c r="D351" s="207" t="s">
        <v>363</v>
      </c>
      <c r="E351" s="208" t="s">
        <v>1102</v>
      </c>
      <c r="F351" s="209" t="s">
        <v>1103</v>
      </c>
      <c r="G351" s="210" t="s">
        <v>459</v>
      </c>
      <c r="H351" s="211">
        <v>89.64</v>
      </c>
      <c r="I351" s="212"/>
      <c r="J351" s="213">
        <f>ROUND(I351*H351,2)</f>
        <v>0</v>
      </c>
      <c r="K351" s="209" t="s">
        <v>367</v>
      </c>
      <c r="L351" s="62"/>
      <c r="M351" s="214" t="s">
        <v>21</v>
      </c>
      <c r="N351" s="215" t="s">
        <v>41</v>
      </c>
      <c r="O351" s="43"/>
      <c r="P351" s="216">
        <f>O351*H351</f>
        <v>0</v>
      </c>
      <c r="Q351" s="216">
        <v>0</v>
      </c>
      <c r="R351" s="216">
        <f>Q351*H351</f>
        <v>0</v>
      </c>
      <c r="S351" s="216">
        <v>0</v>
      </c>
      <c r="T351" s="217">
        <f>S351*H351</f>
        <v>0</v>
      </c>
      <c r="AR351" s="25" t="s">
        <v>147</v>
      </c>
      <c r="AT351" s="25" t="s">
        <v>363</v>
      </c>
      <c r="AU351" s="25" t="s">
        <v>79</v>
      </c>
      <c r="AY351" s="25" t="s">
        <v>361</v>
      </c>
      <c r="BE351" s="218">
        <f>IF(N351="základní",J351,0)</f>
        <v>0</v>
      </c>
      <c r="BF351" s="218">
        <f>IF(N351="snížená",J351,0)</f>
        <v>0</v>
      </c>
      <c r="BG351" s="218">
        <f>IF(N351="zákl. přenesená",J351,0)</f>
        <v>0</v>
      </c>
      <c r="BH351" s="218">
        <f>IF(N351="sníž. přenesená",J351,0)</f>
        <v>0</v>
      </c>
      <c r="BI351" s="218">
        <f>IF(N351="nulová",J351,0)</f>
        <v>0</v>
      </c>
      <c r="BJ351" s="25" t="s">
        <v>77</v>
      </c>
      <c r="BK351" s="218">
        <f>ROUND(I351*H351,2)</f>
        <v>0</v>
      </c>
      <c r="BL351" s="25" t="s">
        <v>147</v>
      </c>
      <c r="BM351" s="25" t="s">
        <v>4180</v>
      </c>
    </row>
    <row r="352" spans="2:65" s="1" customFormat="1" ht="27">
      <c r="B352" s="42"/>
      <c r="C352" s="64"/>
      <c r="D352" s="219" t="s">
        <v>369</v>
      </c>
      <c r="E352" s="64"/>
      <c r="F352" s="220" t="s">
        <v>1105</v>
      </c>
      <c r="G352" s="64"/>
      <c r="H352" s="64"/>
      <c r="I352" s="175"/>
      <c r="J352" s="64"/>
      <c r="K352" s="64"/>
      <c r="L352" s="62"/>
      <c r="M352" s="221"/>
      <c r="N352" s="43"/>
      <c r="O352" s="43"/>
      <c r="P352" s="43"/>
      <c r="Q352" s="43"/>
      <c r="R352" s="43"/>
      <c r="S352" s="43"/>
      <c r="T352" s="79"/>
      <c r="AT352" s="25" t="s">
        <v>369</v>
      </c>
      <c r="AU352" s="25" t="s">
        <v>79</v>
      </c>
    </row>
    <row r="353" spans="2:65" s="12" customFormat="1" ht="13.5">
      <c r="B353" s="222"/>
      <c r="C353" s="223"/>
      <c r="D353" s="219" t="s">
        <v>371</v>
      </c>
      <c r="E353" s="224" t="s">
        <v>21</v>
      </c>
      <c r="F353" s="225" t="s">
        <v>1106</v>
      </c>
      <c r="G353" s="223"/>
      <c r="H353" s="226" t="s">
        <v>21</v>
      </c>
      <c r="I353" s="227"/>
      <c r="J353" s="223"/>
      <c r="K353" s="223"/>
      <c r="L353" s="228"/>
      <c r="M353" s="229"/>
      <c r="N353" s="230"/>
      <c r="O353" s="230"/>
      <c r="P353" s="230"/>
      <c r="Q353" s="230"/>
      <c r="R353" s="230"/>
      <c r="S353" s="230"/>
      <c r="T353" s="231"/>
      <c r="AT353" s="232" t="s">
        <v>371</v>
      </c>
      <c r="AU353" s="232" t="s">
        <v>79</v>
      </c>
      <c r="AV353" s="12" t="s">
        <v>77</v>
      </c>
      <c r="AW353" s="12" t="s">
        <v>33</v>
      </c>
      <c r="AX353" s="12" t="s">
        <v>70</v>
      </c>
      <c r="AY353" s="232" t="s">
        <v>361</v>
      </c>
    </row>
    <row r="354" spans="2:65" s="13" customFormat="1" ht="13.5">
      <c r="B354" s="233"/>
      <c r="C354" s="234"/>
      <c r="D354" s="219" t="s">
        <v>371</v>
      </c>
      <c r="E354" s="245" t="s">
        <v>21</v>
      </c>
      <c r="F354" s="246" t="s">
        <v>4181</v>
      </c>
      <c r="G354" s="234"/>
      <c r="H354" s="247">
        <v>89.64</v>
      </c>
      <c r="I354" s="239"/>
      <c r="J354" s="234"/>
      <c r="K354" s="234"/>
      <c r="L354" s="240"/>
      <c r="M354" s="241"/>
      <c r="N354" s="242"/>
      <c r="O354" s="242"/>
      <c r="P354" s="242"/>
      <c r="Q354" s="242"/>
      <c r="R354" s="242"/>
      <c r="S354" s="242"/>
      <c r="T354" s="243"/>
      <c r="AT354" s="244" t="s">
        <v>371</v>
      </c>
      <c r="AU354" s="244" t="s">
        <v>79</v>
      </c>
      <c r="AV354" s="13" t="s">
        <v>79</v>
      </c>
      <c r="AW354" s="13" t="s">
        <v>33</v>
      </c>
      <c r="AX354" s="13" t="s">
        <v>70</v>
      </c>
      <c r="AY354" s="244" t="s">
        <v>361</v>
      </c>
    </row>
    <row r="355" spans="2:65" s="14" customFormat="1" ht="13.5">
      <c r="B355" s="248"/>
      <c r="C355" s="249"/>
      <c r="D355" s="235" t="s">
        <v>371</v>
      </c>
      <c r="E355" s="250" t="s">
        <v>262</v>
      </c>
      <c r="F355" s="251" t="s">
        <v>392</v>
      </c>
      <c r="G355" s="249"/>
      <c r="H355" s="252">
        <v>89.64</v>
      </c>
      <c r="I355" s="253"/>
      <c r="J355" s="249"/>
      <c r="K355" s="249"/>
      <c r="L355" s="254"/>
      <c r="M355" s="255"/>
      <c r="N355" s="256"/>
      <c r="O355" s="256"/>
      <c r="P355" s="256"/>
      <c r="Q355" s="256"/>
      <c r="R355" s="256"/>
      <c r="S355" s="256"/>
      <c r="T355" s="257"/>
      <c r="AT355" s="258" t="s">
        <v>371</v>
      </c>
      <c r="AU355" s="258" t="s">
        <v>79</v>
      </c>
      <c r="AV355" s="14" t="s">
        <v>147</v>
      </c>
      <c r="AW355" s="14" t="s">
        <v>33</v>
      </c>
      <c r="AX355" s="14" t="s">
        <v>77</v>
      </c>
      <c r="AY355" s="258" t="s">
        <v>361</v>
      </c>
    </row>
    <row r="356" spans="2:65" s="1" customFormat="1" ht="31.5" customHeight="1">
      <c r="B356" s="42"/>
      <c r="C356" s="207" t="s">
        <v>754</v>
      </c>
      <c r="D356" s="207" t="s">
        <v>363</v>
      </c>
      <c r="E356" s="208" t="s">
        <v>1109</v>
      </c>
      <c r="F356" s="209" t="s">
        <v>1110</v>
      </c>
      <c r="G356" s="210" t="s">
        <v>459</v>
      </c>
      <c r="H356" s="211">
        <v>1792.8</v>
      </c>
      <c r="I356" s="212"/>
      <c r="J356" s="213">
        <f>ROUND(I356*H356,2)</f>
        <v>0</v>
      </c>
      <c r="K356" s="209" t="s">
        <v>367</v>
      </c>
      <c r="L356" s="62"/>
      <c r="M356" s="214" t="s">
        <v>21</v>
      </c>
      <c r="N356" s="215" t="s">
        <v>41</v>
      </c>
      <c r="O356" s="43"/>
      <c r="P356" s="216">
        <f>O356*H356</f>
        <v>0</v>
      </c>
      <c r="Q356" s="216">
        <v>0</v>
      </c>
      <c r="R356" s="216">
        <f>Q356*H356</f>
        <v>0</v>
      </c>
      <c r="S356" s="216">
        <v>0</v>
      </c>
      <c r="T356" s="217">
        <f>S356*H356</f>
        <v>0</v>
      </c>
      <c r="AR356" s="25" t="s">
        <v>147</v>
      </c>
      <c r="AT356" s="25" t="s">
        <v>363</v>
      </c>
      <c r="AU356" s="25" t="s">
        <v>79</v>
      </c>
      <c r="AY356" s="25" t="s">
        <v>361</v>
      </c>
      <c r="BE356" s="218">
        <f>IF(N356="základní",J356,0)</f>
        <v>0</v>
      </c>
      <c r="BF356" s="218">
        <f>IF(N356="snížená",J356,0)</f>
        <v>0</v>
      </c>
      <c r="BG356" s="218">
        <f>IF(N356="zákl. přenesená",J356,0)</f>
        <v>0</v>
      </c>
      <c r="BH356" s="218">
        <f>IF(N356="sníž. přenesená",J356,0)</f>
        <v>0</v>
      </c>
      <c r="BI356" s="218">
        <f>IF(N356="nulová",J356,0)</f>
        <v>0</v>
      </c>
      <c r="BJ356" s="25" t="s">
        <v>77</v>
      </c>
      <c r="BK356" s="218">
        <f>ROUND(I356*H356,2)</f>
        <v>0</v>
      </c>
      <c r="BL356" s="25" t="s">
        <v>147</v>
      </c>
      <c r="BM356" s="25" t="s">
        <v>4182</v>
      </c>
    </row>
    <row r="357" spans="2:65" s="1" customFormat="1" ht="27">
      <c r="B357" s="42"/>
      <c r="C357" s="64"/>
      <c r="D357" s="219" t="s">
        <v>369</v>
      </c>
      <c r="E357" s="64"/>
      <c r="F357" s="220" t="s">
        <v>1112</v>
      </c>
      <c r="G357" s="64"/>
      <c r="H357" s="64"/>
      <c r="I357" s="175"/>
      <c r="J357" s="64"/>
      <c r="K357" s="64"/>
      <c r="L357" s="62"/>
      <c r="M357" s="221"/>
      <c r="N357" s="43"/>
      <c r="O357" s="43"/>
      <c r="P357" s="43"/>
      <c r="Q357" s="43"/>
      <c r="R357" s="43"/>
      <c r="S357" s="43"/>
      <c r="T357" s="79"/>
      <c r="AT357" s="25" t="s">
        <v>369</v>
      </c>
      <c r="AU357" s="25" t="s">
        <v>79</v>
      </c>
    </row>
    <row r="358" spans="2:65" s="13" customFormat="1" ht="13.5">
      <c r="B358" s="233"/>
      <c r="C358" s="234"/>
      <c r="D358" s="219" t="s">
        <v>371</v>
      </c>
      <c r="E358" s="245" t="s">
        <v>21</v>
      </c>
      <c r="F358" s="246" t="s">
        <v>262</v>
      </c>
      <c r="G358" s="234"/>
      <c r="H358" s="247">
        <v>89.64</v>
      </c>
      <c r="I358" s="239"/>
      <c r="J358" s="234"/>
      <c r="K358" s="234"/>
      <c r="L358" s="240"/>
      <c r="M358" s="241"/>
      <c r="N358" s="242"/>
      <c r="O358" s="242"/>
      <c r="P358" s="242"/>
      <c r="Q358" s="242"/>
      <c r="R358" s="242"/>
      <c r="S358" s="242"/>
      <c r="T358" s="243"/>
      <c r="AT358" s="244" t="s">
        <v>371</v>
      </c>
      <c r="AU358" s="244" t="s">
        <v>79</v>
      </c>
      <c r="AV358" s="13" t="s">
        <v>79</v>
      </c>
      <c r="AW358" s="13" t="s">
        <v>33</v>
      </c>
      <c r="AX358" s="13" t="s">
        <v>77</v>
      </c>
      <c r="AY358" s="244" t="s">
        <v>361</v>
      </c>
    </row>
    <row r="359" spans="2:65" s="13" customFormat="1" ht="13.5">
      <c r="B359" s="233"/>
      <c r="C359" s="234"/>
      <c r="D359" s="235" t="s">
        <v>371</v>
      </c>
      <c r="E359" s="234"/>
      <c r="F359" s="237" t="s">
        <v>4183</v>
      </c>
      <c r="G359" s="234"/>
      <c r="H359" s="238">
        <v>1792.8</v>
      </c>
      <c r="I359" s="239"/>
      <c r="J359" s="234"/>
      <c r="K359" s="234"/>
      <c r="L359" s="240"/>
      <c r="M359" s="241"/>
      <c r="N359" s="242"/>
      <c r="O359" s="242"/>
      <c r="P359" s="242"/>
      <c r="Q359" s="242"/>
      <c r="R359" s="242"/>
      <c r="S359" s="242"/>
      <c r="T359" s="243"/>
      <c r="AT359" s="244" t="s">
        <v>371</v>
      </c>
      <c r="AU359" s="244" t="s">
        <v>79</v>
      </c>
      <c r="AV359" s="13" t="s">
        <v>79</v>
      </c>
      <c r="AW359" s="13" t="s">
        <v>6</v>
      </c>
      <c r="AX359" s="13" t="s">
        <v>77</v>
      </c>
      <c r="AY359" s="244" t="s">
        <v>361</v>
      </c>
    </row>
    <row r="360" spans="2:65" s="1" customFormat="1" ht="31.5" customHeight="1">
      <c r="B360" s="42"/>
      <c r="C360" s="207" t="s">
        <v>760</v>
      </c>
      <c r="D360" s="207" t="s">
        <v>363</v>
      </c>
      <c r="E360" s="208" t="s">
        <v>1115</v>
      </c>
      <c r="F360" s="209" t="s">
        <v>1116</v>
      </c>
      <c r="G360" s="210" t="s">
        <v>459</v>
      </c>
      <c r="H360" s="211">
        <v>89.64</v>
      </c>
      <c r="I360" s="212"/>
      <c r="J360" s="213">
        <f>ROUND(I360*H360,2)</f>
        <v>0</v>
      </c>
      <c r="K360" s="209" t="s">
        <v>367</v>
      </c>
      <c r="L360" s="62"/>
      <c r="M360" s="214" t="s">
        <v>21</v>
      </c>
      <c r="N360" s="215" t="s">
        <v>41</v>
      </c>
      <c r="O360" s="43"/>
      <c r="P360" s="216">
        <f>O360*H360</f>
        <v>0</v>
      </c>
      <c r="Q360" s="216">
        <v>0</v>
      </c>
      <c r="R360" s="216">
        <f>Q360*H360</f>
        <v>0</v>
      </c>
      <c r="S360" s="216">
        <v>0</v>
      </c>
      <c r="T360" s="217">
        <f>S360*H360</f>
        <v>0</v>
      </c>
      <c r="AR360" s="25" t="s">
        <v>147</v>
      </c>
      <c r="AT360" s="25" t="s">
        <v>363</v>
      </c>
      <c r="AU360" s="25" t="s">
        <v>79</v>
      </c>
      <c r="AY360" s="25" t="s">
        <v>361</v>
      </c>
      <c r="BE360" s="218">
        <f>IF(N360="základní",J360,0)</f>
        <v>0</v>
      </c>
      <c r="BF360" s="218">
        <f>IF(N360="snížená",J360,0)</f>
        <v>0</v>
      </c>
      <c r="BG360" s="218">
        <f>IF(N360="zákl. přenesená",J360,0)</f>
        <v>0</v>
      </c>
      <c r="BH360" s="218">
        <f>IF(N360="sníž. přenesená",J360,0)</f>
        <v>0</v>
      </c>
      <c r="BI360" s="218">
        <f>IF(N360="nulová",J360,0)</f>
        <v>0</v>
      </c>
      <c r="BJ360" s="25" t="s">
        <v>77</v>
      </c>
      <c r="BK360" s="218">
        <f>ROUND(I360*H360,2)</f>
        <v>0</v>
      </c>
      <c r="BL360" s="25" t="s">
        <v>147</v>
      </c>
      <c r="BM360" s="25" t="s">
        <v>4184</v>
      </c>
    </row>
    <row r="361" spans="2:65" s="1" customFormat="1" ht="27">
      <c r="B361" s="42"/>
      <c r="C361" s="64"/>
      <c r="D361" s="219" t="s">
        <v>369</v>
      </c>
      <c r="E361" s="64"/>
      <c r="F361" s="220" t="s">
        <v>1118</v>
      </c>
      <c r="G361" s="64"/>
      <c r="H361" s="64"/>
      <c r="I361" s="175"/>
      <c r="J361" s="64"/>
      <c r="K361" s="64"/>
      <c r="L361" s="62"/>
      <c r="M361" s="221"/>
      <c r="N361" s="43"/>
      <c r="O361" s="43"/>
      <c r="P361" s="43"/>
      <c r="Q361" s="43"/>
      <c r="R361" s="43"/>
      <c r="S361" s="43"/>
      <c r="T361" s="79"/>
      <c r="AT361" s="25" t="s">
        <v>369</v>
      </c>
      <c r="AU361" s="25" t="s">
        <v>79</v>
      </c>
    </row>
    <row r="362" spans="2:65" s="13" customFormat="1" ht="13.5">
      <c r="B362" s="233"/>
      <c r="C362" s="234"/>
      <c r="D362" s="235" t="s">
        <v>371</v>
      </c>
      <c r="E362" s="236" t="s">
        <v>21</v>
      </c>
      <c r="F362" s="237" t="s">
        <v>262</v>
      </c>
      <c r="G362" s="234"/>
      <c r="H362" s="238">
        <v>89.64</v>
      </c>
      <c r="I362" s="239"/>
      <c r="J362" s="234"/>
      <c r="K362" s="234"/>
      <c r="L362" s="240"/>
      <c r="M362" s="241"/>
      <c r="N362" s="242"/>
      <c r="O362" s="242"/>
      <c r="P362" s="242"/>
      <c r="Q362" s="242"/>
      <c r="R362" s="242"/>
      <c r="S362" s="242"/>
      <c r="T362" s="243"/>
      <c r="AT362" s="244" t="s">
        <v>371</v>
      </c>
      <c r="AU362" s="244" t="s">
        <v>79</v>
      </c>
      <c r="AV362" s="13" t="s">
        <v>79</v>
      </c>
      <c r="AW362" s="13" t="s">
        <v>33</v>
      </c>
      <c r="AX362" s="13" t="s">
        <v>77</v>
      </c>
      <c r="AY362" s="244" t="s">
        <v>361</v>
      </c>
    </row>
    <row r="363" spans="2:65" s="1" customFormat="1" ht="31.5" customHeight="1">
      <c r="B363" s="42"/>
      <c r="C363" s="207" t="s">
        <v>765</v>
      </c>
      <c r="D363" s="207" t="s">
        <v>363</v>
      </c>
      <c r="E363" s="208" t="s">
        <v>1120</v>
      </c>
      <c r="F363" s="209" t="s">
        <v>1121</v>
      </c>
      <c r="G363" s="210" t="s">
        <v>459</v>
      </c>
      <c r="H363" s="211">
        <v>50.64</v>
      </c>
      <c r="I363" s="212"/>
      <c r="J363" s="213">
        <f>ROUND(I363*H363,2)</f>
        <v>0</v>
      </c>
      <c r="K363" s="209" t="s">
        <v>367</v>
      </c>
      <c r="L363" s="62"/>
      <c r="M363" s="214" t="s">
        <v>21</v>
      </c>
      <c r="N363" s="215" t="s">
        <v>41</v>
      </c>
      <c r="O363" s="43"/>
      <c r="P363" s="216">
        <f>O363*H363</f>
        <v>0</v>
      </c>
      <c r="Q363" s="216">
        <v>1.2999999999999999E-4</v>
      </c>
      <c r="R363" s="216">
        <f>Q363*H363</f>
        <v>6.5831999999999991E-3</v>
      </c>
      <c r="S363" s="216">
        <v>0</v>
      </c>
      <c r="T363" s="217">
        <f>S363*H363</f>
        <v>0</v>
      </c>
      <c r="AR363" s="25" t="s">
        <v>147</v>
      </c>
      <c r="AT363" s="25" t="s">
        <v>363</v>
      </c>
      <c r="AU363" s="25" t="s">
        <v>79</v>
      </c>
      <c r="AY363" s="25" t="s">
        <v>361</v>
      </c>
      <c r="BE363" s="218">
        <f>IF(N363="základní",J363,0)</f>
        <v>0</v>
      </c>
      <c r="BF363" s="218">
        <f>IF(N363="snížená",J363,0)</f>
        <v>0</v>
      </c>
      <c r="BG363" s="218">
        <f>IF(N363="zákl. přenesená",J363,0)</f>
        <v>0</v>
      </c>
      <c r="BH363" s="218">
        <f>IF(N363="sníž. přenesená",J363,0)</f>
        <v>0</v>
      </c>
      <c r="BI363" s="218">
        <f>IF(N363="nulová",J363,0)</f>
        <v>0</v>
      </c>
      <c r="BJ363" s="25" t="s">
        <v>77</v>
      </c>
      <c r="BK363" s="218">
        <f>ROUND(I363*H363,2)</f>
        <v>0</v>
      </c>
      <c r="BL363" s="25" t="s">
        <v>147</v>
      </c>
      <c r="BM363" s="25" t="s">
        <v>4185</v>
      </c>
    </row>
    <row r="364" spans="2:65" s="1" customFormat="1" ht="27">
      <c r="B364" s="42"/>
      <c r="C364" s="64"/>
      <c r="D364" s="219" t="s">
        <v>369</v>
      </c>
      <c r="E364" s="64"/>
      <c r="F364" s="220" t="s">
        <v>1123</v>
      </c>
      <c r="G364" s="64"/>
      <c r="H364" s="64"/>
      <c r="I364" s="175"/>
      <c r="J364" s="64"/>
      <c r="K364" s="64"/>
      <c r="L364" s="62"/>
      <c r="M364" s="221"/>
      <c r="N364" s="43"/>
      <c r="O364" s="43"/>
      <c r="P364" s="43"/>
      <c r="Q364" s="43"/>
      <c r="R364" s="43"/>
      <c r="S364" s="43"/>
      <c r="T364" s="79"/>
      <c r="AT364" s="25" t="s">
        <v>369</v>
      </c>
      <c r="AU364" s="25" t="s">
        <v>79</v>
      </c>
    </row>
    <row r="365" spans="2:65" s="13" customFormat="1" ht="13.5">
      <c r="B365" s="233"/>
      <c r="C365" s="234"/>
      <c r="D365" s="235" t="s">
        <v>371</v>
      </c>
      <c r="E365" s="236" t="s">
        <v>21</v>
      </c>
      <c r="F365" s="237" t="s">
        <v>4018</v>
      </c>
      <c r="G365" s="234"/>
      <c r="H365" s="238">
        <v>50.64</v>
      </c>
      <c r="I365" s="239"/>
      <c r="J365" s="234"/>
      <c r="K365" s="234"/>
      <c r="L365" s="240"/>
      <c r="M365" s="241"/>
      <c r="N365" s="242"/>
      <c r="O365" s="242"/>
      <c r="P365" s="242"/>
      <c r="Q365" s="242"/>
      <c r="R365" s="242"/>
      <c r="S365" s="242"/>
      <c r="T365" s="243"/>
      <c r="AT365" s="244" t="s">
        <v>371</v>
      </c>
      <c r="AU365" s="244" t="s">
        <v>79</v>
      </c>
      <c r="AV365" s="13" t="s">
        <v>79</v>
      </c>
      <c r="AW365" s="13" t="s">
        <v>33</v>
      </c>
      <c r="AX365" s="13" t="s">
        <v>77</v>
      </c>
      <c r="AY365" s="244" t="s">
        <v>361</v>
      </c>
    </row>
    <row r="366" spans="2:65" s="1" customFormat="1" ht="22.5" customHeight="1">
      <c r="B366" s="42"/>
      <c r="C366" s="207" t="s">
        <v>771</v>
      </c>
      <c r="D366" s="207" t="s">
        <v>363</v>
      </c>
      <c r="E366" s="208" t="s">
        <v>1132</v>
      </c>
      <c r="F366" s="209" t="s">
        <v>1133</v>
      </c>
      <c r="G366" s="210" t="s">
        <v>459</v>
      </c>
      <c r="H366" s="211">
        <v>50.64</v>
      </c>
      <c r="I366" s="212"/>
      <c r="J366" s="213">
        <f>ROUND(I366*H366,2)</f>
        <v>0</v>
      </c>
      <c r="K366" s="209" t="s">
        <v>367</v>
      </c>
      <c r="L366" s="62"/>
      <c r="M366" s="214" t="s">
        <v>21</v>
      </c>
      <c r="N366" s="215" t="s">
        <v>41</v>
      </c>
      <c r="O366" s="43"/>
      <c r="P366" s="216">
        <f>O366*H366</f>
        <v>0</v>
      </c>
      <c r="Q366" s="216">
        <v>4.0000000000000003E-5</v>
      </c>
      <c r="R366" s="216">
        <f>Q366*H366</f>
        <v>2.0256000000000002E-3</v>
      </c>
      <c r="S366" s="216">
        <v>0</v>
      </c>
      <c r="T366" s="217">
        <f>S366*H366</f>
        <v>0</v>
      </c>
      <c r="AR366" s="25" t="s">
        <v>147</v>
      </c>
      <c r="AT366" s="25" t="s">
        <v>363</v>
      </c>
      <c r="AU366" s="25" t="s">
        <v>79</v>
      </c>
      <c r="AY366" s="25" t="s">
        <v>361</v>
      </c>
      <c r="BE366" s="218">
        <f>IF(N366="základní",J366,0)</f>
        <v>0</v>
      </c>
      <c r="BF366" s="218">
        <f>IF(N366="snížená",J366,0)</f>
        <v>0</v>
      </c>
      <c r="BG366" s="218">
        <f>IF(N366="zákl. přenesená",J366,0)</f>
        <v>0</v>
      </c>
      <c r="BH366" s="218">
        <f>IF(N366="sníž. přenesená",J366,0)</f>
        <v>0</v>
      </c>
      <c r="BI366" s="218">
        <f>IF(N366="nulová",J366,0)</f>
        <v>0</v>
      </c>
      <c r="BJ366" s="25" t="s">
        <v>77</v>
      </c>
      <c r="BK366" s="218">
        <f>ROUND(I366*H366,2)</f>
        <v>0</v>
      </c>
      <c r="BL366" s="25" t="s">
        <v>147</v>
      </c>
      <c r="BM366" s="25" t="s">
        <v>4186</v>
      </c>
    </row>
    <row r="367" spans="2:65" s="1" customFormat="1" ht="54">
      <c r="B367" s="42"/>
      <c r="C367" s="64"/>
      <c r="D367" s="219" t="s">
        <v>369</v>
      </c>
      <c r="E367" s="64"/>
      <c r="F367" s="220" t="s">
        <v>1135</v>
      </c>
      <c r="G367" s="64"/>
      <c r="H367" s="64"/>
      <c r="I367" s="175"/>
      <c r="J367" s="64"/>
      <c r="K367" s="64"/>
      <c r="L367" s="62"/>
      <c r="M367" s="221"/>
      <c r="N367" s="43"/>
      <c r="O367" s="43"/>
      <c r="P367" s="43"/>
      <c r="Q367" s="43"/>
      <c r="R367" s="43"/>
      <c r="S367" s="43"/>
      <c r="T367" s="79"/>
      <c r="AT367" s="25" t="s">
        <v>369</v>
      </c>
      <c r="AU367" s="25" t="s">
        <v>79</v>
      </c>
    </row>
    <row r="368" spans="2:65" s="13" customFormat="1" ht="13.5">
      <c r="B368" s="233"/>
      <c r="C368" s="234"/>
      <c r="D368" s="235" t="s">
        <v>371</v>
      </c>
      <c r="E368" s="236" t="s">
        <v>21</v>
      </c>
      <c r="F368" s="237" t="s">
        <v>4018</v>
      </c>
      <c r="G368" s="234"/>
      <c r="H368" s="238">
        <v>50.64</v>
      </c>
      <c r="I368" s="239"/>
      <c r="J368" s="234"/>
      <c r="K368" s="234"/>
      <c r="L368" s="240"/>
      <c r="M368" s="241"/>
      <c r="N368" s="242"/>
      <c r="O368" s="242"/>
      <c r="P368" s="242"/>
      <c r="Q368" s="242"/>
      <c r="R368" s="242"/>
      <c r="S368" s="242"/>
      <c r="T368" s="243"/>
      <c r="AT368" s="244" t="s">
        <v>371</v>
      </c>
      <c r="AU368" s="244" t="s">
        <v>79</v>
      </c>
      <c r="AV368" s="13" t="s">
        <v>79</v>
      </c>
      <c r="AW368" s="13" t="s">
        <v>33</v>
      </c>
      <c r="AX368" s="13" t="s">
        <v>77</v>
      </c>
      <c r="AY368" s="244" t="s">
        <v>361</v>
      </c>
    </row>
    <row r="369" spans="2:65" s="1" customFormat="1" ht="22.5" customHeight="1">
      <c r="B369" s="42"/>
      <c r="C369" s="207" t="s">
        <v>785</v>
      </c>
      <c r="D369" s="207" t="s">
        <v>363</v>
      </c>
      <c r="E369" s="208" t="s">
        <v>4187</v>
      </c>
      <c r="F369" s="209" t="s">
        <v>4188</v>
      </c>
      <c r="G369" s="210" t="s">
        <v>614</v>
      </c>
      <c r="H369" s="211">
        <v>1</v>
      </c>
      <c r="I369" s="212"/>
      <c r="J369" s="213">
        <f>ROUND(I369*H369,2)</f>
        <v>0</v>
      </c>
      <c r="K369" s="209" t="s">
        <v>21</v>
      </c>
      <c r="L369" s="62"/>
      <c r="M369" s="214" t="s">
        <v>21</v>
      </c>
      <c r="N369" s="215" t="s">
        <v>41</v>
      </c>
      <c r="O369" s="43"/>
      <c r="P369" s="216">
        <f>O369*H369</f>
        <v>0</v>
      </c>
      <c r="Q369" s="216">
        <v>0</v>
      </c>
      <c r="R369" s="216">
        <f>Q369*H369</f>
        <v>0</v>
      </c>
      <c r="S369" s="216">
        <v>0</v>
      </c>
      <c r="T369" s="217">
        <f>S369*H369</f>
        <v>0</v>
      </c>
      <c r="AR369" s="25" t="s">
        <v>147</v>
      </c>
      <c r="AT369" s="25" t="s">
        <v>363</v>
      </c>
      <c r="AU369" s="25" t="s">
        <v>79</v>
      </c>
      <c r="AY369" s="25" t="s">
        <v>361</v>
      </c>
      <c r="BE369" s="218">
        <f>IF(N369="základní",J369,0)</f>
        <v>0</v>
      </c>
      <c r="BF369" s="218">
        <f>IF(N369="snížená",J369,0)</f>
        <v>0</v>
      </c>
      <c r="BG369" s="218">
        <f>IF(N369="zákl. přenesená",J369,0)</f>
        <v>0</v>
      </c>
      <c r="BH369" s="218">
        <f>IF(N369="sníž. přenesená",J369,0)</f>
        <v>0</v>
      </c>
      <c r="BI369" s="218">
        <f>IF(N369="nulová",J369,0)</f>
        <v>0</v>
      </c>
      <c r="BJ369" s="25" t="s">
        <v>77</v>
      </c>
      <c r="BK369" s="218">
        <f>ROUND(I369*H369,2)</f>
        <v>0</v>
      </c>
      <c r="BL369" s="25" t="s">
        <v>147</v>
      </c>
      <c r="BM369" s="25" t="s">
        <v>4189</v>
      </c>
    </row>
    <row r="370" spans="2:65" s="1" customFormat="1" ht="13.5">
      <c r="B370" s="42"/>
      <c r="C370" s="64"/>
      <c r="D370" s="219" t="s">
        <v>369</v>
      </c>
      <c r="E370" s="64"/>
      <c r="F370" s="220" t="s">
        <v>1144</v>
      </c>
      <c r="G370" s="64"/>
      <c r="H370" s="64"/>
      <c r="I370" s="175"/>
      <c r="J370" s="64"/>
      <c r="K370" s="64"/>
      <c r="L370" s="62"/>
      <c r="M370" s="221"/>
      <c r="N370" s="43"/>
      <c r="O370" s="43"/>
      <c r="P370" s="43"/>
      <c r="Q370" s="43"/>
      <c r="R370" s="43"/>
      <c r="S370" s="43"/>
      <c r="T370" s="79"/>
      <c r="AT370" s="25" t="s">
        <v>369</v>
      </c>
      <c r="AU370" s="25" t="s">
        <v>79</v>
      </c>
    </row>
    <row r="371" spans="2:65" s="12" customFormat="1" ht="13.5">
      <c r="B371" s="222"/>
      <c r="C371" s="223"/>
      <c r="D371" s="219" t="s">
        <v>371</v>
      </c>
      <c r="E371" s="224" t="s">
        <v>21</v>
      </c>
      <c r="F371" s="225" t="s">
        <v>4190</v>
      </c>
      <c r="G371" s="223"/>
      <c r="H371" s="226" t="s">
        <v>21</v>
      </c>
      <c r="I371" s="227"/>
      <c r="J371" s="223"/>
      <c r="K371" s="223"/>
      <c r="L371" s="228"/>
      <c r="M371" s="229"/>
      <c r="N371" s="230"/>
      <c r="O371" s="230"/>
      <c r="P371" s="230"/>
      <c r="Q371" s="230"/>
      <c r="R371" s="230"/>
      <c r="S371" s="230"/>
      <c r="T371" s="231"/>
      <c r="AT371" s="232" t="s">
        <v>371</v>
      </c>
      <c r="AU371" s="232" t="s">
        <v>79</v>
      </c>
      <c r="AV371" s="12" t="s">
        <v>77</v>
      </c>
      <c r="AW371" s="12" t="s">
        <v>33</v>
      </c>
      <c r="AX371" s="12" t="s">
        <v>70</v>
      </c>
      <c r="AY371" s="232" t="s">
        <v>361</v>
      </c>
    </row>
    <row r="372" spans="2:65" s="13" customFormat="1" ht="13.5">
      <c r="B372" s="233"/>
      <c r="C372" s="234"/>
      <c r="D372" s="219" t="s">
        <v>371</v>
      </c>
      <c r="E372" s="245" t="s">
        <v>21</v>
      </c>
      <c r="F372" s="246" t="s">
        <v>4191</v>
      </c>
      <c r="G372" s="234"/>
      <c r="H372" s="247">
        <v>1</v>
      </c>
      <c r="I372" s="239"/>
      <c r="J372" s="234"/>
      <c r="K372" s="234"/>
      <c r="L372" s="240"/>
      <c r="M372" s="241"/>
      <c r="N372" s="242"/>
      <c r="O372" s="242"/>
      <c r="P372" s="242"/>
      <c r="Q372" s="242"/>
      <c r="R372" s="242"/>
      <c r="S372" s="242"/>
      <c r="T372" s="243"/>
      <c r="AT372" s="244" t="s">
        <v>371</v>
      </c>
      <c r="AU372" s="244" t="s">
        <v>79</v>
      </c>
      <c r="AV372" s="13" t="s">
        <v>79</v>
      </c>
      <c r="AW372" s="13" t="s">
        <v>33</v>
      </c>
      <c r="AX372" s="13" t="s">
        <v>77</v>
      </c>
      <c r="AY372" s="244" t="s">
        <v>361</v>
      </c>
    </row>
    <row r="373" spans="2:65" s="11" customFormat="1" ht="29.85" customHeight="1">
      <c r="B373" s="190"/>
      <c r="C373" s="191"/>
      <c r="D373" s="204" t="s">
        <v>69</v>
      </c>
      <c r="E373" s="205" t="s">
        <v>1153</v>
      </c>
      <c r="F373" s="205" t="s">
        <v>1154</v>
      </c>
      <c r="G373" s="191"/>
      <c r="H373" s="191"/>
      <c r="I373" s="194"/>
      <c r="J373" s="206">
        <f>BK373</f>
        <v>0</v>
      </c>
      <c r="K373" s="191"/>
      <c r="L373" s="196"/>
      <c r="M373" s="197"/>
      <c r="N373" s="198"/>
      <c r="O373" s="198"/>
      <c r="P373" s="199">
        <f>SUM(P374:P375)</f>
        <v>0</v>
      </c>
      <c r="Q373" s="198"/>
      <c r="R373" s="199">
        <f>SUM(R374:R375)</f>
        <v>0</v>
      </c>
      <c r="S373" s="198"/>
      <c r="T373" s="200">
        <f>SUM(T374:T375)</f>
        <v>0</v>
      </c>
      <c r="AR373" s="201" t="s">
        <v>77</v>
      </c>
      <c r="AT373" s="202" t="s">
        <v>69</v>
      </c>
      <c r="AU373" s="202" t="s">
        <v>77</v>
      </c>
      <c r="AY373" s="201" t="s">
        <v>361</v>
      </c>
      <c r="BK373" s="203">
        <f>SUM(BK374:BK375)</f>
        <v>0</v>
      </c>
    </row>
    <row r="374" spans="2:65" s="1" customFormat="1" ht="22.5" customHeight="1">
      <c r="B374" s="42"/>
      <c r="C374" s="207" t="s">
        <v>799</v>
      </c>
      <c r="D374" s="207" t="s">
        <v>363</v>
      </c>
      <c r="E374" s="208" t="s">
        <v>1156</v>
      </c>
      <c r="F374" s="209" t="s">
        <v>1157</v>
      </c>
      <c r="G374" s="210" t="s">
        <v>447</v>
      </c>
      <c r="H374" s="211">
        <v>106.745</v>
      </c>
      <c r="I374" s="212"/>
      <c r="J374" s="213">
        <f>ROUND(I374*H374,2)</f>
        <v>0</v>
      </c>
      <c r="K374" s="209" t="s">
        <v>367</v>
      </c>
      <c r="L374" s="62"/>
      <c r="M374" s="214" t="s">
        <v>21</v>
      </c>
      <c r="N374" s="215" t="s">
        <v>41</v>
      </c>
      <c r="O374" s="43"/>
      <c r="P374" s="216">
        <f>O374*H374</f>
        <v>0</v>
      </c>
      <c r="Q374" s="216">
        <v>0</v>
      </c>
      <c r="R374" s="216">
        <f>Q374*H374</f>
        <v>0</v>
      </c>
      <c r="S374" s="216">
        <v>0</v>
      </c>
      <c r="T374" s="217">
        <f>S374*H374</f>
        <v>0</v>
      </c>
      <c r="AR374" s="25" t="s">
        <v>147</v>
      </c>
      <c r="AT374" s="25" t="s">
        <v>363</v>
      </c>
      <c r="AU374" s="25" t="s">
        <v>79</v>
      </c>
      <c r="AY374" s="25" t="s">
        <v>361</v>
      </c>
      <c r="BE374" s="218">
        <f>IF(N374="základní",J374,0)</f>
        <v>0</v>
      </c>
      <c r="BF374" s="218">
        <f>IF(N374="snížená",J374,0)</f>
        <v>0</v>
      </c>
      <c r="BG374" s="218">
        <f>IF(N374="zákl. přenesená",J374,0)</f>
        <v>0</v>
      </c>
      <c r="BH374" s="218">
        <f>IF(N374="sníž. přenesená",J374,0)</f>
        <v>0</v>
      </c>
      <c r="BI374" s="218">
        <f>IF(N374="nulová",J374,0)</f>
        <v>0</v>
      </c>
      <c r="BJ374" s="25" t="s">
        <v>77</v>
      </c>
      <c r="BK374" s="218">
        <f>ROUND(I374*H374,2)</f>
        <v>0</v>
      </c>
      <c r="BL374" s="25" t="s">
        <v>147</v>
      </c>
      <c r="BM374" s="25" t="s">
        <v>4192</v>
      </c>
    </row>
    <row r="375" spans="2:65" s="1" customFormat="1" ht="40.5">
      <c r="B375" s="42"/>
      <c r="C375" s="64"/>
      <c r="D375" s="219" t="s">
        <v>369</v>
      </c>
      <c r="E375" s="64"/>
      <c r="F375" s="220" t="s">
        <v>1159</v>
      </c>
      <c r="G375" s="64"/>
      <c r="H375" s="64"/>
      <c r="I375" s="175"/>
      <c r="J375" s="64"/>
      <c r="K375" s="64"/>
      <c r="L375" s="62"/>
      <c r="M375" s="221"/>
      <c r="N375" s="43"/>
      <c r="O375" s="43"/>
      <c r="P375" s="43"/>
      <c r="Q375" s="43"/>
      <c r="R375" s="43"/>
      <c r="S375" s="43"/>
      <c r="T375" s="79"/>
      <c r="AT375" s="25" t="s">
        <v>369</v>
      </c>
      <c r="AU375" s="25" t="s">
        <v>79</v>
      </c>
    </row>
    <row r="376" spans="2:65" s="11" customFormat="1" ht="37.35" customHeight="1">
      <c r="B376" s="190"/>
      <c r="C376" s="191"/>
      <c r="D376" s="192" t="s">
        <v>69</v>
      </c>
      <c r="E376" s="193" t="s">
        <v>1160</v>
      </c>
      <c r="F376" s="193" t="s">
        <v>1161</v>
      </c>
      <c r="G376" s="191"/>
      <c r="H376" s="191"/>
      <c r="I376" s="194"/>
      <c r="J376" s="195">
        <f>BK376</f>
        <v>0</v>
      </c>
      <c r="K376" s="191"/>
      <c r="L376" s="196"/>
      <c r="M376" s="197"/>
      <c r="N376" s="198"/>
      <c r="O376" s="198"/>
      <c r="P376" s="199">
        <f>P377+P420+P506+P516+P564+P593+P602+P633+P640+P661</f>
        <v>0</v>
      </c>
      <c r="Q376" s="198"/>
      <c r="R376" s="199">
        <f>R377+R420+R506+R516+R564+R593+R602+R633+R640+R661</f>
        <v>3.3374534499999999</v>
      </c>
      <c r="S376" s="198"/>
      <c r="T376" s="200">
        <f>T377+T420+T506+T516+T564+T593+T602+T633+T640+T661</f>
        <v>0</v>
      </c>
      <c r="AR376" s="201" t="s">
        <v>79</v>
      </c>
      <c r="AT376" s="202" t="s">
        <v>69</v>
      </c>
      <c r="AU376" s="202" t="s">
        <v>70</v>
      </c>
      <c r="AY376" s="201" t="s">
        <v>361</v>
      </c>
      <c r="BK376" s="203">
        <f>BK377+BK420+BK506+BK516+BK564+BK593+BK602+BK633+BK640+BK661</f>
        <v>0</v>
      </c>
    </row>
    <row r="377" spans="2:65" s="11" customFormat="1" ht="19.899999999999999" customHeight="1">
      <c r="B377" s="190"/>
      <c r="C377" s="191"/>
      <c r="D377" s="204" t="s">
        <v>69</v>
      </c>
      <c r="E377" s="205" t="s">
        <v>1162</v>
      </c>
      <c r="F377" s="205" t="s">
        <v>1163</v>
      </c>
      <c r="G377" s="191"/>
      <c r="H377" s="191"/>
      <c r="I377" s="194"/>
      <c r="J377" s="206">
        <f>BK377</f>
        <v>0</v>
      </c>
      <c r="K377" s="191"/>
      <c r="L377" s="196"/>
      <c r="M377" s="197"/>
      <c r="N377" s="198"/>
      <c r="O377" s="198"/>
      <c r="P377" s="199">
        <f>SUM(P378:P419)</f>
        <v>0</v>
      </c>
      <c r="Q377" s="198"/>
      <c r="R377" s="199">
        <f>SUM(R378:R419)</f>
        <v>0.78608040000000001</v>
      </c>
      <c r="S377" s="198"/>
      <c r="T377" s="200">
        <f>SUM(T378:T419)</f>
        <v>0</v>
      </c>
      <c r="AR377" s="201" t="s">
        <v>79</v>
      </c>
      <c r="AT377" s="202" t="s">
        <v>69</v>
      </c>
      <c r="AU377" s="202" t="s">
        <v>77</v>
      </c>
      <c r="AY377" s="201" t="s">
        <v>361</v>
      </c>
      <c r="BK377" s="203">
        <f>SUM(BK378:BK419)</f>
        <v>0</v>
      </c>
    </row>
    <row r="378" spans="2:65" s="1" customFormat="1" ht="22.5" customHeight="1">
      <c r="B378" s="42"/>
      <c r="C378" s="207" t="s">
        <v>804</v>
      </c>
      <c r="D378" s="207" t="s">
        <v>363</v>
      </c>
      <c r="E378" s="208" t="s">
        <v>1165</v>
      </c>
      <c r="F378" s="209" t="s">
        <v>1166</v>
      </c>
      <c r="G378" s="210" t="s">
        <v>459</v>
      </c>
      <c r="H378" s="211">
        <v>59.4</v>
      </c>
      <c r="I378" s="212"/>
      <c r="J378" s="213">
        <f>ROUND(I378*H378,2)</f>
        <v>0</v>
      </c>
      <c r="K378" s="209" t="s">
        <v>367</v>
      </c>
      <c r="L378" s="62"/>
      <c r="M378" s="214" t="s">
        <v>21</v>
      </c>
      <c r="N378" s="215" t="s">
        <v>41</v>
      </c>
      <c r="O378" s="43"/>
      <c r="P378" s="216">
        <f>O378*H378</f>
        <v>0</v>
      </c>
      <c r="Q378" s="216">
        <v>0</v>
      </c>
      <c r="R378" s="216">
        <f>Q378*H378</f>
        <v>0</v>
      </c>
      <c r="S378" s="216">
        <v>0</v>
      </c>
      <c r="T378" s="217">
        <f>S378*H378</f>
        <v>0</v>
      </c>
      <c r="AR378" s="25" t="s">
        <v>464</v>
      </c>
      <c r="AT378" s="25" t="s">
        <v>363</v>
      </c>
      <c r="AU378" s="25" t="s">
        <v>79</v>
      </c>
      <c r="AY378" s="25" t="s">
        <v>361</v>
      </c>
      <c r="BE378" s="218">
        <f>IF(N378="základní",J378,0)</f>
        <v>0</v>
      </c>
      <c r="BF378" s="218">
        <f>IF(N378="snížená",J378,0)</f>
        <v>0</v>
      </c>
      <c r="BG378" s="218">
        <f>IF(N378="zákl. přenesená",J378,0)</f>
        <v>0</v>
      </c>
      <c r="BH378" s="218">
        <f>IF(N378="sníž. přenesená",J378,0)</f>
        <v>0</v>
      </c>
      <c r="BI378" s="218">
        <f>IF(N378="nulová",J378,0)</f>
        <v>0</v>
      </c>
      <c r="BJ378" s="25" t="s">
        <v>77</v>
      </c>
      <c r="BK378" s="218">
        <f>ROUND(I378*H378,2)</f>
        <v>0</v>
      </c>
      <c r="BL378" s="25" t="s">
        <v>464</v>
      </c>
      <c r="BM378" s="25" t="s">
        <v>4193</v>
      </c>
    </row>
    <row r="379" spans="2:65" s="1" customFormat="1" ht="27">
      <c r="B379" s="42"/>
      <c r="C379" s="64"/>
      <c r="D379" s="219" t="s">
        <v>369</v>
      </c>
      <c r="E379" s="64"/>
      <c r="F379" s="220" t="s">
        <v>1168</v>
      </c>
      <c r="G379" s="64"/>
      <c r="H379" s="64"/>
      <c r="I379" s="175"/>
      <c r="J379" s="64"/>
      <c r="K379" s="64"/>
      <c r="L379" s="62"/>
      <c r="M379" s="221"/>
      <c r="N379" s="43"/>
      <c r="O379" s="43"/>
      <c r="P379" s="43"/>
      <c r="Q379" s="43"/>
      <c r="R379" s="43"/>
      <c r="S379" s="43"/>
      <c r="T379" s="79"/>
      <c r="AT379" s="25" t="s">
        <v>369</v>
      </c>
      <c r="AU379" s="25" t="s">
        <v>79</v>
      </c>
    </row>
    <row r="380" spans="2:65" s="12" customFormat="1" ht="13.5">
      <c r="B380" s="222"/>
      <c r="C380" s="223"/>
      <c r="D380" s="219" t="s">
        <v>371</v>
      </c>
      <c r="E380" s="224" t="s">
        <v>21</v>
      </c>
      <c r="F380" s="225" t="s">
        <v>4194</v>
      </c>
      <c r="G380" s="223"/>
      <c r="H380" s="226" t="s">
        <v>21</v>
      </c>
      <c r="I380" s="227"/>
      <c r="J380" s="223"/>
      <c r="K380" s="223"/>
      <c r="L380" s="228"/>
      <c r="M380" s="229"/>
      <c r="N380" s="230"/>
      <c r="O380" s="230"/>
      <c r="P380" s="230"/>
      <c r="Q380" s="230"/>
      <c r="R380" s="230"/>
      <c r="S380" s="230"/>
      <c r="T380" s="231"/>
      <c r="AT380" s="232" t="s">
        <v>371</v>
      </c>
      <c r="AU380" s="232" t="s">
        <v>79</v>
      </c>
      <c r="AV380" s="12" t="s">
        <v>77</v>
      </c>
      <c r="AW380" s="12" t="s">
        <v>33</v>
      </c>
      <c r="AX380" s="12" t="s">
        <v>70</v>
      </c>
      <c r="AY380" s="232" t="s">
        <v>361</v>
      </c>
    </row>
    <row r="381" spans="2:65" s="13" customFormat="1" ht="13.5">
      <c r="B381" s="233"/>
      <c r="C381" s="234"/>
      <c r="D381" s="219" t="s">
        <v>371</v>
      </c>
      <c r="E381" s="245" t="s">
        <v>21</v>
      </c>
      <c r="F381" s="246" t="s">
        <v>4195</v>
      </c>
      <c r="G381" s="234"/>
      <c r="H381" s="247">
        <v>59.4</v>
      </c>
      <c r="I381" s="239"/>
      <c r="J381" s="234"/>
      <c r="K381" s="234"/>
      <c r="L381" s="240"/>
      <c r="M381" s="241"/>
      <c r="N381" s="242"/>
      <c r="O381" s="242"/>
      <c r="P381" s="242"/>
      <c r="Q381" s="242"/>
      <c r="R381" s="242"/>
      <c r="S381" s="242"/>
      <c r="T381" s="243"/>
      <c r="AT381" s="244" t="s">
        <v>371</v>
      </c>
      <c r="AU381" s="244" t="s">
        <v>79</v>
      </c>
      <c r="AV381" s="13" t="s">
        <v>79</v>
      </c>
      <c r="AW381" s="13" t="s">
        <v>33</v>
      </c>
      <c r="AX381" s="13" t="s">
        <v>70</v>
      </c>
      <c r="AY381" s="244" t="s">
        <v>361</v>
      </c>
    </row>
    <row r="382" spans="2:65" s="14" customFormat="1" ht="13.5">
      <c r="B382" s="248"/>
      <c r="C382" s="249"/>
      <c r="D382" s="235" t="s">
        <v>371</v>
      </c>
      <c r="E382" s="250" t="s">
        <v>311</v>
      </c>
      <c r="F382" s="251" t="s">
        <v>392</v>
      </c>
      <c r="G382" s="249"/>
      <c r="H382" s="252">
        <v>59.4</v>
      </c>
      <c r="I382" s="253"/>
      <c r="J382" s="249"/>
      <c r="K382" s="249"/>
      <c r="L382" s="254"/>
      <c r="M382" s="255"/>
      <c r="N382" s="256"/>
      <c r="O382" s="256"/>
      <c r="P382" s="256"/>
      <c r="Q382" s="256"/>
      <c r="R382" s="256"/>
      <c r="S382" s="256"/>
      <c r="T382" s="257"/>
      <c r="AT382" s="258" t="s">
        <v>371</v>
      </c>
      <c r="AU382" s="258" t="s">
        <v>79</v>
      </c>
      <c r="AV382" s="14" t="s">
        <v>147</v>
      </c>
      <c r="AW382" s="14" t="s">
        <v>33</v>
      </c>
      <c r="AX382" s="14" t="s">
        <v>77</v>
      </c>
      <c r="AY382" s="258" t="s">
        <v>361</v>
      </c>
    </row>
    <row r="383" spans="2:65" s="1" customFormat="1" ht="22.5" customHeight="1">
      <c r="B383" s="42"/>
      <c r="C383" s="273" t="s">
        <v>814</v>
      </c>
      <c r="D383" s="273" t="s">
        <v>952</v>
      </c>
      <c r="E383" s="274" t="s">
        <v>1172</v>
      </c>
      <c r="F383" s="275" t="s">
        <v>1173</v>
      </c>
      <c r="G383" s="276" t="s">
        <v>447</v>
      </c>
      <c r="H383" s="277">
        <v>2.1999999999999999E-2</v>
      </c>
      <c r="I383" s="278"/>
      <c r="J383" s="279">
        <f>ROUND(I383*H383,2)</f>
        <v>0</v>
      </c>
      <c r="K383" s="275" t="s">
        <v>367</v>
      </c>
      <c r="L383" s="280"/>
      <c r="M383" s="281" t="s">
        <v>21</v>
      </c>
      <c r="N383" s="282" t="s">
        <v>41</v>
      </c>
      <c r="O383" s="43"/>
      <c r="P383" s="216">
        <f>O383*H383</f>
        <v>0</v>
      </c>
      <c r="Q383" s="216">
        <v>1</v>
      </c>
      <c r="R383" s="216">
        <f>Q383*H383</f>
        <v>2.1999999999999999E-2</v>
      </c>
      <c r="S383" s="216">
        <v>0</v>
      </c>
      <c r="T383" s="217">
        <f>S383*H383</f>
        <v>0</v>
      </c>
      <c r="AR383" s="25" t="s">
        <v>580</v>
      </c>
      <c r="AT383" s="25" t="s">
        <v>952</v>
      </c>
      <c r="AU383" s="25" t="s">
        <v>79</v>
      </c>
      <c r="AY383" s="25" t="s">
        <v>361</v>
      </c>
      <c r="BE383" s="218">
        <f>IF(N383="základní",J383,0)</f>
        <v>0</v>
      </c>
      <c r="BF383" s="218">
        <f>IF(N383="snížená",J383,0)</f>
        <v>0</v>
      </c>
      <c r="BG383" s="218">
        <f>IF(N383="zákl. přenesená",J383,0)</f>
        <v>0</v>
      </c>
      <c r="BH383" s="218">
        <f>IF(N383="sníž. přenesená",J383,0)</f>
        <v>0</v>
      </c>
      <c r="BI383" s="218">
        <f>IF(N383="nulová",J383,0)</f>
        <v>0</v>
      </c>
      <c r="BJ383" s="25" t="s">
        <v>77</v>
      </c>
      <c r="BK383" s="218">
        <f>ROUND(I383*H383,2)</f>
        <v>0</v>
      </c>
      <c r="BL383" s="25" t="s">
        <v>464</v>
      </c>
      <c r="BM383" s="25" t="s">
        <v>4196</v>
      </c>
    </row>
    <row r="384" spans="2:65" s="1" customFormat="1" ht="13.5">
      <c r="B384" s="42"/>
      <c r="C384" s="64"/>
      <c r="D384" s="219" t="s">
        <v>369</v>
      </c>
      <c r="E384" s="64"/>
      <c r="F384" s="220" t="s">
        <v>1175</v>
      </c>
      <c r="G384" s="64"/>
      <c r="H384" s="64"/>
      <c r="I384" s="175"/>
      <c r="J384" s="64"/>
      <c r="K384" s="64"/>
      <c r="L384" s="62"/>
      <c r="M384" s="221"/>
      <c r="N384" s="43"/>
      <c r="O384" s="43"/>
      <c r="P384" s="43"/>
      <c r="Q384" s="43"/>
      <c r="R384" s="43"/>
      <c r="S384" s="43"/>
      <c r="T384" s="79"/>
      <c r="AT384" s="25" t="s">
        <v>369</v>
      </c>
      <c r="AU384" s="25" t="s">
        <v>79</v>
      </c>
    </row>
    <row r="385" spans="2:65" s="1" customFormat="1" ht="27">
      <c r="B385" s="42"/>
      <c r="C385" s="64"/>
      <c r="D385" s="219" t="s">
        <v>974</v>
      </c>
      <c r="E385" s="64"/>
      <c r="F385" s="283" t="s">
        <v>1176</v>
      </c>
      <c r="G385" s="64"/>
      <c r="H385" s="64"/>
      <c r="I385" s="175"/>
      <c r="J385" s="64"/>
      <c r="K385" s="64"/>
      <c r="L385" s="62"/>
      <c r="M385" s="221"/>
      <c r="N385" s="43"/>
      <c r="O385" s="43"/>
      <c r="P385" s="43"/>
      <c r="Q385" s="43"/>
      <c r="R385" s="43"/>
      <c r="S385" s="43"/>
      <c r="T385" s="79"/>
      <c r="AT385" s="25" t="s">
        <v>974</v>
      </c>
      <c r="AU385" s="25" t="s">
        <v>79</v>
      </c>
    </row>
    <row r="386" spans="2:65" s="13" customFormat="1" ht="13.5">
      <c r="B386" s="233"/>
      <c r="C386" s="234"/>
      <c r="D386" s="235" t="s">
        <v>371</v>
      </c>
      <c r="E386" s="234"/>
      <c r="F386" s="237" t="s">
        <v>4197</v>
      </c>
      <c r="G386" s="234"/>
      <c r="H386" s="238">
        <v>2.1999999999999999E-2</v>
      </c>
      <c r="I386" s="239"/>
      <c r="J386" s="234"/>
      <c r="K386" s="234"/>
      <c r="L386" s="240"/>
      <c r="M386" s="241"/>
      <c r="N386" s="242"/>
      <c r="O386" s="242"/>
      <c r="P386" s="242"/>
      <c r="Q386" s="242"/>
      <c r="R386" s="242"/>
      <c r="S386" s="242"/>
      <c r="T386" s="243"/>
      <c r="AT386" s="244" t="s">
        <v>371</v>
      </c>
      <c r="AU386" s="244" t="s">
        <v>79</v>
      </c>
      <c r="AV386" s="13" t="s">
        <v>79</v>
      </c>
      <c r="AW386" s="13" t="s">
        <v>6</v>
      </c>
      <c r="AX386" s="13" t="s">
        <v>77</v>
      </c>
      <c r="AY386" s="244" t="s">
        <v>361</v>
      </c>
    </row>
    <row r="387" spans="2:65" s="1" customFormat="1" ht="22.5" customHeight="1">
      <c r="B387" s="42"/>
      <c r="C387" s="207" t="s">
        <v>820</v>
      </c>
      <c r="D387" s="207" t="s">
        <v>363</v>
      </c>
      <c r="E387" s="208" t="s">
        <v>1179</v>
      </c>
      <c r="F387" s="209" t="s">
        <v>1180</v>
      </c>
      <c r="G387" s="210" t="s">
        <v>459</v>
      </c>
      <c r="H387" s="211">
        <v>6.24</v>
      </c>
      <c r="I387" s="212"/>
      <c r="J387" s="213">
        <f>ROUND(I387*H387,2)</f>
        <v>0</v>
      </c>
      <c r="K387" s="209" t="s">
        <v>3208</v>
      </c>
      <c r="L387" s="62"/>
      <c r="M387" s="214" t="s">
        <v>21</v>
      </c>
      <c r="N387" s="215" t="s">
        <v>41</v>
      </c>
      <c r="O387" s="43"/>
      <c r="P387" s="216">
        <f>O387*H387</f>
        <v>0</v>
      </c>
      <c r="Q387" s="216">
        <v>0</v>
      </c>
      <c r="R387" s="216">
        <f>Q387*H387</f>
        <v>0</v>
      </c>
      <c r="S387" s="216">
        <v>0</v>
      </c>
      <c r="T387" s="217">
        <f>S387*H387</f>
        <v>0</v>
      </c>
      <c r="AR387" s="25" t="s">
        <v>464</v>
      </c>
      <c r="AT387" s="25" t="s">
        <v>363</v>
      </c>
      <c r="AU387" s="25" t="s">
        <v>79</v>
      </c>
      <c r="AY387" s="25" t="s">
        <v>361</v>
      </c>
      <c r="BE387" s="218">
        <f>IF(N387="základní",J387,0)</f>
        <v>0</v>
      </c>
      <c r="BF387" s="218">
        <f>IF(N387="snížená",J387,0)</f>
        <v>0</v>
      </c>
      <c r="BG387" s="218">
        <f>IF(N387="zákl. přenesená",J387,0)</f>
        <v>0</v>
      </c>
      <c r="BH387" s="218">
        <f>IF(N387="sníž. přenesená",J387,0)</f>
        <v>0</v>
      </c>
      <c r="BI387" s="218">
        <f>IF(N387="nulová",J387,0)</f>
        <v>0</v>
      </c>
      <c r="BJ387" s="25" t="s">
        <v>77</v>
      </c>
      <c r="BK387" s="218">
        <f>ROUND(I387*H387,2)</f>
        <v>0</v>
      </c>
      <c r="BL387" s="25" t="s">
        <v>464</v>
      </c>
      <c r="BM387" s="25" t="s">
        <v>4198</v>
      </c>
    </row>
    <row r="388" spans="2:65" s="1" customFormat="1" ht="27">
      <c r="B388" s="42"/>
      <c r="C388" s="64"/>
      <c r="D388" s="219" t="s">
        <v>369</v>
      </c>
      <c r="E388" s="64"/>
      <c r="F388" s="220" t="s">
        <v>1182</v>
      </c>
      <c r="G388" s="64"/>
      <c r="H388" s="64"/>
      <c r="I388" s="175"/>
      <c r="J388" s="64"/>
      <c r="K388" s="64"/>
      <c r="L388" s="62"/>
      <c r="M388" s="221"/>
      <c r="N388" s="43"/>
      <c r="O388" s="43"/>
      <c r="P388" s="43"/>
      <c r="Q388" s="43"/>
      <c r="R388" s="43"/>
      <c r="S388" s="43"/>
      <c r="T388" s="79"/>
      <c r="AT388" s="25" t="s">
        <v>369</v>
      </c>
      <c r="AU388" s="25" t="s">
        <v>79</v>
      </c>
    </row>
    <row r="389" spans="2:65" s="12" customFormat="1" ht="13.5">
      <c r="B389" s="222"/>
      <c r="C389" s="223"/>
      <c r="D389" s="219" t="s">
        <v>371</v>
      </c>
      <c r="E389" s="224" t="s">
        <v>21</v>
      </c>
      <c r="F389" s="225" t="s">
        <v>4194</v>
      </c>
      <c r="G389" s="223"/>
      <c r="H389" s="226" t="s">
        <v>21</v>
      </c>
      <c r="I389" s="227"/>
      <c r="J389" s="223"/>
      <c r="K389" s="223"/>
      <c r="L389" s="228"/>
      <c r="M389" s="229"/>
      <c r="N389" s="230"/>
      <c r="O389" s="230"/>
      <c r="P389" s="230"/>
      <c r="Q389" s="230"/>
      <c r="R389" s="230"/>
      <c r="S389" s="230"/>
      <c r="T389" s="231"/>
      <c r="AT389" s="232" t="s">
        <v>371</v>
      </c>
      <c r="AU389" s="232" t="s">
        <v>79</v>
      </c>
      <c r="AV389" s="12" t="s">
        <v>77</v>
      </c>
      <c r="AW389" s="12" t="s">
        <v>33</v>
      </c>
      <c r="AX389" s="12" t="s">
        <v>70</v>
      </c>
      <c r="AY389" s="232" t="s">
        <v>361</v>
      </c>
    </row>
    <row r="390" spans="2:65" s="13" customFormat="1" ht="13.5">
      <c r="B390" s="233"/>
      <c r="C390" s="234"/>
      <c r="D390" s="219" t="s">
        <v>371</v>
      </c>
      <c r="E390" s="245" t="s">
        <v>21</v>
      </c>
      <c r="F390" s="246" t="s">
        <v>4199</v>
      </c>
      <c r="G390" s="234"/>
      <c r="H390" s="247">
        <v>6.24</v>
      </c>
      <c r="I390" s="239"/>
      <c r="J390" s="234"/>
      <c r="K390" s="234"/>
      <c r="L390" s="240"/>
      <c r="M390" s="241"/>
      <c r="N390" s="242"/>
      <c r="O390" s="242"/>
      <c r="P390" s="242"/>
      <c r="Q390" s="242"/>
      <c r="R390" s="242"/>
      <c r="S390" s="242"/>
      <c r="T390" s="243"/>
      <c r="AT390" s="244" t="s">
        <v>371</v>
      </c>
      <c r="AU390" s="244" t="s">
        <v>79</v>
      </c>
      <c r="AV390" s="13" t="s">
        <v>79</v>
      </c>
      <c r="AW390" s="13" t="s">
        <v>33</v>
      </c>
      <c r="AX390" s="13" t="s">
        <v>70</v>
      </c>
      <c r="AY390" s="244" t="s">
        <v>361</v>
      </c>
    </row>
    <row r="391" spans="2:65" s="14" customFormat="1" ht="13.5">
      <c r="B391" s="248"/>
      <c r="C391" s="249"/>
      <c r="D391" s="235" t="s">
        <v>371</v>
      </c>
      <c r="E391" s="250" t="s">
        <v>309</v>
      </c>
      <c r="F391" s="251" t="s">
        <v>392</v>
      </c>
      <c r="G391" s="249"/>
      <c r="H391" s="252">
        <v>6.24</v>
      </c>
      <c r="I391" s="253"/>
      <c r="J391" s="249"/>
      <c r="K391" s="249"/>
      <c r="L391" s="254"/>
      <c r="M391" s="255"/>
      <c r="N391" s="256"/>
      <c r="O391" s="256"/>
      <c r="P391" s="256"/>
      <c r="Q391" s="256"/>
      <c r="R391" s="256"/>
      <c r="S391" s="256"/>
      <c r="T391" s="257"/>
      <c r="AT391" s="258" t="s">
        <v>371</v>
      </c>
      <c r="AU391" s="258" t="s">
        <v>79</v>
      </c>
      <c r="AV391" s="14" t="s">
        <v>147</v>
      </c>
      <c r="AW391" s="14" t="s">
        <v>33</v>
      </c>
      <c r="AX391" s="14" t="s">
        <v>77</v>
      </c>
      <c r="AY391" s="258" t="s">
        <v>361</v>
      </c>
    </row>
    <row r="392" spans="2:65" s="1" customFormat="1" ht="22.5" customHeight="1">
      <c r="B392" s="42"/>
      <c r="C392" s="273" t="s">
        <v>825</v>
      </c>
      <c r="D392" s="273" t="s">
        <v>952</v>
      </c>
      <c r="E392" s="274" t="s">
        <v>1172</v>
      </c>
      <c r="F392" s="275" t="s">
        <v>1173</v>
      </c>
      <c r="G392" s="276" t="s">
        <v>447</v>
      </c>
      <c r="H392" s="277">
        <v>2E-3</v>
      </c>
      <c r="I392" s="278"/>
      <c r="J392" s="279">
        <f>ROUND(I392*H392,2)</f>
        <v>0</v>
      </c>
      <c r="K392" s="275" t="s">
        <v>367</v>
      </c>
      <c r="L392" s="280"/>
      <c r="M392" s="281" t="s">
        <v>21</v>
      </c>
      <c r="N392" s="282" t="s">
        <v>41</v>
      </c>
      <c r="O392" s="43"/>
      <c r="P392" s="216">
        <f>O392*H392</f>
        <v>0</v>
      </c>
      <c r="Q392" s="216">
        <v>1</v>
      </c>
      <c r="R392" s="216">
        <f>Q392*H392</f>
        <v>2E-3</v>
      </c>
      <c r="S392" s="216">
        <v>0</v>
      </c>
      <c r="T392" s="217">
        <f>S392*H392</f>
        <v>0</v>
      </c>
      <c r="AR392" s="25" t="s">
        <v>580</v>
      </c>
      <c r="AT392" s="25" t="s">
        <v>952</v>
      </c>
      <c r="AU392" s="25" t="s">
        <v>79</v>
      </c>
      <c r="AY392" s="25" t="s">
        <v>361</v>
      </c>
      <c r="BE392" s="218">
        <f>IF(N392="základní",J392,0)</f>
        <v>0</v>
      </c>
      <c r="BF392" s="218">
        <f>IF(N392="snížená",J392,0)</f>
        <v>0</v>
      </c>
      <c r="BG392" s="218">
        <f>IF(N392="zákl. přenesená",J392,0)</f>
        <v>0</v>
      </c>
      <c r="BH392" s="218">
        <f>IF(N392="sníž. přenesená",J392,0)</f>
        <v>0</v>
      </c>
      <c r="BI392" s="218">
        <f>IF(N392="nulová",J392,0)</f>
        <v>0</v>
      </c>
      <c r="BJ392" s="25" t="s">
        <v>77</v>
      </c>
      <c r="BK392" s="218">
        <f>ROUND(I392*H392,2)</f>
        <v>0</v>
      </c>
      <c r="BL392" s="25" t="s">
        <v>464</v>
      </c>
      <c r="BM392" s="25" t="s">
        <v>4200</v>
      </c>
    </row>
    <row r="393" spans="2:65" s="1" customFormat="1" ht="13.5">
      <c r="B393" s="42"/>
      <c r="C393" s="64"/>
      <c r="D393" s="219" t="s">
        <v>369</v>
      </c>
      <c r="E393" s="64"/>
      <c r="F393" s="220" t="s">
        <v>1175</v>
      </c>
      <c r="G393" s="64"/>
      <c r="H393" s="64"/>
      <c r="I393" s="175"/>
      <c r="J393" s="64"/>
      <c r="K393" s="64"/>
      <c r="L393" s="62"/>
      <c r="M393" s="221"/>
      <c r="N393" s="43"/>
      <c r="O393" s="43"/>
      <c r="P393" s="43"/>
      <c r="Q393" s="43"/>
      <c r="R393" s="43"/>
      <c r="S393" s="43"/>
      <c r="T393" s="79"/>
      <c r="AT393" s="25" t="s">
        <v>369</v>
      </c>
      <c r="AU393" s="25" t="s">
        <v>79</v>
      </c>
    </row>
    <row r="394" spans="2:65" s="13" customFormat="1" ht="13.5">
      <c r="B394" s="233"/>
      <c r="C394" s="234"/>
      <c r="D394" s="235" t="s">
        <v>371</v>
      </c>
      <c r="E394" s="234"/>
      <c r="F394" s="237" t="s">
        <v>4201</v>
      </c>
      <c r="G394" s="234"/>
      <c r="H394" s="238">
        <v>2E-3</v>
      </c>
      <c r="I394" s="239"/>
      <c r="J394" s="234"/>
      <c r="K394" s="234"/>
      <c r="L394" s="240"/>
      <c r="M394" s="241"/>
      <c r="N394" s="242"/>
      <c r="O394" s="242"/>
      <c r="P394" s="242"/>
      <c r="Q394" s="242"/>
      <c r="R394" s="242"/>
      <c r="S394" s="242"/>
      <c r="T394" s="243"/>
      <c r="AT394" s="244" t="s">
        <v>371</v>
      </c>
      <c r="AU394" s="244" t="s">
        <v>79</v>
      </c>
      <c r="AV394" s="13" t="s">
        <v>79</v>
      </c>
      <c r="AW394" s="13" t="s">
        <v>6</v>
      </c>
      <c r="AX394" s="13" t="s">
        <v>77</v>
      </c>
      <c r="AY394" s="244" t="s">
        <v>361</v>
      </c>
    </row>
    <row r="395" spans="2:65" s="1" customFormat="1" ht="22.5" customHeight="1">
      <c r="B395" s="42"/>
      <c r="C395" s="207" t="s">
        <v>830</v>
      </c>
      <c r="D395" s="207" t="s">
        <v>363</v>
      </c>
      <c r="E395" s="208" t="s">
        <v>1188</v>
      </c>
      <c r="F395" s="209" t="s">
        <v>1189</v>
      </c>
      <c r="G395" s="210" t="s">
        <v>459</v>
      </c>
      <c r="H395" s="211">
        <v>118.8</v>
      </c>
      <c r="I395" s="212"/>
      <c r="J395" s="213">
        <f>ROUND(I395*H395,2)</f>
        <v>0</v>
      </c>
      <c r="K395" s="209" t="s">
        <v>367</v>
      </c>
      <c r="L395" s="62"/>
      <c r="M395" s="214" t="s">
        <v>21</v>
      </c>
      <c r="N395" s="215" t="s">
        <v>41</v>
      </c>
      <c r="O395" s="43"/>
      <c r="P395" s="216">
        <f>O395*H395</f>
        <v>0</v>
      </c>
      <c r="Q395" s="216">
        <v>4.0000000000000002E-4</v>
      </c>
      <c r="R395" s="216">
        <f>Q395*H395</f>
        <v>4.752E-2</v>
      </c>
      <c r="S395" s="216">
        <v>0</v>
      </c>
      <c r="T395" s="217">
        <f>S395*H395</f>
        <v>0</v>
      </c>
      <c r="AR395" s="25" t="s">
        <v>464</v>
      </c>
      <c r="AT395" s="25" t="s">
        <v>363</v>
      </c>
      <c r="AU395" s="25" t="s">
        <v>79</v>
      </c>
      <c r="AY395" s="25" t="s">
        <v>361</v>
      </c>
      <c r="BE395" s="218">
        <f>IF(N395="základní",J395,0)</f>
        <v>0</v>
      </c>
      <c r="BF395" s="218">
        <f>IF(N395="snížená",J395,0)</f>
        <v>0</v>
      </c>
      <c r="BG395" s="218">
        <f>IF(N395="zákl. přenesená",J395,0)</f>
        <v>0</v>
      </c>
      <c r="BH395" s="218">
        <f>IF(N395="sníž. přenesená",J395,0)</f>
        <v>0</v>
      </c>
      <c r="BI395" s="218">
        <f>IF(N395="nulová",J395,0)</f>
        <v>0</v>
      </c>
      <c r="BJ395" s="25" t="s">
        <v>77</v>
      </c>
      <c r="BK395" s="218">
        <f>ROUND(I395*H395,2)</f>
        <v>0</v>
      </c>
      <c r="BL395" s="25" t="s">
        <v>464</v>
      </c>
      <c r="BM395" s="25" t="s">
        <v>4202</v>
      </c>
    </row>
    <row r="396" spans="2:65" s="1" customFormat="1" ht="13.5">
      <c r="B396" s="42"/>
      <c r="C396" s="64"/>
      <c r="D396" s="219" t="s">
        <v>369</v>
      </c>
      <c r="E396" s="64"/>
      <c r="F396" s="220" t="s">
        <v>1191</v>
      </c>
      <c r="G396" s="64"/>
      <c r="H396" s="64"/>
      <c r="I396" s="175"/>
      <c r="J396" s="64"/>
      <c r="K396" s="64"/>
      <c r="L396" s="62"/>
      <c r="M396" s="221"/>
      <c r="N396" s="43"/>
      <c r="O396" s="43"/>
      <c r="P396" s="43"/>
      <c r="Q396" s="43"/>
      <c r="R396" s="43"/>
      <c r="S396" s="43"/>
      <c r="T396" s="79"/>
      <c r="AT396" s="25" t="s">
        <v>369</v>
      </c>
      <c r="AU396" s="25" t="s">
        <v>79</v>
      </c>
    </row>
    <row r="397" spans="2:65" s="13" customFormat="1" ht="13.5">
      <c r="B397" s="233"/>
      <c r="C397" s="234"/>
      <c r="D397" s="219" t="s">
        <v>371</v>
      </c>
      <c r="E397" s="245" t="s">
        <v>21</v>
      </c>
      <c r="F397" s="246" t="s">
        <v>1192</v>
      </c>
      <c r="G397" s="234"/>
      <c r="H397" s="247">
        <v>118.8</v>
      </c>
      <c r="I397" s="239"/>
      <c r="J397" s="234"/>
      <c r="K397" s="234"/>
      <c r="L397" s="240"/>
      <c r="M397" s="241"/>
      <c r="N397" s="242"/>
      <c r="O397" s="242"/>
      <c r="P397" s="242"/>
      <c r="Q397" s="242"/>
      <c r="R397" s="242"/>
      <c r="S397" s="242"/>
      <c r="T397" s="243"/>
      <c r="AT397" s="244" t="s">
        <v>371</v>
      </c>
      <c r="AU397" s="244" t="s">
        <v>79</v>
      </c>
      <c r="AV397" s="13" t="s">
        <v>79</v>
      </c>
      <c r="AW397" s="13" t="s">
        <v>33</v>
      </c>
      <c r="AX397" s="13" t="s">
        <v>70</v>
      </c>
      <c r="AY397" s="244" t="s">
        <v>361</v>
      </c>
    </row>
    <row r="398" spans="2:65" s="14" customFormat="1" ht="13.5">
      <c r="B398" s="248"/>
      <c r="C398" s="249"/>
      <c r="D398" s="235" t="s">
        <v>371</v>
      </c>
      <c r="E398" s="250" t="s">
        <v>21</v>
      </c>
      <c r="F398" s="251" t="s">
        <v>392</v>
      </c>
      <c r="G398" s="249"/>
      <c r="H398" s="252">
        <v>118.8</v>
      </c>
      <c r="I398" s="253"/>
      <c r="J398" s="249"/>
      <c r="K398" s="249"/>
      <c r="L398" s="254"/>
      <c r="M398" s="255"/>
      <c r="N398" s="256"/>
      <c r="O398" s="256"/>
      <c r="P398" s="256"/>
      <c r="Q398" s="256"/>
      <c r="R398" s="256"/>
      <c r="S398" s="256"/>
      <c r="T398" s="257"/>
      <c r="AT398" s="258" t="s">
        <v>371</v>
      </c>
      <c r="AU398" s="258" t="s">
        <v>79</v>
      </c>
      <c r="AV398" s="14" t="s">
        <v>147</v>
      </c>
      <c r="AW398" s="14" t="s">
        <v>33</v>
      </c>
      <c r="AX398" s="14" t="s">
        <v>77</v>
      </c>
      <c r="AY398" s="258" t="s">
        <v>361</v>
      </c>
    </row>
    <row r="399" spans="2:65" s="1" customFormat="1" ht="22.5" customHeight="1">
      <c r="B399" s="42"/>
      <c r="C399" s="273" t="s">
        <v>836</v>
      </c>
      <c r="D399" s="273" t="s">
        <v>952</v>
      </c>
      <c r="E399" s="274" t="s">
        <v>1194</v>
      </c>
      <c r="F399" s="275" t="s">
        <v>4203</v>
      </c>
      <c r="G399" s="276" t="s">
        <v>459</v>
      </c>
      <c r="H399" s="277">
        <v>68.31</v>
      </c>
      <c r="I399" s="278"/>
      <c r="J399" s="279">
        <f>ROUND(I399*H399,2)</f>
        <v>0</v>
      </c>
      <c r="K399" s="275" t="s">
        <v>367</v>
      </c>
      <c r="L399" s="280"/>
      <c r="M399" s="281" t="s">
        <v>21</v>
      </c>
      <c r="N399" s="282" t="s">
        <v>41</v>
      </c>
      <c r="O399" s="43"/>
      <c r="P399" s="216">
        <f>O399*H399</f>
        <v>0</v>
      </c>
      <c r="Q399" s="216">
        <v>4.8999999999999998E-3</v>
      </c>
      <c r="R399" s="216">
        <f>Q399*H399</f>
        <v>0.33471899999999999</v>
      </c>
      <c r="S399" s="216">
        <v>0</v>
      </c>
      <c r="T399" s="217">
        <f>S399*H399</f>
        <v>0</v>
      </c>
      <c r="AR399" s="25" t="s">
        <v>580</v>
      </c>
      <c r="AT399" s="25" t="s">
        <v>952</v>
      </c>
      <c r="AU399" s="25" t="s">
        <v>79</v>
      </c>
      <c r="AY399" s="25" t="s">
        <v>361</v>
      </c>
      <c r="BE399" s="218">
        <f>IF(N399="základní",J399,0)</f>
        <v>0</v>
      </c>
      <c r="BF399" s="218">
        <f>IF(N399="snížená",J399,0)</f>
        <v>0</v>
      </c>
      <c r="BG399" s="218">
        <f>IF(N399="zákl. přenesená",J399,0)</f>
        <v>0</v>
      </c>
      <c r="BH399" s="218">
        <f>IF(N399="sníž. přenesená",J399,0)</f>
        <v>0</v>
      </c>
      <c r="BI399" s="218">
        <f>IF(N399="nulová",J399,0)</f>
        <v>0</v>
      </c>
      <c r="BJ399" s="25" t="s">
        <v>77</v>
      </c>
      <c r="BK399" s="218">
        <f>ROUND(I399*H399,2)</f>
        <v>0</v>
      </c>
      <c r="BL399" s="25" t="s">
        <v>464</v>
      </c>
      <c r="BM399" s="25" t="s">
        <v>4204</v>
      </c>
    </row>
    <row r="400" spans="2:65" s="1" customFormat="1" ht="13.5">
      <c r="B400" s="42"/>
      <c r="C400" s="64"/>
      <c r="D400" s="219" t="s">
        <v>369</v>
      </c>
      <c r="E400" s="64"/>
      <c r="F400" s="220" t="s">
        <v>1197</v>
      </c>
      <c r="G400" s="64"/>
      <c r="H400" s="64"/>
      <c r="I400" s="175"/>
      <c r="J400" s="64"/>
      <c r="K400" s="64"/>
      <c r="L400" s="62"/>
      <c r="M400" s="221"/>
      <c r="N400" s="43"/>
      <c r="O400" s="43"/>
      <c r="P400" s="43"/>
      <c r="Q400" s="43"/>
      <c r="R400" s="43"/>
      <c r="S400" s="43"/>
      <c r="T400" s="79"/>
      <c r="AT400" s="25" t="s">
        <v>369</v>
      </c>
      <c r="AU400" s="25" t="s">
        <v>79</v>
      </c>
    </row>
    <row r="401" spans="2:65" s="13" customFormat="1" ht="13.5">
      <c r="B401" s="233"/>
      <c r="C401" s="234"/>
      <c r="D401" s="219" t="s">
        <v>371</v>
      </c>
      <c r="E401" s="245" t="s">
        <v>21</v>
      </c>
      <c r="F401" s="246" t="s">
        <v>311</v>
      </c>
      <c r="G401" s="234"/>
      <c r="H401" s="247">
        <v>59.4</v>
      </c>
      <c r="I401" s="239"/>
      <c r="J401" s="234"/>
      <c r="K401" s="234"/>
      <c r="L401" s="240"/>
      <c r="M401" s="241"/>
      <c r="N401" s="242"/>
      <c r="O401" s="242"/>
      <c r="P401" s="242"/>
      <c r="Q401" s="242"/>
      <c r="R401" s="242"/>
      <c r="S401" s="242"/>
      <c r="T401" s="243"/>
      <c r="AT401" s="244" t="s">
        <v>371</v>
      </c>
      <c r="AU401" s="244" t="s">
        <v>79</v>
      </c>
      <c r="AV401" s="13" t="s">
        <v>79</v>
      </c>
      <c r="AW401" s="13" t="s">
        <v>33</v>
      </c>
      <c r="AX401" s="13" t="s">
        <v>77</v>
      </c>
      <c r="AY401" s="244" t="s">
        <v>361</v>
      </c>
    </row>
    <row r="402" spans="2:65" s="13" customFormat="1" ht="13.5">
      <c r="B402" s="233"/>
      <c r="C402" s="234"/>
      <c r="D402" s="235" t="s">
        <v>371</v>
      </c>
      <c r="E402" s="234"/>
      <c r="F402" s="237" t="s">
        <v>4205</v>
      </c>
      <c r="G402" s="234"/>
      <c r="H402" s="238">
        <v>68.31</v>
      </c>
      <c r="I402" s="239"/>
      <c r="J402" s="234"/>
      <c r="K402" s="234"/>
      <c r="L402" s="240"/>
      <c r="M402" s="241"/>
      <c r="N402" s="242"/>
      <c r="O402" s="242"/>
      <c r="P402" s="242"/>
      <c r="Q402" s="242"/>
      <c r="R402" s="242"/>
      <c r="S402" s="242"/>
      <c r="T402" s="243"/>
      <c r="AT402" s="244" t="s">
        <v>371</v>
      </c>
      <c r="AU402" s="244" t="s">
        <v>79</v>
      </c>
      <c r="AV402" s="13" t="s">
        <v>79</v>
      </c>
      <c r="AW402" s="13" t="s">
        <v>6</v>
      </c>
      <c r="AX402" s="13" t="s">
        <v>77</v>
      </c>
      <c r="AY402" s="244" t="s">
        <v>361</v>
      </c>
    </row>
    <row r="403" spans="2:65" s="1" customFormat="1" ht="22.5" customHeight="1">
      <c r="B403" s="42"/>
      <c r="C403" s="273" t="s">
        <v>841</v>
      </c>
      <c r="D403" s="273" t="s">
        <v>952</v>
      </c>
      <c r="E403" s="274" t="s">
        <v>1200</v>
      </c>
      <c r="F403" s="275" t="s">
        <v>1201</v>
      </c>
      <c r="G403" s="276" t="s">
        <v>459</v>
      </c>
      <c r="H403" s="277">
        <v>68.31</v>
      </c>
      <c r="I403" s="278"/>
      <c r="J403" s="279">
        <f>ROUND(I403*H403,2)</f>
        <v>0</v>
      </c>
      <c r="K403" s="275" t="s">
        <v>367</v>
      </c>
      <c r="L403" s="280"/>
      <c r="M403" s="281" t="s">
        <v>21</v>
      </c>
      <c r="N403" s="282" t="s">
        <v>41</v>
      </c>
      <c r="O403" s="43"/>
      <c r="P403" s="216">
        <f>O403*H403</f>
        <v>0</v>
      </c>
      <c r="Q403" s="216">
        <v>4.4999999999999997E-3</v>
      </c>
      <c r="R403" s="216">
        <f>Q403*H403</f>
        <v>0.30739499999999997</v>
      </c>
      <c r="S403" s="216">
        <v>0</v>
      </c>
      <c r="T403" s="217">
        <f>S403*H403</f>
        <v>0</v>
      </c>
      <c r="AR403" s="25" t="s">
        <v>580</v>
      </c>
      <c r="AT403" s="25" t="s">
        <v>952</v>
      </c>
      <c r="AU403" s="25" t="s">
        <v>79</v>
      </c>
      <c r="AY403" s="25" t="s">
        <v>361</v>
      </c>
      <c r="BE403" s="218">
        <f>IF(N403="základní",J403,0)</f>
        <v>0</v>
      </c>
      <c r="BF403" s="218">
        <f>IF(N403="snížená",J403,0)</f>
        <v>0</v>
      </c>
      <c r="BG403" s="218">
        <f>IF(N403="zákl. přenesená",J403,0)</f>
        <v>0</v>
      </c>
      <c r="BH403" s="218">
        <f>IF(N403="sníž. přenesená",J403,0)</f>
        <v>0</v>
      </c>
      <c r="BI403" s="218">
        <f>IF(N403="nulová",J403,0)</f>
        <v>0</v>
      </c>
      <c r="BJ403" s="25" t="s">
        <v>77</v>
      </c>
      <c r="BK403" s="218">
        <f>ROUND(I403*H403,2)</f>
        <v>0</v>
      </c>
      <c r="BL403" s="25" t="s">
        <v>464</v>
      </c>
      <c r="BM403" s="25" t="s">
        <v>4206</v>
      </c>
    </row>
    <row r="404" spans="2:65" s="1" customFormat="1" ht="13.5">
      <c r="B404" s="42"/>
      <c r="C404" s="64"/>
      <c r="D404" s="219" t="s">
        <v>369</v>
      </c>
      <c r="E404" s="64"/>
      <c r="F404" s="220" t="s">
        <v>1203</v>
      </c>
      <c r="G404" s="64"/>
      <c r="H404" s="64"/>
      <c r="I404" s="175"/>
      <c r="J404" s="64"/>
      <c r="K404" s="64"/>
      <c r="L404" s="62"/>
      <c r="M404" s="221"/>
      <c r="N404" s="43"/>
      <c r="O404" s="43"/>
      <c r="P404" s="43"/>
      <c r="Q404" s="43"/>
      <c r="R404" s="43"/>
      <c r="S404" s="43"/>
      <c r="T404" s="79"/>
      <c r="AT404" s="25" t="s">
        <v>369</v>
      </c>
      <c r="AU404" s="25" t="s">
        <v>79</v>
      </c>
    </row>
    <row r="405" spans="2:65" s="13" customFormat="1" ht="13.5">
      <c r="B405" s="233"/>
      <c r="C405" s="234"/>
      <c r="D405" s="219" t="s">
        <v>371</v>
      </c>
      <c r="E405" s="245" t="s">
        <v>21</v>
      </c>
      <c r="F405" s="246" t="s">
        <v>311</v>
      </c>
      <c r="G405" s="234"/>
      <c r="H405" s="247">
        <v>59.4</v>
      </c>
      <c r="I405" s="239"/>
      <c r="J405" s="234"/>
      <c r="K405" s="234"/>
      <c r="L405" s="240"/>
      <c r="M405" s="241"/>
      <c r="N405" s="242"/>
      <c r="O405" s="242"/>
      <c r="P405" s="242"/>
      <c r="Q405" s="242"/>
      <c r="R405" s="242"/>
      <c r="S405" s="242"/>
      <c r="T405" s="243"/>
      <c r="AT405" s="244" t="s">
        <v>371</v>
      </c>
      <c r="AU405" s="244" t="s">
        <v>79</v>
      </c>
      <c r="AV405" s="13" t="s">
        <v>79</v>
      </c>
      <c r="AW405" s="13" t="s">
        <v>33</v>
      </c>
      <c r="AX405" s="13" t="s">
        <v>77</v>
      </c>
      <c r="AY405" s="244" t="s">
        <v>361</v>
      </c>
    </row>
    <row r="406" spans="2:65" s="13" customFormat="1" ht="13.5">
      <c r="B406" s="233"/>
      <c r="C406" s="234"/>
      <c r="D406" s="235" t="s">
        <v>371</v>
      </c>
      <c r="E406" s="234"/>
      <c r="F406" s="237" t="s">
        <v>4205</v>
      </c>
      <c r="G406" s="234"/>
      <c r="H406" s="238">
        <v>68.31</v>
      </c>
      <c r="I406" s="239"/>
      <c r="J406" s="234"/>
      <c r="K406" s="234"/>
      <c r="L406" s="240"/>
      <c r="M406" s="241"/>
      <c r="N406" s="242"/>
      <c r="O406" s="242"/>
      <c r="P406" s="242"/>
      <c r="Q406" s="242"/>
      <c r="R406" s="242"/>
      <c r="S406" s="242"/>
      <c r="T406" s="243"/>
      <c r="AT406" s="244" t="s">
        <v>371</v>
      </c>
      <c r="AU406" s="244" t="s">
        <v>79</v>
      </c>
      <c r="AV406" s="13" t="s">
        <v>79</v>
      </c>
      <c r="AW406" s="13" t="s">
        <v>6</v>
      </c>
      <c r="AX406" s="13" t="s">
        <v>77</v>
      </c>
      <c r="AY406" s="244" t="s">
        <v>361</v>
      </c>
    </row>
    <row r="407" spans="2:65" s="1" customFormat="1" ht="22.5" customHeight="1">
      <c r="B407" s="42"/>
      <c r="C407" s="207" t="s">
        <v>883</v>
      </c>
      <c r="D407" s="207" t="s">
        <v>363</v>
      </c>
      <c r="E407" s="208" t="s">
        <v>1205</v>
      </c>
      <c r="F407" s="209" t="s">
        <v>1206</v>
      </c>
      <c r="G407" s="210" t="s">
        <v>459</v>
      </c>
      <c r="H407" s="211">
        <v>12.48</v>
      </c>
      <c r="I407" s="212"/>
      <c r="J407" s="213">
        <f>ROUND(I407*H407,2)</f>
        <v>0</v>
      </c>
      <c r="K407" s="209" t="s">
        <v>3208</v>
      </c>
      <c r="L407" s="62"/>
      <c r="M407" s="214" t="s">
        <v>21</v>
      </c>
      <c r="N407" s="215" t="s">
        <v>41</v>
      </c>
      <c r="O407" s="43"/>
      <c r="P407" s="216">
        <f>O407*H407</f>
        <v>0</v>
      </c>
      <c r="Q407" s="216">
        <v>4.0000000000000002E-4</v>
      </c>
      <c r="R407" s="216">
        <f>Q407*H407</f>
        <v>4.9920000000000008E-3</v>
      </c>
      <c r="S407" s="216">
        <v>0</v>
      </c>
      <c r="T407" s="217">
        <f>S407*H407</f>
        <v>0</v>
      </c>
      <c r="AR407" s="25" t="s">
        <v>464</v>
      </c>
      <c r="AT407" s="25" t="s">
        <v>363</v>
      </c>
      <c r="AU407" s="25" t="s">
        <v>79</v>
      </c>
      <c r="AY407" s="25" t="s">
        <v>361</v>
      </c>
      <c r="BE407" s="218">
        <f>IF(N407="základní",J407,0)</f>
        <v>0</v>
      </c>
      <c r="BF407" s="218">
        <f>IF(N407="snížená",J407,0)</f>
        <v>0</v>
      </c>
      <c r="BG407" s="218">
        <f>IF(N407="zákl. přenesená",J407,0)</f>
        <v>0</v>
      </c>
      <c r="BH407" s="218">
        <f>IF(N407="sníž. přenesená",J407,0)</f>
        <v>0</v>
      </c>
      <c r="BI407" s="218">
        <f>IF(N407="nulová",J407,0)</f>
        <v>0</v>
      </c>
      <c r="BJ407" s="25" t="s">
        <v>77</v>
      </c>
      <c r="BK407" s="218">
        <f>ROUND(I407*H407,2)</f>
        <v>0</v>
      </c>
      <c r="BL407" s="25" t="s">
        <v>464</v>
      </c>
      <c r="BM407" s="25" t="s">
        <v>4207</v>
      </c>
    </row>
    <row r="408" spans="2:65" s="1" customFormat="1" ht="13.5">
      <c r="B408" s="42"/>
      <c r="C408" s="64"/>
      <c r="D408" s="219" t="s">
        <v>369</v>
      </c>
      <c r="E408" s="64"/>
      <c r="F408" s="220" t="s">
        <v>1208</v>
      </c>
      <c r="G408" s="64"/>
      <c r="H408" s="64"/>
      <c r="I408" s="175"/>
      <c r="J408" s="64"/>
      <c r="K408" s="64"/>
      <c r="L408" s="62"/>
      <c r="M408" s="221"/>
      <c r="N408" s="43"/>
      <c r="O408" s="43"/>
      <c r="P408" s="43"/>
      <c r="Q408" s="43"/>
      <c r="R408" s="43"/>
      <c r="S408" s="43"/>
      <c r="T408" s="79"/>
      <c r="AT408" s="25" t="s">
        <v>369</v>
      </c>
      <c r="AU408" s="25" t="s">
        <v>79</v>
      </c>
    </row>
    <row r="409" spans="2:65" s="13" customFormat="1" ht="13.5">
      <c r="B409" s="233"/>
      <c r="C409" s="234"/>
      <c r="D409" s="235" t="s">
        <v>371</v>
      </c>
      <c r="E409" s="236" t="s">
        <v>21</v>
      </c>
      <c r="F409" s="237" t="s">
        <v>1209</v>
      </c>
      <c r="G409" s="234"/>
      <c r="H409" s="238">
        <v>12.48</v>
      </c>
      <c r="I409" s="239"/>
      <c r="J409" s="234"/>
      <c r="K409" s="234"/>
      <c r="L409" s="240"/>
      <c r="M409" s="241"/>
      <c r="N409" s="242"/>
      <c r="O409" s="242"/>
      <c r="P409" s="242"/>
      <c r="Q409" s="242"/>
      <c r="R409" s="242"/>
      <c r="S409" s="242"/>
      <c r="T409" s="243"/>
      <c r="AT409" s="244" t="s">
        <v>371</v>
      </c>
      <c r="AU409" s="244" t="s">
        <v>79</v>
      </c>
      <c r="AV409" s="13" t="s">
        <v>79</v>
      </c>
      <c r="AW409" s="13" t="s">
        <v>33</v>
      </c>
      <c r="AX409" s="13" t="s">
        <v>77</v>
      </c>
      <c r="AY409" s="244" t="s">
        <v>361</v>
      </c>
    </row>
    <row r="410" spans="2:65" s="1" customFormat="1" ht="22.5" customHeight="1">
      <c r="B410" s="42"/>
      <c r="C410" s="273" t="s">
        <v>888</v>
      </c>
      <c r="D410" s="273" t="s">
        <v>952</v>
      </c>
      <c r="E410" s="274" t="s">
        <v>1194</v>
      </c>
      <c r="F410" s="275" t="s">
        <v>4203</v>
      </c>
      <c r="G410" s="276" t="s">
        <v>459</v>
      </c>
      <c r="H410" s="277">
        <v>7.1760000000000002</v>
      </c>
      <c r="I410" s="278"/>
      <c r="J410" s="279">
        <f>ROUND(I410*H410,2)</f>
        <v>0</v>
      </c>
      <c r="K410" s="275" t="s">
        <v>367</v>
      </c>
      <c r="L410" s="280"/>
      <c r="M410" s="281" t="s">
        <v>21</v>
      </c>
      <c r="N410" s="282" t="s">
        <v>41</v>
      </c>
      <c r="O410" s="43"/>
      <c r="P410" s="216">
        <f>O410*H410</f>
        <v>0</v>
      </c>
      <c r="Q410" s="216">
        <v>4.8999999999999998E-3</v>
      </c>
      <c r="R410" s="216">
        <f>Q410*H410</f>
        <v>3.5162399999999996E-2</v>
      </c>
      <c r="S410" s="216">
        <v>0</v>
      </c>
      <c r="T410" s="217">
        <f>S410*H410</f>
        <v>0</v>
      </c>
      <c r="AR410" s="25" t="s">
        <v>580</v>
      </c>
      <c r="AT410" s="25" t="s">
        <v>952</v>
      </c>
      <c r="AU410" s="25" t="s">
        <v>79</v>
      </c>
      <c r="AY410" s="25" t="s">
        <v>361</v>
      </c>
      <c r="BE410" s="218">
        <f>IF(N410="základní",J410,0)</f>
        <v>0</v>
      </c>
      <c r="BF410" s="218">
        <f>IF(N410="snížená",J410,0)</f>
        <v>0</v>
      </c>
      <c r="BG410" s="218">
        <f>IF(N410="zákl. přenesená",J410,0)</f>
        <v>0</v>
      </c>
      <c r="BH410" s="218">
        <f>IF(N410="sníž. přenesená",J410,0)</f>
        <v>0</v>
      </c>
      <c r="BI410" s="218">
        <f>IF(N410="nulová",J410,0)</f>
        <v>0</v>
      </c>
      <c r="BJ410" s="25" t="s">
        <v>77</v>
      </c>
      <c r="BK410" s="218">
        <f>ROUND(I410*H410,2)</f>
        <v>0</v>
      </c>
      <c r="BL410" s="25" t="s">
        <v>464</v>
      </c>
      <c r="BM410" s="25" t="s">
        <v>4208</v>
      </c>
    </row>
    <row r="411" spans="2:65" s="1" customFormat="1" ht="13.5">
      <c r="B411" s="42"/>
      <c r="C411" s="64"/>
      <c r="D411" s="219" t="s">
        <v>369</v>
      </c>
      <c r="E411" s="64"/>
      <c r="F411" s="220" t="s">
        <v>1197</v>
      </c>
      <c r="G411" s="64"/>
      <c r="H411" s="64"/>
      <c r="I411" s="175"/>
      <c r="J411" s="64"/>
      <c r="K411" s="64"/>
      <c r="L411" s="62"/>
      <c r="M411" s="221"/>
      <c r="N411" s="43"/>
      <c r="O411" s="43"/>
      <c r="P411" s="43"/>
      <c r="Q411" s="43"/>
      <c r="R411" s="43"/>
      <c r="S411" s="43"/>
      <c r="T411" s="79"/>
      <c r="AT411" s="25" t="s">
        <v>369</v>
      </c>
      <c r="AU411" s="25" t="s">
        <v>79</v>
      </c>
    </row>
    <row r="412" spans="2:65" s="13" customFormat="1" ht="13.5">
      <c r="B412" s="233"/>
      <c r="C412" s="234"/>
      <c r="D412" s="219" t="s">
        <v>371</v>
      </c>
      <c r="E412" s="245" t="s">
        <v>21</v>
      </c>
      <c r="F412" s="246" t="s">
        <v>309</v>
      </c>
      <c r="G412" s="234"/>
      <c r="H412" s="247">
        <v>6.24</v>
      </c>
      <c r="I412" s="239"/>
      <c r="J412" s="234"/>
      <c r="K412" s="234"/>
      <c r="L412" s="240"/>
      <c r="M412" s="241"/>
      <c r="N412" s="242"/>
      <c r="O412" s="242"/>
      <c r="P412" s="242"/>
      <c r="Q412" s="242"/>
      <c r="R412" s="242"/>
      <c r="S412" s="242"/>
      <c r="T412" s="243"/>
      <c r="AT412" s="244" t="s">
        <v>371</v>
      </c>
      <c r="AU412" s="244" t="s">
        <v>79</v>
      </c>
      <c r="AV412" s="13" t="s">
        <v>79</v>
      </c>
      <c r="AW412" s="13" t="s">
        <v>33</v>
      </c>
      <c r="AX412" s="13" t="s">
        <v>77</v>
      </c>
      <c r="AY412" s="244" t="s">
        <v>361</v>
      </c>
    </row>
    <row r="413" spans="2:65" s="13" customFormat="1" ht="13.5">
      <c r="B413" s="233"/>
      <c r="C413" s="234"/>
      <c r="D413" s="235" t="s">
        <v>371</v>
      </c>
      <c r="E413" s="234"/>
      <c r="F413" s="237" t="s">
        <v>4209</v>
      </c>
      <c r="G413" s="234"/>
      <c r="H413" s="238">
        <v>7.1760000000000002</v>
      </c>
      <c r="I413" s="239"/>
      <c r="J413" s="234"/>
      <c r="K413" s="234"/>
      <c r="L413" s="240"/>
      <c r="M413" s="241"/>
      <c r="N413" s="242"/>
      <c r="O413" s="242"/>
      <c r="P413" s="242"/>
      <c r="Q413" s="242"/>
      <c r="R413" s="242"/>
      <c r="S413" s="242"/>
      <c r="T413" s="243"/>
      <c r="AT413" s="244" t="s">
        <v>371</v>
      </c>
      <c r="AU413" s="244" t="s">
        <v>79</v>
      </c>
      <c r="AV413" s="13" t="s">
        <v>79</v>
      </c>
      <c r="AW413" s="13" t="s">
        <v>6</v>
      </c>
      <c r="AX413" s="13" t="s">
        <v>77</v>
      </c>
      <c r="AY413" s="244" t="s">
        <v>361</v>
      </c>
    </row>
    <row r="414" spans="2:65" s="1" customFormat="1" ht="22.5" customHeight="1">
      <c r="B414" s="42"/>
      <c r="C414" s="273" t="s">
        <v>894</v>
      </c>
      <c r="D414" s="273" t="s">
        <v>952</v>
      </c>
      <c r="E414" s="274" t="s">
        <v>1200</v>
      </c>
      <c r="F414" s="275" t="s">
        <v>1201</v>
      </c>
      <c r="G414" s="276" t="s">
        <v>459</v>
      </c>
      <c r="H414" s="277">
        <v>7.1760000000000002</v>
      </c>
      <c r="I414" s="278"/>
      <c r="J414" s="279">
        <f>ROUND(I414*H414,2)</f>
        <v>0</v>
      </c>
      <c r="K414" s="275" t="s">
        <v>367</v>
      </c>
      <c r="L414" s="280"/>
      <c r="M414" s="281" t="s">
        <v>21</v>
      </c>
      <c r="N414" s="282" t="s">
        <v>41</v>
      </c>
      <c r="O414" s="43"/>
      <c r="P414" s="216">
        <f>O414*H414</f>
        <v>0</v>
      </c>
      <c r="Q414" s="216">
        <v>4.4999999999999997E-3</v>
      </c>
      <c r="R414" s="216">
        <f>Q414*H414</f>
        <v>3.2292000000000001E-2</v>
      </c>
      <c r="S414" s="216">
        <v>0</v>
      </c>
      <c r="T414" s="217">
        <f>S414*H414</f>
        <v>0</v>
      </c>
      <c r="AR414" s="25" t="s">
        <v>580</v>
      </c>
      <c r="AT414" s="25" t="s">
        <v>952</v>
      </c>
      <c r="AU414" s="25" t="s">
        <v>79</v>
      </c>
      <c r="AY414" s="25" t="s">
        <v>361</v>
      </c>
      <c r="BE414" s="218">
        <f>IF(N414="základní",J414,0)</f>
        <v>0</v>
      </c>
      <c r="BF414" s="218">
        <f>IF(N414="snížená",J414,0)</f>
        <v>0</v>
      </c>
      <c r="BG414" s="218">
        <f>IF(N414="zákl. přenesená",J414,0)</f>
        <v>0</v>
      </c>
      <c r="BH414" s="218">
        <f>IF(N414="sníž. přenesená",J414,0)</f>
        <v>0</v>
      </c>
      <c r="BI414" s="218">
        <f>IF(N414="nulová",J414,0)</f>
        <v>0</v>
      </c>
      <c r="BJ414" s="25" t="s">
        <v>77</v>
      </c>
      <c r="BK414" s="218">
        <f>ROUND(I414*H414,2)</f>
        <v>0</v>
      </c>
      <c r="BL414" s="25" t="s">
        <v>464</v>
      </c>
      <c r="BM414" s="25" t="s">
        <v>4210</v>
      </c>
    </row>
    <row r="415" spans="2:65" s="1" customFormat="1" ht="13.5">
      <c r="B415" s="42"/>
      <c r="C415" s="64"/>
      <c r="D415" s="219" t="s">
        <v>369</v>
      </c>
      <c r="E415" s="64"/>
      <c r="F415" s="220" t="s">
        <v>1203</v>
      </c>
      <c r="G415" s="64"/>
      <c r="H415" s="64"/>
      <c r="I415" s="175"/>
      <c r="J415" s="64"/>
      <c r="K415" s="64"/>
      <c r="L415" s="62"/>
      <c r="M415" s="221"/>
      <c r="N415" s="43"/>
      <c r="O415" s="43"/>
      <c r="P415" s="43"/>
      <c r="Q415" s="43"/>
      <c r="R415" s="43"/>
      <c r="S415" s="43"/>
      <c r="T415" s="79"/>
      <c r="AT415" s="25" t="s">
        <v>369</v>
      </c>
      <c r="AU415" s="25" t="s">
        <v>79</v>
      </c>
    </row>
    <row r="416" spans="2:65" s="13" customFormat="1" ht="13.5">
      <c r="B416" s="233"/>
      <c r="C416" s="234"/>
      <c r="D416" s="219" t="s">
        <v>371</v>
      </c>
      <c r="E416" s="245" t="s">
        <v>21</v>
      </c>
      <c r="F416" s="246" t="s">
        <v>309</v>
      </c>
      <c r="G416" s="234"/>
      <c r="H416" s="247">
        <v>6.24</v>
      </c>
      <c r="I416" s="239"/>
      <c r="J416" s="234"/>
      <c r="K416" s="234"/>
      <c r="L416" s="240"/>
      <c r="M416" s="241"/>
      <c r="N416" s="242"/>
      <c r="O416" s="242"/>
      <c r="P416" s="242"/>
      <c r="Q416" s="242"/>
      <c r="R416" s="242"/>
      <c r="S416" s="242"/>
      <c r="T416" s="243"/>
      <c r="AT416" s="244" t="s">
        <v>371</v>
      </c>
      <c r="AU416" s="244" t="s">
        <v>79</v>
      </c>
      <c r="AV416" s="13" t="s">
        <v>79</v>
      </c>
      <c r="AW416" s="13" t="s">
        <v>33</v>
      </c>
      <c r="AX416" s="13" t="s">
        <v>77</v>
      </c>
      <c r="AY416" s="244" t="s">
        <v>361</v>
      </c>
    </row>
    <row r="417" spans="2:65" s="13" customFormat="1" ht="13.5">
      <c r="B417" s="233"/>
      <c r="C417" s="234"/>
      <c r="D417" s="235" t="s">
        <v>371</v>
      </c>
      <c r="E417" s="234"/>
      <c r="F417" s="237" t="s">
        <v>4209</v>
      </c>
      <c r="G417" s="234"/>
      <c r="H417" s="238">
        <v>7.1760000000000002</v>
      </c>
      <c r="I417" s="239"/>
      <c r="J417" s="234"/>
      <c r="K417" s="234"/>
      <c r="L417" s="240"/>
      <c r="M417" s="241"/>
      <c r="N417" s="242"/>
      <c r="O417" s="242"/>
      <c r="P417" s="242"/>
      <c r="Q417" s="242"/>
      <c r="R417" s="242"/>
      <c r="S417" s="242"/>
      <c r="T417" s="243"/>
      <c r="AT417" s="244" t="s">
        <v>371</v>
      </c>
      <c r="AU417" s="244" t="s">
        <v>79</v>
      </c>
      <c r="AV417" s="13" t="s">
        <v>79</v>
      </c>
      <c r="AW417" s="13" t="s">
        <v>6</v>
      </c>
      <c r="AX417" s="13" t="s">
        <v>77</v>
      </c>
      <c r="AY417" s="244" t="s">
        <v>361</v>
      </c>
    </row>
    <row r="418" spans="2:65" s="1" customFormat="1" ht="22.5" customHeight="1">
      <c r="B418" s="42"/>
      <c r="C418" s="207" t="s">
        <v>900</v>
      </c>
      <c r="D418" s="207" t="s">
        <v>363</v>
      </c>
      <c r="E418" s="208" t="s">
        <v>1225</v>
      </c>
      <c r="F418" s="209" t="s">
        <v>1226</v>
      </c>
      <c r="G418" s="210" t="s">
        <v>1227</v>
      </c>
      <c r="H418" s="284"/>
      <c r="I418" s="212"/>
      <c r="J418" s="213">
        <f>ROUND(I418*H418,2)</f>
        <v>0</v>
      </c>
      <c r="K418" s="209" t="s">
        <v>367</v>
      </c>
      <c r="L418" s="62"/>
      <c r="M418" s="214" t="s">
        <v>21</v>
      </c>
      <c r="N418" s="215" t="s">
        <v>41</v>
      </c>
      <c r="O418" s="43"/>
      <c r="P418" s="216">
        <f>O418*H418</f>
        <v>0</v>
      </c>
      <c r="Q418" s="216">
        <v>0</v>
      </c>
      <c r="R418" s="216">
        <f>Q418*H418</f>
        <v>0</v>
      </c>
      <c r="S418" s="216">
        <v>0</v>
      </c>
      <c r="T418" s="217">
        <f>S418*H418</f>
        <v>0</v>
      </c>
      <c r="AR418" s="25" t="s">
        <v>464</v>
      </c>
      <c r="AT418" s="25" t="s">
        <v>363</v>
      </c>
      <c r="AU418" s="25" t="s">
        <v>79</v>
      </c>
      <c r="AY418" s="25" t="s">
        <v>361</v>
      </c>
      <c r="BE418" s="218">
        <f>IF(N418="základní",J418,0)</f>
        <v>0</v>
      </c>
      <c r="BF418" s="218">
        <f>IF(N418="snížená",J418,0)</f>
        <v>0</v>
      </c>
      <c r="BG418" s="218">
        <f>IF(N418="zákl. přenesená",J418,0)</f>
        <v>0</v>
      </c>
      <c r="BH418" s="218">
        <f>IF(N418="sníž. přenesená",J418,0)</f>
        <v>0</v>
      </c>
      <c r="BI418" s="218">
        <f>IF(N418="nulová",J418,0)</f>
        <v>0</v>
      </c>
      <c r="BJ418" s="25" t="s">
        <v>77</v>
      </c>
      <c r="BK418" s="218">
        <f>ROUND(I418*H418,2)</f>
        <v>0</v>
      </c>
      <c r="BL418" s="25" t="s">
        <v>464</v>
      </c>
      <c r="BM418" s="25" t="s">
        <v>4211</v>
      </c>
    </row>
    <row r="419" spans="2:65" s="1" customFormat="1" ht="27">
      <c r="B419" s="42"/>
      <c r="C419" s="64"/>
      <c r="D419" s="219" t="s">
        <v>369</v>
      </c>
      <c r="E419" s="64"/>
      <c r="F419" s="220" t="s">
        <v>1229</v>
      </c>
      <c r="G419" s="64"/>
      <c r="H419" s="64"/>
      <c r="I419" s="175"/>
      <c r="J419" s="64"/>
      <c r="K419" s="64"/>
      <c r="L419" s="62"/>
      <c r="M419" s="221"/>
      <c r="N419" s="43"/>
      <c r="O419" s="43"/>
      <c r="P419" s="43"/>
      <c r="Q419" s="43"/>
      <c r="R419" s="43"/>
      <c r="S419" s="43"/>
      <c r="T419" s="79"/>
      <c r="AT419" s="25" t="s">
        <v>369</v>
      </c>
      <c r="AU419" s="25" t="s">
        <v>79</v>
      </c>
    </row>
    <row r="420" spans="2:65" s="11" customFormat="1" ht="29.85" customHeight="1">
      <c r="B420" s="190"/>
      <c r="C420" s="191"/>
      <c r="D420" s="204" t="s">
        <v>69</v>
      </c>
      <c r="E420" s="205" t="s">
        <v>1433</v>
      </c>
      <c r="F420" s="205" t="s">
        <v>1434</v>
      </c>
      <c r="G420" s="191"/>
      <c r="H420" s="191"/>
      <c r="I420" s="194"/>
      <c r="J420" s="206">
        <f>BK420</f>
        <v>0</v>
      </c>
      <c r="K420" s="191"/>
      <c r="L420" s="196"/>
      <c r="M420" s="197"/>
      <c r="N420" s="198"/>
      <c r="O420" s="198"/>
      <c r="P420" s="199">
        <f>SUM(P421:P505)</f>
        <v>0</v>
      </c>
      <c r="Q420" s="198"/>
      <c r="R420" s="199">
        <f>SUM(R421:R505)</f>
        <v>1.5278030500000002</v>
      </c>
      <c r="S420" s="198"/>
      <c r="T420" s="200">
        <f>SUM(T421:T505)</f>
        <v>0</v>
      </c>
      <c r="AR420" s="201" t="s">
        <v>79</v>
      </c>
      <c r="AT420" s="202" t="s">
        <v>69</v>
      </c>
      <c r="AU420" s="202" t="s">
        <v>77</v>
      </c>
      <c r="AY420" s="201" t="s">
        <v>361</v>
      </c>
      <c r="BK420" s="203">
        <f>SUM(BK421:BK505)</f>
        <v>0</v>
      </c>
    </row>
    <row r="421" spans="2:65" s="1" customFormat="1" ht="22.5" customHeight="1">
      <c r="B421" s="42"/>
      <c r="C421" s="207" t="s">
        <v>905</v>
      </c>
      <c r="D421" s="207" t="s">
        <v>363</v>
      </c>
      <c r="E421" s="208" t="s">
        <v>1436</v>
      </c>
      <c r="F421" s="209" t="s">
        <v>1437</v>
      </c>
      <c r="G421" s="210" t="s">
        <v>366</v>
      </c>
      <c r="H421" s="211">
        <v>0.56899999999999995</v>
      </c>
      <c r="I421" s="212"/>
      <c r="J421" s="213">
        <f>ROUND(I421*H421,2)</f>
        <v>0</v>
      </c>
      <c r="K421" s="209" t="s">
        <v>367</v>
      </c>
      <c r="L421" s="62"/>
      <c r="M421" s="214" t="s">
        <v>21</v>
      </c>
      <c r="N421" s="215" t="s">
        <v>41</v>
      </c>
      <c r="O421" s="43"/>
      <c r="P421" s="216">
        <f>O421*H421</f>
        <v>0</v>
      </c>
      <c r="Q421" s="216">
        <v>0</v>
      </c>
      <c r="R421" s="216">
        <f>Q421*H421</f>
        <v>0</v>
      </c>
      <c r="S421" s="216">
        <v>0</v>
      </c>
      <c r="T421" s="217">
        <f>S421*H421</f>
        <v>0</v>
      </c>
      <c r="AR421" s="25" t="s">
        <v>464</v>
      </c>
      <c r="AT421" s="25" t="s">
        <v>363</v>
      </c>
      <c r="AU421" s="25" t="s">
        <v>79</v>
      </c>
      <c r="AY421" s="25" t="s">
        <v>361</v>
      </c>
      <c r="BE421" s="218">
        <f>IF(N421="základní",J421,0)</f>
        <v>0</v>
      </c>
      <c r="BF421" s="218">
        <f>IF(N421="snížená",J421,0)</f>
        <v>0</v>
      </c>
      <c r="BG421" s="218">
        <f>IF(N421="zákl. přenesená",J421,0)</f>
        <v>0</v>
      </c>
      <c r="BH421" s="218">
        <f>IF(N421="sníž. přenesená",J421,0)</f>
        <v>0</v>
      </c>
      <c r="BI421" s="218">
        <f>IF(N421="nulová",J421,0)</f>
        <v>0</v>
      </c>
      <c r="BJ421" s="25" t="s">
        <v>77</v>
      </c>
      <c r="BK421" s="218">
        <f>ROUND(I421*H421,2)</f>
        <v>0</v>
      </c>
      <c r="BL421" s="25" t="s">
        <v>464</v>
      </c>
      <c r="BM421" s="25" t="s">
        <v>4212</v>
      </c>
    </row>
    <row r="422" spans="2:65" s="1" customFormat="1" ht="13.5">
      <c r="B422" s="42"/>
      <c r="C422" s="64"/>
      <c r="D422" s="219" t="s">
        <v>369</v>
      </c>
      <c r="E422" s="64"/>
      <c r="F422" s="220" t="s">
        <v>1439</v>
      </c>
      <c r="G422" s="64"/>
      <c r="H422" s="64"/>
      <c r="I422" s="175"/>
      <c r="J422" s="64"/>
      <c r="K422" s="64"/>
      <c r="L422" s="62"/>
      <c r="M422" s="221"/>
      <c r="N422" s="43"/>
      <c r="O422" s="43"/>
      <c r="P422" s="43"/>
      <c r="Q422" s="43"/>
      <c r="R422" s="43"/>
      <c r="S422" s="43"/>
      <c r="T422" s="79"/>
      <c r="AT422" s="25" t="s">
        <v>369</v>
      </c>
      <c r="AU422" s="25" t="s">
        <v>79</v>
      </c>
    </row>
    <row r="423" spans="2:65" s="12" customFormat="1" ht="13.5">
      <c r="B423" s="222"/>
      <c r="C423" s="223"/>
      <c r="D423" s="219" t="s">
        <v>371</v>
      </c>
      <c r="E423" s="224" t="s">
        <v>21</v>
      </c>
      <c r="F423" s="225" t="s">
        <v>1440</v>
      </c>
      <c r="G423" s="223"/>
      <c r="H423" s="226" t="s">
        <v>21</v>
      </c>
      <c r="I423" s="227"/>
      <c r="J423" s="223"/>
      <c r="K423" s="223"/>
      <c r="L423" s="228"/>
      <c r="M423" s="229"/>
      <c r="N423" s="230"/>
      <c r="O423" s="230"/>
      <c r="P423" s="230"/>
      <c r="Q423" s="230"/>
      <c r="R423" s="230"/>
      <c r="S423" s="230"/>
      <c r="T423" s="231"/>
      <c r="AT423" s="232" t="s">
        <v>371</v>
      </c>
      <c r="AU423" s="232" t="s">
        <v>79</v>
      </c>
      <c r="AV423" s="12" t="s">
        <v>77</v>
      </c>
      <c r="AW423" s="12" t="s">
        <v>33</v>
      </c>
      <c r="AX423" s="12" t="s">
        <v>70</v>
      </c>
      <c r="AY423" s="232" t="s">
        <v>361</v>
      </c>
    </row>
    <row r="424" spans="2:65" s="13" customFormat="1" ht="13.5">
      <c r="B424" s="233"/>
      <c r="C424" s="234"/>
      <c r="D424" s="219" t="s">
        <v>371</v>
      </c>
      <c r="E424" s="245" t="s">
        <v>21</v>
      </c>
      <c r="F424" s="246" t="s">
        <v>4213</v>
      </c>
      <c r="G424" s="234"/>
      <c r="H424" s="247">
        <v>0.24199999999999999</v>
      </c>
      <c r="I424" s="239"/>
      <c r="J424" s="234"/>
      <c r="K424" s="234"/>
      <c r="L424" s="240"/>
      <c r="M424" s="241"/>
      <c r="N424" s="242"/>
      <c r="O424" s="242"/>
      <c r="P424" s="242"/>
      <c r="Q424" s="242"/>
      <c r="R424" s="242"/>
      <c r="S424" s="242"/>
      <c r="T424" s="243"/>
      <c r="AT424" s="244" t="s">
        <v>371</v>
      </c>
      <c r="AU424" s="244" t="s">
        <v>79</v>
      </c>
      <c r="AV424" s="13" t="s">
        <v>79</v>
      </c>
      <c r="AW424" s="13" t="s">
        <v>33</v>
      </c>
      <c r="AX424" s="13" t="s">
        <v>70</v>
      </c>
      <c r="AY424" s="244" t="s">
        <v>361</v>
      </c>
    </row>
    <row r="425" spans="2:65" s="13" customFormat="1" ht="13.5">
      <c r="B425" s="233"/>
      <c r="C425" s="234"/>
      <c r="D425" s="219" t="s">
        <v>371</v>
      </c>
      <c r="E425" s="245" t="s">
        <v>21</v>
      </c>
      <c r="F425" s="246" t="s">
        <v>4214</v>
      </c>
      <c r="G425" s="234"/>
      <c r="H425" s="247">
        <v>2.3E-2</v>
      </c>
      <c r="I425" s="239"/>
      <c r="J425" s="234"/>
      <c r="K425" s="234"/>
      <c r="L425" s="240"/>
      <c r="M425" s="241"/>
      <c r="N425" s="242"/>
      <c r="O425" s="242"/>
      <c r="P425" s="242"/>
      <c r="Q425" s="242"/>
      <c r="R425" s="242"/>
      <c r="S425" s="242"/>
      <c r="T425" s="243"/>
      <c r="AT425" s="244" t="s">
        <v>371</v>
      </c>
      <c r="AU425" s="244" t="s">
        <v>79</v>
      </c>
      <c r="AV425" s="13" t="s">
        <v>79</v>
      </c>
      <c r="AW425" s="13" t="s">
        <v>33</v>
      </c>
      <c r="AX425" s="13" t="s">
        <v>70</v>
      </c>
      <c r="AY425" s="244" t="s">
        <v>361</v>
      </c>
    </row>
    <row r="426" spans="2:65" s="13" customFormat="1" ht="13.5">
      <c r="B426" s="233"/>
      <c r="C426" s="234"/>
      <c r="D426" s="219" t="s">
        <v>371</v>
      </c>
      <c r="E426" s="245" t="s">
        <v>21</v>
      </c>
      <c r="F426" s="246" t="s">
        <v>4215</v>
      </c>
      <c r="G426" s="234"/>
      <c r="H426" s="247">
        <v>8.5999999999999993E-2</v>
      </c>
      <c r="I426" s="239"/>
      <c r="J426" s="234"/>
      <c r="K426" s="234"/>
      <c r="L426" s="240"/>
      <c r="M426" s="241"/>
      <c r="N426" s="242"/>
      <c r="O426" s="242"/>
      <c r="P426" s="242"/>
      <c r="Q426" s="242"/>
      <c r="R426" s="242"/>
      <c r="S426" s="242"/>
      <c r="T426" s="243"/>
      <c r="AT426" s="244" t="s">
        <v>371</v>
      </c>
      <c r="AU426" s="244" t="s">
        <v>79</v>
      </c>
      <c r="AV426" s="13" t="s">
        <v>79</v>
      </c>
      <c r="AW426" s="13" t="s">
        <v>33</v>
      </c>
      <c r="AX426" s="13" t="s">
        <v>70</v>
      </c>
      <c r="AY426" s="244" t="s">
        <v>361</v>
      </c>
    </row>
    <row r="427" spans="2:65" s="13" customFormat="1" ht="13.5">
      <c r="B427" s="233"/>
      <c r="C427" s="234"/>
      <c r="D427" s="219" t="s">
        <v>371</v>
      </c>
      <c r="E427" s="245" t="s">
        <v>21</v>
      </c>
      <c r="F427" s="246" t="s">
        <v>4216</v>
      </c>
      <c r="G427" s="234"/>
      <c r="H427" s="247">
        <v>0.218</v>
      </c>
      <c r="I427" s="239"/>
      <c r="J427" s="234"/>
      <c r="K427" s="234"/>
      <c r="L427" s="240"/>
      <c r="M427" s="241"/>
      <c r="N427" s="242"/>
      <c r="O427" s="242"/>
      <c r="P427" s="242"/>
      <c r="Q427" s="242"/>
      <c r="R427" s="242"/>
      <c r="S427" s="242"/>
      <c r="T427" s="243"/>
      <c r="AT427" s="244" t="s">
        <v>371</v>
      </c>
      <c r="AU427" s="244" t="s">
        <v>79</v>
      </c>
      <c r="AV427" s="13" t="s">
        <v>79</v>
      </c>
      <c r="AW427" s="13" t="s">
        <v>33</v>
      </c>
      <c r="AX427" s="13" t="s">
        <v>70</v>
      </c>
      <c r="AY427" s="244" t="s">
        <v>361</v>
      </c>
    </row>
    <row r="428" spans="2:65" s="14" customFormat="1" ht="13.5">
      <c r="B428" s="248"/>
      <c r="C428" s="249"/>
      <c r="D428" s="235" t="s">
        <v>371</v>
      </c>
      <c r="E428" s="250" t="s">
        <v>21</v>
      </c>
      <c r="F428" s="251" t="s">
        <v>392</v>
      </c>
      <c r="G428" s="249"/>
      <c r="H428" s="252">
        <v>0.56899999999999995</v>
      </c>
      <c r="I428" s="253"/>
      <c r="J428" s="249"/>
      <c r="K428" s="249"/>
      <c r="L428" s="254"/>
      <c r="M428" s="255"/>
      <c r="N428" s="256"/>
      <c r="O428" s="256"/>
      <c r="P428" s="256"/>
      <c r="Q428" s="256"/>
      <c r="R428" s="256"/>
      <c r="S428" s="256"/>
      <c r="T428" s="257"/>
      <c r="AT428" s="258" t="s">
        <v>371</v>
      </c>
      <c r="AU428" s="258" t="s">
        <v>79</v>
      </c>
      <c r="AV428" s="14" t="s">
        <v>147</v>
      </c>
      <c r="AW428" s="14" t="s">
        <v>33</v>
      </c>
      <c r="AX428" s="14" t="s">
        <v>77</v>
      </c>
      <c r="AY428" s="258" t="s">
        <v>361</v>
      </c>
    </row>
    <row r="429" spans="2:65" s="1" customFormat="1" ht="31.5" customHeight="1">
      <c r="B429" s="42"/>
      <c r="C429" s="207" t="s">
        <v>912</v>
      </c>
      <c r="D429" s="207" t="s">
        <v>363</v>
      </c>
      <c r="E429" s="208" t="s">
        <v>1460</v>
      </c>
      <c r="F429" s="209" t="s">
        <v>1461</v>
      </c>
      <c r="G429" s="210" t="s">
        <v>366</v>
      </c>
      <c r="H429" s="211">
        <v>0.56899999999999995</v>
      </c>
      <c r="I429" s="212"/>
      <c r="J429" s="213">
        <f>ROUND(I429*H429,2)</f>
        <v>0</v>
      </c>
      <c r="K429" s="209" t="s">
        <v>367</v>
      </c>
      <c r="L429" s="62"/>
      <c r="M429" s="214" t="s">
        <v>21</v>
      </c>
      <c r="N429" s="215" t="s">
        <v>41</v>
      </c>
      <c r="O429" s="43"/>
      <c r="P429" s="216">
        <f>O429*H429</f>
        <v>0</v>
      </c>
      <c r="Q429" s="216">
        <v>1.89E-3</v>
      </c>
      <c r="R429" s="216">
        <f>Q429*H429</f>
        <v>1.07541E-3</v>
      </c>
      <c r="S429" s="216">
        <v>0</v>
      </c>
      <c r="T429" s="217">
        <f>S429*H429</f>
        <v>0</v>
      </c>
      <c r="AR429" s="25" t="s">
        <v>464</v>
      </c>
      <c r="AT429" s="25" t="s">
        <v>363</v>
      </c>
      <c r="AU429" s="25" t="s">
        <v>79</v>
      </c>
      <c r="AY429" s="25" t="s">
        <v>361</v>
      </c>
      <c r="BE429" s="218">
        <f>IF(N429="základní",J429,0)</f>
        <v>0</v>
      </c>
      <c r="BF429" s="218">
        <f>IF(N429="snížená",J429,0)</f>
        <v>0</v>
      </c>
      <c r="BG429" s="218">
        <f>IF(N429="zákl. přenesená",J429,0)</f>
        <v>0</v>
      </c>
      <c r="BH429" s="218">
        <f>IF(N429="sníž. přenesená",J429,0)</f>
        <v>0</v>
      </c>
      <c r="BI429" s="218">
        <f>IF(N429="nulová",J429,0)</f>
        <v>0</v>
      </c>
      <c r="BJ429" s="25" t="s">
        <v>77</v>
      </c>
      <c r="BK429" s="218">
        <f>ROUND(I429*H429,2)</f>
        <v>0</v>
      </c>
      <c r="BL429" s="25" t="s">
        <v>464</v>
      </c>
      <c r="BM429" s="25" t="s">
        <v>4217</v>
      </c>
    </row>
    <row r="430" spans="2:65" s="1" customFormat="1" ht="27">
      <c r="B430" s="42"/>
      <c r="C430" s="64"/>
      <c r="D430" s="219" t="s">
        <v>369</v>
      </c>
      <c r="E430" s="64"/>
      <c r="F430" s="220" t="s">
        <v>1463</v>
      </c>
      <c r="G430" s="64"/>
      <c r="H430" s="64"/>
      <c r="I430" s="175"/>
      <c r="J430" s="64"/>
      <c r="K430" s="64"/>
      <c r="L430" s="62"/>
      <c r="M430" s="221"/>
      <c r="N430" s="43"/>
      <c r="O430" s="43"/>
      <c r="P430" s="43"/>
      <c r="Q430" s="43"/>
      <c r="R430" s="43"/>
      <c r="S430" s="43"/>
      <c r="T430" s="79"/>
      <c r="AT430" s="25" t="s">
        <v>369</v>
      </c>
      <c r="AU430" s="25" t="s">
        <v>79</v>
      </c>
    </row>
    <row r="431" spans="2:65" s="12" customFormat="1" ht="13.5">
      <c r="B431" s="222"/>
      <c r="C431" s="223"/>
      <c r="D431" s="219" t="s">
        <v>371</v>
      </c>
      <c r="E431" s="224" t="s">
        <v>21</v>
      </c>
      <c r="F431" s="225" t="s">
        <v>1440</v>
      </c>
      <c r="G431" s="223"/>
      <c r="H431" s="226" t="s">
        <v>21</v>
      </c>
      <c r="I431" s="227"/>
      <c r="J431" s="223"/>
      <c r="K431" s="223"/>
      <c r="L431" s="228"/>
      <c r="M431" s="229"/>
      <c r="N431" s="230"/>
      <c r="O431" s="230"/>
      <c r="P431" s="230"/>
      <c r="Q431" s="230"/>
      <c r="R431" s="230"/>
      <c r="S431" s="230"/>
      <c r="T431" s="231"/>
      <c r="AT431" s="232" t="s">
        <v>371</v>
      </c>
      <c r="AU431" s="232" t="s">
        <v>79</v>
      </c>
      <c r="AV431" s="12" t="s">
        <v>77</v>
      </c>
      <c r="AW431" s="12" t="s">
        <v>33</v>
      </c>
      <c r="AX431" s="12" t="s">
        <v>70</v>
      </c>
      <c r="AY431" s="232" t="s">
        <v>361</v>
      </c>
    </row>
    <row r="432" spans="2:65" s="13" customFormat="1" ht="13.5">
      <c r="B432" s="233"/>
      <c r="C432" s="234"/>
      <c r="D432" s="219" t="s">
        <v>371</v>
      </c>
      <c r="E432" s="245" t="s">
        <v>21</v>
      </c>
      <c r="F432" s="246" t="s">
        <v>4213</v>
      </c>
      <c r="G432" s="234"/>
      <c r="H432" s="247">
        <v>0.24199999999999999</v>
      </c>
      <c r="I432" s="239"/>
      <c r="J432" s="234"/>
      <c r="K432" s="234"/>
      <c r="L432" s="240"/>
      <c r="M432" s="241"/>
      <c r="N432" s="242"/>
      <c r="O432" s="242"/>
      <c r="P432" s="242"/>
      <c r="Q432" s="242"/>
      <c r="R432" s="242"/>
      <c r="S432" s="242"/>
      <c r="T432" s="243"/>
      <c r="AT432" s="244" t="s">
        <v>371</v>
      </c>
      <c r="AU432" s="244" t="s">
        <v>79</v>
      </c>
      <c r="AV432" s="13" t="s">
        <v>79</v>
      </c>
      <c r="AW432" s="13" t="s">
        <v>33</v>
      </c>
      <c r="AX432" s="13" t="s">
        <v>70</v>
      </c>
      <c r="AY432" s="244" t="s">
        <v>361</v>
      </c>
    </row>
    <row r="433" spans="2:65" s="13" customFormat="1" ht="13.5">
      <c r="B433" s="233"/>
      <c r="C433" s="234"/>
      <c r="D433" s="219" t="s">
        <v>371</v>
      </c>
      <c r="E433" s="245" t="s">
        <v>21</v>
      </c>
      <c r="F433" s="246" t="s">
        <v>4214</v>
      </c>
      <c r="G433" s="234"/>
      <c r="H433" s="247">
        <v>2.3E-2</v>
      </c>
      <c r="I433" s="239"/>
      <c r="J433" s="234"/>
      <c r="K433" s="234"/>
      <c r="L433" s="240"/>
      <c r="M433" s="241"/>
      <c r="N433" s="242"/>
      <c r="O433" s="242"/>
      <c r="P433" s="242"/>
      <c r="Q433" s="242"/>
      <c r="R433" s="242"/>
      <c r="S433" s="242"/>
      <c r="T433" s="243"/>
      <c r="AT433" s="244" t="s">
        <v>371</v>
      </c>
      <c r="AU433" s="244" t="s">
        <v>79</v>
      </c>
      <c r="AV433" s="13" t="s">
        <v>79</v>
      </c>
      <c r="AW433" s="13" t="s">
        <v>33</v>
      </c>
      <c r="AX433" s="13" t="s">
        <v>70</v>
      </c>
      <c r="AY433" s="244" t="s">
        <v>361</v>
      </c>
    </row>
    <row r="434" spans="2:65" s="13" customFormat="1" ht="13.5">
      <c r="B434" s="233"/>
      <c r="C434" s="234"/>
      <c r="D434" s="219" t="s">
        <v>371</v>
      </c>
      <c r="E434" s="245" t="s">
        <v>21</v>
      </c>
      <c r="F434" s="246" t="s">
        <v>4215</v>
      </c>
      <c r="G434" s="234"/>
      <c r="H434" s="247">
        <v>8.5999999999999993E-2</v>
      </c>
      <c r="I434" s="239"/>
      <c r="J434" s="234"/>
      <c r="K434" s="234"/>
      <c r="L434" s="240"/>
      <c r="M434" s="241"/>
      <c r="N434" s="242"/>
      <c r="O434" s="242"/>
      <c r="P434" s="242"/>
      <c r="Q434" s="242"/>
      <c r="R434" s="242"/>
      <c r="S434" s="242"/>
      <c r="T434" s="243"/>
      <c r="AT434" s="244" t="s">
        <v>371</v>
      </c>
      <c r="AU434" s="244" t="s">
        <v>79</v>
      </c>
      <c r="AV434" s="13" t="s">
        <v>79</v>
      </c>
      <c r="AW434" s="13" t="s">
        <v>33</v>
      </c>
      <c r="AX434" s="13" t="s">
        <v>70</v>
      </c>
      <c r="AY434" s="244" t="s">
        <v>361</v>
      </c>
    </row>
    <row r="435" spans="2:65" s="13" customFormat="1" ht="13.5">
      <c r="B435" s="233"/>
      <c r="C435" s="234"/>
      <c r="D435" s="219" t="s">
        <v>371</v>
      </c>
      <c r="E435" s="245" t="s">
        <v>21</v>
      </c>
      <c r="F435" s="246" t="s">
        <v>4216</v>
      </c>
      <c r="G435" s="234"/>
      <c r="H435" s="247">
        <v>0.218</v>
      </c>
      <c r="I435" s="239"/>
      <c r="J435" s="234"/>
      <c r="K435" s="234"/>
      <c r="L435" s="240"/>
      <c r="M435" s="241"/>
      <c r="N435" s="242"/>
      <c r="O435" s="242"/>
      <c r="P435" s="242"/>
      <c r="Q435" s="242"/>
      <c r="R435" s="242"/>
      <c r="S435" s="242"/>
      <c r="T435" s="243"/>
      <c r="AT435" s="244" t="s">
        <v>371</v>
      </c>
      <c r="AU435" s="244" t="s">
        <v>79</v>
      </c>
      <c r="AV435" s="13" t="s">
        <v>79</v>
      </c>
      <c r="AW435" s="13" t="s">
        <v>33</v>
      </c>
      <c r="AX435" s="13" t="s">
        <v>70</v>
      </c>
      <c r="AY435" s="244" t="s">
        <v>361</v>
      </c>
    </row>
    <row r="436" spans="2:65" s="14" customFormat="1" ht="13.5">
      <c r="B436" s="248"/>
      <c r="C436" s="249"/>
      <c r="D436" s="235" t="s">
        <v>371</v>
      </c>
      <c r="E436" s="250" t="s">
        <v>21</v>
      </c>
      <c r="F436" s="251" t="s">
        <v>392</v>
      </c>
      <c r="G436" s="249"/>
      <c r="H436" s="252">
        <v>0.56899999999999995</v>
      </c>
      <c r="I436" s="253"/>
      <c r="J436" s="249"/>
      <c r="K436" s="249"/>
      <c r="L436" s="254"/>
      <c r="M436" s="255"/>
      <c r="N436" s="256"/>
      <c r="O436" s="256"/>
      <c r="P436" s="256"/>
      <c r="Q436" s="256"/>
      <c r="R436" s="256"/>
      <c r="S436" s="256"/>
      <c r="T436" s="257"/>
      <c r="AT436" s="258" t="s">
        <v>371</v>
      </c>
      <c r="AU436" s="258" t="s">
        <v>79</v>
      </c>
      <c r="AV436" s="14" t="s">
        <v>147</v>
      </c>
      <c r="AW436" s="14" t="s">
        <v>33</v>
      </c>
      <c r="AX436" s="14" t="s">
        <v>77</v>
      </c>
      <c r="AY436" s="258" t="s">
        <v>361</v>
      </c>
    </row>
    <row r="437" spans="2:65" s="1" customFormat="1" ht="22.5" customHeight="1">
      <c r="B437" s="42"/>
      <c r="C437" s="207" t="s">
        <v>917</v>
      </c>
      <c r="D437" s="207" t="s">
        <v>363</v>
      </c>
      <c r="E437" s="208" t="s">
        <v>1488</v>
      </c>
      <c r="F437" s="209" t="s">
        <v>1489</v>
      </c>
      <c r="G437" s="210" t="s">
        <v>459</v>
      </c>
      <c r="H437" s="211">
        <v>2.7</v>
      </c>
      <c r="I437" s="212"/>
      <c r="J437" s="213">
        <f>ROUND(I437*H437,2)</f>
        <v>0</v>
      </c>
      <c r="K437" s="209" t="s">
        <v>367</v>
      </c>
      <c r="L437" s="62"/>
      <c r="M437" s="214" t="s">
        <v>21</v>
      </c>
      <c r="N437" s="215" t="s">
        <v>41</v>
      </c>
      <c r="O437" s="43"/>
      <c r="P437" s="216">
        <f>O437*H437</f>
        <v>0</v>
      </c>
      <c r="Q437" s="216">
        <v>1.423E-2</v>
      </c>
      <c r="R437" s="216">
        <f>Q437*H437</f>
        <v>3.8421000000000004E-2</v>
      </c>
      <c r="S437" s="216">
        <v>0</v>
      </c>
      <c r="T437" s="217">
        <f>S437*H437</f>
        <v>0</v>
      </c>
      <c r="AR437" s="25" t="s">
        <v>464</v>
      </c>
      <c r="AT437" s="25" t="s">
        <v>363</v>
      </c>
      <c r="AU437" s="25" t="s">
        <v>79</v>
      </c>
      <c r="AY437" s="25" t="s">
        <v>361</v>
      </c>
      <c r="BE437" s="218">
        <f>IF(N437="základní",J437,0)</f>
        <v>0</v>
      </c>
      <c r="BF437" s="218">
        <f>IF(N437="snížená",J437,0)</f>
        <v>0</v>
      </c>
      <c r="BG437" s="218">
        <f>IF(N437="zákl. přenesená",J437,0)</f>
        <v>0</v>
      </c>
      <c r="BH437" s="218">
        <f>IF(N437="sníž. přenesená",J437,0)</f>
        <v>0</v>
      </c>
      <c r="BI437" s="218">
        <f>IF(N437="nulová",J437,0)</f>
        <v>0</v>
      </c>
      <c r="BJ437" s="25" t="s">
        <v>77</v>
      </c>
      <c r="BK437" s="218">
        <f>ROUND(I437*H437,2)</f>
        <v>0</v>
      </c>
      <c r="BL437" s="25" t="s">
        <v>464</v>
      </c>
      <c r="BM437" s="25" t="s">
        <v>4218</v>
      </c>
    </row>
    <row r="438" spans="2:65" s="1" customFormat="1" ht="27">
      <c r="B438" s="42"/>
      <c r="C438" s="64"/>
      <c r="D438" s="219" t="s">
        <v>369</v>
      </c>
      <c r="E438" s="64"/>
      <c r="F438" s="220" t="s">
        <v>1491</v>
      </c>
      <c r="G438" s="64"/>
      <c r="H438" s="64"/>
      <c r="I438" s="175"/>
      <c r="J438" s="64"/>
      <c r="K438" s="64"/>
      <c r="L438" s="62"/>
      <c r="M438" s="221"/>
      <c r="N438" s="43"/>
      <c r="O438" s="43"/>
      <c r="P438" s="43"/>
      <c r="Q438" s="43"/>
      <c r="R438" s="43"/>
      <c r="S438" s="43"/>
      <c r="T438" s="79"/>
      <c r="AT438" s="25" t="s">
        <v>369</v>
      </c>
      <c r="AU438" s="25" t="s">
        <v>79</v>
      </c>
    </row>
    <row r="439" spans="2:65" s="13" customFormat="1" ht="13.5">
      <c r="B439" s="233"/>
      <c r="C439" s="234"/>
      <c r="D439" s="235" t="s">
        <v>371</v>
      </c>
      <c r="E439" s="236" t="s">
        <v>21</v>
      </c>
      <c r="F439" s="237" t="s">
        <v>4219</v>
      </c>
      <c r="G439" s="234"/>
      <c r="H439" s="238">
        <v>2.7</v>
      </c>
      <c r="I439" s="239"/>
      <c r="J439" s="234"/>
      <c r="K439" s="234"/>
      <c r="L439" s="240"/>
      <c r="M439" s="241"/>
      <c r="N439" s="242"/>
      <c r="O439" s="242"/>
      <c r="P439" s="242"/>
      <c r="Q439" s="242"/>
      <c r="R439" s="242"/>
      <c r="S439" s="242"/>
      <c r="T439" s="243"/>
      <c r="AT439" s="244" t="s">
        <v>371</v>
      </c>
      <c r="AU439" s="244" t="s">
        <v>79</v>
      </c>
      <c r="AV439" s="13" t="s">
        <v>79</v>
      </c>
      <c r="AW439" s="13" t="s">
        <v>33</v>
      </c>
      <c r="AX439" s="13" t="s">
        <v>77</v>
      </c>
      <c r="AY439" s="244" t="s">
        <v>361</v>
      </c>
    </row>
    <row r="440" spans="2:65" s="1" customFormat="1" ht="22.5" customHeight="1">
      <c r="B440" s="42"/>
      <c r="C440" s="207" t="s">
        <v>922</v>
      </c>
      <c r="D440" s="207" t="s">
        <v>363</v>
      </c>
      <c r="E440" s="208" t="s">
        <v>1500</v>
      </c>
      <c r="F440" s="209" t="s">
        <v>1501</v>
      </c>
      <c r="G440" s="210" t="s">
        <v>459</v>
      </c>
      <c r="H440" s="211">
        <v>67.5</v>
      </c>
      <c r="I440" s="212"/>
      <c r="J440" s="213">
        <f>ROUND(I440*H440,2)</f>
        <v>0</v>
      </c>
      <c r="K440" s="209" t="s">
        <v>367</v>
      </c>
      <c r="L440" s="62"/>
      <c r="M440" s="214" t="s">
        <v>21</v>
      </c>
      <c r="N440" s="215" t="s">
        <v>41</v>
      </c>
      <c r="O440" s="43"/>
      <c r="P440" s="216">
        <f>O440*H440</f>
        <v>0</v>
      </c>
      <c r="Q440" s="216">
        <v>1.423E-2</v>
      </c>
      <c r="R440" s="216">
        <f>Q440*H440</f>
        <v>0.96052499999999996</v>
      </c>
      <c r="S440" s="216">
        <v>0</v>
      </c>
      <c r="T440" s="217">
        <f>S440*H440</f>
        <v>0</v>
      </c>
      <c r="AR440" s="25" t="s">
        <v>464</v>
      </c>
      <c r="AT440" s="25" t="s">
        <v>363</v>
      </c>
      <c r="AU440" s="25" t="s">
        <v>79</v>
      </c>
      <c r="AY440" s="25" t="s">
        <v>361</v>
      </c>
      <c r="BE440" s="218">
        <f>IF(N440="základní",J440,0)</f>
        <v>0</v>
      </c>
      <c r="BF440" s="218">
        <f>IF(N440="snížená",J440,0)</f>
        <v>0</v>
      </c>
      <c r="BG440" s="218">
        <f>IF(N440="zákl. přenesená",J440,0)</f>
        <v>0</v>
      </c>
      <c r="BH440" s="218">
        <f>IF(N440="sníž. přenesená",J440,0)</f>
        <v>0</v>
      </c>
      <c r="BI440" s="218">
        <f>IF(N440="nulová",J440,0)</f>
        <v>0</v>
      </c>
      <c r="BJ440" s="25" t="s">
        <v>77</v>
      </c>
      <c r="BK440" s="218">
        <f>ROUND(I440*H440,2)</f>
        <v>0</v>
      </c>
      <c r="BL440" s="25" t="s">
        <v>464</v>
      </c>
      <c r="BM440" s="25" t="s">
        <v>4220</v>
      </c>
    </row>
    <row r="441" spans="2:65" s="1" customFormat="1" ht="27">
      <c r="B441" s="42"/>
      <c r="C441" s="64"/>
      <c r="D441" s="219" t="s">
        <v>369</v>
      </c>
      <c r="E441" s="64"/>
      <c r="F441" s="220" t="s">
        <v>1503</v>
      </c>
      <c r="G441" s="64"/>
      <c r="H441" s="64"/>
      <c r="I441" s="175"/>
      <c r="J441" s="64"/>
      <c r="K441" s="64"/>
      <c r="L441" s="62"/>
      <c r="M441" s="221"/>
      <c r="N441" s="43"/>
      <c r="O441" s="43"/>
      <c r="P441" s="43"/>
      <c r="Q441" s="43"/>
      <c r="R441" s="43"/>
      <c r="S441" s="43"/>
      <c r="T441" s="79"/>
      <c r="AT441" s="25" t="s">
        <v>369</v>
      </c>
      <c r="AU441" s="25" t="s">
        <v>79</v>
      </c>
    </row>
    <row r="442" spans="2:65" s="12" customFormat="1" ht="13.5">
      <c r="B442" s="222"/>
      <c r="C442" s="223"/>
      <c r="D442" s="219" t="s">
        <v>371</v>
      </c>
      <c r="E442" s="224" t="s">
        <v>21</v>
      </c>
      <c r="F442" s="225" t="s">
        <v>4221</v>
      </c>
      <c r="G442" s="223"/>
      <c r="H442" s="226" t="s">
        <v>21</v>
      </c>
      <c r="I442" s="227"/>
      <c r="J442" s="223"/>
      <c r="K442" s="223"/>
      <c r="L442" s="228"/>
      <c r="M442" s="229"/>
      <c r="N442" s="230"/>
      <c r="O442" s="230"/>
      <c r="P442" s="230"/>
      <c r="Q442" s="230"/>
      <c r="R442" s="230"/>
      <c r="S442" s="230"/>
      <c r="T442" s="231"/>
      <c r="AT442" s="232" t="s">
        <v>371</v>
      </c>
      <c r="AU442" s="232" t="s">
        <v>79</v>
      </c>
      <c r="AV442" s="12" t="s">
        <v>77</v>
      </c>
      <c r="AW442" s="12" t="s">
        <v>33</v>
      </c>
      <c r="AX442" s="12" t="s">
        <v>70</v>
      </c>
      <c r="AY442" s="232" t="s">
        <v>361</v>
      </c>
    </row>
    <row r="443" spans="2:65" s="13" customFormat="1" ht="13.5">
      <c r="B443" s="233"/>
      <c r="C443" s="234"/>
      <c r="D443" s="235" t="s">
        <v>371</v>
      </c>
      <c r="E443" s="236" t="s">
        <v>21</v>
      </c>
      <c r="F443" s="237" t="s">
        <v>4019</v>
      </c>
      <c r="G443" s="234"/>
      <c r="H443" s="238">
        <v>67.5</v>
      </c>
      <c r="I443" s="239"/>
      <c r="J443" s="234"/>
      <c r="K443" s="234"/>
      <c r="L443" s="240"/>
      <c r="M443" s="241"/>
      <c r="N443" s="242"/>
      <c r="O443" s="242"/>
      <c r="P443" s="242"/>
      <c r="Q443" s="242"/>
      <c r="R443" s="242"/>
      <c r="S443" s="242"/>
      <c r="T443" s="243"/>
      <c r="AT443" s="244" t="s">
        <v>371</v>
      </c>
      <c r="AU443" s="244" t="s">
        <v>79</v>
      </c>
      <c r="AV443" s="13" t="s">
        <v>79</v>
      </c>
      <c r="AW443" s="13" t="s">
        <v>33</v>
      </c>
      <c r="AX443" s="13" t="s">
        <v>77</v>
      </c>
      <c r="AY443" s="244" t="s">
        <v>361</v>
      </c>
    </row>
    <row r="444" spans="2:65" s="1" customFormat="1" ht="22.5" customHeight="1">
      <c r="B444" s="42"/>
      <c r="C444" s="207" t="s">
        <v>941</v>
      </c>
      <c r="D444" s="207" t="s">
        <v>363</v>
      </c>
      <c r="E444" s="208" t="s">
        <v>1508</v>
      </c>
      <c r="F444" s="209" t="s">
        <v>1509</v>
      </c>
      <c r="G444" s="210" t="s">
        <v>459</v>
      </c>
      <c r="H444" s="211">
        <v>3.1680000000000001</v>
      </c>
      <c r="I444" s="212"/>
      <c r="J444" s="213">
        <f>ROUND(I444*H444,2)</f>
        <v>0</v>
      </c>
      <c r="K444" s="209" t="s">
        <v>367</v>
      </c>
      <c r="L444" s="62"/>
      <c r="M444" s="214" t="s">
        <v>21</v>
      </c>
      <c r="N444" s="215" t="s">
        <v>41</v>
      </c>
      <c r="O444" s="43"/>
      <c r="P444" s="216">
        <f>O444*H444</f>
        <v>0</v>
      </c>
      <c r="Q444" s="216">
        <v>0</v>
      </c>
      <c r="R444" s="216">
        <f>Q444*H444</f>
        <v>0</v>
      </c>
      <c r="S444" s="216">
        <v>0</v>
      </c>
      <c r="T444" s="217">
        <f>S444*H444</f>
        <v>0</v>
      </c>
      <c r="AR444" s="25" t="s">
        <v>464</v>
      </c>
      <c r="AT444" s="25" t="s">
        <v>363</v>
      </c>
      <c r="AU444" s="25" t="s">
        <v>79</v>
      </c>
      <c r="AY444" s="25" t="s">
        <v>361</v>
      </c>
      <c r="BE444" s="218">
        <f>IF(N444="základní",J444,0)</f>
        <v>0</v>
      </c>
      <c r="BF444" s="218">
        <f>IF(N444="snížená",J444,0)</f>
        <v>0</v>
      </c>
      <c r="BG444" s="218">
        <f>IF(N444="zákl. přenesená",J444,0)</f>
        <v>0</v>
      </c>
      <c r="BH444" s="218">
        <f>IF(N444="sníž. přenesená",J444,0)</f>
        <v>0</v>
      </c>
      <c r="BI444" s="218">
        <f>IF(N444="nulová",J444,0)</f>
        <v>0</v>
      </c>
      <c r="BJ444" s="25" t="s">
        <v>77</v>
      </c>
      <c r="BK444" s="218">
        <f>ROUND(I444*H444,2)</f>
        <v>0</v>
      </c>
      <c r="BL444" s="25" t="s">
        <v>464</v>
      </c>
      <c r="BM444" s="25" t="s">
        <v>4222</v>
      </c>
    </row>
    <row r="445" spans="2:65" s="1" customFormat="1" ht="27">
      <c r="B445" s="42"/>
      <c r="C445" s="64"/>
      <c r="D445" s="219" t="s">
        <v>369</v>
      </c>
      <c r="E445" s="64"/>
      <c r="F445" s="220" t="s">
        <v>1511</v>
      </c>
      <c r="G445" s="64"/>
      <c r="H445" s="64"/>
      <c r="I445" s="175"/>
      <c r="J445" s="64"/>
      <c r="K445" s="64"/>
      <c r="L445" s="62"/>
      <c r="M445" s="221"/>
      <c r="N445" s="43"/>
      <c r="O445" s="43"/>
      <c r="P445" s="43"/>
      <c r="Q445" s="43"/>
      <c r="R445" s="43"/>
      <c r="S445" s="43"/>
      <c r="T445" s="79"/>
      <c r="AT445" s="25" t="s">
        <v>369</v>
      </c>
      <c r="AU445" s="25" t="s">
        <v>79</v>
      </c>
    </row>
    <row r="446" spans="2:65" s="12" customFormat="1" ht="13.5">
      <c r="B446" s="222"/>
      <c r="C446" s="223"/>
      <c r="D446" s="219" t="s">
        <v>371</v>
      </c>
      <c r="E446" s="224" t="s">
        <v>21</v>
      </c>
      <c r="F446" s="225" t="s">
        <v>4223</v>
      </c>
      <c r="G446" s="223"/>
      <c r="H446" s="226" t="s">
        <v>21</v>
      </c>
      <c r="I446" s="227"/>
      <c r="J446" s="223"/>
      <c r="K446" s="223"/>
      <c r="L446" s="228"/>
      <c r="M446" s="229"/>
      <c r="N446" s="230"/>
      <c r="O446" s="230"/>
      <c r="P446" s="230"/>
      <c r="Q446" s="230"/>
      <c r="R446" s="230"/>
      <c r="S446" s="230"/>
      <c r="T446" s="231"/>
      <c r="AT446" s="232" t="s">
        <v>371</v>
      </c>
      <c r="AU446" s="232" t="s">
        <v>79</v>
      </c>
      <c r="AV446" s="12" t="s">
        <v>77</v>
      </c>
      <c r="AW446" s="12" t="s">
        <v>33</v>
      </c>
      <c r="AX446" s="12" t="s">
        <v>70</v>
      </c>
      <c r="AY446" s="232" t="s">
        <v>361</v>
      </c>
    </row>
    <row r="447" spans="2:65" s="13" customFormat="1" ht="13.5">
      <c r="B447" s="233"/>
      <c r="C447" s="234"/>
      <c r="D447" s="235" t="s">
        <v>371</v>
      </c>
      <c r="E447" s="236" t="s">
        <v>21</v>
      </c>
      <c r="F447" s="237" t="s">
        <v>4224</v>
      </c>
      <c r="G447" s="234"/>
      <c r="H447" s="238">
        <v>3.1680000000000001</v>
      </c>
      <c r="I447" s="239"/>
      <c r="J447" s="234"/>
      <c r="K447" s="234"/>
      <c r="L447" s="240"/>
      <c r="M447" s="241"/>
      <c r="N447" s="242"/>
      <c r="O447" s="242"/>
      <c r="P447" s="242"/>
      <c r="Q447" s="242"/>
      <c r="R447" s="242"/>
      <c r="S447" s="242"/>
      <c r="T447" s="243"/>
      <c r="AT447" s="244" t="s">
        <v>371</v>
      </c>
      <c r="AU447" s="244" t="s">
        <v>79</v>
      </c>
      <c r="AV447" s="13" t="s">
        <v>79</v>
      </c>
      <c r="AW447" s="13" t="s">
        <v>33</v>
      </c>
      <c r="AX447" s="13" t="s">
        <v>77</v>
      </c>
      <c r="AY447" s="244" t="s">
        <v>361</v>
      </c>
    </row>
    <row r="448" spans="2:65" s="1" customFormat="1" ht="44.25" customHeight="1">
      <c r="B448" s="42"/>
      <c r="C448" s="273" t="s">
        <v>951</v>
      </c>
      <c r="D448" s="273" t="s">
        <v>952</v>
      </c>
      <c r="E448" s="274" t="s">
        <v>1515</v>
      </c>
      <c r="F448" s="275" t="s">
        <v>1516</v>
      </c>
      <c r="G448" s="276" t="s">
        <v>459</v>
      </c>
      <c r="H448" s="277">
        <v>3.4849999999999999</v>
      </c>
      <c r="I448" s="278"/>
      <c r="J448" s="279">
        <f>ROUND(I448*H448,2)</f>
        <v>0</v>
      </c>
      <c r="K448" s="275" t="s">
        <v>21</v>
      </c>
      <c r="L448" s="280"/>
      <c r="M448" s="281" t="s">
        <v>21</v>
      </c>
      <c r="N448" s="282" t="s">
        <v>41</v>
      </c>
      <c r="O448" s="43"/>
      <c r="P448" s="216">
        <f>O448*H448</f>
        <v>0</v>
      </c>
      <c r="Q448" s="216">
        <v>9.3100000000000006E-3</v>
      </c>
      <c r="R448" s="216">
        <f>Q448*H448</f>
        <v>3.2445349999999998E-2</v>
      </c>
      <c r="S448" s="216">
        <v>0</v>
      </c>
      <c r="T448" s="217">
        <f>S448*H448</f>
        <v>0</v>
      </c>
      <c r="AR448" s="25" t="s">
        <v>580</v>
      </c>
      <c r="AT448" s="25" t="s">
        <v>952</v>
      </c>
      <c r="AU448" s="25" t="s">
        <v>79</v>
      </c>
      <c r="AY448" s="25" t="s">
        <v>361</v>
      </c>
      <c r="BE448" s="218">
        <f>IF(N448="základní",J448,0)</f>
        <v>0</v>
      </c>
      <c r="BF448" s="218">
        <f>IF(N448="snížená",J448,0)</f>
        <v>0</v>
      </c>
      <c r="BG448" s="218">
        <f>IF(N448="zákl. přenesená",J448,0)</f>
        <v>0</v>
      </c>
      <c r="BH448" s="218">
        <f>IF(N448="sníž. přenesená",J448,0)</f>
        <v>0</v>
      </c>
      <c r="BI448" s="218">
        <f>IF(N448="nulová",J448,0)</f>
        <v>0</v>
      </c>
      <c r="BJ448" s="25" t="s">
        <v>77</v>
      </c>
      <c r="BK448" s="218">
        <f>ROUND(I448*H448,2)</f>
        <v>0</v>
      </c>
      <c r="BL448" s="25" t="s">
        <v>464</v>
      </c>
      <c r="BM448" s="25" t="s">
        <v>4225</v>
      </c>
    </row>
    <row r="449" spans="2:65" s="1" customFormat="1" ht="40.5">
      <c r="B449" s="42"/>
      <c r="C449" s="64"/>
      <c r="D449" s="219" t="s">
        <v>369</v>
      </c>
      <c r="E449" s="64"/>
      <c r="F449" s="220" t="s">
        <v>1516</v>
      </c>
      <c r="G449" s="64"/>
      <c r="H449" s="64"/>
      <c r="I449" s="175"/>
      <c r="J449" s="64"/>
      <c r="K449" s="64"/>
      <c r="L449" s="62"/>
      <c r="M449" s="221"/>
      <c r="N449" s="43"/>
      <c r="O449" s="43"/>
      <c r="P449" s="43"/>
      <c r="Q449" s="43"/>
      <c r="R449" s="43"/>
      <c r="S449" s="43"/>
      <c r="T449" s="79"/>
      <c r="AT449" s="25" t="s">
        <v>369</v>
      </c>
      <c r="AU449" s="25" t="s">
        <v>79</v>
      </c>
    </row>
    <row r="450" spans="2:65" s="13" customFormat="1" ht="13.5">
      <c r="B450" s="233"/>
      <c r="C450" s="234"/>
      <c r="D450" s="235" t="s">
        <v>371</v>
      </c>
      <c r="E450" s="234"/>
      <c r="F450" s="237" t="s">
        <v>4226</v>
      </c>
      <c r="G450" s="234"/>
      <c r="H450" s="238">
        <v>3.4849999999999999</v>
      </c>
      <c r="I450" s="239"/>
      <c r="J450" s="234"/>
      <c r="K450" s="234"/>
      <c r="L450" s="240"/>
      <c r="M450" s="241"/>
      <c r="N450" s="242"/>
      <c r="O450" s="242"/>
      <c r="P450" s="242"/>
      <c r="Q450" s="242"/>
      <c r="R450" s="242"/>
      <c r="S450" s="242"/>
      <c r="T450" s="243"/>
      <c r="AT450" s="244" t="s">
        <v>371</v>
      </c>
      <c r="AU450" s="244" t="s">
        <v>79</v>
      </c>
      <c r="AV450" s="13" t="s">
        <v>79</v>
      </c>
      <c r="AW450" s="13" t="s">
        <v>6</v>
      </c>
      <c r="AX450" s="13" t="s">
        <v>77</v>
      </c>
      <c r="AY450" s="244" t="s">
        <v>361</v>
      </c>
    </row>
    <row r="451" spans="2:65" s="1" customFormat="1" ht="22.5" customHeight="1">
      <c r="B451" s="42"/>
      <c r="C451" s="207" t="s">
        <v>957</v>
      </c>
      <c r="D451" s="207" t="s">
        <v>363</v>
      </c>
      <c r="E451" s="208" t="s">
        <v>1520</v>
      </c>
      <c r="F451" s="209" t="s">
        <v>1521</v>
      </c>
      <c r="G451" s="210" t="s">
        <v>685</v>
      </c>
      <c r="H451" s="211">
        <v>82.5</v>
      </c>
      <c r="I451" s="212"/>
      <c r="J451" s="213">
        <f>ROUND(I451*H451,2)</f>
        <v>0</v>
      </c>
      <c r="K451" s="209" t="s">
        <v>367</v>
      </c>
      <c r="L451" s="62"/>
      <c r="M451" s="214" t="s">
        <v>21</v>
      </c>
      <c r="N451" s="215" t="s">
        <v>41</v>
      </c>
      <c r="O451" s="43"/>
      <c r="P451" s="216">
        <f>O451*H451</f>
        <v>0</v>
      </c>
      <c r="Q451" s="216">
        <v>0</v>
      </c>
      <c r="R451" s="216">
        <f>Q451*H451</f>
        <v>0</v>
      </c>
      <c r="S451" s="216">
        <v>0</v>
      </c>
      <c r="T451" s="217">
        <f>S451*H451</f>
        <v>0</v>
      </c>
      <c r="AR451" s="25" t="s">
        <v>464</v>
      </c>
      <c r="AT451" s="25" t="s">
        <v>363</v>
      </c>
      <c r="AU451" s="25" t="s">
        <v>79</v>
      </c>
      <c r="AY451" s="25" t="s">
        <v>361</v>
      </c>
      <c r="BE451" s="218">
        <f>IF(N451="základní",J451,0)</f>
        <v>0</v>
      </c>
      <c r="BF451" s="218">
        <f>IF(N451="snížená",J451,0)</f>
        <v>0</v>
      </c>
      <c r="BG451" s="218">
        <f>IF(N451="zákl. přenesená",J451,0)</f>
        <v>0</v>
      </c>
      <c r="BH451" s="218">
        <f>IF(N451="sníž. přenesená",J451,0)</f>
        <v>0</v>
      </c>
      <c r="BI451" s="218">
        <f>IF(N451="nulová",J451,0)</f>
        <v>0</v>
      </c>
      <c r="BJ451" s="25" t="s">
        <v>77</v>
      </c>
      <c r="BK451" s="218">
        <f>ROUND(I451*H451,2)</f>
        <v>0</v>
      </c>
      <c r="BL451" s="25" t="s">
        <v>464</v>
      </c>
      <c r="BM451" s="25" t="s">
        <v>4227</v>
      </c>
    </row>
    <row r="452" spans="2:65" s="1" customFormat="1" ht="13.5">
      <c r="B452" s="42"/>
      <c r="C452" s="64"/>
      <c r="D452" s="219" t="s">
        <v>369</v>
      </c>
      <c r="E452" s="64"/>
      <c r="F452" s="220" t="s">
        <v>1523</v>
      </c>
      <c r="G452" s="64"/>
      <c r="H452" s="64"/>
      <c r="I452" s="175"/>
      <c r="J452" s="64"/>
      <c r="K452" s="64"/>
      <c r="L452" s="62"/>
      <c r="M452" s="221"/>
      <c r="N452" s="43"/>
      <c r="O452" s="43"/>
      <c r="P452" s="43"/>
      <c r="Q452" s="43"/>
      <c r="R452" s="43"/>
      <c r="S452" s="43"/>
      <c r="T452" s="79"/>
      <c r="AT452" s="25" t="s">
        <v>369</v>
      </c>
      <c r="AU452" s="25" t="s">
        <v>79</v>
      </c>
    </row>
    <row r="453" spans="2:65" s="12" customFormat="1" ht="13.5">
      <c r="B453" s="222"/>
      <c r="C453" s="223"/>
      <c r="D453" s="219" t="s">
        <v>371</v>
      </c>
      <c r="E453" s="224" t="s">
        <v>21</v>
      </c>
      <c r="F453" s="225" t="s">
        <v>4221</v>
      </c>
      <c r="G453" s="223"/>
      <c r="H453" s="226" t="s">
        <v>21</v>
      </c>
      <c r="I453" s="227"/>
      <c r="J453" s="223"/>
      <c r="K453" s="223"/>
      <c r="L453" s="228"/>
      <c r="M453" s="229"/>
      <c r="N453" s="230"/>
      <c r="O453" s="230"/>
      <c r="P453" s="230"/>
      <c r="Q453" s="230"/>
      <c r="R453" s="230"/>
      <c r="S453" s="230"/>
      <c r="T453" s="231"/>
      <c r="AT453" s="232" t="s">
        <v>371</v>
      </c>
      <c r="AU453" s="232" t="s">
        <v>79</v>
      </c>
      <c r="AV453" s="12" t="s">
        <v>77</v>
      </c>
      <c r="AW453" s="12" t="s">
        <v>33</v>
      </c>
      <c r="AX453" s="12" t="s">
        <v>70</v>
      </c>
      <c r="AY453" s="232" t="s">
        <v>361</v>
      </c>
    </row>
    <row r="454" spans="2:65" s="13" customFormat="1" ht="13.5">
      <c r="B454" s="233"/>
      <c r="C454" s="234"/>
      <c r="D454" s="235" t="s">
        <v>371</v>
      </c>
      <c r="E454" s="236" t="s">
        <v>21</v>
      </c>
      <c r="F454" s="237" t="s">
        <v>4228</v>
      </c>
      <c r="G454" s="234"/>
      <c r="H454" s="238">
        <v>82.5</v>
      </c>
      <c r="I454" s="239"/>
      <c r="J454" s="234"/>
      <c r="K454" s="234"/>
      <c r="L454" s="240"/>
      <c r="M454" s="241"/>
      <c r="N454" s="242"/>
      <c r="O454" s="242"/>
      <c r="P454" s="242"/>
      <c r="Q454" s="242"/>
      <c r="R454" s="242"/>
      <c r="S454" s="242"/>
      <c r="T454" s="243"/>
      <c r="AT454" s="244" t="s">
        <v>371</v>
      </c>
      <c r="AU454" s="244" t="s">
        <v>79</v>
      </c>
      <c r="AV454" s="13" t="s">
        <v>79</v>
      </c>
      <c r="AW454" s="13" t="s">
        <v>33</v>
      </c>
      <c r="AX454" s="13" t="s">
        <v>77</v>
      </c>
      <c r="AY454" s="244" t="s">
        <v>361</v>
      </c>
    </row>
    <row r="455" spans="2:65" s="1" customFormat="1" ht="22.5" customHeight="1">
      <c r="B455" s="42"/>
      <c r="C455" s="273" t="s">
        <v>969</v>
      </c>
      <c r="D455" s="273" t="s">
        <v>952</v>
      </c>
      <c r="E455" s="274" t="s">
        <v>1526</v>
      </c>
      <c r="F455" s="275" t="s">
        <v>1527</v>
      </c>
      <c r="G455" s="276" t="s">
        <v>366</v>
      </c>
      <c r="H455" s="277">
        <v>0.218</v>
      </c>
      <c r="I455" s="278"/>
      <c r="J455" s="279">
        <f>ROUND(I455*H455,2)</f>
        <v>0</v>
      </c>
      <c r="K455" s="275" t="s">
        <v>367</v>
      </c>
      <c r="L455" s="280"/>
      <c r="M455" s="281" t="s">
        <v>21</v>
      </c>
      <c r="N455" s="282" t="s">
        <v>41</v>
      </c>
      <c r="O455" s="43"/>
      <c r="P455" s="216">
        <f>O455*H455</f>
        <v>0</v>
      </c>
      <c r="Q455" s="216">
        <v>0.55000000000000004</v>
      </c>
      <c r="R455" s="216">
        <f>Q455*H455</f>
        <v>0.11990000000000001</v>
      </c>
      <c r="S455" s="216">
        <v>0</v>
      </c>
      <c r="T455" s="217">
        <f>S455*H455</f>
        <v>0</v>
      </c>
      <c r="AR455" s="25" t="s">
        <v>580</v>
      </c>
      <c r="AT455" s="25" t="s">
        <v>952</v>
      </c>
      <c r="AU455" s="25" t="s">
        <v>79</v>
      </c>
      <c r="AY455" s="25" t="s">
        <v>361</v>
      </c>
      <c r="BE455" s="218">
        <f>IF(N455="základní",J455,0)</f>
        <v>0</v>
      </c>
      <c r="BF455" s="218">
        <f>IF(N455="snížená",J455,0)</f>
        <v>0</v>
      </c>
      <c r="BG455" s="218">
        <f>IF(N455="zákl. přenesená",J455,0)</f>
        <v>0</v>
      </c>
      <c r="BH455" s="218">
        <f>IF(N455="sníž. přenesená",J455,0)</f>
        <v>0</v>
      </c>
      <c r="BI455" s="218">
        <f>IF(N455="nulová",J455,0)</f>
        <v>0</v>
      </c>
      <c r="BJ455" s="25" t="s">
        <v>77</v>
      </c>
      <c r="BK455" s="218">
        <f>ROUND(I455*H455,2)</f>
        <v>0</v>
      </c>
      <c r="BL455" s="25" t="s">
        <v>464</v>
      </c>
      <c r="BM455" s="25" t="s">
        <v>4229</v>
      </c>
    </row>
    <row r="456" spans="2:65" s="1" customFormat="1" ht="13.5">
      <c r="B456" s="42"/>
      <c r="C456" s="64"/>
      <c r="D456" s="219" t="s">
        <v>369</v>
      </c>
      <c r="E456" s="64"/>
      <c r="F456" s="220" t="s">
        <v>1527</v>
      </c>
      <c r="G456" s="64"/>
      <c r="H456" s="64"/>
      <c r="I456" s="175"/>
      <c r="J456" s="64"/>
      <c r="K456" s="64"/>
      <c r="L456" s="62"/>
      <c r="M456" s="221"/>
      <c r="N456" s="43"/>
      <c r="O456" s="43"/>
      <c r="P456" s="43"/>
      <c r="Q456" s="43"/>
      <c r="R456" s="43"/>
      <c r="S456" s="43"/>
      <c r="T456" s="79"/>
      <c r="AT456" s="25" t="s">
        <v>369</v>
      </c>
      <c r="AU456" s="25" t="s">
        <v>79</v>
      </c>
    </row>
    <row r="457" spans="2:65" s="13" customFormat="1" ht="13.5">
      <c r="B457" s="233"/>
      <c r="C457" s="234"/>
      <c r="D457" s="219" t="s">
        <v>371</v>
      </c>
      <c r="E457" s="245" t="s">
        <v>21</v>
      </c>
      <c r="F457" s="246" t="s">
        <v>4230</v>
      </c>
      <c r="G457" s="234"/>
      <c r="H457" s="247">
        <v>0.19800000000000001</v>
      </c>
      <c r="I457" s="239"/>
      <c r="J457" s="234"/>
      <c r="K457" s="234"/>
      <c r="L457" s="240"/>
      <c r="M457" s="241"/>
      <c r="N457" s="242"/>
      <c r="O457" s="242"/>
      <c r="P457" s="242"/>
      <c r="Q457" s="242"/>
      <c r="R457" s="242"/>
      <c r="S457" s="242"/>
      <c r="T457" s="243"/>
      <c r="AT457" s="244" t="s">
        <v>371</v>
      </c>
      <c r="AU457" s="244" t="s">
        <v>79</v>
      </c>
      <c r="AV457" s="13" t="s">
        <v>79</v>
      </c>
      <c r="AW457" s="13" t="s">
        <v>33</v>
      </c>
      <c r="AX457" s="13" t="s">
        <v>77</v>
      </c>
      <c r="AY457" s="244" t="s">
        <v>361</v>
      </c>
    </row>
    <row r="458" spans="2:65" s="13" customFormat="1" ht="13.5">
      <c r="B458" s="233"/>
      <c r="C458" s="234"/>
      <c r="D458" s="235" t="s">
        <v>371</v>
      </c>
      <c r="E458" s="234"/>
      <c r="F458" s="237" t="s">
        <v>4231</v>
      </c>
      <c r="G458" s="234"/>
      <c r="H458" s="238">
        <v>0.218</v>
      </c>
      <c r="I458" s="239"/>
      <c r="J458" s="234"/>
      <c r="K458" s="234"/>
      <c r="L458" s="240"/>
      <c r="M458" s="241"/>
      <c r="N458" s="242"/>
      <c r="O458" s="242"/>
      <c r="P458" s="242"/>
      <c r="Q458" s="242"/>
      <c r="R458" s="242"/>
      <c r="S458" s="242"/>
      <c r="T458" s="243"/>
      <c r="AT458" s="244" t="s">
        <v>371</v>
      </c>
      <c r="AU458" s="244" t="s">
        <v>79</v>
      </c>
      <c r="AV458" s="13" t="s">
        <v>79</v>
      </c>
      <c r="AW458" s="13" t="s">
        <v>6</v>
      </c>
      <c r="AX458" s="13" t="s">
        <v>77</v>
      </c>
      <c r="AY458" s="244" t="s">
        <v>361</v>
      </c>
    </row>
    <row r="459" spans="2:65" s="1" customFormat="1" ht="22.5" customHeight="1">
      <c r="B459" s="42"/>
      <c r="C459" s="207" t="s">
        <v>977</v>
      </c>
      <c r="D459" s="207" t="s">
        <v>363</v>
      </c>
      <c r="E459" s="208" t="s">
        <v>1531</v>
      </c>
      <c r="F459" s="209" t="s">
        <v>1532</v>
      </c>
      <c r="G459" s="210" t="s">
        <v>366</v>
      </c>
      <c r="H459" s="211">
        <v>2.0779999999999998</v>
      </c>
      <c r="I459" s="212"/>
      <c r="J459" s="213">
        <f>ROUND(I459*H459,2)</f>
        <v>0</v>
      </c>
      <c r="K459" s="209" t="s">
        <v>367</v>
      </c>
      <c r="L459" s="62"/>
      <c r="M459" s="214" t="s">
        <v>21</v>
      </c>
      <c r="N459" s="215" t="s">
        <v>41</v>
      </c>
      <c r="O459" s="43"/>
      <c r="P459" s="216">
        <f>O459*H459</f>
        <v>0</v>
      </c>
      <c r="Q459" s="216">
        <v>2.3369999999999998E-2</v>
      </c>
      <c r="R459" s="216">
        <f>Q459*H459</f>
        <v>4.8562859999999992E-2</v>
      </c>
      <c r="S459" s="216">
        <v>0</v>
      </c>
      <c r="T459" s="217">
        <f>S459*H459</f>
        <v>0</v>
      </c>
      <c r="AR459" s="25" t="s">
        <v>464</v>
      </c>
      <c r="AT459" s="25" t="s">
        <v>363</v>
      </c>
      <c r="AU459" s="25" t="s">
        <v>79</v>
      </c>
      <c r="AY459" s="25" t="s">
        <v>361</v>
      </c>
      <c r="BE459" s="218">
        <f>IF(N459="základní",J459,0)</f>
        <v>0</v>
      </c>
      <c r="BF459" s="218">
        <f>IF(N459="snížená",J459,0)</f>
        <v>0</v>
      </c>
      <c r="BG459" s="218">
        <f>IF(N459="zákl. přenesená",J459,0)</f>
        <v>0</v>
      </c>
      <c r="BH459" s="218">
        <f>IF(N459="sníž. přenesená",J459,0)</f>
        <v>0</v>
      </c>
      <c r="BI459" s="218">
        <f>IF(N459="nulová",J459,0)</f>
        <v>0</v>
      </c>
      <c r="BJ459" s="25" t="s">
        <v>77</v>
      </c>
      <c r="BK459" s="218">
        <f>ROUND(I459*H459,2)</f>
        <v>0</v>
      </c>
      <c r="BL459" s="25" t="s">
        <v>464</v>
      </c>
      <c r="BM459" s="25" t="s">
        <v>4232</v>
      </c>
    </row>
    <row r="460" spans="2:65" s="1" customFormat="1" ht="27">
      <c r="B460" s="42"/>
      <c r="C460" s="64"/>
      <c r="D460" s="219" t="s">
        <v>369</v>
      </c>
      <c r="E460" s="64"/>
      <c r="F460" s="220" t="s">
        <v>1534</v>
      </c>
      <c r="G460" s="64"/>
      <c r="H460" s="64"/>
      <c r="I460" s="175"/>
      <c r="J460" s="64"/>
      <c r="K460" s="64"/>
      <c r="L460" s="62"/>
      <c r="M460" s="221"/>
      <c r="N460" s="43"/>
      <c r="O460" s="43"/>
      <c r="P460" s="43"/>
      <c r="Q460" s="43"/>
      <c r="R460" s="43"/>
      <c r="S460" s="43"/>
      <c r="T460" s="79"/>
      <c r="AT460" s="25" t="s">
        <v>369</v>
      </c>
      <c r="AU460" s="25" t="s">
        <v>79</v>
      </c>
    </row>
    <row r="461" spans="2:65" s="13" customFormat="1" ht="13.5">
      <c r="B461" s="233"/>
      <c r="C461" s="234"/>
      <c r="D461" s="235" t="s">
        <v>371</v>
      </c>
      <c r="E461" s="236" t="s">
        <v>21</v>
      </c>
      <c r="F461" s="237" t="s">
        <v>4233</v>
      </c>
      <c r="G461" s="234"/>
      <c r="H461" s="238">
        <v>2.0779999999999998</v>
      </c>
      <c r="I461" s="239"/>
      <c r="J461" s="234"/>
      <c r="K461" s="234"/>
      <c r="L461" s="240"/>
      <c r="M461" s="241"/>
      <c r="N461" s="242"/>
      <c r="O461" s="242"/>
      <c r="P461" s="242"/>
      <c r="Q461" s="242"/>
      <c r="R461" s="242"/>
      <c r="S461" s="242"/>
      <c r="T461" s="243"/>
      <c r="AT461" s="244" t="s">
        <v>371</v>
      </c>
      <c r="AU461" s="244" t="s">
        <v>79</v>
      </c>
      <c r="AV461" s="13" t="s">
        <v>79</v>
      </c>
      <c r="AW461" s="13" t="s">
        <v>33</v>
      </c>
      <c r="AX461" s="13" t="s">
        <v>77</v>
      </c>
      <c r="AY461" s="244" t="s">
        <v>361</v>
      </c>
    </row>
    <row r="462" spans="2:65" s="1" customFormat="1" ht="22.5" customHeight="1">
      <c r="B462" s="42"/>
      <c r="C462" s="207" t="s">
        <v>982</v>
      </c>
      <c r="D462" s="207" t="s">
        <v>363</v>
      </c>
      <c r="E462" s="208" t="s">
        <v>1537</v>
      </c>
      <c r="F462" s="209" t="s">
        <v>1538</v>
      </c>
      <c r="G462" s="210" t="s">
        <v>685</v>
      </c>
      <c r="H462" s="211">
        <v>31</v>
      </c>
      <c r="I462" s="212"/>
      <c r="J462" s="213">
        <f>ROUND(I462*H462,2)</f>
        <v>0</v>
      </c>
      <c r="K462" s="209" t="s">
        <v>367</v>
      </c>
      <c r="L462" s="62"/>
      <c r="M462" s="214" t="s">
        <v>21</v>
      </c>
      <c r="N462" s="215" t="s">
        <v>41</v>
      </c>
      <c r="O462" s="43"/>
      <c r="P462" s="216">
        <f>O462*H462</f>
        <v>0</v>
      </c>
      <c r="Q462" s="216">
        <v>0</v>
      </c>
      <c r="R462" s="216">
        <f>Q462*H462</f>
        <v>0</v>
      </c>
      <c r="S462" s="216">
        <v>0</v>
      </c>
      <c r="T462" s="217">
        <f>S462*H462</f>
        <v>0</v>
      </c>
      <c r="AR462" s="25" t="s">
        <v>464</v>
      </c>
      <c r="AT462" s="25" t="s">
        <v>363</v>
      </c>
      <c r="AU462" s="25" t="s">
        <v>79</v>
      </c>
      <c r="AY462" s="25" t="s">
        <v>361</v>
      </c>
      <c r="BE462" s="218">
        <f>IF(N462="základní",J462,0)</f>
        <v>0</v>
      </c>
      <c r="BF462" s="218">
        <f>IF(N462="snížená",J462,0)</f>
        <v>0</v>
      </c>
      <c r="BG462" s="218">
        <f>IF(N462="zákl. přenesená",J462,0)</f>
        <v>0</v>
      </c>
      <c r="BH462" s="218">
        <f>IF(N462="sníž. přenesená",J462,0)</f>
        <v>0</v>
      </c>
      <c r="BI462" s="218">
        <f>IF(N462="nulová",J462,0)</f>
        <v>0</v>
      </c>
      <c r="BJ462" s="25" t="s">
        <v>77</v>
      </c>
      <c r="BK462" s="218">
        <f>ROUND(I462*H462,2)</f>
        <v>0</v>
      </c>
      <c r="BL462" s="25" t="s">
        <v>464</v>
      </c>
      <c r="BM462" s="25" t="s">
        <v>4234</v>
      </c>
    </row>
    <row r="463" spans="2:65" s="1" customFormat="1" ht="27">
      <c r="B463" s="42"/>
      <c r="C463" s="64"/>
      <c r="D463" s="219" t="s">
        <v>369</v>
      </c>
      <c r="E463" s="64"/>
      <c r="F463" s="220" t="s">
        <v>1540</v>
      </c>
      <c r="G463" s="64"/>
      <c r="H463" s="64"/>
      <c r="I463" s="175"/>
      <c r="J463" s="64"/>
      <c r="K463" s="64"/>
      <c r="L463" s="62"/>
      <c r="M463" s="221"/>
      <c r="N463" s="43"/>
      <c r="O463" s="43"/>
      <c r="P463" s="43"/>
      <c r="Q463" s="43"/>
      <c r="R463" s="43"/>
      <c r="S463" s="43"/>
      <c r="T463" s="79"/>
      <c r="AT463" s="25" t="s">
        <v>369</v>
      </c>
      <c r="AU463" s="25" t="s">
        <v>79</v>
      </c>
    </row>
    <row r="464" spans="2:65" s="13" customFormat="1" ht="13.5">
      <c r="B464" s="233"/>
      <c r="C464" s="234"/>
      <c r="D464" s="219" t="s">
        <v>371</v>
      </c>
      <c r="E464" s="245" t="s">
        <v>21</v>
      </c>
      <c r="F464" s="246" t="s">
        <v>4235</v>
      </c>
      <c r="G464" s="234"/>
      <c r="H464" s="247">
        <v>21.6</v>
      </c>
      <c r="I464" s="239"/>
      <c r="J464" s="234"/>
      <c r="K464" s="234"/>
      <c r="L464" s="240"/>
      <c r="M464" s="241"/>
      <c r="N464" s="242"/>
      <c r="O464" s="242"/>
      <c r="P464" s="242"/>
      <c r="Q464" s="242"/>
      <c r="R464" s="242"/>
      <c r="S464" s="242"/>
      <c r="T464" s="243"/>
      <c r="AT464" s="244" t="s">
        <v>371</v>
      </c>
      <c r="AU464" s="244" t="s">
        <v>79</v>
      </c>
      <c r="AV464" s="13" t="s">
        <v>79</v>
      </c>
      <c r="AW464" s="13" t="s">
        <v>33</v>
      </c>
      <c r="AX464" s="13" t="s">
        <v>70</v>
      </c>
      <c r="AY464" s="244" t="s">
        <v>361</v>
      </c>
    </row>
    <row r="465" spans="2:65" s="13" customFormat="1" ht="13.5">
      <c r="B465" s="233"/>
      <c r="C465" s="234"/>
      <c r="D465" s="219" t="s">
        <v>371</v>
      </c>
      <c r="E465" s="245" t="s">
        <v>21</v>
      </c>
      <c r="F465" s="246" t="s">
        <v>4236</v>
      </c>
      <c r="G465" s="234"/>
      <c r="H465" s="247">
        <v>9.4</v>
      </c>
      <c r="I465" s="239"/>
      <c r="J465" s="234"/>
      <c r="K465" s="234"/>
      <c r="L465" s="240"/>
      <c r="M465" s="241"/>
      <c r="N465" s="242"/>
      <c r="O465" s="242"/>
      <c r="P465" s="242"/>
      <c r="Q465" s="242"/>
      <c r="R465" s="242"/>
      <c r="S465" s="242"/>
      <c r="T465" s="243"/>
      <c r="AT465" s="244" t="s">
        <v>371</v>
      </c>
      <c r="AU465" s="244" t="s">
        <v>79</v>
      </c>
      <c r="AV465" s="13" t="s">
        <v>79</v>
      </c>
      <c r="AW465" s="13" t="s">
        <v>33</v>
      </c>
      <c r="AX465" s="13" t="s">
        <v>70</v>
      </c>
      <c r="AY465" s="244" t="s">
        <v>361</v>
      </c>
    </row>
    <row r="466" spans="2:65" s="14" customFormat="1" ht="13.5">
      <c r="B466" s="248"/>
      <c r="C466" s="249"/>
      <c r="D466" s="235" t="s">
        <v>371</v>
      </c>
      <c r="E466" s="250" t="s">
        <v>21</v>
      </c>
      <c r="F466" s="251" t="s">
        <v>392</v>
      </c>
      <c r="G466" s="249"/>
      <c r="H466" s="252">
        <v>31</v>
      </c>
      <c r="I466" s="253"/>
      <c r="J466" s="249"/>
      <c r="K466" s="249"/>
      <c r="L466" s="254"/>
      <c r="M466" s="255"/>
      <c r="N466" s="256"/>
      <c r="O466" s="256"/>
      <c r="P466" s="256"/>
      <c r="Q466" s="256"/>
      <c r="R466" s="256"/>
      <c r="S466" s="256"/>
      <c r="T466" s="257"/>
      <c r="AT466" s="258" t="s">
        <v>371</v>
      </c>
      <c r="AU466" s="258" t="s">
        <v>79</v>
      </c>
      <c r="AV466" s="14" t="s">
        <v>147</v>
      </c>
      <c r="AW466" s="14" t="s">
        <v>33</v>
      </c>
      <c r="AX466" s="14" t="s">
        <v>77</v>
      </c>
      <c r="AY466" s="258" t="s">
        <v>361</v>
      </c>
    </row>
    <row r="467" spans="2:65" s="1" customFormat="1" ht="22.5" customHeight="1">
      <c r="B467" s="42"/>
      <c r="C467" s="273" t="s">
        <v>988</v>
      </c>
      <c r="D467" s="273" t="s">
        <v>952</v>
      </c>
      <c r="E467" s="274" t="s">
        <v>1545</v>
      </c>
      <c r="F467" s="275" t="s">
        <v>1546</v>
      </c>
      <c r="G467" s="276" t="s">
        <v>366</v>
      </c>
      <c r="H467" s="277">
        <v>0.26500000000000001</v>
      </c>
      <c r="I467" s="278"/>
      <c r="J467" s="279">
        <f>ROUND(I467*H467,2)</f>
        <v>0</v>
      </c>
      <c r="K467" s="275" t="s">
        <v>367</v>
      </c>
      <c r="L467" s="280"/>
      <c r="M467" s="281" t="s">
        <v>21</v>
      </c>
      <c r="N467" s="282" t="s">
        <v>41</v>
      </c>
      <c r="O467" s="43"/>
      <c r="P467" s="216">
        <f>O467*H467</f>
        <v>0</v>
      </c>
      <c r="Q467" s="216">
        <v>0.55000000000000004</v>
      </c>
      <c r="R467" s="216">
        <f>Q467*H467</f>
        <v>0.14575000000000002</v>
      </c>
      <c r="S467" s="216">
        <v>0</v>
      </c>
      <c r="T467" s="217">
        <f>S467*H467</f>
        <v>0</v>
      </c>
      <c r="AR467" s="25" t="s">
        <v>580</v>
      </c>
      <c r="AT467" s="25" t="s">
        <v>952</v>
      </c>
      <c r="AU467" s="25" t="s">
        <v>79</v>
      </c>
      <c r="AY467" s="25" t="s">
        <v>361</v>
      </c>
      <c r="BE467" s="218">
        <f>IF(N467="základní",J467,0)</f>
        <v>0</v>
      </c>
      <c r="BF467" s="218">
        <f>IF(N467="snížená",J467,0)</f>
        <v>0</v>
      </c>
      <c r="BG467" s="218">
        <f>IF(N467="zákl. přenesená",J467,0)</f>
        <v>0</v>
      </c>
      <c r="BH467" s="218">
        <f>IF(N467="sníž. přenesená",J467,0)</f>
        <v>0</v>
      </c>
      <c r="BI467" s="218">
        <f>IF(N467="nulová",J467,0)</f>
        <v>0</v>
      </c>
      <c r="BJ467" s="25" t="s">
        <v>77</v>
      </c>
      <c r="BK467" s="218">
        <f>ROUND(I467*H467,2)</f>
        <v>0</v>
      </c>
      <c r="BL467" s="25" t="s">
        <v>464</v>
      </c>
      <c r="BM467" s="25" t="s">
        <v>4237</v>
      </c>
    </row>
    <row r="468" spans="2:65" s="1" customFormat="1" ht="13.5">
      <c r="B468" s="42"/>
      <c r="C468" s="64"/>
      <c r="D468" s="219" t="s">
        <v>369</v>
      </c>
      <c r="E468" s="64"/>
      <c r="F468" s="220" t="s">
        <v>1546</v>
      </c>
      <c r="G468" s="64"/>
      <c r="H468" s="64"/>
      <c r="I468" s="175"/>
      <c r="J468" s="64"/>
      <c r="K468" s="64"/>
      <c r="L468" s="62"/>
      <c r="M468" s="221"/>
      <c r="N468" s="43"/>
      <c r="O468" s="43"/>
      <c r="P468" s="43"/>
      <c r="Q468" s="43"/>
      <c r="R468" s="43"/>
      <c r="S468" s="43"/>
      <c r="T468" s="79"/>
      <c r="AT468" s="25" t="s">
        <v>369</v>
      </c>
      <c r="AU468" s="25" t="s">
        <v>79</v>
      </c>
    </row>
    <row r="469" spans="2:65" s="13" customFormat="1" ht="13.5">
      <c r="B469" s="233"/>
      <c r="C469" s="234"/>
      <c r="D469" s="219" t="s">
        <v>371</v>
      </c>
      <c r="E469" s="245" t="s">
        <v>21</v>
      </c>
      <c r="F469" s="246" t="s">
        <v>4213</v>
      </c>
      <c r="G469" s="234"/>
      <c r="H469" s="247">
        <v>0.24199999999999999</v>
      </c>
      <c r="I469" s="239"/>
      <c r="J469" s="234"/>
      <c r="K469" s="234"/>
      <c r="L469" s="240"/>
      <c r="M469" s="241"/>
      <c r="N469" s="242"/>
      <c r="O469" s="242"/>
      <c r="P469" s="242"/>
      <c r="Q469" s="242"/>
      <c r="R469" s="242"/>
      <c r="S469" s="242"/>
      <c r="T469" s="243"/>
      <c r="AT469" s="244" t="s">
        <v>371</v>
      </c>
      <c r="AU469" s="244" t="s">
        <v>79</v>
      </c>
      <c r="AV469" s="13" t="s">
        <v>79</v>
      </c>
      <c r="AW469" s="13" t="s">
        <v>33</v>
      </c>
      <c r="AX469" s="13" t="s">
        <v>70</v>
      </c>
      <c r="AY469" s="244" t="s">
        <v>361</v>
      </c>
    </row>
    <row r="470" spans="2:65" s="13" customFormat="1" ht="13.5">
      <c r="B470" s="233"/>
      <c r="C470" s="234"/>
      <c r="D470" s="219" t="s">
        <v>371</v>
      </c>
      <c r="E470" s="245" t="s">
        <v>21</v>
      </c>
      <c r="F470" s="246" t="s">
        <v>4214</v>
      </c>
      <c r="G470" s="234"/>
      <c r="H470" s="247">
        <v>2.3E-2</v>
      </c>
      <c r="I470" s="239"/>
      <c r="J470" s="234"/>
      <c r="K470" s="234"/>
      <c r="L470" s="240"/>
      <c r="M470" s="241"/>
      <c r="N470" s="242"/>
      <c r="O470" s="242"/>
      <c r="P470" s="242"/>
      <c r="Q470" s="242"/>
      <c r="R470" s="242"/>
      <c r="S470" s="242"/>
      <c r="T470" s="243"/>
      <c r="AT470" s="244" t="s">
        <v>371</v>
      </c>
      <c r="AU470" s="244" t="s">
        <v>79</v>
      </c>
      <c r="AV470" s="13" t="s">
        <v>79</v>
      </c>
      <c r="AW470" s="13" t="s">
        <v>33</v>
      </c>
      <c r="AX470" s="13" t="s">
        <v>70</v>
      </c>
      <c r="AY470" s="244" t="s">
        <v>361</v>
      </c>
    </row>
    <row r="471" spans="2:65" s="14" customFormat="1" ht="13.5">
      <c r="B471" s="248"/>
      <c r="C471" s="249"/>
      <c r="D471" s="235" t="s">
        <v>371</v>
      </c>
      <c r="E471" s="250" t="s">
        <v>21</v>
      </c>
      <c r="F471" s="251" t="s">
        <v>392</v>
      </c>
      <c r="G471" s="249"/>
      <c r="H471" s="252">
        <v>0.26500000000000001</v>
      </c>
      <c r="I471" s="253"/>
      <c r="J471" s="249"/>
      <c r="K471" s="249"/>
      <c r="L471" s="254"/>
      <c r="M471" s="255"/>
      <c r="N471" s="256"/>
      <c r="O471" s="256"/>
      <c r="P471" s="256"/>
      <c r="Q471" s="256"/>
      <c r="R471" s="256"/>
      <c r="S471" s="256"/>
      <c r="T471" s="257"/>
      <c r="AT471" s="258" t="s">
        <v>371</v>
      </c>
      <c r="AU471" s="258" t="s">
        <v>79</v>
      </c>
      <c r="AV471" s="14" t="s">
        <v>147</v>
      </c>
      <c r="AW471" s="14" t="s">
        <v>33</v>
      </c>
      <c r="AX471" s="14" t="s">
        <v>77</v>
      </c>
      <c r="AY471" s="258" t="s">
        <v>361</v>
      </c>
    </row>
    <row r="472" spans="2:65" s="1" customFormat="1" ht="22.5" customHeight="1">
      <c r="B472" s="42"/>
      <c r="C472" s="207" t="s">
        <v>993</v>
      </c>
      <c r="D472" s="207" t="s">
        <v>363</v>
      </c>
      <c r="E472" s="208" t="s">
        <v>1549</v>
      </c>
      <c r="F472" s="209" t="s">
        <v>1550</v>
      </c>
      <c r="G472" s="210" t="s">
        <v>685</v>
      </c>
      <c r="H472" s="211">
        <v>17.350000000000001</v>
      </c>
      <c r="I472" s="212"/>
      <c r="J472" s="213">
        <f>ROUND(I472*H472,2)</f>
        <v>0</v>
      </c>
      <c r="K472" s="209" t="s">
        <v>367</v>
      </c>
      <c r="L472" s="62"/>
      <c r="M472" s="214" t="s">
        <v>21</v>
      </c>
      <c r="N472" s="215" t="s">
        <v>41</v>
      </c>
      <c r="O472" s="43"/>
      <c r="P472" s="216">
        <f>O472*H472</f>
        <v>0</v>
      </c>
      <c r="Q472" s="216">
        <v>0</v>
      </c>
      <c r="R472" s="216">
        <f>Q472*H472</f>
        <v>0</v>
      </c>
      <c r="S472" s="216">
        <v>0</v>
      </c>
      <c r="T472" s="217">
        <f>S472*H472</f>
        <v>0</v>
      </c>
      <c r="AR472" s="25" t="s">
        <v>464</v>
      </c>
      <c r="AT472" s="25" t="s">
        <v>363</v>
      </c>
      <c r="AU472" s="25" t="s">
        <v>79</v>
      </c>
      <c r="AY472" s="25" t="s">
        <v>361</v>
      </c>
      <c r="BE472" s="218">
        <f>IF(N472="základní",J472,0)</f>
        <v>0</v>
      </c>
      <c r="BF472" s="218">
        <f>IF(N472="snížená",J472,0)</f>
        <v>0</v>
      </c>
      <c r="BG472" s="218">
        <f>IF(N472="zákl. přenesená",J472,0)</f>
        <v>0</v>
      </c>
      <c r="BH472" s="218">
        <f>IF(N472="sníž. přenesená",J472,0)</f>
        <v>0</v>
      </c>
      <c r="BI472" s="218">
        <f>IF(N472="nulová",J472,0)</f>
        <v>0</v>
      </c>
      <c r="BJ472" s="25" t="s">
        <v>77</v>
      </c>
      <c r="BK472" s="218">
        <f>ROUND(I472*H472,2)</f>
        <v>0</v>
      </c>
      <c r="BL472" s="25" t="s">
        <v>464</v>
      </c>
      <c r="BM472" s="25" t="s">
        <v>4238</v>
      </c>
    </row>
    <row r="473" spans="2:65" s="1" customFormat="1" ht="27">
      <c r="B473" s="42"/>
      <c r="C473" s="64"/>
      <c r="D473" s="219" t="s">
        <v>369</v>
      </c>
      <c r="E473" s="64"/>
      <c r="F473" s="220" t="s">
        <v>1552</v>
      </c>
      <c r="G473" s="64"/>
      <c r="H473" s="64"/>
      <c r="I473" s="175"/>
      <c r="J473" s="64"/>
      <c r="K473" s="64"/>
      <c r="L473" s="62"/>
      <c r="M473" s="221"/>
      <c r="N473" s="43"/>
      <c r="O473" s="43"/>
      <c r="P473" s="43"/>
      <c r="Q473" s="43"/>
      <c r="R473" s="43"/>
      <c r="S473" s="43"/>
      <c r="T473" s="79"/>
      <c r="AT473" s="25" t="s">
        <v>369</v>
      </c>
      <c r="AU473" s="25" t="s">
        <v>79</v>
      </c>
    </row>
    <row r="474" spans="2:65" s="13" customFormat="1" ht="13.5">
      <c r="B474" s="233"/>
      <c r="C474" s="234"/>
      <c r="D474" s="219" t="s">
        <v>371</v>
      </c>
      <c r="E474" s="245" t="s">
        <v>21</v>
      </c>
      <c r="F474" s="246" t="s">
        <v>4239</v>
      </c>
      <c r="G474" s="234"/>
      <c r="H474" s="247">
        <v>6</v>
      </c>
      <c r="I474" s="239"/>
      <c r="J474" s="234"/>
      <c r="K474" s="234"/>
      <c r="L474" s="240"/>
      <c r="M474" s="241"/>
      <c r="N474" s="242"/>
      <c r="O474" s="242"/>
      <c r="P474" s="242"/>
      <c r="Q474" s="242"/>
      <c r="R474" s="242"/>
      <c r="S474" s="242"/>
      <c r="T474" s="243"/>
      <c r="AT474" s="244" t="s">
        <v>371</v>
      </c>
      <c r="AU474" s="244" t="s">
        <v>79</v>
      </c>
      <c r="AV474" s="13" t="s">
        <v>79</v>
      </c>
      <c r="AW474" s="13" t="s">
        <v>33</v>
      </c>
      <c r="AX474" s="13" t="s">
        <v>70</v>
      </c>
      <c r="AY474" s="244" t="s">
        <v>361</v>
      </c>
    </row>
    <row r="475" spans="2:65" s="13" customFormat="1" ht="13.5">
      <c r="B475" s="233"/>
      <c r="C475" s="234"/>
      <c r="D475" s="219" t="s">
        <v>371</v>
      </c>
      <c r="E475" s="245" t="s">
        <v>21</v>
      </c>
      <c r="F475" s="246" t="s">
        <v>4240</v>
      </c>
      <c r="G475" s="234"/>
      <c r="H475" s="247">
        <v>11.35</v>
      </c>
      <c r="I475" s="239"/>
      <c r="J475" s="234"/>
      <c r="K475" s="234"/>
      <c r="L475" s="240"/>
      <c r="M475" s="241"/>
      <c r="N475" s="242"/>
      <c r="O475" s="242"/>
      <c r="P475" s="242"/>
      <c r="Q475" s="242"/>
      <c r="R475" s="242"/>
      <c r="S475" s="242"/>
      <c r="T475" s="243"/>
      <c r="AT475" s="244" t="s">
        <v>371</v>
      </c>
      <c r="AU475" s="244" t="s">
        <v>79</v>
      </c>
      <c r="AV475" s="13" t="s">
        <v>79</v>
      </c>
      <c r="AW475" s="13" t="s">
        <v>33</v>
      </c>
      <c r="AX475" s="13" t="s">
        <v>70</v>
      </c>
      <c r="AY475" s="244" t="s">
        <v>361</v>
      </c>
    </row>
    <row r="476" spans="2:65" s="14" customFormat="1" ht="13.5">
      <c r="B476" s="248"/>
      <c r="C476" s="249"/>
      <c r="D476" s="235" t="s">
        <v>371</v>
      </c>
      <c r="E476" s="250" t="s">
        <v>21</v>
      </c>
      <c r="F476" s="251" t="s">
        <v>392</v>
      </c>
      <c r="G476" s="249"/>
      <c r="H476" s="252">
        <v>17.350000000000001</v>
      </c>
      <c r="I476" s="253"/>
      <c r="J476" s="249"/>
      <c r="K476" s="249"/>
      <c r="L476" s="254"/>
      <c r="M476" s="255"/>
      <c r="N476" s="256"/>
      <c r="O476" s="256"/>
      <c r="P476" s="256"/>
      <c r="Q476" s="256"/>
      <c r="R476" s="256"/>
      <c r="S476" s="256"/>
      <c r="T476" s="257"/>
      <c r="AT476" s="258" t="s">
        <v>371</v>
      </c>
      <c r="AU476" s="258" t="s">
        <v>79</v>
      </c>
      <c r="AV476" s="14" t="s">
        <v>147</v>
      </c>
      <c r="AW476" s="14" t="s">
        <v>33</v>
      </c>
      <c r="AX476" s="14" t="s">
        <v>77</v>
      </c>
      <c r="AY476" s="258" t="s">
        <v>361</v>
      </c>
    </row>
    <row r="477" spans="2:65" s="1" customFormat="1" ht="22.5" customHeight="1">
      <c r="B477" s="42"/>
      <c r="C477" s="273" t="s">
        <v>1011</v>
      </c>
      <c r="D477" s="273" t="s">
        <v>952</v>
      </c>
      <c r="E477" s="274" t="s">
        <v>1559</v>
      </c>
      <c r="F477" s="275" t="s">
        <v>1560</v>
      </c>
      <c r="G477" s="276" t="s">
        <v>366</v>
      </c>
      <c r="H477" s="277">
        <v>0.30399999999999999</v>
      </c>
      <c r="I477" s="278"/>
      <c r="J477" s="279">
        <f>ROUND(I477*H477,2)</f>
        <v>0</v>
      </c>
      <c r="K477" s="275" t="s">
        <v>367</v>
      </c>
      <c r="L477" s="280"/>
      <c r="M477" s="281" t="s">
        <v>21</v>
      </c>
      <c r="N477" s="282" t="s">
        <v>41</v>
      </c>
      <c r="O477" s="43"/>
      <c r="P477" s="216">
        <f>O477*H477</f>
        <v>0</v>
      </c>
      <c r="Q477" s="216">
        <v>0.55000000000000004</v>
      </c>
      <c r="R477" s="216">
        <f>Q477*H477</f>
        <v>0.16720000000000002</v>
      </c>
      <c r="S477" s="216">
        <v>0</v>
      </c>
      <c r="T477" s="217">
        <f>S477*H477</f>
        <v>0</v>
      </c>
      <c r="AR477" s="25" t="s">
        <v>580</v>
      </c>
      <c r="AT477" s="25" t="s">
        <v>952</v>
      </c>
      <c r="AU477" s="25" t="s">
        <v>79</v>
      </c>
      <c r="AY477" s="25" t="s">
        <v>361</v>
      </c>
      <c r="BE477" s="218">
        <f>IF(N477="základní",J477,0)</f>
        <v>0</v>
      </c>
      <c r="BF477" s="218">
        <f>IF(N477="snížená",J477,0)</f>
        <v>0</v>
      </c>
      <c r="BG477" s="218">
        <f>IF(N477="zákl. přenesená",J477,0)</f>
        <v>0</v>
      </c>
      <c r="BH477" s="218">
        <f>IF(N477="sníž. přenesená",J477,0)</f>
        <v>0</v>
      </c>
      <c r="BI477" s="218">
        <f>IF(N477="nulová",J477,0)</f>
        <v>0</v>
      </c>
      <c r="BJ477" s="25" t="s">
        <v>77</v>
      </c>
      <c r="BK477" s="218">
        <f>ROUND(I477*H477,2)</f>
        <v>0</v>
      </c>
      <c r="BL477" s="25" t="s">
        <v>464</v>
      </c>
      <c r="BM477" s="25" t="s">
        <v>4241</v>
      </c>
    </row>
    <row r="478" spans="2:65" s="1" customFormat="1" ht="13.5">
      <c r="B478" s="42"/>
      <c r="C478" s="64"/>
      <c r="D478" s="219" t="s">
        <v>369</v>
      </c>
      <c r="E478" s="64"/>
      <c r="F478" s="220" t="s">
        <v>1560</v>
      </c>
      <c r="G478" s="64"/>
      <c r="H478" s="64"/>
      <c r="I478" s="175"/>
      <c r="J478" s="64"/>
      <c r="K478" s="64"/>
      <c r="L478" s="62"/>
      <c r="M478" s="221"/>
      <c r="N478" s="43"/>
      <c r="O478" s="43"/>
      <c r="P478" s="43"/>
      <c r="Q478" s="43"/>
      <c r="R478" s="43"/>
      <c r="S478" s="43"/>
      <c r="T478" s="79"/>
      <c r="AT478" s="25" t="s">
        <v>369</v>
      </c>
      <c r="AU478" s="25" t="s">
        <v>79</v>
      </c>
    </row>
    <row r="479" spans="2:65" s="13" customFormat="1" ht="13.5">
      <c r="B479" s="233"/>
      <c r="C479" s="234"/>
      <c r="D479" s="219" t="s">
        <v>371</v>
      </c>
      <c r="E479" s="245" t="s">
        <v>21</v>
      </c>
      <c r="F479" s="246" t="s">
        <v>4215</v>
      </c>
      <c r="G479" s="234"/>
      <c r="H479" s="247">
        <v>8.5999999999999993E-2</v>
      </c>
      <c r="I479" s="239"/>
      <c r="J479" s="234"/>
      <c r="K479" s="234"/>
      <c r="L479" s="240"/>
      <c r="M479" s="241"/>
      <c r="N479" s="242"/>
      <c r="O479" s="242"/>
      <c r="P479" s="242"/>
      <c r="Q479" s="242"/>
      <c r="R479" s="242"/>
      <c r="S479" s="242"/>
      <c r="T479" s="243"/>
      <c r="AT479" s="244" t="s">
        <v>371</v>
      </c>
      <c r="AU479" s="244" t="s">
        <v>79</v>
      </c>
      <c r="AV479" s="13" t="s">
        <v>79</v>
      </c>
      <c r="AW479" s="13" t="s">
        <v>33</v>
      </c>
      <c r="AX479" s="13" t="s">
        <v>70</v>
      </c>
      <c r="AY479" s="244" t="s">
        <v>361</v>
      </c>
    </row>
    <row r="480" spans="2:65" s="13" customFormat="1" ht="13.5">
      <c r="B480" s="233"/>
      <c r="C480" s="234"/>
      <c r="D480" s="219" t="s">
        <v>371</v>
      </c>
      <c r="E480" s="245" t="s">
        <v>21</v>
      </c>
      <c r="F480" s="246" t="s">
        <v>4216</v>
      </c>
      <c r="G480" s="234"/>
      <c r="H480" s="247">
        <v>0.218</v>
      </c>
      <c r="I480" s="239"/>
      <c r="J480" s="234"/>
      <c r="K480" s="234"/>
      <c r="L480" s="240"/>
      <c r="M480" s="241"/>
      <c r="N480" s="242"/>
      <c r="O480" s="242"/>
      <c r="P480" s="242"/>
      <c r="Q480" s="242"/>
      <c r="R480" s="242"/>
      <c r="S480" s="242"/>
      <c r="T480" s="243"/>
      <c r="AT480" s="244" t="s">
        <v>371</v>
      </c>
      <c r="AU480" s="244" t="s">
        <v>79</v>
      </c>
      <c r="AV480" s="13" t="s">
        <v>79</v>
      </c>
      <c r="AW480" s="13" t="s">
        <v>33</v>
      </c>
      <c r="AX480" s="13" t="s">
        <v>70</v>
      </c>
      <c r="AY480" s="244" t="s">
        <v>361</v>
      </c>
    </row>
    <row r="481" spans="2:65" s="14" customFormat="1" ht="13.5">
      <c r="B481" s="248"/>
      <c r="C481" s="249"/>
      <c r="D481" s="235" t="s">
        <v>371</v>
      </c>
      <c r="E481" s="250" t="s">
        <v>21</v>
      </c>
      <c r="F481" s="251" t="s">
        <v>392</v>
      </c>
      <c r="G481" s="249"/>
      <c r="H481" s="252">
        <v>0.30399999999999999</v>
      </c>
      <c r="I481" s="253"/>
      <c r="J481" s="249"/>
      <c r="K481" s="249"/>
      <c r="L481" s="254"/>
      <c r="M481" s="255"/>
      <c r="N481" s="256"/>
      <c r="O481" s="256"/>
      <c r="P481" s="256"/>
      <c r="Q481" s="256"/>
      <c r="R481" s="256"/>
      <c r="S481" s="256"/>
      <c r="T481" s="257"/>
      <c r="AT481" s="258" t="s">
        <v>371</v>
      </c>
      <c r="AU481" s="258" t="s">
        <v>79</v>
      </c>
      <c r="AV481" s="14" t="s">
        <v>147</v>
      </c>
      <c r="AW481" s="14" t="s">
        <v>33</v>
      </c>
      <c r="AX481" s="14" t="s">
        <v>77</v>
      </c>
      <c r="AY481" s="258" t="s">
        <v>361</v>
      </c>
    </row>
    <row r="482" spans="2:65" s="1" customFormat="1" ht="22.5" customHeight="1">
      <c r="B482" s="42"/>
      <c r="C482" s="207" t="s">
        <v>1016</v>
      </c>
      <c r="D482" s="207" t="s">
        <v>363</v>
      </c>
      <c r="E482" s="208" t="s">
        <v>1563</v>
      </c>
      <c r="F482" s="209" t="s">
        <v>1564</v>
      </c>
      <c r="G482" s="210" t="s">
        <v>366</v>
      </c>
      <c r="H482" s="211">
        <v>0.56899999999999995</v>
      </c>
      <c r="I482" s="212"/>
      <c r="J482" s="213">
        <f>ROUND(I482*H482,2)</f>
        <v>0</v>
      </c>
      <c r="K482" s="209" t="s">
        <v>367</v>
      </c>
      <c r="L482" s="62"/>
      <c r="M482" s="214" t="s">
        <v>21</v>
      </c>
      <c r="N482" s="215" t="s">
        <v>41</v>
      </c>
      <c r="O482" s="43"/>
      <c r="P482" s="216">
        <f>O482*H482</f>
        <v>0</v>
      </c>
      <c r="Q482" s="216">
        <v>2.4469999999999999E-2</v>
      </c>
      <c r="R482" s="216">
        <f>Q482*H482</f>
        <v>1.3923429999999999E-2</v>
      </c>
      <c r="S482" s="216">
        <v>0</v>
      </c>
      <c r="T482" s="217">
        <f>S482*H482</f>
        <v>0</v>
      </c>
      <c r="AR482" s="25" t="s">
        <v>464</v>
      </c>
      <c r="AT482" s="25" t="s">
        <v>363</v>
      </c>
      <c r="AU482" s="25" t="s">
        <v>79</v>
      </c>
      <c r="AY482" s="25" t="s">
        <v>361</v>
      </c>
      <c r="BE482" s="218">
        <f>IF(N482="základní",J482,0)</f>
        <v>0</v>
      </c>
      <c r="BF482" s="218">
        <f>IF(N482="snížená",J482,0)</f>
        <v>0</v>
      </c>
      <c r="BG482" s="218">
        <f>IF(N482="zákl. přenesená",J482,0)</f>
        <v>0</v>
      </c>
      <c r="BH482" s="218">
        <f>IF(N482="sníž. přenesená",J482,0)</f>
        <v>0</v>
      </c>
      <c r="BI482" s="218">
        <f>IF(N482="nulová",J482,0)</f>
        <v>0</v>
      </c>
      <c r="BJ482" s="25" t="s">
        <v>77</v>
      </c>
      <c r="BK482" s="218">
        <f>ROUND(I482*H482,2)</f>
        <v>0</v>
      </c>
      <c r="BL482" s="25" t="s">
        <v>464</v>
      </c>
      <c r="BM482" s="25" t="s">
        <v>4242</v>
      </c>
    </row>
    <row r="483" spans="2:65" s="1" customFormat="1" ht="13.5">
      <c r="B483" s="42"/>
      <c r="C483" s="64"/>
      <c r="D483" s="219" t="s">
        <v>369</v>
      </c>
      <c r="E483" s="64"/>
      <c r="F483" s="220" t="s">
        <v>1566</v>
      </c>
      <c r="G483" s="64"/>
      <c r="H483" s="64"/>
      <c r="I483" s="175"/>
      <c r="J483" s="64"/>
      <c r="K483" s="64"/>
      <c r="L483" s="62"/>
      <c r="M483" s="221"/>
      <c r="N483" s="43"/>
      <c r="O483" s="43"/>
      <c r="P483" s="43"/>
      <c r="Q483" s="43"/>
      <c r="R483" s="43"/>
      <c r="S483" s="43"/>
      <c r="T483" s="79"/>
      <c r="AT483" s="25" t="s">
        <v>369</v>
      </c>
      <c r="AU483" s="25" t="s">
        <v>79</v>
      </c>
    </row>
    <row r="484" spans="2:65" s="13" customFormat="1" ht="13.5">
      <c r="B484" s="233"/>
      <c r="C484" s="234"/>
      <c r="D484" s="235" t="s">
        <v>371</v>
      </c>
      <c r="E484" s="236" t="s">
        <v>21</v>
      </c>
      <c r="F484" s="237" t="s">
        <v>4243</v>
      </c>
      <c r="G484" s="234"/>
      <c r="H484" s="238">
        <v>0.56899999999999995</v>
      </c>
      <c r="I484" s="239"/>
      <c r="J484" s="234"/>
      <c r="K484" s="234"/>
      <c r="L484" s="240"/>
      <c r="M484" s="241"/>
      <c r="N484" s="242"/>
      <c r="O484" s="242"/>
      <c r="P484" s="242"/>
      <c r="Q484" s="242"/>
      <c r="R484" s="242"/>
      <c r="S484" s="242"/>
      <c r="T484" s="243"/>
      <c r="AT484" s="244" t="s">
        <v>371</v>
      </c>
      <c r="AU484" s="244" t="s">
        <v>79</v>
      </c>
      <c r="AV484" s="13" t="s">
        <v>79</v>
      </c>
      <c r="AW484" s="13" t="s">
        <v>33</v>
      </c>
      <c r="AX484" s="13" t="s">
        <v>77</v>
      </c>
      <c r="AY484" s="244" t="s">
        <v>361</v>
      </c>
    </row>
    <row r="485" spans="2:65" s="1" customFormat="1" ht="22.5" customHeight="1">
      <c r="B485" s="42"/>
      <c r="C485" s="207" t="s">
        <v>1021</v>
      </c>
      <c r="D485" s="207" t="s">
        <v>363</v>
      </c>
      <c r="E485" s="208" t="s">
        <v>1584</v>
      </c>
      <c r="F485" s="209" t="s">
        <v>4244</v>
      </c>
      <c r="G485" s="210" t="s">
        <v>1913</v>
      </c>
      <c r="H485" s="211">
        <v>1</v>
      </c>
      <c r="I485" s="212"/>
      <c r="J485" s="213">
        <f>ROUND(I485*H485,2)</f>
        <v>0</v>
      </c>
      <c r="K485" s="209" t="s">
        <v>21</v>
      </c>
      <c r="L485" s="62"/>
      <c r="M485" s="214" t="s">
        <v>21</v>
      </c>
      <c r="N485" s="215" t="s">
        <v>41</v>
      </c>
      <c r="O485" s="43"/>
      <c r="P485" s="216">
        <f>O485*H485</f>
        <v>0</v>
      </c>
      <c r="Q485" s="216">
        <v>0</v>
      </c>
      <c r="R485" s="216">
        <f>Q485*H485</f>
        <v>0</v>
      </c>
      <c r="S485" s="216">
        <v>0</v>
      </c>
      <c r="T485" s="217">
        <f>S485*H485</f>
        <v>0</v>
      </c>
      <c r="AR485" s="25" t="s">
        <v>464</v>
      </c>
      <c r="AT485" s="25" t="s">
        <v>363</v>
      </c>
      <c r="AU485" s="25" t="s">
        <v>79</v>
      </c>
      <c r="AY485" s="25" t="s">
        <v>361</v>
      </c>
      <c r="BE485" s="218">
        <f>IF(N485="základní",J485,0)</f>
        <v>0</v>
      </c>
      <c r="BF485" s="218">
        <f>IF(N485="snížená",J485,0)</f>
        <v>0</v>
      </c>
      <c r="BG485" s="218">
        <f>IF(N485="zákl. přenesená",J485,0)</f>
        <v>0</v>
      </c>
      <c r="BH485" s="218">
        <f>IF(N485="sníž. přenesená",J485,0)</f>
        <v>0</v>
      </c>
      <c r="BI485" s="218">
        <f>IF(N485="nulová",J485,0)</f>
        <v>0</v>
      </c>
      <c r="BJ485" s="25" t="s">
        <v>77</v>
      </c>
      <c r="BK485" s="218">
        <f>ROUND(I485*H485,2)</f>
        <v>0</v>
      </c>
      <c r="BL485" s="25" t="s">
        <v>464</v>
      </c>
      <c r="BM485" s="25" t="s">
        <v>4245</v>
      </c>
    </row>
    <row r="486" spans="2:65" s="1" customFormat="1" ht="13.5">
      <c r="B486" s="42"/>
      <c r="C486" s="64"/>
      <c r="D486" s="219" t="s">
        <v>369</v>
      </c>
      <c r="E486" s="64"/>
      <c r="F486" s="220" t="s">
        <v>4246</v>
      </c>
      <c r="G486" s="64"/>
      <c r="H486" s="64"/>
      <c r="I486" s="175"/>
      <c r="J486" s="64"/>
      <c r="K486" s="64"/>
      <c r="L486" s="62"/>
      <c r="M486" s="221"/>
      <c r="N486" s="43"/>
      <c r="O486" s="43"/>
      <c r="P486" s="43"/>
      <c r="Q486" s="43"/>
      <c r="R486" s="43"/>
      <c r="S486" s="43"/>
      <c r="T486" s="79"/>
      <c r="AT486" s="25" t="s">
        <v>369</v>
      </c>
      <c r="AU486" s="25" t="s">
        <v>79</v>
      </c>
    </row>
    <row r="487" spans="2:65" s="12" customFormat="1" ht="13.5">
      <c r="B487" s="222"/>
      <c r="C487" s="223"/>
      <c r="D487" s="219" t="s">
        <v>371</v>
      </c>
      <c r="E487" s="224" t="s">
        <v>21</v>
      </c>
      <c r="F487" s="225" t="s">
        <v>4247</v>
      </c>
      <c r="G487" s="223"/>
      <c r="H487" s="226" t="s">
        <v>21</v>
      </c>
      <c r="I487" s="227"/>
      <c r="J487" s="223"/>
      <c r="K487" s="223"/>
      <c r="L487" s="228"/>
      <c r="M487" s="229"/>
      <c r="N487" s="230"/>
      <c r="O487" s="230"/>
      <c r="P487" s="230"/>
      <c r="Q487" s="230"/>
      <c r="R487" s="230"/>
      <c r="S487" s="230"/>
      <c r="T487" s="231"/>
      <c r="AT487" s="232" t="s">
        <v>371</v>
      </c>
      <c r="AU487" s="232" t="s">
        <v>79</v>
      </c>
      <c r="AV487" s="12" t="s">
        <v>77</v>
      </c>
      <c r="AW487" s="12" t="s">
        <v>33</v>
      </c>
      <c r="AX487" s="12" t="s">
        <v>70</v>
      </c>
      <c r="AY487" s="232" t="s">
        <v>361</v>
      </c>
    </row>
    <row r="488" spans="2:65" s="13" customFormat="1" ht="13.5">
      <c r="B488" s="233"/>
      <c r="C488" s="234"/>
      <c r="D488" s="235" t="s">
        <v>371</v>
      </c>
      <c r="E488" s="236" t="s">
        <v>21</v>
      </c>
      <c r="F488" s="237" t="s">
        <v>77</v>
      </c>
      <c r="G488" s="234"/>
      <c r="H488" s="238">
        <v>1</v>
      </c>
      <c r="I488" s="239"/>
      <c r="J488" s="234"/>
      <c r="K488" s="234"/>
      <c r="L488" s="240"/>
      <c r="M488" s="241"/>
      <c r="N488" s="242"/>
      <c r="O488" s="242"/>
      <c r="P488" s="242"/>
      <c r="Q488" s="242"/>
      <c r="R488" s="242"/>
      <c r="S488" s="242"/>
      <c r="T488" s="243"/>
      <c r="AT488" s="244" t="s">
        <v>371</v>
      </c>
      <c r="AU488" s="244" t="s">
        <v>79</v>
      </c>
      <c r="AV488" s="13" t="s">
        <v>79</v>
      </c>
      <c r="AW488" s="13" t="s">
        <v>33</v>
      </c>
      <c r="AX488" s="13" t="s">
        <v>77</v>
      </c>
      <c r="AY488" s="244" t="s">
        <v>361</v>
      </c>
    </row>
    <row r="489" spans="2:65" s="1" customFormat="1" ht="22.5" customHeight="1">
      <c r="B489" s="42"/>
      <c r="C489" s="207" t="s">
        <v>1026</v>
      </c>
      <c r="D489" s="207" t="s">
        <v>363</v>
      </c>
      <c r="E489" s="208" t="s">
        <v>1590</v>
      </c>
      <c r="F489" s="209" t="s">
        <v>4248</v>
      </c>
      <c r="G489" s="210" t="s">
        <v>459</v>
      </c>
      <c r="H489" s="211">
        <v>4.9859999999999998</v>
      </c>
      <c r="I489" s="212"/>
      <c r="J489" s="213">
        <f>ROUND(I489*H489,2)</f>
        <v>0</v>
      </c>
      <c r="K489" s="209" t="s">
        <v>21</v>
      </c>
      <c r="L489" s="62"/>
      <c r="M489" s="214" t="s">
        <v>21</v>
      </c>
      <c r="N489" s="215" t="s">
        <v>41</v>
      </c>
      <c r="O489" s="43"/>
      <c r="P489" s="216">
        <f>O489*H489</f>
        <v>0</v>
      </c>
      <c r="Q489" s="216">
        <v>0</v>
      </c>
      <c r="R489" s="216">
        <f>Q489*H489</f>
        <v>0</v>
      </c>
      <c r="S489" s="216">
        <v>0</v>
      </c>
      <c r="T489" s="217">
        <f>S489*H489</f>
        <v>0</v>
      </c>
      <c r="AR489" s="25" t="s">
        <v>464</v>
      </c>
      <c r="AT489" s="25" t="s">
        <v>363</v>
      </c>
      <c r="AU489" s="25" t="s">
        <v>79</v>
      </c>
      <c r="AY489" s="25" t="s">
        <v>361</v>
      </c>
      <c r="BE489" s="218">
        <f>IF(N489="základní",J489,0)</f>
        <v>0</v>
      </c>
      <c r="BF489" s="218">
        <f>IF(N489="snížená",J489,0)</f>
        <v>0</v>
      </c>
      <c r="BG489" s="218">
        <f>IF(N489="zákl. přenesená",J489,0)</f>
        <v>0</v>
      </c>
      <c r="BH489" s="218">
        <f>IF(N489="sníž. přenesená",J489,0)</f>
        <v>0</v>
      </c>
      <c r="BI489" s="218">
        <f>IF(N489="nulová",J489,0)</f>
        <v>0</v>
      </c>
      <c r="BJ489" s="25" t="s">
        <v>77</v>
      </c>
      <c r="BK489" s="218">
        <f>ROUND(I489*H489,2)</f>
        <v>0</v>
      </c>
      <c r="BL489" s="25" t="s">
        <v>464</v>
      </c>
      <c r="BM489" s="25" t="s">
        <v>4249</v>
      </c>
    </row>
    <row r="490" spans="2:65" s="1" customFormat="1" ht="13.5">
      <c r="B490" s="42"/>
      <c r="C490" s="64"/>
      <c r="D490" s="219" t="s">
        <v>369</v>
      </c>
      <c r="E490" s="64"/>
      <c r="F490" s="220" t="s">
        <v>4250</v>
      </c>
      <c r="G490" s="64"/>
      <c r="H490" s="64"/>
      <c r="I490" s="175"/>
      <c r="J490" s="64"/>
      <c r="K490" s="64"/>
      <c r="L490" s="62"/>
      <c r="M490" s="221"/>
      <c r="N490" s="43"/>
      <c r="O490" s="43"/>
      <c r="P490" s="43"/>
      <c r="Q490" s="43"/>
      <c r="R490" s="43"/>
      <c r="S490" s="43"/>
      <c r="T490" s="79"/>
      <c r="AT490" s="25" t="s">
        <v>369</v>
      </c>
      <c r="AU490" s="25" t="s">
        <v>79</v>
      </c>
    </row>
    <row r="491" spans="2:65" s="13" customFormat="1" ht="13.5">
      <c r="B491" s="233"/>
      <c r="C491" s="234"/>
      <c r="D491" s="235" t="s">
        <v>371</v>
      </c>
      <c r="E491" s="236" t="s">
        <v>21</v>
      </c>
      <c r="F491" s="237" t="s">
        <v>4251</v>
      </c>
      <c r="G491" s="234"/>
      <c r="H491" s="238">
        <v>4.9859999999999998</v>
      </c>
      <c r="I491" s="239"/>
      <c r="J491" s="234"/>
      <c r="K491" s="234"/>
      <c r="L491" s="240"/>
      <c r="M491" s="241"/>
      <c r="N491" s="242"/>
      <c r="O491" s="242"/>
      <c r="P491" s="242"/>
      <c r="Q491" s="242"/>
      <c r="R491" s="242"/>
      <c r="S491" s="242"/>
      <c r="T491" s="243"/>
      <c r="AT491" s="244" t="s">
        <v>371</v>
      </c>
      <c r="AU491" s="244" t="s">
        <v>79</v>
      </c>
      <c r="AV491" s="13" t="s">
        <v>79</v>
      </c>
      <c r="AW491" s="13" t="s">
        <v>33</v>
      </c>
      <c r="AX491" s="13" t="s">
        <v>77</v>
      </c>
      <c r="AY491" s="244" t="s">
        <v>361</v>
      </c>
    </row>
    <row r="492" spans="2:65" s="1" customFormat="1" ht="22.5" customHeight="1">
      <c r="B492" s="42"/>
      <c r="C492" s="207" t="s">
        <v>1032</v>
      </c>
      <c r="D492" s="207" t="s">
        <v>363</v>
      </c>
      <c r="E492" s="208" t="s">
        <v>4252</v>
      </c>
      <c r="F492" s="209" t="s">
        <v>4253</v>
      </c>
      <c r="G492" s="210" t="s">
        <v>685</v>
      </c>
      <c r="H492" s="211">
        <v>2</v>
      </c>
      <c r="I492" s="212"/>
      <c r="J492" s="213">
        <f>ROUND(I492*H492,2)</f>
        <v>0</v>
      </c>
      <c r="K492" s="209" t="s">
        <v>21</v>
      </c>
      <c r="L492" s="62"/>
      <c r="M492" s="214" t="s">
        <v>21</v>
      </c>
      <c r="N492" s="215" t="s">
        <v>41</v>
      </c>
      <c r="O492" s="43"/>
      <c r="P492" s="216">
        <f>O492*H492</f>
        <v>0</v>
      </c>
      <c r="Q492" s="216">
        <v>0</v>
      </c>
      <c r="R492" s="216">
        <f>Q492*H492</f>
        <v>0</v>
      </c>
      <c r="S492" s="216">
        <v>0</v>
      </c>
      <c r="T492" s="217">
        <f>S492*H492</f>
        <v>0</v>
      </c>
      <c r="AR492" s="25" t="s">
        <v>464</v>
      </c>
      <c r="AT492" s="25" t="s">
        <v>363</v>
      </c>
      <c r="AU492" s="25" t="s">
        <v>79</v>
      </c>
      <c r="AY492" s="25" t="s">
        <v>361</v>
      </c>
      <c r="BE492" s="218">
        <f>IF(N492="základní",J492,0)</f>
        <v>0</v>
      </c>
      <c r="BF492" s="218">
        <f>IF(N492="snížená",J492,0)</f>
        <v>0</v>
      </c>
      <c r="BG492" s="218">
        <f>IF(N492="zákl. přenesená",J492,0)</f>
        <v>0</v>
      </c>
      <c r="BH492" s="218">
        <f>IF(N492="sníž. přenesená",J492,0)</f>
        <v>0</v>
      </c>
      <c r="BI492" s="218">
        <f>IF(N492="nulová",J492,0)</f>
        <v>0</v>
      </c>
      <c r="BJ492" s="25" t="s">
        <v>77</v>
      </c>
      <c r="BK492" s="218">
        <f>ROUND(I492*H492,2)</f>
        <v>0</v>
      </c>
      <c r="BL492" s="25" t="s">
        <v>464</v>
      </c>
      <c r="BM492" s="25" t="s">
        <v>4254</v>
      </c>
    </row>
    <row r="493" spans="2:65" s="1" customFormat="1" ht="13.5">
      <c r="B493" s="42"/>
      <c r="C493" s="64"/>
      <c r="D493" s="219" t="s">
        <v>369</v>
      </c>
      <c r="E493" s="64"/>
      <c r="F493" s="220" t="s">
        <v>4255</v>
      </c>
      <c r="G493" s="64"/>
      <c r="H493" s="64"/>
      <c r="I493" s="175"/>
      <c r="J493" s="64"/>
      <c r="K493" s="64"/>
      <c r="L493" s="62"/>
      <c r="M493" s="221"/>
      <c r="N493" s="43"/>
      <c r="O493" s="43"/>
      <c r="P493" s="43"/>
      <c r="Q493" s="43"/>
      <c r="R493" s="43"/>
      <c r="S493" s="43"/>
      <c r="T493" s="79"/>
      <c r="AT493" s="25" t="s">
        <v>369</v>
      </c>
      <c r="AU493" s="25" t="s">
        <v>79</v>
      </c>
    </row>
    <row r="494" spans="2:65" s="12" customFormat="1" ht="13.5">
      <c r="B494" s="222"/>
      <c r="C494" s="223"/>
      <c r="D494" s="219" t="s">
        <v>371</v>
      </c>
      <c r="E494" s="224" t="s">
        <v>21</v>
      </c>
      <c r="F494" s="225" t="s">
        <v>4247</v>
      </c>
      <c r="G494" s="223"/>
      <c r="H494" s="226" t="s">
        <v>21</v>
      </c>
      <c r="I494" s="227"/>
      <c r="J494" s="223"/>
      <c r="K494" s="223"/>
      <c r="L494" s="228"/>
      <c r="M494" s="229"/>
      <c r="N494" s="230"/>
      <c r="O494" s="230"/>
      <c r="P494" s="230"/>
      <c r="Q494" s="230"/>
      <c r="R494" s="230"/>
      <c r="S494" s="230"/>
      <c r="T494" s="231"/>
      <c r="AT494" s="232" t="s">
        <v>371</v>
      </c>
      <c r="AU494" s="232" t="s">
        <v>79</v>
      </c>
      <c r="AV494" s="12" t="s">
        <v>77</v>
      </c>
      <c r="AW494" s="12" t="s">
        <v>33</v>
      </c>
      <c r="AX494" s="12" t="s">
        <v>70</v>
      </c>
      <c r="AY494" s="232" t="s">
        <v>361</v>
      </c>
    </row>
    <row r="495" spans="2:65" s="13" customFormat="1" ht="13.5">
      <c r="B495" s="233"/>
      <c r="C495" s="234"/>
      <c r="D495" s="235" t="s">
        <v>371</v>
      </c>
      <c r="E495" s="236" t="s">
        <v>21</v>
      </c>
      <c r="F495" s="237" t="s">
        <v>4256</v>
      </c>
      <c r="G495" s="234"/>
      <c r="H495" s="238">
        <v>2</v>
      </c>
      <c r="I495" s="239"/>
      <c r="J495" s="234"/>
      <c r="K495" s="234"/>
      <c r="L495" s="240"/>
      <c r="M495" s="241"/>
      <c r="N495" s="242"/>
      <c r="O495" s="242"/>
      <c r="P495" s="242"/>
      <c r="Q495" s="242"/>
      <c r="R495" s="242"/>
      <c r="S495" s="242"/>
      <c r="T495" s="243"/>
      <c r="AT495" s="244" t="s">
        <v>371</v>
      </c>
      <c r="AU495" s="244" t="s">
        <v>79</v>
      </c>
      <c r="AV495" s="13" t="s">
        <v>79</v>
      </c>
      <c r="AW495" s="13" t="s">
        <v>33</v>
      </c>
      <c r="AX495" s="13" t="s">
        <v>77</v>
      </c>
      <c r="AY495" s="244" t="s">
        <v>361</v>
      </c>
    </row>
    <row r="496" spans="2:65" s="1" customFormat="1" ht="31.5" customHeight="1">
      <c r="B496" s="42"/>
      <c r="C496" s="207" t="s">
        <v>1037</v>
      </c>
      <c r="D496" s="207" t="s">
        <v>363</v>
      </c>
      <c r="E496" s="208" t="s">
        <v>4257</v>
      </c>
      <c r="F496" s="209" t="s">
        <v>4258</v>
      </c>
      <c r="G496" s="210" t="s">
        <v>614</v>
      </c>
      <c r="H496" s="211">
        <v>2</v>
      </c>
      <c r="I496" s="212"/>
      <c r="J496" s="213">
        <f>ROUND(I496*H496,2)</f>
        <v>0</v>
      </c>
      <c r="K496" s="209" t="s">
        <v>21</v>
      </c>
      <c r="L496" s="62"/>
      <c r="M496" s="214" t="s">
        <v>21</v>
      </c>
      <c r="N496" s="215" t="s">
        <v>41</v>
      </c>
      <c r="O496" s="43"/>
      <c r="P496" s="216">
        <f>O496*H496</f>
        <v>0</v>
      </c>
      <c r="Q496" s="216">
        <v>0</v>
      </c>
      <c r="R496" s="216">
        <f>Q496*H496</f>
        <v>0</v>
      </c>
      <c r="S496" s="216">
        <v>0</v>
      </c>
      <c r="T496" s="217">
        <f>S496*H496</f>
        <v>0</v>
      </c>
      <c r="AR496" s="25" t="s">
        <v>464</v>
      </c>
      <c r="AT496" s="25" t="s">
        <v>363</v>
      </c>
      <c r="AU496" s="25" t="s">
        <v>79</v>
      </c>
      <c r="AY496" s="25" t="s">
        <v>361</v>
      </c>
      <c r="BE496" s="218">
        <f>IF(N496="základní",J496,0)</f>
        <v>0</v>
      </c>
      <c r="BF496" s="218">
        <f>IF(N496="snížená",J496,0)</f>
        <v>0</v>
      </c>
      <c r="BG496" s="218">
        <f>IF(N496="zákl. přenesená",J496,0)</f>
        <v>0</v>
      </c>
      <c r="BH496" s="218">
        <f>IF(N496="sníž. přenesená",J496,0)</f>
        <v>0</v>
      </c>
      <c r="BI496" s="218">
        <f>IF(N496="nulová",J496,0)</f>
        <v>0</v>
      </c>
      <c r="BJ496" s="25" t="s">
        <v>77</v>
      </c>
      <c r="BK496" s="218">
        <f>ROUND(I496*H496,2)</f>
        <v>0</v>
      </c>
      <c r="BL496" s="25" t="s">
        <v>464</v>
      </c>
      <c r="BM496" s="25" t="s">
        <v>4259</v>
      </c>
    </row>
    <row r="497" spans="2:65" s="1" customFormat="1" ht="27">
      <c r="B497" s="42"/>
      <c r="C497" s="64"/>
      <c r="D497" s="219" t="s">
        <v>369</v>
      </c>
      <c r="E497" s="64"/>
      <c r="F497" s="220" t="s">
        <v>4258</v>
      </c>
      <c r="G497" s="64"/>
      <c r="H497" s="64"/>
      <c r="I497" s="175"/>
      <c r="J497" s="64"/>
      <c r="K497" s="64"/>
      <c r="L497" s="62"/>
      <c r="M497" s="221"/>
      <c r="N497" s="43"/>
      <c r="O497" s="43"/>
      <c r="P497" s="43"/>
      <c r="Q497" s="43"/>
      <c r="R497" s="43"/>
      <c r="S497" s="43"/>
      <c r="T497" s="79"/>
      <c r="AT497" s="25" t="s">
        <v>369</v>
      </c>
      <c r="AU497" s="25" t="s">
        <v>79</v>
      </c>
    </row>
    <row r="498" spans="2:65" s="12" customFormat="1" ht="13.5">
      <c r="B498" s="222"/>
      <c r="C498" s="223"/>
      <c r="D498" s="219" t="s">
        <v>371</v>
      </c>
      <c r="E498" s="224" t="s">
        <v>21</v>
      </c>
      <c r="F498" s="225" t="s">
        <v>4260</v>
      </c>
      <c r="G498" s="223"/>
      <c r="H498" s="226" t="s">
        <v>21</v>
      </c>
      <c r="I498" s="227"/>
      <c r="J498" s="223"/>
      <c r="K498" s="223"/>
      <c r="L498" s="228"/>
      <c r="M498" s="229"/>
      <c r="N498" s="230"/>
      <c r="O498" s="230"/>
      <c r="P498" s="230"/>
      <c r="Q498" s="230"/>
      <c r="R498" s="230"/>
      <c r="S498" s="230"/>
      <c r="T498" s="231"/>
      <c r="AT498" s="232" t="s">
        <v>371</v>
      </c>
      <c r="AU498" s="232" t="s">
        <v>79</v>
      </c>
      <c r="AV498" s="12" t="s">
        <v>77</v>
      </c>
      <c r="AW498" s="12" t="s">
        <v>33</v>
      </c>
      <c r="AX498" s="12" t="s">
        <v>70</v>
      </c>
      <c r="AY498" s="232" t="s">
        <v>361</v>
      </c>
    </row>
    <row r="499" spans="2:65" s="13" customFormat="1" ht="13.5">
      <c r="B499" s="233"/>
      <c r="C499" s="234"/>
      <c r="D499" s="235" t="s">
        <v>371</v>
      </c>
      <c r="E499" s="236" t="s">
        <v>21</v>
      </c>
      <c r="F499" s="237" t="s">
        <v>4261</v>
      </c>
      <c r="G499" s="234"/>
      <c r="H499" s="238">
        <v>2</v>
      </c>
      <c r="I499" s="239"/>
      <c r="J499" s="234"/>
      <c r="K499" s="234"/>
      <c r="L499" s="240"/>
      <c r="M499" s="241"/>
      <c r="N499" s="242"/>
      <c r="O499" s="242"/>
      <c r="P499" s="242"/>
      <c r="Q499" s="242"/>
      <c r="R499" s="242"/>
      <c r="S499" s="242"/>
      <c r="T499" s="243"/>
      <c r="AT499" s="244" t="s">
        <v>371</v>
      </c>
      <c r="AU499" s="244" t="s">
        <v>79</v>
      </c>
      <c r="AV499" s="13" t="s">
        <v>79</v>
      </c>
      <c r="AW499" s="13" t="s">
        <v>33</v>
      </c>
      <c r="AX499" s="13" t="s">
        <v>77</v>
      </c>
      <c r="AY499" s="244" t="s">
        <v>361</v>
      </c>
    </row>
    <row r="500" spans="2:65" s="1" customFormat="1" ht="31.5" customHeight="1">
      <c r="B500" s="42"/>
      <c r="C500" s="207" t="s">
        <v>1042</v>
      </c>
      <c r="D500" s="207" t="s">
        <v>363</v>
      </c>
      <c r="E500" s="208" t="s">
        <v>4262</v>
      </c>
      <c r="F500" s="209" t="s">
        <v>1609</v>
      </c>
      <c r="G500" s="210" t="s">
        <v>614</v>
      </c>
      <c r="H500" s="211">
        <v>2</v>
      </c>
      <c r="I500" s="212"/>
      <c r="J500" s="213">
        <f>ROUND(I500*H500,2)</f>
        <v>0</v>
      </c>
      <c r="K500" s="209" t="s">
        <v>21</v>
      </c>
      <c r="L500" s="62"/>
      <c r="M500" s="214" t="s">
        <v>21</v>
      </c>
      <c r="N500" s="215" t="s">
        <v>41</v>
      </c>
      <c r="O500" s="43"/>
      <c r="P500" s="216">
        <f>O500*H500</f>
        <v>0</v>
      </c>
      <c r="Q500" s="216">
        <v>0</v>
      </c>
      <c r="R500" s="216">
        <f>Q500*H500</f>
        <v>0</v>
      </c>
      <c r="S500" s="216">
        <v>0</v>
      </c>
      <c r="T500" s="217">
        <f>S500*H500</f>
        <v>0</v>
      </c>
      <c r="AR500" s="25" t="s">
        <v>464</v>
      </c>
      <c r="AT500" s="25" t="s">
        <v>363</v>
      </c>
      <c r="AU500" s="25" t="s">
        <v>79</v>
      </c>
      <c r="AY500" s="25" t="s">
        <v>361</v>
      </c>
      <c r="BE500" s="218">
        <f>IF(N500="základní",J500,0)</f>
        <v>0</v>
      </c>
      <c r="BF500" s="218">
        <f>IF(N500="snížená",J500,0)</f>
        <v>0</v>
      </c>
      <c r="BG500" s="218">
        <f>IF(N500="zákl. přenesená",J500,0)</f>
        <v>0</v>
      </c>
      <c r="BH500" s="218">
        <f>IF(N500="sníž. přenesená",J500,0)</f>
        <v>0</v>
      </c>
      <c r="BI500" s="218">
        <f>IF(N500="nulová",J500,0)</f>
        <v>0</v>
      </c>
      <c r="BJ500" s="25" t="s">
        <v>77</v>
      </c>
      <c r="BK500" s="218">
        <f>ROUND(I500*H500,2)</f>
        <v>0</v>
      </c>
      <c r="BL500" s="25" t="s">
        <v>464</v>
      </c>
      <c r="BM500" s="25" t="s">
        <v>4263</v>
      </c>
    </row>
    <row r="501" spans="2:65" s="1" customFormat="1" ht="27">
      <c r="B501" s="42"/>
      <c r="C501" s="64"/>
      <c r="D501" s="219" t="s">
        <v>369</v>
      </c>
      <c r="E501" s="64"/>
      <c r="F501" s="220" t="s">
        <v>1609</v>
      </c>
      <c r="G501" s="64"/>
      <c r="H501" s="64"/>
      <c r="I501" s="175"/>
      <c r="J501" s="64"/>
      <c r="K501" s="64"/>
      <c r="L501" s="62"/>
      <c r="M501" s="221"/>
      <c r="N501" s="43"/>
      <c r="O501" s="43"/>
      <c r="P501" s="43"/>
      <c r="Q501" s="43"/>
      <c r="R501" s="43"/>
      <c r="S501" s="43"/>
      <c r="T501" s="79"/>
      <c r="AT501" s="25" t="s">
        <v>369</v>
      </c>
      <c r="AU501" s="25" t="s">
        <v>79</v>
      </c>
    </row>
    <row r="502" spans="2:65" s="12" customFormat="1" ht="13.5">
      <c r="B502" s="222"/>
      <c r="C502" s="223"/>
      <c r="D502" s="219" t="s">
        <v>371</v>
      </c>
      <c r="E502" s="224" t="s">
        <v>21</v>
      </c>
      <c r="F502" s="225" t="s">
        <v>4264</v>
      </c>
      <c r="G502" s="223"/>
      <c r="H502" s="226" t="s">
        <v>21</v>
      </c>
      <c r="I502" s="227"/>
      <c r="J502" s="223"/>
      <c r="K502" s="223"/>
      <c r="L502" s="228"/>
      <c r="M502" s="229"/>
      <c r="N502" s="230"/>
      <c r="O502" s="230"/>
      <c r="P502" s="230"/>
      <c r="Q502" s="230"/>
      <c r="R502" s="230"/>
      <c r="S502" s="230"/>
      <c r="T502" s="231"/>
      <c r="AT502" s="232" t="s">
        <v>371</v>
      </c>
      <c r="AU502" s="232" t="s">
        <v>79</v>
      </c>
      <c r="AV502" s="12" t="s">
        <v>77</v>
      </c>
      <c r="AW502" s="12" t="s">
        <v>33</v>
      </c>
      <c r="AX502" s="12" t="s">
        <v>70</v>
      </c>
      <c r="AY502" s="232" t="s">
        <v>361</v>
      </c>
    </row>
    <row r="503" spans="2:65" s="13" customFormat="1" ht="13.5">
      <c r="B503" s="233"/>
      <c r="C503" s="234"/>
      <c r="D503" s="235" t="s">
        <v>371</v>
      </c>
      <c r="E503" s="236" t="s">
        <v>21</v>
      </c>
      <c r="F503" s="237" t="s">
        <v>4265</v>
      </c>
      <c r="G503" s="234"/>
      <c r="H503" s="238">
        <v>2</v>
      </c>
      <c r="I503" s="239"/>
      <c r="J503" s="234"/>
      <c r="K503" s="234"/>
      <c r="L503" s="240"/>
      <c r="M503" s="241"/>
      <c r="N503" s="242"/>
      <c r="O503" s="242"/>
      <c r="P503" s="242"/>
      <c r="Q503" s="242"/>
      <c r="R503" s="242"/>
      <c r="S503" s="242"/>
      <c r="T503" s="243"/>
      <c r="AT503" s="244" t="s">
        <v>371</v>
      </c>
      <c r="AU503" s="244" t="s">
        <v>79</v>
      </c>
      <c r="AV503" s="13" t="s">
        <v>79</v>
      </c>
      <c r="AW503" s="13" t="s">
        <v>33</v>
      </c>
      <c r="AX503" s="13" t="s">
        <v>77</v>
      </c>
      <c r="AY503" s="244" t="s">
        <v>361</v>
      </c>
    </row>
    <row r="504" spans="2:65" s="1" customFormat="1" ht="22.5" customHeight="1">
      <c r="B504" s="42"/>
      <c r="C504" s="207" t="s">
        <v>1049</v>
      </c>
      <c r="D504" s="207" t="s">
        <v>363</v>
      </c>
      <c r="E504" s="208" t="s">
        <v>1614</v>
      </c>
      <c r="F504" s="209" t="s">
        <v>1615</v>
      </c>
      <c r="G504" s="210" t="s">
        <v>1227</v>
      </c>
      <c r="H504" s="284"/>
      <c r="I504" s="212"/>
      <c r="J504" s="213">
        <f>ROUND(I504*H504,2)</f>
        <v>0</v>
      </c>
      <c r="K504" s="209" t="s">
        <v>367</v>
      </c>
      <c r="L504" s="62"/>
      <c r="M504" s="214" t="s">
        <v>21</v>
      </c>
      <c r="N504" s="215" t="s">
        <v>41</v>
      </c>
      <c r="O504" s="43"/>
      <c r="P504" s="216">
        <f>O504*H504</f>
        <v>0</v>
      </c>
      <c r="Q504" s="216">
        <v>0</v>
      </c>
      <c r="R504" s="216">
        <f>Q504*H504</f>
        <v>0</v>
      </c>
      <c r="S504" s="216">
        <v>0</v>
      </c>
      <c r="T504" s="217">
        <f>S504*H504</f>
        <v>0</v>
      </c>
      <c r="AR504" s="25" t="s">
        <v>464</v>
      </c>
      <c r="AT504" s="25" t="s">
        <v>363</v>
      </c>
      <c r="AU504" s="25" t="s">
        <v>79</v>
      </c>
      <c r="AY504" s="25" t="s">
        <v>361</v>
      </c>
      <c r="BE504" s="218">
        <f>IF(N504="základní",J504,0)</f>
        <v>0</v>
      </c>
      <c r="BF504" s="218">
        <f>IF(N504="snížená",J504,0)</f>
        <v>0</v>
      </c>
      <c r="BG504" s="218">
        <f>IF(N504="zákl. přenesená",J504,0)</f>
        <v>0</v>
      </c>
      <c r="BH504" s="218">
        <f>IF(N504="sníž. přenesená",J504,0)</f>
        <v>0</v>
      </c>
      <c r="BI504" s="218">
        <f>IF(N504="nulová",J504,0)</f>
        <v>0</v>
      </c>
      <c r="BJ504" s="25" t="s">
        <v>77</v>
      </c>
      <c r="BK504" s="218">
        <f>ROUND(I504*H504,2)</f>
        <v>0</v>
      </c>
      <c r="BL504" s="25" t="s">
        <v>464</v>
      </c>
      <c r="BM504" s="25" t="s">
        <v>4266</v>
      </c>
    </row>
    <row r="505" spans="2:65" s="1" customFormat="1" ht="27">
      <c r="B505" s="42"/>
      <c r="C505" s="64"/>
      <c r="D505" s="219" t="s">
        <v>369</v>
      </c>
      <c r="E505" s="64"/>
      <c r="F505" s="220" t="s">
        <v>1617</v>
      </c>
      <c r="G505" s="64"/>
      <c r="H505" s="64"/>
      <c r="I505" s="175"/>
      <c r="J505" s="64"/>
      <c r="K505" s="64"/>
      <c r="L505" s="62"/>
      <c r="M505" s="221"/>
      <c r="N505" s="43"/>
      <c r="O505" s="43"/>
      <c r="P505" s="43"/>
      <c r="Q505" s="43"/>
      <c r="R505" s="43"/>
      <c r="S505" s="43"/>
      <c r="T505" s="79"/>
      <c r="AT505" s="25" t="s">
        <v>369</v>
      </c>
      <c r="AU505" s="25" t="s">
        <v>79</v>
      </c>
    </row>
    <row r="506" spans="2:65" s="11" customFormat="1" ht="29.85" customHeight="1">
      <c r="B506" s="190"/>
      <c r="C506" s="191"/>
      <c r="D506" s="204" t="s">
        <v>69</v>
      </c>
      <c r="E506" s="205" t="s">
        <v>1618</v>
      </c>
      <c r="F506" s="205" t="s">
        <v>1619</v>
      </c>
      <c r="G506" s="191"/>
      <c r="H506" s="191"/>
      <c r="I506" s="194"/>
      <c r="J506" s="206">
        <f>BK506</f>
        <v>0</v>
      </c>
      <c r="K506" s="191"/>
      <c r="L506" s="196"/>
      <c r="M506" s="197"/>
      <c r="N506" s="198"/>
      <c r="O506" s="198"/>
      <c r="P506" s="199">
        <f>SUM(P507:P515)</f>
        <v>0</v>
      </c>
      <c r="Q506" s="198"/>
      <c r="R506" s="199">
        <f>SUM(R507:R515)</f>
        <v>0.70338959999999995</v>
      </c>
      <c r="S506" s="198"/>
      <c r="T506" s="200">
        <f>SUM(T507:T515)</f>
        <v>0</v>
      </c>
      <c r="AR506" s="201" t="s">
        <v>79</v>
      </c>
      <c r="AT506" s="202" t="s">
        <v>69</v>
      </c>
      <c r="AU506" s="202" t="s">
        <v>77</v>
      </c>
      <c r="AY506" s="201" t="s">
        <v>361</v>
      </c>
      <c r="BK506" s="203">
        <f>SUM(BK507:BK515)</f>
        <v>0</v>
      </c>
    </row>
    <row r="507" spans="2:65" s="1" customFormat="1" ht="22.5" customHeight="1">
      <c r="B507" s="42"/>
      <c r="C507" s="207" t="s">
        <v>1055</v>
      </c>
      <c r="D507" s="207" t="s">
        <v>363</v>
      </c>
      <c r="E507" s="208" t="s">
        <v>4267</v>
      </c>
      <c r="F507" s="209" t="s">
        <v>4268</v>
      </c>
      <c r="G507" s="210" t="s">
        <v>459</v>
      </c>
      <c r="H507" s="211">
        <v>50.64</v>
      </c>
      <c r="I507" s="212"/>
      <c r="J507" s="213">
        <f>ROUND(I507*H507,2)</f>
        <v>0</v>
      </c>
      <c r="K507" s="209" t="s">
        <v>367</v>
      </c>
      <c r="L507" s="62"/>
      <c r="M507" s="214" t="s">
        <v>21</v>
      </c>
      <c r="N507" s="215" t="s">
        <v>41</v>
      </c>
      <c r="O507" s="43"/>
      <c r="P507" s="216">
        <f>O507*H507</f>
        <v>0</v>
      </c>
      <c r="Q507" s="216">
        <v>1.379E-2</v>
      </c>
      <c r="R507" s="216">
        <f>Q507*H507</f>
        <v>0.69832559999999999</v>
      </c>
      <c r="S507" s="216">
        <v>0</v>
      </c>
      <c r="T507" s="217">
        <f>S507*H507</f>
        <v>0</v>
      </c>
      <c r="AR507" s="25" t="s">
        <v>464</v>
      </c>
      <c r="AT507" s="25" t="s">
        <v>363</v>
      </c>
      <c r="AU507" s="25" t="s">
        <v>79</v>
      </c>
      <c r="AY507" s="25" t="s">
        <v>361</v>
      </c>
      <c r="BE507" s="218">
        <f>IF(N507="základní",J507,0)</f>
        <v>0</v>
      </c>
      <c r="BF507" s="218">
        <f>IF(N507="snížená",J507,0)</f>
        <v>0</v>
      </c>
      <c r="BG507" s="218">
        <f>IF(N507="zákl. přenesená",J507,0)</f>
        <v>0</v>
      </c>
      <c r="BH507" s="218">
        <f>IF(N507="sníž. přenesená",J507,0)</f>
        <v>0</v>
      </c>
      <c r="BI507" s="218">
        <f>IF(N507="nulová",J507,0)</f>
        <v>0</v>
      </c>
      <c r="BJ507" s="25" t="s">
        <v>77</v>
      </c>
      <c r="BK507" s="218">
        <f>ROUND(I507*H507,2)</f>
        <v>0</v>
      </c>
      <c r="BL507" s="25" t="s">
        <v>464</v>
      </c>
      <c r="BM507" s="25" t="s">
        <v>4269</v>
      </c>
    </row>
    <row r="508" spans="2:65" s="1" customFormat="1" ht="27">
      <c r="B508" s="42"/>
      <c r="C508" s="64"/>
      <c r="D508" s="219" t="s">
        <v>369</v>
      </c>
      <c r="E508" s="64"/>
      <c r="F508" s="220" t="s">
        <v>4270</v>
      </c>
      <c r="G508" s="64"/>
      <c r="H508" s="64"/>
      <c r="I508" s="175"/>
      <c r="J508" s="64"/>
      <c r="K508" s="64"/>
      <c r="L508" s="62"/>
      <c r="M508" s="221"/>
      <c r="N508" s="43"/>
      <c r="O508" s="43"/>
      <c r="P508" s="43"/>
      <c r="Q508" s="43"/>
      <c r="R508" s="43"/>
      <c r="S508" s="43"/>
      <c r="T508" s="79"/>
      <c r="AT508" s="25" t="s">
        <v>369</v>
      </c>
      <c r="AU508" s="25" t="s">
        <v>79</v>
      </c>
    </row>
    <row r="509" spans="2:65" s="12" customFormat="1" ht="13.5">
      <c r="B509" s="222"/>
      <c r="C509" s="223"/>
      <c r="D509" s="219" t="s">
        <v>371</v>
      </c>
      <c r="E509" s="224" t="s">
        <v>21</v>
      </c>
      <c r="F509" s="225" t="s">
        <v>4111</v>
      </c>
      <c r="G509" s="223"/>
      <c r="H509" s="226" t="s">
        <v>21</v>
      </c>
      <c r="I509" s="227"/>
      <c r="J509" s="223"/>
      <c r="K509" s="223"/>
      <c r="L509" s="228"/>
      <c r="M509" s="229"/>
      <c r="N509" s="230"/>
      <c r="O509" s="230"/>
      <c r="P509" s="230"/>
      <c r="Q509" s="230"/>
      <c r="R509" s="230"/>
      <c r="S509" s="230"/>
      <c r="T509" s="231"/>
      <c r="AT509" s="232" t="s">
        <v>371</v>
      </c>
      <c r="AU509" s="232" t="s">
        <v>79</v>
      </c>
      <c r="AV509" s="12" t="s">
        <v>77</v>
      </c>
      <c r="AW509" s="12" t="s">
        <v>33</v>
      </c>
      <c r="AX509" s="12" t="s">
        <v>70</v>
      </c>
      <c r="AY509" s="232" t="s">
        <v>361</v>
      </c>
    </row>
    <row r="510" spans="2:65" s="13" customFormat="1" ht="13.5">
      <c r="B510" s="233"/>
      <c r="C510" s="234"/>
      <c r="D510" s="235" t="s">
        <v>371</v>
      </c>
      <c r="E510" s="236" t="s">
        <v>4017</v>
      </c>
      <c r="F510" s="237" t="s">
        <v>4018</v>
      </c>
      <c r="G510" s="234"/>
      <c r="H510" s="238">
        <v>50.64</v>
      </c>
      <c r="I510" s="239"/>
      <c r="J510" s="234"/>
      <c r="K510" s="234"/>
      <c r="L510" s="240"/>
      <c r="M510" s="241"/>
      <c r="N510" s="242"/>
      <c r="O510" s="242"/>
      <c r="P510" s="242"/>
      <c r="Q510" s="242"/>
      <c r="R510" s="242"/>
      <c r="S510" s="242"/>
      <c r="T510" s="243"/>
      <c r="AT510" s="244" t="s">
        <v>371</v>
      </c>
      <c r="AU510" s="244" t="s">
        <v>79</v>
      </c>
      <c r="AV510" s="13" t="s">
        <v>79</v>
      </c>
      <c r="AW510" s="13" t="s">
        <v>33</v>
      </c>
      <c r="AX510" s="13" t="s">
        <v>77</v>
      </c>
      <c r="AY510" s="244" t="s">
        <v>361</v>
      </c>
    </row>
    <row r="511" spans="2:65" s="1" customFormat="1" ht="22.5" customHeight="1">
      <c r="B511" s="42"/>
      <c r="C511" s="207" t="s">
        <v>1060</v>
      </c>
      <c r="D511" s="207" t="s">
        <v>363</v>
      </c>
      <c r="E511" s="208" t="s">
        <v>1642</v>
      </c>
      <c r="F511" s="209" t="s">
        <v>1643</v>
      </c>
      <c r="G511" s="210" t="s">
        <v>459</v>
      </c>
      <c r="H511" s="211">
        <v>50.64</v>
      </c>
      <c r="I511" s="212"/>
      <c r="J511" s="213">
        <f>ROUND(I511*H511,2)</f>
        <v>0</v>
      </c>
      <c r="K511" s="209" t="s">
        <v>367</v>
      </c>
      <c r="L511" s="62"/>
      <c r="M511" s="214" t="s">
        <v>21</v>
      </c>
      <c r="N511" s="215" t="s">
        <v>41</v>
      </c>
      <c r="O511" s="43"/>
      <c r="P511" s="216">
        <f>O511*H511</f>
        <v>0</v>
      </c>
      <c r="Q511" s="216">
        <v>1E-4</v>
      </c>
      <c r="R511" s="216">
        <f>Q511*H511</f>
        <v>5.0639999999999999E-3</v>
      </c>
      <c r="S511" s="216">
        <v>0</v>
      </c>
      <c r="T511" s="217">
        <f>S511*H511</f>
        <v>0</v>
      </c>
      <c r="AR511" s="25" t="s">
        <v>464</v>
      </c>
      <c r="AT511" s="25" t="s">
        <v>363</v>
      </c>
      <c r="AU511" s="25" t="s">
        <v>79</v>
      </c>
      <c r="AY511" s="25" t="s">
        <v>361</v>
      </c>
      <c r="BE511" s="218">
        <f>IF(N511="základní",J511,0)</f>
        <v>0</v>
      </c>
      <c r="BF511" s="218">
        <f>IF(N511="snížená",J511,0)</f>
        <v>0</v>
      </c>
      <c r="BG511" s="218">
        <f>IF(N511="zákl. přenesená",J511,0)</f>
        <v>0</v>
      </c>
      <c r="BH511" s="218">
        <f>IF(N511="sníž. přenesená",J511,0)</f>
        <v>0</v>
      </c>
      <c r="BI511" s="218">
        <f>IF(N511="nulová",J511,0)</f>
        <v>0</v>
      </c>
      <c r="BJ511" s="25" t="s">
        <v>77</v>
      </c>
      <c r="BK511" s="218">
        <f>ROUND(I511*H511,2)</f>
        <v>0</v>
      </c>
      <c r="BL511" s="25" t="s">
        <v>464</v>
      </c>
      <c r="BM511" s="25" t="s">
        <v>4271</v>
      </c>
    </row>
    <row r="512" spans="2:65" s="1" customFormat="1" ht="27">
      <c r="B512" s="42"/>
      <c r="C512" s="64"/>
      <c r="D512" s="219" t="s">
        <v>369</v>
      </c>
      <c r="E512" s="64"/>
      <c r="F512" s="220" t="s">
        <v>1645</v>
      </c>
      <c r="G512" s="64"/>
      <c r="H512" s="64"/>
      <c r="I512" s="175"/>
      <c r="J512" s="64"/>
      <c r="K512" s="64"/>
      <c r="L512" s="62"/>
      <c r="M512" s="221"/>
      <c r="N512" s="43"/>
      <c r="O512" s="43"/>
      <c r="P512" s="43"/>
      <c r="Q512" s="43"/>
      <c r="R512" s="43"/>
      <c r="S512" s="43"/>
      <c r="T512" s="79"/>
      <c r="AT512" s="25" t="s">
        <v>369</v>
      </c>
      <c r="AU512" s="25" t="s">
        <v>79</v>
      </c>
    </row>
    <row r="513" spans="2:65" s="13" customFormat="1" ht="13.5">
      <c r="B513" s="233"/>
      <c r="C513" s="234"/>
      <c r="D513" s="235" t="s">
        <v>371</v>
      </c>
      <c r="E513" s="236" t="s">
        <v>21</v>
      </c>
      <c r="F513" s="237" t="s">
        <v>4017</v>
      </c>
      <c r="G513" s="234"/>
      <c r="H513" s="238">
        <v>50.64</v>
      </c>
      <c r="I513" s="239"/>
      <c r="J513" s="234"/>
      <c r="K513" s="234"/>
      <c r="L513" s="240"/>
      <c r="M513" s="241"/>
      <c r="N513" s="242"/>
      <c r="O513" s="242"/>
      <c r="P513" s="242"/>
      <c r="Q513" s="242"/>
      <c r="R513" s="242"/>
      <c r="S513" s="242"/>
      <c r="T513" s="243"/>
      <c r="AT513" s="244" t="s">
        <v>371</v>
      </c>
      <c r="AU513" s="244" t="s">
        <v>79</v>
      </c>
      <c r="AV513" s="13" t="s">
        <v>79</v>
      </c>
      <c r="AW513" s="13" t="s">
        <v>33</v>
      </c>
      <c r="AX513" s="13" t="s">
        <v>77</v>
      </c>
      <c r="AY513" s="244" t="s">
        <v>361</v>
      </c>
    </row>
    <row r="514" spans="2:65" s="1" customFormat="1" ht="22.5" customHeight="1">
      <c r="B514" s="42"/>
      <c r="C514" s="207" t="s">
        <v>269</v>
      </c>
      <c r="D514" s="207" t="s">
        <v>363</v>
      </c>
      <c r="E514" s="208" t="s">
        <v>1655</v>
      </c>
      <c r="F514" s="209" t="s">
        <v>1656</v>
      </c>
      <c r="G514" s="210" t="s">
        <v>1227</v>
      </c>
      <c r="H514" s="284"/>
      <c r="I514" s="212"/>
      <c r="J514" s="213">
        <f>ROUND(I514*H514,2)</f>
        <v>0</v>
      </c>
      <c r="K514" s="209" t="s">
        <v>367</v>
      </c>
      <c r="L514" s="62"/>
      <c r="M514" s="214" t="s">
        <v>21</v>
      </c>
      <c r="N514" s="215" t="s">
        <v>41</v>
      </c>
      <c r="O514" s="43"/>
      <c r="P514" s="216">
        <f>O514*H514</f>
        <v>0</v>
      </c>
      <c r="Q514" s="216">
        <v>0</v>
      </c>
      <c r="R514" s="216">
        <f>Q514*H514</f>
        <v>0</v>
      </c>
      <c r="S514" s="216">
        <v>0</v>
      </c>
      <c r="T514" s="217">
        <f>S514*H514</f>
        <v>0</v>
      </c>
      <c r="AR514" s="25" t="s">
        <v>464</v>
      </c>
      <c r="AT514" s="25" t="s">
        <v>363</v>
      </c>
      <c r="AU514" s="25" t="s">
        <v>79</v>
      </c>
      <c r="AY514" s="25" t="s">
        <v>361</v>
      </c>
      <c r="BE514" s="218">
        <f>IF(N514="základní",J514,0)</f>
        <v>0</v>
      </c>
      <c r="BF514" s="218">
        <f>IF(N514="snížená",J514,0)</f>
        <v>0</v>
      </c>
      <c r="BG514" s="218">
        <f>IF(N514="zákl. přenesená",J514,0)</f>
        <v>0</v>
      </c>
      <c r="BH514" s="218">
        <f>IF(N514="sníž. přenesená",J514,0)</f>
        <v>0</v>
      </c>
      <c r="BI514" s="218">
        <f>IF(N514="nulová",J514,0)</f>
        <v>0</v>
      </c>
      <c r="BJ514" s="25" t="s">
        <v>77</v>
      </c>
      <c r="BK514" s="218">
        <f>ROUND(I514*H514,2)</f>
        <v>0</v>
      </c>
      <c r="BL514" s="25" t="s">
        <v>464</v>
      </c>
      <c r="BM514" s="25" t="s">
        <v>4272</v>
      </c>
    </row>
    <row r="515" spans="2:65" s="1" customFormat="1" ht="27">
      <c r="B515" s="42"/>
      <c r="C515" s="64"/>
      <c r="D515" s="219" t="s">
        <v>369</v>
      </c>
      <c r="E515" s="64"/>
      <c r="F515" s="220" t="s">
        <v>1658</v>
      </c>
      <c r="G515" s="64"/>
      <c r="H515" s="64"/>
      <c r="I515" s="175"/>
      <c r="J515" s="64"/>
      <c r="K515" s="64"/>
      <c r="L515" s="62"/>
      <c r="M515" s="221"/>
      <c r="N515" s="43"/>
      <c r="O515" s="43"/>
      <c r="P515" s="43"/>
      <c r="Q515" s="43"/>
      <c r="R515" s="43"/>
      <c r="S515" s="43"/>
      <c r="T515" s="79"/>
      <c r="AT515" s="25" t="s">
        <v>369</v>
      </c>
      <c r="AU515" s="25" t="s">
        <v>79</v>
      </c>
    </row>
    <row r="516" spans="2:65" s="11" customFormat="1" ht="29.85" customHeight="1">
      <c r="B516" s="190"/>
      <c r="C516" s="191"/>
      <c r="D516" s="204" t="s">
        <v>69</v>
      </c>
      <c r="E516" s="205" t="s">
        <v>1659</v>
      </c>
      <c r="F516" s="205" t="s">
        <v>1660</v>
      </c>
      <c r="G516" s="191"/>
      <c r="H516" s="191"/>
      <c r="I516" s="194"/>
      <c r="J516" s="206">
        <f>BK516</f>
        <v>0</v>
      </c>
      <c r="K516" s="191"/>
      <c r="L516" s="196"/>
      <c r="M516" s="197"/>
      <c r="N516" s="198"/>
      <c r="O516" s="198"/>
      <c r="P516" s="199">
        <f>SUM(P517:P563)</f>
        <v>0</v>
      </c>
      <c r="Q516" s="198"/>
      <c r="R516" s="199">
        <f>SUM(R517:R563)</f>
        <v>0.19790500000000003</v>
      </c>
      <c r="S516" s="198"/>
      <c r="T516" s="200">
        <f>SUM(T517:T563)</f>
        <v>0</v>
      </c>
      <c r="AR516" s="201" t="s">
        <v>79</v>
      </c>
      <c r="AT516" s="202" t="s">
        <v>69</v>
      </c>
      <c r="AU516" s="202" t="s">
        <v>77</v>
      </c>
      <c r="AY516" s="201" t="s">
        <v>361</v>
      </c>
      <c r="BK516" s="203">
        <f>SUM(BK517:BK563)</f>
        <v>0</v>
      </c>
    </row>
    <row r="517" spans="2:65" s="1" customFormat="1" ht="31.5" customHeight="1">
      <c r="B517" s="42"/>
      <c r="C517" s="207" t="s">
        <v>1073</v>
      </c>
      <c r="D517" s="207" t="s">
        <v>363</v>
      </c>
      <c r="E517" s="208" t="s">
        <v>1662</v>
      </c>
      <c r="F517" s="209" t="s">
        <v>1663</v>
      </c>
      <c r="G517" s="210" t="s">
        <v>459</v>
      </c>
      <c r="H517" s="211">
        <v>67.5</v>
      </c>
      <c r="I517" s="212"/>
      <c r="J517" s="213">
        <f>ROUND(I517*H517,2)</f>
        <v>0</v>
      </c>
      <c r="K517" s="209" t="s">
        <v>21</v>
      </c>
      <c r="L517" s="62"/>
      <c r="M517" s="214" t="s">
        <v>21</v>
      </c>
      <c r="N517" s="215" t="s">
        <v>41</v>
      </c>
      <c r="O517" s="43"/>
      <c r="P517" s="216">
        <f>O517*H517</f>
        <v>0</v>
      </c>
      <c r="Q517" s="216">
        <v>0</v>
      </c>
      <c r="R517" s="216">
        <f>Q517*H517</f>
        <v>0</v>
      </c>
      <c r="S517" s="216">
        <v>0</v>
      </c>
      <c r="T517" s="217">
        <f>S517*H517</f>
        <v>0</v>
      </c>
      <c r="AR517" s="25" t="s">
        <v>464</v>
      </c>
      <c r="AT517" s="25" t="s">
        <v>363</v>
      </c>
      <c r="AU517" s="25" t="s">
        <v>79</v>
      </c>
      <c r="AY517" s="25" t="s">
        <v>361</v>
      </c>
      <c r="BE517" s="218">
        <f>IF(N517="základní",J517,0)</f>
        <v>0</v>
      </c>
      <c r="BF517" s="218">
        <f>IF(N517="snížená",J517,0)</f>
        <v>0</v>
      </c>
      <c r="BG517" s="218">
        <f>IF(N517="zákl. přenesená",J517,0)</f>
        <v>0</v>
      </c>
      <c r="BH517" s="218">
        <f>IF(N517="sníž. přenesená",J517,0)</f>
        <v>0</v>
      </c>
      <c r="BI517" s="218">
        <f>IF(N517="nulová",J517,0)</f>
        <v>0</v>
      </c>
      <c r="BJ517" s="25" t="s">
        <v>77</v>
      </c>
      <c r="BK517" s="218">
        <f>ROUND(I517*H517,2)</f>
        <v>0</v>
      </c>
      <c r="BL517" s="25" t="s">
        <v>464</v>
      </c>
      <c r="BM517" s="25" t="s">
        <v>4273</v>
      </c>
    </row>
    <row r="518" spans="2:65" s="1" customFormat="1" ht="40.5">
      <c r="B518" s="42"/>
      <c r="C518" s="64"/>
      <c r="D518" s="219" t="s">
        <v>369</v>
      </c>
      <c r="E518" s="64"/>
      <c r="F518" s="220" t="s">
        <v>1665</v>
      </c>
      <c r="G518" s="64"/>
      <c r="H518" s="64"/>
      <c r="I518" s="175"/>
      <c r="J518" s="64"/>
      <c r="K518" s="64"/>
      <c r="L518" s="62"/>
      <c r="M518" s="221"/>
      <c r="N518" s="43"/>
      <c r="O518" s="43"/>
      <c r="P518" s="43"/>
      <c r="Q518" s="43"/>
      <c r="R518" s="43"/>
      <c r="S518" s="43"/>
      <c r="T518" s="79"/>
      <c r="AT518" s="25" t="s">
        <v>369</v>
      </c>
      <c r="AU518" s="25" t="s">
        <v>79</v>
      </c>
    </row>
    <row r="519" spans="2:65" s="12" customFormat="1" ht="27">
      <c r="B519" s="222"/>
      <c r="C519" s="223"/>
      <c r="D519" s="219" t="s">
        <v>371</v>
      </c>
      <c r="E519" s="224" t="s">
        <v>21</v>
      </c>
      <c r="F519" s="225" t="s">
        <v>1666</v>
      </c>
      <c r="G519" s="223"/>
      <c r="H519" s="226" t="s">
        <v>21</v>
      </c>
      <c r="I519" s="227"/>
      <c r="J519" s="223"/>
      <c r="K519" s="223"/>
      <c r="L519" s="228"/>
      <c r="M519" s="229"/>
      <c r="N519" s="230"/>
      <c r="O519" s="230"/>
      <c r="P519" s="230"/>
      <c r="Q519" s="230"/>
      <c r="R519" s="230"/>
      <c r="S519" s="230"/>
      <c r="T519" s="231"/>
      <c r="AT519" s="232" t="s">
        <v>371</v>
      </c>
      <c r="AU519" s="232" t="s">
        <v>79</v>
      </c>
      <c r="AV519" s="12" t="s">
        <v>77</v>
      </c>
      <c r="AW519" s="12" t="s">
        <v>33</v>
      </c>
      <c r="AX519" s="12" t="s">
        <v>70</v>
      </c>
      <c r="AY519" s="232" t="s">
        <v>361</v>
      </c>
    </row>
    <row r="520" spans="2:65" s="13" customFormat="1" ht="13.5">
      <c r="B520" s="233"/>
      <c r="C520" s="234"/>
      <c r="D520" s="235" t="s">
        <v>371</v>
      </c>
      <c r="E520" s="236" t="s">
        <v>4019</v>
      </c>
      <c r="F520" s="237" t="s">
        <v>4274</v>
      </c>
      <c r="G520" s="234"/>
      <c r="H520" s="238">
        <v>67.5</v>
      </c>
      <c r="I520" s="239"/>
      <c r="J520" s="234"/>
      <c r="K520" s="234"/>
      <c r="L520" s="240"/>
      <c r="M520" s="241"/>
      <c r="N520" s="242"/>
      <c r="O520" s="242"/>
      <c r="P520" s="242"/>
      <c r="Q520" s="242"/>
      <c r="R520" s="242"/>
      <c r="S520" s="242"/>
      <c r="T520" s="243"/>
      <c r="AT520" s="244" t="s">
        <v>371</v>
      </c>
      <c r="AU520" s="244" t="s">
        <v>79</v>
      </c>
      <c r="AV520" s="13" t="s">
        <v>79</v>
      </c>
      <c r="AW520" s="13" t="s">
        <v>33</v>
      </c>
      <c r="AX520" s="13" t="s">
        <v>77</v>
      </c>
      <c r="AY520" s="244" t="s">
        <v>361</v>
      </c>
    </row>
    <row r="521" spans="2:65" s="1" customFormat="1" ht="22.5" customHeight="1">
      <c r="B521" s="42"/>
      <c r="C521" s="207" t="s">
        <v>1101</v>
      </c>
      <c r="D521" s="207" t="s">
        <v>363</v>
      </c>
      <c r="E521" s="208" t="s">
        <v>1668</v>
      </c>
      <c r="F521" s="209" t="s">
        <v>1669</v>
      </c>
      <c r="G521" s="210" t="s">
        <v>459</v>
      </c>
      <c r="H521" s="211">
        <v>67.5</v>
      </c>
      <c r="I521" s="212"/>
      <c r="J521" s="213">
        <f>ROUND(I521*H521,2)</f>
        <v>0</v>
      </c>
      <c r="K521" s="209" t="s">
        <v>21</v>
      </c>
      <c r="L521" s="62"/>
      <c r="M521" s="214" t="s">
        <v>21</v>
      </c>
      <c r="N521" s="215" t="s">
        <v>41</v>
      </c>
      <c r="O521" s="43"/>
      <c r="P521" s="216">
        <f>O521*H521</f>
        <v>0</v>
      </c>
      <c r="Q521" s="216">
        <v>0</v>
      </c>
      <c r="R521" s="216">
        <f>Q521*H521</f>
        <v>0</v>
      </c>
      <c r="S521" s="216">
        <v>0</v>
      </c>
      <c r="T521" s="217">
        <f>S521*H521</f>
        <v>0</v>
      </c>
      <c r="AR521" s="25" t="s">
        <v>464</v>
      </c>
      <c r="AT521" s="25" t="s">
        <v>363</v>
      </c>
      <c r="AU521" s="25" t="s">
        <v>79</v>
      </c>
      <c r="AY521" s="25" t="s">
        <v>361</v>
      </c>
      <c r="BE521" s="218">
        <f>IF(N521="základní",J521,0)</f>
        <v>0</v>
      </c>
      <c r="BF521" s="218">
        <f>IF(N521="snížená",J521,0)</f>
        <v>0</v>
      </c>
      <c r="BG521" s="218">
        <f>IF(N521="zákl. přenesená",J521,0)</f>
        <v>0</v>
      </c>
      <c r="BH521" s="218">
        <f>IF(N521="sníž. přenesená",J521,0)</f>
        <v>0</v>
      </c>
      <c r="BI521" s="218">
        <f>IF(N521="nulová",J521,0)</f>
        <v>0</v>
      </c>
      <c r="BJ521" s="25" t="s">
        <v>77</v>
      </c>
      <c r="BK521" s="218">
        <f>ROUND(I521*H521,2)</f>
        <v>0</v>
      </c>
      <c r="BL521" s="25" t="s">
        <v>464</v>
      </c>
      <c r="BM521" s="25" t="s">
        <v>4275</v>
      </c>
    </row>
    <row r="522" spans="2:65" s="1" customFormat="1" ht="13.5">
      <c r="B522" s="42"/>
      <c r="C522" s="64"/>
      <c r="D522" s="219" t="s">
        <v>369</v>
      </c>
      <c r="E522" s="64"/>
      <c r="F522" s="220" t="s">
        <v>1669</v>
      </c>
      <c r="G522" s="64"/>
      <c r="H522" s="64"/>
      <c r="I522" s="175"/>
      <c r="J522" s="64"/>
      <c r="K522" s="64"/>
      <c r="L522" s="62"/>
      <c r="M522" s="221"/>
      <c r="N522" s="43"/>
      <c r="O522" s="43"/>
      <c r="P522" s="43"/>
      <c r="Q522" s="43"/>
      <c r="R522" s="43"/>
      <c r="S522" s="43"/>
      <c r="T522" s="79"/>
      <c r="AT522" s="25" t="s">
        <v>369</v>
      </c>
      <c r="AU522" s="25" t="s">
        <v>79</v>
      </c>
    </row>
    <row r="523" spans="2:65" s="12" customFormat="1" ht="27">
      <c r="B523" s="222"/>
      <c r="C523" s="223"/>
      <c r="D523" s="219" t="s">
        <v>371</v>
      </c>
      <c r="E523" s="224" t="s">
        <v>21</v>
      </c>
      <c r="F523" s="225" t="s">
        <v>1666</v>
      </c>
      <c r="G523" s="223"/>
      <c r="H523" s="226" t="s">
        <v>21</v>
      </c>
      <c r="I523" s="227"/>
      <c r="J523" s="223"/>
      <c r="K523" s="223"/>
      <c r="L523" s="228"/>
      <c r="M523" s="229"/>
      <c r="N523" s="230"/>
      <c r="O523" s="230"/>
      <c r="P523" s="230"/>
      <c r="Q523" s="230"/>
      <c r="R523" s="230"/>
      <c r="S523" s="230"/>
      <c r="T523" s="231"/>
      <c r="AT523" s="232" t="s">
        <v>371</v>
      </c>
      <c r="AU523" s="232" t="s">
        <v>79</v>
      </c>
      <c r="AV523" s="12" t="s">
        <v>77</v>
      </c>
      <c r="AW523" s="12" t="s">
        <v>33</v>
      </c>
      <c r="AX523" s="12" t="s">
        <v>70</v>
      </c>
      <c r="AY523" s="232" t="s">
        <v>361</v>
      </c>
    </row>
    <row r="524" spans="2:65" s="13" customFormat="1" ht="13.5">
      <c r="B524" s="233"/>
      <c r="C524" s="234"/>
      <c r="D524" s="219" t="s">
        <v>371</v>
      </c>
      <c r="E524" s="245" t="s">
        <v>21</v>
      </c>
      <c r="F524" s="246" t="s">
        <v>4276</v>
      </c>
      <c r="G524" s="234"/>
      <c r="H524" s="247">
        <v>67.5</v>
      </c>
      <c r="I524" s="239"/>
      <c r="J524" s="234"/>
      <c r="K524" s="234"/>
      <c r="L524" s="240"/>
      <c r="M524" s="241"/>
      <c r="N524" s="242"/>
      <c r="O524" s="242"/>
      <c r="P524" s="242"/>
      <c r="Q524" s="242"/>
      <c r="R524" s="242"/>
      <c r="S524" s="242"/>
      <c r="T524" s="243"/>
      <c r="AT524" s="244" t="s">
        <v>371</v>
      </c>
      <c r="AU524" s="244" t="s">
        <v>79</v>
      </c>
      <c r="AV524" s="13" t="s">
        <v>79</v>
      </c>
      <c r="AW524" s="13" t="s">
        <v>33</v>
      </c>
      <c r="AX524" s="13" t="s">
        <v>70</v>
      </c>
      <c r="AY524" s="244" t="s">
        <v>361</v>
      </c>
    </row>
    <row r="525" spans="2:65" s="14" customFormat="1" ht="13.5">
      <c r="B525" s="248"/>
      <c r="C525" s="249"/>
      <c r="D525" s="235" t="s">
        <v>371</v>
      </c>
      <c r="E525" s="250" t="s">
        <v>21</v>
      </c>
      <c r="F525" s="251" t="s">
        <v>392</v>
      </c>
      <c r="G525" s="249"/>
      <c r="H525" s="252">
        <v>67.5</v>
      </c>
      <c r="I525" s="253"/>
      <c r="J525" s="249"/>
      <c r="K525" s="249"/>
      <c r="L525" s="254"/>
      <c r="M525" s="255"/>
      <c r="N525" s="256"/>
      <c r="O525" s="256"/>
      <c r="P525" s="256"/>
      <c r="Q525" s="256"/>
      <c r="R525" s="256"/>
      <c r="S525" s="256"/>
      <c r="T525" s="257"/>
      <c r="AT525" s="258" t="s">
        <v>371</v>
      </c>
      <c r="AU525" s="258" t="s">
        <v>79</v>
      </c>
      <c r="AV525" s="14" t="s">
        <v>147</v>
      </c>
      <c r="AW525" s="14" t="s">
        <v>33</v>
      </c>
      <c r="AX525" s="14" t="s">
        <v>77</v>
      </c>
      <c r="AY525" s="258" t="s">
        <v>361</v>
      </c>
    </row>
    <row r="526" spans="2:65" s="1" customFormat="1" ht="22.5" customHeight="1">
      <c r="B526" s="42"/>
      <c r="C526" s="207" t="s">
        <v>1108</v>
      </c>
      <c r="D526" s="207" t="s">
        <v>363</v>
      </c>
      <c r="E526" s="208" t="s">
        <v>1675</v>
      </c>
      <c r="F526" s="209" t="s">
        <v>1676</v>
      </c>
      <c r="G526" s="210" t="s">
        <v>685</v>
      </c>
      <c r="H526" s="211">
        <v>36</v>
      </c>
      <c r="I526" s="212"/>
      <c r="J526" s="213">
        <f>ROUND(I526*H526,2)</f>
        <v>0</v>
      </c>
      <c r="K526" s="209" t="s">
        <v>367</v>
      </c>
      <c r="L526" s="62"/>
      <c r="M526" s="214" t="s">
        <v>21</v>
      </c>
      <c r="N526" s="215" t="s">
        <v>41</v>
      </c>
      <c r="O526" s="43"/>
      <c r="P526" s="216">
        <f>O526*H526</f>
        <v>0</v>
      </c>
      <c r="Q526" s="216">
        <v>2.96E-3</v>
      </c>
      <c r="R526" s="216">
        <f>Q526*H526</f>
        <v>0.10656</v>
      </c>
      <c r="S526" s="216">
        <v>0</v>
      </c>
      <c r="T526" s="217">
        <f>S526*H526</f>
        <v>0</v>
      </c>
      <c r="AR526" s="25" t="s">
        <v>464</v>
      </c>
      <c r="AT526" s="25" t="s">
        <v>363</v>
      </c>
      <c r="AU526" s="25" t="s">
        <v>79</v>
      </c>
      <c r="AY526" s="25" t="s">
        <v>361</v>
      </c>
      <c r="BE526" s="218">
        <f>IF(N526="základní",J526,0)</f>
        <v>0</v>
      </c>
      <c r="BF526" s="218">
        <f>IF(N526="snížená",J526,0)</f>
        <v>0</v>
      </c>
      <c r="BG526" s="218">
        <f>IF(N526="zákl. přenesená",J526,0)</f>
        <v>0</v>
      </c>
      <c r="BH526" s="218">
        <f>IF(N526="sníž. přenesená",J526,0)</f>
        <v>0</v>
      </c>
      <c r="BI526" s="218">
        <f>IF(N526="nulová",J526,0)</f>
        <v>0</v>
      </c>
      <c r="BJ526" s="25" t="s">
        <v>77</v>
      </c>
      <c r="BK526" s="218">
        <f>ROUND(I526*H526,2)</f>
        <v>0</v>
      </c>
      <c r="BL526" s="25" t="s">
        <v>464</v>
      </c>
      <c r="BM526" s="25" t="s">
        <v>4277</v>
      </c>
    </row>
    <row r="527" spans="2:65" s="1" customFormat="1" ht="27">
      <c r="B527" s="42"/>
      <c r="C527" s="64"/>
      <c r="D527" s="219" t="s">
        <v>369</v>
      </c>
      <c r="E527" s="64"/>
      <c r="F527" s="220" t="s">
        <v>1678</v>
      </c>
      <c r="G527" s="64"/>
      <c r="H527" s="64"/>
      <c r="I527" s="175"/>
      <c r="J527" s="64"/>
      <c r="K527" s="64"/>
      <c r="L527" s="62"/>
      <c r="M527" s="221"/>
      <c r="N527" s="43"/>
      <c r="O527" s="43"/>
      <c r="P527" s="43"/>
      <c r="Q527" s="43"/>
      <c r="R527" s="43"/>
      <c r="S527" s="43"/>
      <c r="T527" s="79"/>
      <c r="AT527" s="25" t="s">
        <v>369</v>
      </c>
      <c r="AU527" s="25" t="s">
        <v>79</v>
      </c>
    </row>
    <row r="528" spans="2:65" s="12" customFormat="1" ht="13.5">
      <c r="B528" s="222"/>
      <c r="C528" s="223"/>
      <c r="D528" s="219" t="s">
        <v>371</v>
      </c>
      <c r="E528" s="224" t="s">
        <v>21</v>
      </c>
      <c r="F528" s="225" t="s">
        <v>4278</v>
      </c>
      <c r="G528" s="223"/>
      <c r="H528" s="226" t="s">
        <v>21</v>
      </c>
      <c r="I528" s="227"/>
      <c r="J528" s="223"/>
      <c r="K528" s="223"/>
      <c r="L528" s="228"/>
      <c r="M528" s="229"/>
      <c r="N528" s="230"/>
      <c r="O528" s="230"/>
      <c r="P528" s="230"/>
      <c r="Q528" s="230"/>
      <c r="R528" s="230"/>
      <c r="S528" s="230"/>
      <c r="T528" s="231"/>
      <c r="AT528" s="232" t="s">
        <v>371</v>
      </c>
      <c r="AU528" s="232" t="s">
        <v>79</v>
      </c>
      <c r="AV528" s="12" t="s">
        <v>77</v>
      </c>
      <c r="AW528" s="12" t="s">
        <v>33</v>
      </c>
      <c r="AX528" s="12" t="s">
        <v>70</v>
      </c>
      <c r="AY528" s="232" t="s">
        <v>361</v>
      </c>
    </row>
    <row r="529" spans="2:65" s="13" customFormat="1" ht="13.5">
      <c r="B529" s="233"/>
      <c r="C529" s="234"/>
      <c r="D529" s="235" t="s">
        <v>371</v>
      </c>
      <c r="E529" s="236" t="s">
        <v>21</v>
      </c>
      <c r="F529" s="237" t="s">
        <v>4279</v>
      </c>
      <c r="G529" s="234"/>
      <c r="H529" s="238">
        <v>36</v>
      </c>
      <c r="I529" s="239"/>
      <c r="J529" s="234"/>
      <c r="K529" s="234"/>
      <c r="L529" s="240"/>
      <c r="M529" s="241"/>
      <c r="N529" s="242"/>
      <c r="O529" s="242"/>
      <c r="P529" s="242"/>
      <c r="Q529" s="242"/>
      <c r="R529" s="242"/>
      <c r="S529" s="242"/>
      <c r="T529" s="243"/>
      <c r="AT529" s="244" t="s">
        <v>371</v>
      </c>
      <c r="AU529" s="244" t="s">
        <v>79</v>
      </c>
      <c r="AV529" s="13" t="s">
        <v>79</v>
      </c>
      <c r="AW529" s="13" t="s">
        <v>33</v>
      </c>
      <c r="AX529" s="13" t="s">
        <v>77</v>
      </c>
      <c r="AY529" s="244" t="s">
        <v>361</v>
      </c>
    </row>
    <row r="530" spans="2:65" s="1" customFormat="1" ht="22.5" customHeight="1">
      <c r="B530" s="42"/>
      <c r="C530" s="207" t="s">
        <v>1114</v>
      </c>
      <c r="D530" s="207" t="s">
        <v>363</v>
      </c>
      <c r="E530" s="208" t="s">
        <v>1682</v>
      </c>
      <c r="F530" s="209" t="s">
        <v>1683</v>
      </c>
      <c r="G530" s="210" t="s">
        <v>685</v>
      </c>
      <c r="H530" s="211">
        <v>18</v>
      </c>
      <c r="I530" s="212"/>
      <c r="J530" s="213">
        <f>ROUND(I530*H530,2)</f>
        <v>0</v>
      </c>
      <c r="K530" s="209" t="s">
        <v>367</v>
      </c>
      <c r="L530" s="62"/>
      <c r="M530" s="214" t="s">
        <v>21</v>
      </c>
      <c r="N530" s="215" t="s">
        <v>41</v>
      </c>
      <c r="O530" s="43"/>
      <c r="P530" s="216">
        <f>O530*H530</f>
        <v>0</v>
      </c>
      <c r="Q530" s="216">
        <v>1.5E-3</v>
      </c>
      <c r="R530" s="216">
        <f>Q530*H530</f>
        <v>2.7E-2</v>
      </c>
      <c r="S530" s="216">
        <v>0</v>
      </c>
      <c r="T530" s="217">
        <f>S530*H530</f>
        <v>0</v>
      </c>
      <c r="AR530" s="25" t="s">
        <v>464</v>
      </c>
      <c r="AT530" s="25" t="s">
        <v>363</v>
      </c>
      <c r="AU530" s="25" t="s">
        <v>79</v>
      </c>
      <c r="AY530" s="25" t="s">
        <v>361</v>
      </c>
      <c r="BE530" s="218">
        <f>IF(N530="základní",J530,0)</f>
        <v>0</v>
      </c>
      <c r="BF530" s="218">
        <f>IF(N530="snížená",J530,0)</f>
        <v>0</v>
      </c>
      <c r="BG530" s="218">
        <f>IF(N530="zákl. přenesená",J530,0)</f>
        <v>0</v>
      </c>
      <c r="BH530" s="218">
        <f>IF(N530="sníž. přenesená",J530,0)</f>
        <v>0</v>
      </c>
      <c r="BI530" s="218">
        <f>IF(N530="nulová",J530,0)</f>
        <v>0</v>
      </c>
      <c r="BJ530" s="25" t="s">
        <v>77</v>
      </c>
      <c r="BK530" s="218">
        <f>ROUND(I530*H530,2)</f>
        <v>0</v>
      </c>
      <c r="BL530" s="25" t="s">
        <v>464</v>
      </c>
      <c r="BM530" s="25" t="s">
        <v>4280</v>
      </c>
    </row>
    <row r="531" spans="2:65" s="1" customFormat="1" ht="13.5">
      <c r="B531" s="42"/>
      <c r="C531" s="64"/>
      <c r="D531" s="219" t="s">
        <v>369</v>
      </c>
      <c r="E531" s="64"/>
      <c r="F531" s="220" t="s">
        <v>1685</v>
      </c>
      <c r="G531" s="64"/>
      <c r="H531" s="64"/>
      <c r="I531" s="175"/>
      <c r="J531" s="64"/>
      <c r="K531" s="64"/>
      <c r="L531" s="62"/>
      <c r="M531" s="221"/>
      <c r="N531" s="43"/>
      <c r="O531" s="43"/>
      <c r="P531" s="43"/>
      <c r="Q531" s="43"/>
      <c r="R531" s="43"/>
      <c r="S531" s="43"/>
      <c r="T531" s="79"/>
      <c r="AT531" s="25" t="s">
        <v>369</v>
      </c>
      <c r="AU531" s="25" t="s">
        <v>79</v>
      </c>
    </row>
    <row r="532" spans="2:65" s="12" customFormat="1" ht="13.5">
      <c r="B532" s="222"/>
      <c r="C532" s="223"/>
      <c r="D532" s="219" t="s">
        <v>371</v>
      </c>
      <c r="E532" s="224" t="s">
        <v>21</v>
      </c>
      <c r="F532" s="225" t="s">
        <v>4278</v>
      </c>
      <c r="G532" s="223"/>
      <c r="H532" s="226" t="s">
        <v>21</v>
      </c>
      <c r="I532" s="227"/>
      <c r="J532" s="223"/>
      <c r="K532" s="223"/>
      <c r="L532" s="228"/>
      <c r="M532" s="229"/>
      <c r="N532" s="230"/>
      <c r="O532" s="230"/>
      <c r="P532" s="230"/>
      <c r="Q532" s="230"/>
      <c r="R532" s="230"/>
      <c r="S532" s="230"/>
      <c r="T532" s="231"/>
      <c r="AT532" s="232" t="s">
        <v>371</v>
      </c>
      <c r="AU532" s="232" t="s">
        <v>79</v>
      </c>
      <c r="AV532" s="12" t="s">
        <v>77</v>
      </c>
      <c r="AW532" s="12" t="s">
        <v>33</v>
      </c>
      <c r="AX532" s="12" t="s">
        <v>70</v>
      </c>
      <c r="AY532" s="232" t="s">
        <v>361</v>
      </c>
    </row>
    <row r="533" spans="2:65" s="13" customFormat="1" ht="13.5">
      <c r="B533" s="233"/>
      <c r="C533" s="234"/>
      <c r="D533" s="235" t="s">
        <v>371</v>
      </c>
      <c r="E533" s="236" t="s">
        <v>21</v>
      </c>
      <c r="F533" s="237" t="s">
        <v>4281</v>
      </c>
      <c r="G533" s="234"/>
      <c r="H533" s="238">
        <v>18</v>
      </c>
      <c r="I533" s="239"/>
      <c r="J533" s="234"/>
      <c r="K533" s="234"/>
      <c r="L533" s="240"/>
      <c r="M533" s="241"/>
      <c r="N533" s="242"/>
      <c r="O533" s="242"/>
      <c r="P533" s="242"/>
      <c r="Q533" s="242"/>
      <c r="R533" s="242"/>
      <c r="S533" s="242"/>
      <c r="T533" s="243"/>
      <c r="AT533" s="244" t="s">
        <v>371</v>
      </c>
      <c r="AU533" s="244" t="s">
        <v>79</v>
      </c>
      <c r="AV533" s="13" t="s">
        <v>79</v>
      </c>
      <c r="AW533" s="13" t="s">
        <v>33</v>
      </c>
      <c r="AX533" s="13" t="s">
        <v>77</v>
      </c>
      <c r="AY533" s="244" t="s">
        <v>361</v>
      </c>
    </row>
    <row r="534" spans="2:65" s="1" customFormat="1" ht="22.5" customHeight="1">
      <c r="B534" s="42"/>
      <c r="C534" s="207" t="s">
        <v>1119</v>
      </c>
      <c r="D534" s="207" t="s">
        <v>363</v>
      </c>
      <c r="E534" s="208" t="s">
        <v>1694</v>
      </c>
      <c r="F534" s="209" t="s">
        <v>1695</v>
      </c>
      <c r="G534" s="210" t="s">
        <v>685</v>
      </c>
      <c r="H534" s="211">
        <v>2.5</v>
      </c>
      <c r="I534" s="212"/>
      <c r="J534" s="213">
        <f>ROUND(I534*H534,2)</f>
        <v>0</v>
      </c>
      <c r="K534" s="209" t="s">
        <v>367</v>
      </c>
      <c r="L534" s="62"/>
      <c r="M534" s="214" t="s">
        <v>21</v>
      </c>
      <c r="N534" s="215" t="s">
        <v>41</v>
      </c>
      <c r="O534" s="43"/>
      <c r="P534" s="216">
        <f>O534*H534</f>
        <v>0</v>
      </c>
      <c r="Q534" s="216">
        <v>2.6900000000000001E-3</v>
      </c>
      <c r="R534" s="216">
        <f>Q534*H534</f>
        <v>6.7250000000000001E-3</v>
      </c>
      <c r="S534" s="216">
        <v>0</v>
      </c>
      <c r="T534" s="217">
        <f>S534*H534</f>
        <v>0</v>
      </c>
      <c r="AR534" s="25" t="s">
        <v>464</v>
      </c>
      <c r="AT534" s="25" t="s">
        <v>363</v>
      </c>
      <c r="AU534" s="25" t="s">
        <v>79</v>
      </c>
      <c r="AY534" s="25" t="s">
        <v>361</v>
      </c>
      <c r="BE534" s="218">
        <f>IF(N534="základní",J534,0)</f>
        <v>0</v>
      </c>
      <c r="BF534" s="218">
        <f>IF(N534="snížená",J534,0)</f>
        <v>0</v>
      </c>
      <c r="BG534" s="218">
        <f>IF(N534="zákl. přenesená",J534,0)</f>
        <v>0</v>
      </c>
      <c r="BH534" s="218">
        <f>IF(N534="sníž. přenesená",J534,0)</f>
        <v>0</v>
      </c>
      <c r="BI534" s="218">
        <f>IF(N534="nulová",J534,0)</f>
        <v>0</v>
      </c>
      <c r="BJ534" s="25" t="s">
        <v>77</v>
      </c>
      <c r="BK534" s="218">
        <f>ROUND(I534*H534,2)</f>
        <v>0</v>
      </c>
      <c r="BL534" s="25" t="s">
        <v>464</v>
      </c>
      <c r="BM534" s="25" t="s">
        <v>4282</v>
      </c>
    </row>
    <row r="535" spans="2:65" s="1" customFormat="1" ht="27">
      <c r="B535" s="42"/>
      <c r="C535" s="64"/>
      <c r="D535" s="219" t="s">
        <v>369</v>
      </c>
      <c r="E535" s="64"/>
      <c r="F535" s="220" t="s">
        <v>1697</v>
      </c>
      <c r="G535" s="64"/>
      <c r="H535" s="64"/>
      <c r="I535" s="175"/>
      <c r="J535" s="64"/>
      <c r="K535" s="64"/>
      <c r="L535" s="62"/>
      <c r="M535" s="221"/>
      <c r="N535" s="43"/>
      <c r="O535" s="43"/>
      <c r="P535" s="43"/>
      <c r="Q535" s="43"/>
      <c r="R535" s="43"/>
      <c r="S535" s="43"/>
      <c r="T535" s="79"/>
      <c r="AT535" s="25" t="s">
        <v>369</v>
      </c>
      <c r="AU535" s="25" t="s">
        <v>79</v>
      </c>
    </row>
    <row r="536" spans="2:65" s="12" customFormat="1" ht="13.5">
      <c r="B536" s="222"/>
      <c r="C536" s="223"/>
      <c r="D536" s="219" t="s">
        <v>371</v>
      </c>
      <c r="E536" s="224" t="s">
        <v>21</v>
      </c>
      <c r="F536" s="225" t="s">
        <v>4278</v>
      </c>
      <c r="G536" s="223"/>
      <c r="H536" s="226" t="s">
        <v>21</v>
      </c>
      <c r="I536" s="227"/>
      <c r="J536" s="223"/>
      <c r="K536" s="223"/>
      <c r="L536" s="228"/>
      <c r="M536" s="229"/>
      <c r="N536" s="230"/>
      <c r="O536" s="230"/>
      <c r="P536" s="230"/>
      <c r="Q536" s="230"/>
      <c r="R536" s="230"/>
      <c r="S536" s="230"/>
      <c r="T536" s="231"/>
      <c r="AT536" s="232" t="s">
        <v>371</v>
      </c>
      <c r="AU536" s="232" t="s">
        <v>79</v>
      </c>
      <c r="AV536" s="12" t="s">
        <v>77</v>
      </c>
      <c r="AW536" s="12" t="s">
        <v>33</v>
      </c>
      <c r="AX536" s="12" t="s">
        <v>70</v>
      </c>
      <c r="AY536" s="232" t="s">
        <v>361</v>
      </c>
    </row>
    <row r="537" spans="2:65" s="13" customFormat="1" ht="13.5">
      <c r="B537" s="233"/>
      <c r="C537" s="234"/>
      <c r="D537" s="235" t="s">
        <v>371</v>
      </c>
      <c r="E537" s="236" t="s">
        <v>21</v>
      </c>
      <c r="F537" s="237" t="s">
        <v>4283</v>
      </c>
      <c r="G537" s="234"/>
      <c r="H537" s="238">
        <v>2.5</v>
      </c>
      <c r="I537" s="239"/>
      <c r="J537" s="234"/>
      <c r="K537" s="234"/>
      <c r="L537" s="240"/>
      <c r="M537" s="241"/>
      <c r="N537" s="242"/>
      <c r="O537" s="242"/>
      <c r="P537" s="242"/>
      <c r="Q537" s="242"/>
      <c r="R537" s="242"/>
      <c r="S537" s="242"/>
      <c r="T537" s="243"/>
      <c r="AT537" s="244" t="s">
        <v>371</v>
      </c>
      <c r="AU537" s="244" t="s">
        <v>79</v>
      </c>
      <c r="AV537" s="13" t="s">
        <v>79</v>
      </c>
      <c r="AW537" s="13" t="s">
        <v>33</v>
      </c>
      <c r="AX537" s="13" t="s">
        <v>77</v>
      </c>
      <c r="AY537" s="244" t="s">
        <v>361</v>
      </c>
    </row>
    <row r="538" spans="2:65" s="1" customFormat="1" ht="22.5" customHeight="1">
      <c r="B538" s="42"/>
      <c r="C538" s="207" t="s">
        <v>1125</v>
      </c>
      <c r="D538" s="207" t="s">
        <v>363</v>
      </c>
      <c r="E538" s="208" t="s">
        <v>1707</v>
      </c>
      <c r="F538" s="209" t="s">
        <v>1708</v>
      </c>
      <c r="G538" s="210" t="s">
        <v>685</v>
      </c>
      <c r="H538" s="211">
        <v>18</v>
      </c>
      <c r="I538" s="212"/>
      <c r="J538" s="213">
        <f>ROUND(I538*H538,2)</f>
        <v>0</v>
      </c>
      <c r="K538" s="209" t="s">
        <v>367</v>
      </c>
      <c r="L538" s="62"/>
      <c r="M538" s="214" t="s">
        <v>21</v>
      </c>
      <c r="N538" s="215" t="s">
        <v>41</v>
      </c>
      <c r="O538" s="43"/>
      <c r="P538" s="216">
        <f>O538*H538</f>
        <v>0</v>
      </c>
      <c r="Q538" s="216">
        <v>1.74E-3</v>
      </c>
      <c r="R538" s="216">
        <f>Q538*H538</f>
        <v>3.1320000000000001E-2</v>
      </c>
      <c r="S538" s="216">
        <v>0</v>
      </c>
      <c r="T538" s="217">
        <f>S538*H538</f>
        <v>0</v>
      </c>
      <c r="AR538" s="25" t="s">
        <v>464</v>
      </c>
      <c r="AT538" s="25" t="s">
        <v>363</v>
      </c>
      <c r="AU538" s="25" t="s">
        <v>79</v>
      </c>
      <c r="AY538" s="25" t="s">
        <v>361</v>
      </c>
      <c r="BE538" s="218">
        <f>IF(N538="základní",J538,0)</f>
        <v>0</v>
      </c>
      <c r="BF538" s="218">
        <f>IF(N538="snížená",J538,0)</f>
        <v>0</v>
      </c>
      <c r="BG538" s="218">
        <f>IF(N538="zákl. přenesená",J538,0)</f>
        <v>0</v>
      </c>
      <c r="BH538" s="218">
        <f>IF(N538="sníž. přenesená",J538,0)</f>
        <v>0</v>
      </c>
      <c r="BI538" s="218">
        <f>IF(N538="nulová",J538,0)</f>
        <v>0</v>
      </c>
      <c r="BJ538" s="25" t="s">
        <v>77</v>
      </c>
      <c r="BK538" s="218">
        <f>ROUND(I538*H538,2)</f>
        <v>0</v>
      </c>
      <c r="BL538" s="25" t="s">
        <v>464</v>
      </c>
      <c r="BM538" s="25" t="s">
        <v>4284</v>
      </c>
    </row>
    <row r="539" spans="2:65" s="1" customFormat="1" ht="27">
      <c r="B539" s="42"/>
      <c r="C539" s="64"/>
      <c r="D539" s="219" t="s">
        <v>369</v>
      </c>
      <c r="E539" s="64"/>
      <c r="F539" s="220" t="s">
        <v>1710</v>
      </c>
      <c r="G539" s="64"/>
      <c r="H539" s="64"/>
      <c r="I539" s="175"/>
      <c r="J539" s="64"/>
      <c r="K539" s="64"/>
      <c r="L539" s="62"/>
      <c r="M539" s="221"/>
      <c r="N539" s="43"/>
      <c r="O539" s="43"/>
      <c r="P539" s="43"/>
      <c r="Q539" s="43"/>
      <c r="R539" s="43"/>
      <c r="S539" s="43"/>
      <c r="T539" s="79"/>
      <c r="AT539" s="25" t="s">
        <v>369</v>
      </c>
      <c r="AU539" s="25" t="s">
        <v>79</v>
      </c>
    </row>
    <row r="540" spans="2:65" s="12" customFormat="1" ht="13.5">
      <c r="B540" s="222"/>
      <c r="C540" s="223"/>
      <c r="D540" s="219" t="s">
        <v>371</v>
      </c>
      <c r="E540" s="224" t="s">
        <v>21</v>
      </c>
      <c r="F540" s="225" t="s">
        <v>4278</v>
      </c>
      <c r="G540" s="223"/>
      <c r="H540" s="226" t="s">
        <v>21</v>
      </c>
      <c r="I540" s="227"/>
      <c r="J540" s="223"/>
      <c r="K540" s="223"/>
      <c r="L540" s="228"/>
      <c r="M540" s="229"/>
      <c r="N540" s="230"/>
      <c r="O540" s="230"/>
      <c r="P540" s="230"/>
      <c r="Q540" s="230"/>
      <c r="R540" s="230"/>
      <c r="S540" s="230"/>
      <c r="T540" s="231"/>
      <c r="AT540" s="232" t="s">
        <v>371</v>
      </c>
      <c r="AU540" s="232" t="s">
        <v>79</v>
      </c>
      <c r="AV540" s="12" t="s">
        <v>77</v>
      </c>
      <c r="AW540" s="12" t="s">
        <v>33</v>
      </c>
      <c r="AX540" s="12" t="s">
        <v>70</v>
      </c>
      <c r="AY540" s="232" t="s">
        <v>361</v>
      </c>
    </row>
    <row r="541" spans="2:65" s="13" customFormat="1" ht="13.5">
      <c r="B541" s="233"/>
      <c r="C541" s="234"/>
      <c r="D541" s="235" t="s">
        <v>371</v>
      </c>
      <c r="E541" s="236" t="s">
        <v>21</v>
      </c>
      <c r="F541" s="237" t="s">
        <v>4285</v>
      </c>
      <c r="G541" s="234"/>
      <c r="H541" s="238">
        <v>18</v>
      </c>
      <c r="I541" s="239"/>
      <c r="J541" s="234"/>
      <c r="K541" s="234"/>
      <c r="L541" s="240"/>
      <c r="M541" s="241"/>
      <c r="N541" s="242"/>
      <c r="O541" s="242"/>
      <c r="P541" s="242"/>
      <c r="Q541" s="242"/>
      <c r="R541" s="242"/>
      <c r="S541" s="242"/>
      <c r="T541" s="243"/>
      <c r="AT541" s="244" t="s">
        <v>371</v>
      </c>
      <c r="AU541" s="244" t="s">
        <v>79</v>
      </c>
      <c r="AV541" s="13" t="s">
        <v>79</v>
      </c>
      <c r="AW541" s="13" t="s">
        <v>33</v>
      </c>
      <c r="AX541" s="13" t="s">
        <v>77</v>
      </c>
      <c r="AY541" s="244" t="s">
        <v>361</v>
      </c>
    </row>
    <row r="542" spans="2:65" s="1" customFormat="1" ht="22.5" customHeight="1">
      <c r="B542" s="42"/>
      <c r="C542" s="207" t="s">
        <v>1131</v>
      </c>
      <c r="D542" s="207" t="s">
        <v>363</v>
      </c>
      <c r="E542" s="208" t="s">
        <v>1719</v>
      </c>
      <c r="F542" s="209" t="s">
        <v>1720</v>
      </c>
      <c r="G542" s="210" t="s">
        <v>614</v>
      </c>
      <c r="H542" s="211">
        <v>2</v>
      </c>
      <c r="I542" s="212"/>
      <c r="J542" s="213">
        <f>ROUND(I542*H542,2)</f>
        <v>0</v>
      </c>
      <c r="K542" s="209" t="s">
        <v>367</v>
      </c>
      <c r="L542" s="62"/>
      <c r="M542" s="214" t="s">
        <v>21</v>
      </c>
      <c r="N542" s="215" t="s">
        <v>41</v>
      </c>
      <c r="O542" s="43"/>
      <c r="P542" s="216">
        <f>O542*H542</f>
        <v>0</v>
      </c>
      <c r="Q542" s="216">
        <v>2.5000000000000001E-4</v>
      </c>
      <c r="R542" s="216">
        <f>Q542*H542</f>
        <v>5.0000000000000001E-4</v>
      </c>
      <c r="S542" s="216">
        <v>0</v>
      </c>
      <c r="T542" s="217">
        <f>S542*H542</f>
        <v>0</v>
      </c>
      <c r="AR542" s="25" t="s">
        <v>464</v>
      </c>
      <c r="AT542" s="25" t="s">
        <v>363</v>
      </c>
      <c r="AU542" s="25" t="s">
        <v>79</v>
      </c>
      <c r="AY542" s="25" t="s">
        <v>361</v>
      </c>
      <c r="BE542" s="218">
        <f>IF(N542="základní",J542,0)</f>
        <v>0</v>
      </c>
      <c r="BF542" s="218">
        <f>IF(N542="snížená",J542,0)</f>
        <v>0</v>
      </c>
      <c r="BG542" s="218">
        <f>IF(N542="zákl. přenesená",J542,0)</f>
        <v>0</v>
      </c>
      <c r="BH542" s="218">
        <f>IF(N542="sníž. přenesená",J542,0)</f>
        <v>0</v>
      </c>
      <c r="BI542" s="218">
        <f>IF(N542="nulová",J542,0)</f>
        <v>0</v>
      </c>
      <c r="BJ542" s="25" t="s">
        <v>77</v>
      </c>
      <c r="BK542" s="218">
        <f>ROUND(I542*H542,2)</f>
        <v>0</v>
      </c>
      <c r="BL542" s="25" t="s">
        <v>464</v>
      </c>
      <c r="BM542" s="25" t="s">
        <v>4286</v>
      </c>
    </row>
    <row r="543" spans="2:65" s="1" customFormat="1" ht="27">
      <c r="B543" s="42"/>
      <c r="C543" s="64"/>
      <c r="D543" s="219" t="s">
        <v>369</v>
      </c>
      <c r="E543" s="64"/>
      <c r="F543" s="220" t="s">
        <v>1722</v>
      </c>
      <c r="G543" s="64"/>
      <c r="H543" s="64"/>
      <c r="I543" s="175"/>
      <c r="J543" s="64"/>
      <c r="K543" s="64"/>
      <c r="L543" s="62"/>
      <c r="M543" s="221"/>
      <c r="N543" s="43"/>
      <c r="O543" s="43"/>
      <c r="P543" s="43"/>
      <c r="Q543" s="43"/>
      <c r="R543" s="43"/>
      <c r="S543" s="43"/>
      <c r="T543" s="79"/>
      <c r="AT543" s="25" t="s">
        <v>369</v>
      </c>
      <c r="AU543" s="25" t="s">
        <v>79</v>
      </c>
    </row>
    <row r="544" spans="2:65" s="12" customFormat="1" ht="13.5">
      <c r="B544" s="222"/>
      <c r="C544" s="223"/>
      <c r="D544" s="219" t="s">
        <v>371</v>
      </c>
      <c r="E544" s="224" t="s">
        <v>21</v>
      </c>
      <c r="F544" s="225" t="s">
        <v>4278</v>
      </c>
      <c r="G544" s="223"/>
      <c r="H544" s="226" t="s">
        <v>21</v>
      </c>
      <c r="I544" s="227"/>
      <c r="J544" s="223"/>
      <c r="K544" s="223"/>
      <c r="L544" s="228"/>
      <c r="M544" s="229"/>
      <c r="N544" s="230"/>
      <c r="O544" s="230"/>
      <c r="P544" s="230"/>
      <c r="Q544" s="230"/>
      <c r="R544" s="230"/>
      <c r="S544" s="230"/>
      <c r="T544" s="231"/>
      <c r="AT544" s="232" t="s">
        <v>371</v>
      </c>
      <c r="AU544" s="232" t="s">
        <v>79</v>
      </c>
      <c r="AV544" s="12" t="s">
        <v>77</v>
      </c>
      <c r="AW544" s="12" t="s">
        <v>33</v>
      </c>
      <c r="AX544" s="12" t="s">
        <v>70</v>
      </c>
      <c r="AY544" s="232" t="s">
        <v>361</v>
      </c>
    </row>
    <row r="545" spans="2:65" s="13" customFormat="1" ht="13.5">
      <c r="B545" s="233"/>
      <c r="C545" s="234"/>
      <c r="D545" s="235" t="s">
        <v>371</v>
      </c>
      <c r="E545" s="236" t="s">
        <v>21</v>
      </c>
      <c r="F545" s="237" t="s">
        <v>1723</v>
      </c>
      <c r="G545" s="234"/>
      <c r="H545" s="238">
        <v>2</v>
      </c>
      <c r="I545" s="239"/>
      <c r="J545" s="234"/>
      <c r="K545" s="234"/>
      <c r="L545" s="240"/>
      <c r="M545" s="241"/>
      <c r="N545" s="242"/>
      <c r="O545" s="242"/>
      <c r="P545" s="242"/>
      <c r="Q545" s="242"/>
      <c r="R545" s="242"/>
      <c r="S545" s="242"/>
      <c r="T545" s="243"/>
      <c r="AT545" s="244" t="s">
        <v>371</v>
      </c>
      <c r="AU545" s="244" t="s">
        <v>79</v>
      </c>
      <c r="AV545" s="13" t="s">
        <v>79</v>
      </c>
      <c r="AW545" s="13" t="s">
        <v>33</v>
      </c>
      <c r="AX545" s="13" t="s">
        <v>77</v>
      </c>
      <c r="AY545" s="244" t="s">
        <v>361</v>
      </c>
    </row>
    <row r="546" spans="2:65" s="1" customFormat="1" ht="31.5" customHeight="1">
      <c r="B546" s="42"/>
      <c r="C546" s="207" t="s">
        <v>1137</v>
      </c>
      <c r="D546" s="207" t="s">
        <v>363</v>
      </c>
      <c r="E546" s="208" t="s">
        <v>1725</v>
      </c>
      <c r="F546" s="209" t="s">
        <v>1726</v>
      </c>
      <c r="G546" s="210" t="s">
        <v>685</v>
      </c>
      <c r="H546" s="211">
        <v>6</v>
      </c>
      <c r="I546" s="212"/>
      <c r="J546" s="213">
        <f>ROUND(I546*H546,2)</f>
        <v>0</v>
      </c>
      <c r="K546" s="209" t="s">
        <v>367</v>
      </c>
      <c r="L546" s="62"/>
      <c r="M546" s="214" t="s">
        <v>21</v>
      </c>
      <c r="N546" s="215" t="s">
        <v>41</v>
      </c>
      <c r="O546" s="43"/>
      <c r="P546" s="216">
        <f>O546*H546</f>
        <v>0</v>
      </c>
      <c r="Q546" s="216">
        <v>2.1199999999999999E-3</v>
      </c>
      <c r="R546" s="216">
        <f>Q546*H546</f>
        <v>1.2719999999999999E-2</v>
      </c>
      <c r="S546" s="216">
        <v>0</v>
      </c>
      <c r="T546" s="217">
        <f>S546*H546</f>
        <v>0</v>
      </c>
      <c r="AR546" s="25" t="s">
        <v>464</v>
      </c>
      <c r="AT546" s="25" t="s">
        <v>363</v>
      </c>
      <c r="AU546" s="25" t="s">
        <v>79</v>
      </c>
      <c r="AY546" s="25" t="s">
        <v>361</v>
      </c>
      <c r="BE546" s="218">
        <f>IF(N546="základní",J546,0)</f>
        <v>0</v>
      </c>
      <c r="BF546" s="218">
        <f>IF(N546="snížená",J546,0)</f>
        <v>0</v>
      </c>
      <c r="BG546" s="218">
        <f>IF(N546="zákl. přenesená",J546,0)</f>
        <v>0</v>
      </c>
      <c r="BH546" s="218">
        <f>IF(N546="sníž. přenesená",J546,0)</f>
        <v>0</v>
      </c>
      <c r="BI546" s="218">
        <f>IF(N546="nulová",J546,0)</f>
        <v>0</v>
      </c>
      <c r="BJ546" s="25" t="s">
        <v>77</v>
      </c>
      <c r="BK546" s="218">
        <f>ROUND(I546*H546,2)</f>
        <v>0</v>
      </c>
      <c r="BL546" s="25" t="s">
        <v>464</v>
      </c>
      <c r="BM546" s="25" t="s">
        <v>4287</v>
      </c>
    </row>
    <row r="547" spans="2:65" s="1" customFormat="1" ht="27">
      <c r="B547" s="42"/>
      <c r="C547" s="64"/>
      <c r="D547" s="219" t="s">
        <v>369</v>
      </c>
      <c r="E547" s="64"/>
      <c r="F547" s="220" t="s">
        <v>1728</v>
      </c>
      <c r="G547" s="64"/>
      <c r="H547" s="64"/>
      <c r="I547" s="175"/>
      <c r="J547" s="64"/>
      <c r="K547" s="64"/>
      <c r="L547" s="62"/>
      <c r="M547" s="221"/>
      <c r="N547" s="43"/>
      <c r="O547" s="43"/>
      <c r="P547" s="43"/>
      <c r="Q547" s="43"/>
      <c r="R547" s="43"/>
      <c r="S547" s="43"/>
      <c r="T547" s="79"/>
      <c r="AT547" s="25" t="s">
        <v>369</v>
      </c>
      <c r="AU547" s="25" t="s">
        <v>79</v>
      </c>
    </row>
    <row r="548" spans="2:65" s="12" customFormat="1" ht="13.5">
      <c r="B548" s="222"/>
      <c r="C548" s="223"/>
      <c r="D548" s="219" t="s">
        <v>371</v>
      </c>
      <c r="E548" s="224" t="s">
        <v>21</v>
      </c>
      <c r="F548" s="225" t="s">
        <v>4278</v>
      </c>
      <c r="G548" s="223"/>
      <c r="H548" s="226" t="s">
        <v>21</v>
      </c>
      <c r="I548" s="227"/>
      <c r="J548" s="223"/>
      <c r="K548" s="223"/>
      <c r="L548" s="228"/>
      <c r="M548" s="229"/>
      <c r="N548" s="230"/>
      <c r="O548" s="230"/>
      <c r="P548" s="230"/>
      <c r="Q548" s="230"/>
      <c r="R548" s="230"/>
      <c r="S548" s="230"/>
      <c r="T548" s="231"/>
      <c r="AT548" s="232" t="s">
        <v>371</v>
      </c>
      <c r="AU548" s="232" t="s">
        <v>79</v>
      </c>
      <c r="AV548" s="12" t="s">
        <v>77</v>
      </c>
      <c r="AW548" s="12" t="s">
        <v>33</v>
      </c>
      <c r="AX548" s="12" t="s">
        <v>70</v>
      </c>
      <c r="AY548" s="232" t="s">
        <v>361</v>
      </c>
    </row>
    <row r="549" spans="2:65" s="13" customFormat="1" ht="13.5">
      <c r="B549" s="233"/>
      <c r="C549" s="234"/>
      <c r="D549" s="235" t="s">
        <v>371</v>
      </c>
      <c r="E549" s="236" t="s">
        <v>21</v>
      </c>
      <c r="F549" s="237" t="s">
        <v>4288</v>
      </c>
      <c r="G549" s="234"/>
      <c r="H549" s="238">
        <v>6</v>
      </c>
      <c r="I549" s="239"/>
      <c r="J549" s="234"/>
      <c r="K549" s="234"/>
      <c r="L549" s="240"/>
      <c r="M549" s="241"/>
      <c r="N549" s="242"/>
      <c r="O549" s="242"/>
      <c r="P549" s="242"/>
      <c r="Q549" s="242"/>
      <c r="R549" s="242"/>
      <c r="S549" s="242"/>
      <c r="T549" s="243"/>
      <c r="AT549" s="244" t="s">
        <v>371</v>
      </c>
      <c r="AU549" s="244" t="s">
        <v>79</v>
      </c>
      <c r="AV549" s="13" t="s">
        <v>79</v>
      </c>
      <c r="AW549" s="13" t="s">
        <v>33</v>
      </c>
      <c r="AX549" s="13" t="s">
        <v>77</v>
      </c>
      <c r="AY549" s="244" t="s">
        <v>361</v>
      </c>
    </row>
    <row r="550" spans="2:65" s="1" customFormat="1" ht="22.5" customHeight="1">
      <c r="B550" s="42"/>
      <c r="C550" s="207" t="s">
        <v>1142</v>
      </c>
      <c r="D550" s="207" t="s">
        <v>363</v>
      </c>
      <c r="E550" s="208" t="s">
        <v>4289</v>
      </c>
      <c r="F550" s="209" t="s">
        <v>4290</v>
      </c>
      <c r="G550" s="210" t="s">
        <v>685</v>
      </c>
      <c r="H550" s="211">
        <v>15.1</v>
      </c>
      <c r="I550" s="212"/>
      <c r="J550" s="213">
        <f>ROUND(I550*H550,2)</f>
        <v>0</v>
      </c>
      <c r="K550" s="209" t="s">
        <v>21</v>
      </c>
      <c r="L550" s="62"/>
      <c r="M550" s="214" t="s">
        <v>21</v>
      </c>
      <c r="N550" s="215" t="s">
        <v>41</v>
      </c>
      <c r="O550" s="43"/>
      <c r="P550" s="216">
        <f>O550*H550</f>
        <v>0</v>
      </c>
      <c r="Q550" s="216">
        <v>0</v>
      </c>
      <c r="R550" s="216">
        <f>Q550*H550</f>
        <v>0</v>
      </c>
      <c r="S550" s="216">
        <v>0</v>
      </c>
      <c r="T550" s="217">
        <f>S550*H550</f>
        <v>0</v>
      </c>
      <c r="AR550" s="25" t="s">
        <v>464</v>
      </c>
      <c r="AT550" s="25" t="s">
        <v>363</v>
      </c>
      <c r="AU550" s="25" t="s">
        <v>79</v>
      </c>
      <c r="AY550" s="25" t="s">
        <v>361</v>
      </c>
      <c r="BE550" s="218">
        <f>IF(N550="základní",J550,0)</f>
        <v>0</v>
      </c>
      <c r="BF550" s="218">
        <f>IF(N550="snížená",J550,0)</f>
        <v>0</v>
      </c>
      <c r="BG550" s="218">
        <f>IF(N550="zákl. přenesená",J550,0)</f>
        <v>0</v>
      </c>
      <c r="BH550" s="218">
        <f>IF(N550="sníž. přenesená",J550,0)</f>
        <v>0</v>
      </c>
      <c r="BI550" s="218">
        <f>IF(N550="nulová",J550,0)</f>
        <v>0</v>
      </c>
      <c r="BJ550" s="25" t="s">
        <v>77</v>
      </c>
      <c r="BK550" s="218">
        <f>ROUND(I550*H550,2)</f>
        <v>0</v>
      </c>
      <c r="BL550" s="25" t="s">
        <v>464</v>
      </c>
      <c r="BM550" s="25" t="s">
        <v>4291</v>
      </c>
    </row>
    <row r="551" spans="2:65" s="1" customFormat="1" ht="13.5">
      <c r="B551" s="42"/>
      <c r="C551" s="64"/>
      <c r="D551" s="219" t="s">
        <v>369</v>
      </c>
      <c r="E551" s="64"/>
      <c r="F551" s="220" t="s">
        <v>4290</v>
      </c>
      <c r="G551" s="64"/>
      <c r="H551" s="64"/>
      <c r="I551" s="175"/>
      <c r="J551" s="64"/>
      <c r="K551" s="64"/>
      <c r="L551" s="62"/>
      <c r="M551" s="221"/>
      <c r="N551" s="43"/>
      <c r="O551" s="43"/>
      <c r="P551" s="43"/>
      <c r="Q551" s="43"/>
      <c r="R551" s="43"/>
      <c r="S551" s="43"/>
      <c r="T551" s="79"/>
      <c r="AT551" s="25" t="s">
        <v>369</v>
      </c>
      <c r="AU551" s="25" t="s">
        <v>79</v>
      </c>
    </row>
    <row r="552" spans="2:65" s="12" customFormat="1" ht="13.5">
      <c r="B552" s="222"/>
      <c r="C552" s="223"/>
      <c r="D552" s="219" t="s">
        <v>371</v>
      </c>
      <c r="E552" s="224" t="s">
        <v>21</v>
      </c>
      <c r="F552" s="225" t="s">
        <v>4278</v>
      </c>
      <c r="G552" s="223"/>
      <c r="H552" s="226" t="s">
        <v>21</v>
      </c>
      <c r="I552" s="227"/>
      <c r="J552" s="223"/>
      <c r="K552" s="223"/>
      <c r="L552" s="228"/>
      <c r="M552" s="229"/>
      <c r="N552" s="230"/>
      <c r="O552" s="230"/>
      <c r="P552" s="230"/>
      <c r="Q552" s="230"/>
      <c r="R552" s="230"/>
      <c r="S552" s="230"/>
      <c r="T552" s="231"/>
      <c r="AT552" s="232" t="s">
        <v>371</v>
      </c>
      <c r="AU552" s="232" t="s">
        <v>79</v>
      </c>
      <c r="AV552" s="12" t="s">
        <v>77</v>
      </c>
      <c r="AW552" s="12" t="s">
        <v>33</v>
      </c>
      <c r="AX552" s="12" t="s">
        <v>70</v>
      </c>
      <c r="AY552" s="232" t="s">
        <v>361</v>
      </c>
    </row>
    <row r="553" spans="2:65" s="13" customFormat="1" ht="13.5">
      <c r="B553" s="233"/>
      <c r="C553" s="234"/>
      <c r="D553" s="235" t="s">
        <v>371</v>
      </c>
      <c r="E553" s="236" t="s">
        <v>21</v>
      </c>
      <c r="F553" s="237" t="s">
        <v>4292</v>
      </c>
      <c r="G553" s="234"/>
      <c r="H553" s="238">
        <v>15.1</v>
      </c>
      <c r="I553" s="239"/>
      <c r="J553" s="234"/>
      <c r="K553" s="234"/>
      <c r="L553" s="240"/>
      <c r="M553" s="241"/>
      <c r="N553" s="242"/>
      <c r="O553" s="242"/>
      <c r="P553" s="242"/>
      <c r="Q553" s="242"/>
      <c r="R553" s="242"/>
      <c r="S553" s="242"/>
      <c r="T553" s="243"/>
      <c r="AT553" s="244" t="s">
        <v>371</v>
      </c>
      <c r="AU553" s="244" t="s">
        <v>79</v>
      </c>
      <c r="AV553" s="13" t="s">
        <v>79</v>
      </c>
      <c r="AW553" s="13" t="s">
        <v>33</v>
      </c>
      <c r="AX553" s="13" t="s">
        <v>77</v>
      </c>
      <c r="AY553" s="244" t="s">
        <v>361</v>
      </c>
    </row>
    <row r="554" spans="2:65" s="1" customFormat="1" ht="22.5" customHeight="1">
      <c r="B554" s="42"/>
      <c r="C554" s="207" t="s">
        <v>1148</v>
      </c>
      <c r="D554" s="207" t="s">
        <v>363</v>
      </c>
      <c r="E554" s="208" t="s">
        <v>4293</v>
      </c>
      <c r="F554" s="209" t="s">
        <v>4294</v>
      </c>
      <c r="G554" s="210" t="s">
        <v>459</v>
      </c>
      <c r="H554" s="211">
        <v>10.395</v>
      </c>
      <c r="I554" s="212"/>
      <c r="J554" s="213">
        <f>ROUND(I554*H554,2)</f>
        <v>0</v>
      </c>
      <c r="K554" s="209" t="s">
        <v>21</v>
      </c>
      <c r="L554" s="62"/>
      <c r="M554" s="214" t="s">
        <v>21</v>
      </c>
      <c r="N554" s="215" t="s">
        <v>41</v>
      </c>
      <c r="O554" s="43"/>
      <c r="P554" s="216">
        <f>O554*H554</f>
        <v>0</v>
      </c>
      <c r="Q554" s="216">
        <v>0</v>
      </c>
      <c r="R554" s="216">
        <f>Q554*H554</f>
        <v>0</v>
      </c>
      <c r="S554" s="216">
        <v>0</v>
      </c>
      <c r="T554" s="217">
        <f>S554*H554</f>
        <v>0</v>
      </c>
      <c r="AR554" s="25" t="s">
        <v>464</v>
      </c>
      <c r="AT554" s="25" t="s">
        <v>363</v>
      </c>
      <c r="AU554" s="25" t="s">
        <v>79</v>
      </c>
      <c r="AY554" s="25" t="s">
        <v>361</v>
      </c>
      <c r="BE554" s="218">
        <f>IF(N554="základní",J554,0)</f>
        <v>0</v>
      </c>
      <c r="BF554" s="218">
        <f>IF(N554="snížená",J554,0)</f>
        <v>0</v>
      </c>
      <c r="BG554" s="218">
        <f>IF(N554="zákl. přenesená",J554,0)</f>
        <v>0</v>
      </c>
      <c r="BH554" s="218">
        <f>IF(N554="sníž. přenesená",J554,0)</f>
        <v>0</v>
      </c>
      <c r="BI554" s="218">
        <f>IF(N554="nulová",J554,0)</f>
        <v>0</v>
      </c>
      <c r="BJ554" s="25" t="s">
        <v>77</v>
      </c>
      <c r="BK554" s="218">
        <f>ROUND(I554*H554,2)</f>
        <v>0</v>
      </c>
      <c r="BL554" s="25" t="s">
        <v>464</v>
      </c>
      <c r="BM554" s="25" t="s">
        <v>4295</v>
      </c>
    </row>
    <row r="555" spans="2:65" s="1" customFormat="1" ht="13.5">
      <c r="B555" s="42"/>
      <c r="C555" s="64"/>
      <c r="D555" s="219" t="s">
        <v>369</v>
      </c>
      <c r="E555" s="64"/>
      <c r="F555" s="220" t="s">
        <v>4296</v>
      </c>
      <c r="G555" s="64"/>
      <c r="H555" s="64"/>
      <c r="I555" s="175"/>
      <c r="J555" s="64"/>
      <c r="K555" s="64"/>
      <c r="L555" s="62"/>
      <c r="M555" s="221"/>
      <c r="N555" s="43"/>
      <c r="O555" s="43"/>
      <c r="P555" s="43"/>
      <c r="Q555" s="43"/>
      <c r="R555" s="43"/>
      <c r="S555" s="43"/>
      <c r="T555" s="79"/>
      <c r="AT555" s="25" t="s">
        <v>369</v>
      </c>
      <c r="AU555" s="25" t="s">
        <v>79</v>
      </c>
    </row>
    <row r="556" spans="2:65" s="12" customFormat="1" ht="13.5">
      <c r="B556" s="222"/>
      <c r="C556" s="223"/>
      <c r="D556" s="219" t="s">
        <v>371</v>
      </c>
      <c r="E556" s="224" t="s">
        <v>21</v>
      </c>
      <c r="F556" s="225" t="s">
        <v>4278</v>
      </c>
      <c r="G556" s="223"/>
      <c r="H556" s="226" t="s">
        <v>21</v>
      </c>
      <c r="I556" s="227"/>
      <c r="J556" s="223"/>
      <c r="K556" s="223"/>
      <c r="L556" s="228"/>
      <c r="M556" s="229"/>
      <c r="N556" s="230"/>
      <c r="O556" s="230"/>
      <c r="P556" s="230"/>
      <c r="Q556" s="230"/>
      <c r="R556" s="230"/>
      <c r="S556" s="230"/>
      <c r="T556" s="231"/>
      <c r="AT556" s="232" t="s">
        <v>371</v>
      </c>
      <c r="AU556" s="232" t="s">
        <v>79</v>
      </c>
      <c r="AV556" s="12" t="s">
        <v>77</v>
      </c>
      <c r="AW556" s="12" t="s">
        <v>33</v>
      </c>
      <c r="AX556" s="12" t="s">
        <v>70</v>
      </c>
      <c r="AY556" s="232" t="s">
        <v>361</v>
      </c>
    </row>
    <row r="557" spans="2:65" s="13" customFormat="1" ht="13.5">
      <c r="B557" s="233"/>
      <c r="C557" s="234"/>
      <c r="D557" s="235" t="s">
        <v>371</v>
      </c>
      <c r="E557" s="236" t="s">
        <v>21</v>
      </c>
      <c r="F557" s="237" t="s">
        <v>4297</v>
      </c>
      <c r="G557" s="234"/>
      <c r="H557" s="238">
        <v>10.395</v>
      </c>
      <c r="I557" s="239"/>
      <c r="J557" s="234"/>
      <c r="K557" s="234"/>
      <c r="L557" s="240"/>
      <c r="M557" s="241"/>
      <c r="N557" s="242"/>
      <c r="O557" s="242"/>
      <c r="P557" s="242"/>
      <c r="Q557" s="242"/>
      <c r="R557" s="242"/>
      <c r="S557" s="242"/>
      <c r="T557" s="243"/>
      <c r="AT557" s="244" t="s">
        <v>371</v>
      </c>
      <c r="AU557" s="244" t="s">
        <v>79</v>
      </c>
      <c r="AV557" s="13" t="s">
        <v>79</v>
      </c>
      <c r="AW557" s="13" t="s">
        <v>33</v>
      </c>
      <c r="AX557" s="13" t="s">
        <v>77</v>
      </c>
      <c r="AY557" s="244" t="s">
        <v>361</v>
      </c>
    </row>
    <row r="558" spans="2:65" s="1" customFormat="1" ht="22.5" customHeight="1">
      <c r="B558" s="42"/>
      <c r="C558" s="207" t="s">
        <v>1155</v>
      </c>
      <c r="D558" s="207" t="s">
        <v>363</v>
      </c>
      <c r="E558" s="208" t="s">
        <v>4298</v>
      </c>
      <c r="F558" s="209" t="s">
        <v>1765</v>
      </c>
      <c r="G558" s="210" t="s">
        <v>685</v>
      </c>
      <c r="H558" s="211">
        <v>3</v>
      </c>
      <c r="I558" s="212"/>
      <c r="J558" s="213">
        <f>ROUND(I558*H558,2)</f>
        <v>0</v>
      </c>
      <c r="K558" s="209" t="s">
        <v>21</v>
      </c>
      <c r="L558" s="62"/>
      <c r="M558" s="214" t="s">
        <v>21</v>
      </c>
      <c r="N558" s="215" t="s">
        <v>41</v>
      </c>
      <c r="O558" s="43"/>
      <c r="P558" s="216">
        <f>O558*H558</f>
        <v>0</v>
      </c>
      <c r="Q558" s="216">
        <v>4.3600000000000002E-3</v>
      </c>
      <c r="R558" s="216">
        <f>Q558*H558</f>
        <v>1.3080000000000001E-2</v>
      </c>
      <c r="S558" s="216">
        <v>0</v>
      </c>
      <c r="T558" s="217">
        <f>S558*H558</f>
        <v>0</v>
      </c>
      <c r="AR558" s="25" t="s">
        <v>464</v>
      </c>
      <c r="AT558" s="25" t="s">
        <v>363</v>
      </c>
      <c r="AU558" s="25" t="s">
        <v>79</v>
      </c>
      <c r="AY558" s="25" t="s">
        <v>361</v>
      </c>
      <c r="BE558" s="218">
        <f>IF(N558="základní",J558,0)</f>
        <v>0</v>
      </c>
      <c r="BF558" s="218">
        <f>IF(N558="snížená",J558,0)</f>
        <v>0</v>
      </c>
      <c r="BG558" s="218">
        <f>IF(N558="zákl. přenesená",J558,0)</f>
        <v>0</v>
      </c>
      <c r="BH558" s="218">
        <f>IF(N558="sníž. přenesená",J558,0)</f>
        <v>0</v>
      </c>
      <c r="BI558" s="218">
        <f>IF(N558="nulová",J558,0)</f>
        <v>0</v>
      </c>
      <c r="BJ558" s="25" t="s">
        <v>77</v>
      </c>
      <c r="BK558" s="218">
        <f>ROUND(I558*H558,2)</f>
        <v>0</v>
      </c>
      <c r="BL558" s="25" t="s">
        <v>464</v>
      </c>
      <c r="BM558" s="25" t="s">
        <v>4299</v>
      </c>
    </row>
    <row r="559" spans="2:65" s="1" customFormat="1" ht="13.5">
      <c r="B559" s="42"/>
      <c r="C559" s="64"/>
      <c r="D559" s="219" t="s">
        <v>369</v>
      </c>
      <c r="E559" s="64"/>
      <c r="F559" s="220" t="s">
        <v>1765</v>
      </c>
      <c r="G559" s="64"/>
      <c r="H559" s="64"/>
      <c r="I559" s="175"/>
      <c r="J559" s="64"/>
      <c r="K559" s="64"/>
      <c r="L559" s="62"/>
      <c r="M559" s="221"/>
      <c r="N559" s="43"/>
      <c r="O559" s="43"/>
      <c r="P559" s="43"/>
      <c r="Q559" s="43"/>
      <c r="R559" s="43"/>
      <c r="S559" s="43"/>
      <c r="T559" s="79"/>
      <c r="AT559" s="25" t="s">
        <v>369</v>
      </c>
      <c r="AU559" s="25" t="s">
        <v>79</v>
      </c>
    </row>
    <row r="560" spans="2:65" s="12" customFormat="1" ht="13.5">
      <c r="B560" s="222"/>
      <c r="C560" s="223"/>
      <c r="D560" s="219" t="s">
        <v>371</v>
      </c>
      <c r="E560" s="224" t="s">
        <v>21</v>
      </c>
      <c r="F560" s="225" t="s">
        <v>4278</v>
      </c>
      <c r="G560" s="223"/>
      <c r="H560" s="226" t="s">
        <v>21</v>
      </c>
      <c r="I560" s="227"/>
      <c r="J560" s="223"/>
      <c r="K560" s="223"/>
      <c r="L560" s="228"/>
      <c r="M560" s="229"/>
      <c r="N560" s="230"/>
      <c r="O560" s="230"/>
      <c r="P560" s="230"/>
      <c r="Q560" s="230"/>
      <c r="R560" s="230"/>
      <c r="S560" s="230"/>
      <c r="T560" s="231"/>
      <c r="AT560" s="232" t="s">
        <v>371</v>
      </c>
      <c r="AU560" s="232" t="s">
        <v>79</v>
      </c>
      <c r="AV560" s="12" t="s">
        <v>77</v>
      </c>
      <c r="AW560" s="12" t="s">
        <v>33</v>
      </c>
      <c r="AX560" s="12" t="s">
        <v>70</v>
      </c>
      <c r="AY560" s="232" t="s">
        <v>361</v>
      </c>
    </row>
    <row r="561" spans="2:65" s="13" customFormat="1" ht="13.5">
      <c r="B561" s="233"/>
      <c r="C561" s="234"/>
      <c r="D561" s="235" t="s">
        <v>371</v>
      </c>
      <c r="E561" s="236" t="s">
        <v>21</v>
      </c>
      <c r="F561" s="237" t="s">
        <v>4300</v>
      </c>
      <c r="G561" s="234"/>
      <c r="H561" s="238">
        <v>3</v>
      </c>
      <c r="I561" s="239"/>
      <c r="J561" s="234"/>
      <c r="K561" s="234"/>
      <c r="L561" s="240"/>
      <c r="M561" s="241"/>
      <c r="N561" s="242"/>
      <c r="O561" s="242"/>
      <c r="P561" s="242"/>
      <c r="Q561" s="242"/>
      <c r="R561" s="242"/>
      <c r="S561" s="242"/>
      <c r="T561" s="243"/>
      <c r="AT561" s="244" t="s">
        <v>371</v>
      </c>
      <c r="AU561" s="244" t="s">
        <v>79</v>
      </c>
      <c r="AV561" s="13" t="s">
        <v>79</v>
      </c>
      <c r="AW561" s="13" t="s">
        <v>33</v>
      </c>
      <c r="AX561" s="13" t="s">
        <v>77</v>
      </c>
      <c r="AY561" s="244" t="s">
        <v>361</v>
      </c>
    </row>
    <row r="562" spans="2:65" s="1" customFormat="1" ht="22.5" customHeight="1">
      <c r="B562" s="42"/>
      <c r="C562" s="207" t="s">
        <v>1164</v>
      </c>
      <c r="D562" s="207" t="s">
        <v>363</v>
      </c>
      <c r="E562" s="208" t="s">
        <v>1790</v>
      </c>
      <c r="F562" s="209" t="s">
        <v>1791</v>
      </c>
      <c r="G562" s="210" t="s">
        <v>1227</v>
      </c>
      <c r="H562" s="284"/>
      <c r="I562" s="212"/>
      <c r="J562" s="213">
        <f>ROUND(I562*H562,2)</f>
        <v>0</v>
      </c>
      <c r="K562" s="209" t="s">
        <v>367</v>
      </c>
      <c r="L562" s="62"/>
      <c r="M562" s="214" t="s">
        <v>21</v>
      </c>
      <c r="N562" s="215" t="s">
        <v>41</v>
      </c>
      <c r="O562" s="43"/>
      <c r="P562" s="216">
        <f>O562*H562</f>
        <v>0</v>
      </c>
      <c r="Q562" s="216">
        <v>0</v>
      </c>
      <c r="R562" s="216">
        <f>Q562*H562</f>
        <v>0</v>
      </c>
      <c r="S562" s="216">
        <v>0</v>
      </c>
      <c r="T562" s="217">
        <f>S562*H562</f>
        <v>0</v>
      </c>
      <c r="AR562" s="25" t="s">
        <v>464</v>
      </c>
      <c r="AT562" s="25" t="s">
        <v>363</v>
      </c>
      <c r="AU562" s="25" t="s">
        <v>79</v>
      </c>
      <c r="AY562" s="25" t="s">
        <v>361</v>
      </c>
      <c r="BE562" s="218">
        <f>IF(N562="základní",J562,0)</f>
        <v>0</v>
      </c>
      <c r="BF562" s="218">
        <f>IF(N562="snížená",J562,0)</f>
        <v>0</v>
      </c>
      <c r="BG562" s="218">
        <f>IF(N562="zákl. přenesená",J562,0)</f>
        <v>0</v>
      </c>
      <c r="BH562" s="218">
        <f>IF(N562="sníž. přenesená",J562,0)</f>
        <v>0</v>
      </c>
      <c r="BI562" s="218">
        <f>IF(N562="nulová",J562,0)</f>
        <v>0</v>
      </c>
      <c r="BJ562" s="25" t="s">
        <v>77</v>
      </c>
      <c r="BK562" s="218">
        <f>ROUND(I562*H562,2)</f>
        <v>0</v>
      </c>
      <c r="BL562" s="25" t="s">
        <v>464</v>
      </c>
      <c r="BM562" s="25" t="s">
        <v>4301</v>
      </c>
    </row>
    <row r="563" spans="2:65" s="1" customFormat="1" ht="27">
      <c r="B563" s="42"/>
      <c r="C563" s="64"/>
      <c r="D563" s="219" t="s">
        <v>369</v>
      </c>
      <c r="E563" s="64"/>
      <c r="F563" s="220" t="s">
        <v>1793</v>
      </c>
      <c r="G563" s="64"/>
      <c r="H563" s="64"/>
      <c r="I563" s="175"/>
      <c r="J563" s="64"/>
      <c r="K563" s="64"/>
      <c r="L563" s="62"/>
      <c r="M563" s="221"/>
      <c r="N563" s="43"/>
      <c r="O563" s="43"/>
      <c r="P563" s="43"/>
      <c r="Q563" s="43"/>
      <c r="R563" s="43"/>
      <c r="S563" s="43"/>
      <c r="T563" s="79"/>
      <c r="AT563" s="25" t="s">
        <v>369</v>
      </c>
      <c r="AU563" s="25" t="s">
        <v>79</v>
      </c>
    </row>
    <row r="564" spans="2:65" s="11" customFormat="1" ht="29.85" customHeight="1">
      <c r="B564" s="190"/>
      <c r="C564" s="191"/>
      <c r="D564" s="204" t="s">
        <v>69</v>
      </c>
      <c r="E564" s="205" t="s">
        <v>1794</v>
      </c>
      <c r="F564" s="205" t="s">
        <v>1795</v>
      </c>
      <c r="G564" s="191"/>
      <c r="H564" s="191"/>
      <c r="I564" s="194"/>
      <c r="J564" s="206">
        <f>BK564</f>
        <v>0</v>
      </c>
      <c r="K564" s="191"/>
      <c r="L564" s="196"/>
      <c r="M564" s="197"/>
      <c r="N564" s="198"/>
      <c r="O564" s="198"/>
      <c r="P564" s="199">
        <f>SUM(P565:P592)</f>
        <v>0</v>
      </c>
      <c r="Q564" s="198"/>
      <c r="R564" s="199">
        <f>SUM(R565:R592)</f>
        <v>5.9352150000000006E-2</v>
      </c>
      <c r="S564" s="198"/>
      <c r="T564" s="200">
        <f>SUM(T565:T592)</f>
        <v>0</v>
      </c>
      <c r="AR564" s="201" t="s">
        <v>79</v>
      </c>
      <c r="AT564" s="202" t="s">
        <v>69</v>
      </c>
      <c r="AU564" s="202" t="s">
        <v>77</v>
      </c>
      <c r="AY564" s="201" t="s">
        <v>361</v>
      </c>
      <c r="BK564" s="203">
        <f>SUM(BK565:BK592)</f>
        <v>0</v>
      </c>
    </row>
    <row r="565" spans="2:65" s="1" customFormat="1" ht="31.5" customHeight="1">
      <c r="B565" s="42"/>
      <c r="C565" s="207" t="s">
        <v>1171</v>
      </c>
      <c r="D565" s="207" t="s">
        <v>363</v>
      </c>
      <c r="E565" s="208" t="s">
        <v>1797</v>
      </c>
      <c r="F565" s="209" t="s">
        <v>1798</v>
      </c>
      <c r="G565" s="210" t="s">
        <v>459</v>
      </c>
      <c r="H565" s="211">
        <v>12.978999999999999</v>
      </c>
      <c r="I565" s="212"/>
      <c r="J565" s="213">
        <f>ROUND(I565*H565,2)</f>
        <v>0</v>
      </c>
      <c r="K565" s="209" t="s">
        <v>367</v>
      </c>
      <c r="L565" s="62"/>
      <c r="M565" s="214" t="s">
        <v>21</v>
      </c>
      <c r="N565" s="215" t="s">
        <v>41</v>
      </c>
      <c r="O565" s="43"/>
      <c r="P565" s="216">
        <f>O565*H565</f>
        <v>0</v>
      </c>
      <c r="Q565" s="216">
        <v>7.5000000000000002E-4</v>
      </c>
      <c r="R565" s="216">
        <f>Q565*H565</f>
        <v>9.7342499999999998E-3</v>
      </c>
      <c r="S565" s="216">
        <v>0</v>
      </c>
      <c r="T565" s="217">
        <f>S565*H565</f>
        <v>0</v>
      </c>
      <c r="AR565" s="25" t="s">
        <v>464</v>
      </c>
      <c r="AT565" s="25" t="s">
        <v>363</v>
      </c>
      <c r="AU565" s="25" t="s">
        <v>79</v>
      </c>
      <c r="AY565" s="25" t="s">
        <v>361</v>
      </c>
      <c r="BE565" s="218">
        <f>IF(N565="základní",J565,0)</f>
        <v>0</v>
      </c>
      <c r="BF565" s="218">
        <f>IF(N565="snížená",J565,0)</f>
        <v>0</v>
      </c>
      <c r="BG565" s="218">
        <f>IF(N565="zákl. přenesená",J565,0)</f>
        <v>0</v>
      </c>
      <c r="BH565" s="218">
        <f>IF(N565="sníž. přenesená",J565,0)</f>
        <v>0</v>
      </c>
      <c r="BI565" s="218">
        <f>IF(N565="nulová",J565,0)</f>
        <v>0</v>
      </c>
      <c r="BJ565" s="25" t="s">
        <v>77</v>
      </c>
      <c r="BK565" s="218">
        <f>ROUND(I565*H565,2)</f>
        <v>0</v>
      </c>
      <c r="BL565" s="25" t="s">
        <v>464</v>
      </c>
      <c r="BM565" s="25" t="s">
        <v>4302</v>
      </c>
    </row>
    <row r="566" spans="2:65" s="1" customFormat="1" ht="13.5">
      <c r="B566" s="42"/>
      <c r="C566" s="64"/>
      <c r="D566" s="219" t="s">
        <v>369</v>
      </c>
      <c r="E566" s="64"/>
      <c r="F566" s="220" t="s">
        <v>1800</v>
      </c>
      <c r="G566" s="64"/>
      <c r="H566" s="64"/>
      <c r="I566" s="175"/>
      <c r="J566" s="64"/>
      <c r="K566" s="64"/>
      <c r="L566" s="62"/>
      <c r="M566" s="221"/>
      <c r="N566" s="43"/>
      <c r="O566" s="43"/>
      <c r="P566" s="43"/>
      <c r="Q566" s="43"/>
      <c r="R566" s="43"/>
      <c r="S566" s="43"/>
      <c r="T566" s="79"/>
      <c r="AT566" s="25" t="s">
        <v>369</v>
      </c>
      <c r="AU566" s="25" t="s">
        <v>79</v>
      </c>
    </row>
    <row r="567" spans="2:65" s="12" customFormat="1" ht="27">
      <c r="B567" s="222"/>
      <c r="C567" s="223"/>
      <c r="D567" s="219" t="s">
        <v>371</v>
      </c>
      <c r="E567" s="224" t="s">
        <v>21</v>
      </c>
      <c r="F567" s="225" t="s">
        <v>4303</v>
      </c>
      <c r="G567" s="223"/>
      <c r="H567" s="226" t="s">
        <v>21</v>
      </c>
      <c r="I567" s="227"/>
      <c r="J567" s="223"/>
      <c r="K567" s="223"/>
      <c r="L567" s="228"/>
      <c r="M567" s="229"/>
      <c r="N567" s="230"/>
      <c r="O567" s="230"/>
      <c r="P567" s="230"/>
      <c r="Q567" s="230"/>
      <c r="R567" s="230"/>
      <c r="S567" s="230"/>
      <c r="T567" s="231"/>
      <c r="AT567" s="232" t="s">
        <v>371</v>
      </c>
      <c r="AU567" s="232" t="s">
        <v>79</v>
      </c>
      <c r="AV567" s="12" t="s">
        <v>77</v>
      </c>
      <c r="AW567" s="12" t="s">
        <v>33</v>
      </c>
      <c r="AX567" s="12" t="s">
        <v>70</v>
      </c>
      <c r="AY567" s="232" t="s">
        <v>361</v>
      </c>
    </row>
    <row r="568" spans="2:65" s="13" customFormat="1" ht="13.5">
      <c r="B568" s="233"/>
      <c r="C568" s="234"/>
      <c r="D568" s="219" t="s">
        <v>371</v>
      </c>
      <c r="E568" s="245" t="s">
        <v>21</v>
      </c>
      <c r="F568" s="246" t="s">
        <v>4304</v>
      </c>
      <c r="G568" s="234"/>
      <c r="H568" s="247">
        <v>12.978999999999999</v>
      </c>
      <c r="I568" s="239"/>
      <c r="J568" s="234"/>
      <c r="K568" s="234"/>
      <c r="L568" s="240"/>
      <c r="M568" s="241"/>
      <c r="N568" s="242"/>
      <c r="O568" s="242"/>
      <c r="P568" s="242"/>
      <c r="Q568" s="242"/>
      <c r="R568" s="242"/>
      <c r="S568" s="242"/>
      <c r="T568" s="243"/>
      <c r="AT568" s="244" t="s">
        <v>371</v>
      </c>
      <c r="AU568" s="244" t="s">
        <v>79</v>
      </c>
      <c r="AV568" s="13" t="s">
        <v>79</v>
      </c>
      <c r="AW568" s="13" t="s">
        <v>33</v>
      </c>
      <c r="AX568" s="13" t="s">
        <v>70</v>
      </c>
      <c r="AY568" s="244" t="s">
        <v>361</v>
      </c>
    </row>
    <row r="569" spans="2:65" s="14" customFormat="1" ht="13.5">
      <c r="B569" s="248"/>
      <c r="C569" s="249"/>
      <c r="D569" s="235" t="s">
        <v>371</v>
      </c>
      <c r="E569" s="250" t="s">
        <v>21</v>
      </c>
      <c r="F569" s="251" t="s">
        <v>392</v>
      </c>
      <c r="G569" s="249"/>
      <c r="H569" s="252">
        <v>12.978999999999999</v>
      </c>
      <c r="I569" s="253"/>
      <c r="J569" s="249"/>
      <c r="K569" s="249"/>
      <c r="L569" s="254"/>
      <c r="M569" s="255"/>
      <c r="N569" s="256"/>
      <c r="O569" s="256"/>
      <c r="P569" s="256"/>
      <c r="Q569" s="256"/>
      <c r="R569" s="256"/>
      <c r="S569" s="256"/>
      <c r="T569" s="257"/>
      <c r="AT569" s="258" t="s">
        <v>371</v>
      </c>
      <c r="AU569" s="258" t="s">
        <v>79</v>
      </c>
      <c r="AV569" s="14" t="s">
        <v>147</v>
      </c>
      <c r="AW569" s="14" t="s">
        <v>33</v>
      </c>
      <c r="AX569" s="14" t="s">
        <v>77</v>
      </c>
      <c r="AY569" s="258" t="s">
        <v>361</v>
      </c>
    </row>
    <row r="570" spans="2:65" s="1" customFormat="1" ht="22.5" customHeight="1">
      <c r="B570" s="42"/>
      <c r="C570" s="273" t="s">
        <v>1178</v>
      </c>
      <c r="D570" s="273" t="s">
        <v>952</v>
      </c>
      <c r="E570" s="274" t="s">
        <v>1804</v>
      </c>
      <c r="F570" s="275" t="s">
        <v>1805</v>
      </c>
      <c r="G570" s="276" t="s">
        <v>459</v>
      </c>
      <c r="H570" s="277">
        <v>14.276999999999999</v>
      </c>
      <c r="I570" s="278"/>
      <c r="J570" s="279">
        <f>ROUND(I570*H570,2)</f>
        <v>0</v>
      </c>
      <c r="K570" s="275" t="s">
        <v>367</v>
      </c>
      <c r="L570" s="280"/>
      <c r="M570" s="281" t="s">
        <v>21</v>
      </c>
      <c r="N570" s="282" t="s">
        <v>41</v>
      </c>
      <c r="O570" s="43"/>
      <c r="P570" s="216">
        <f>O570*H570</f>
        <v>0</v>
      </c>
      <c r="Q570" s="216">
        <v>2.7000000000000001E-3</v>
      </c>
      <c r="R570" s="216">
        <f>Q570*H570</f>
        <v>3.8547900000000003E-2</v>
      </c>
      <c r="S570" s="216">
        <v>0</v>
      </c>
      <c r="T570" s="217">
        <f>S570*H570</f>
        <v>0</v>
      </c>
      <c r="AR570" s="25" t="s">
        <v>580</v>
      </c>
      <c r="AT570" s="25" t="s">
        <v>952</v>
      </c>
      <c r="AU570" s="25" t="s">
        <v>79</v>
      </c>
      <c r="AY570" s="25" t="s">
        <v>361</v>
      </c>
      <c r="BE570" s="218">
        <f>IF(N570="základní",J570,0)</f>
        <v>0</v>
      </c>
      <c r="BF570" s="218">
        <f>IF(N570="snížená",J570,0)</f>
        <v>0</v>
      </c>
      <c r="BG570" s="218">
        <f>IF(N570="zákl. přenesená",J570,0)</f>
        <v>0</v>
      </c>
      <c r="BH570" s="218">
        <f>IF(N570="sníž. přenesená",J570,0)</f>
        <v>0</v>
      </c>
      <c r="BI570" s="218">
        <f>IF(N570="nulová",J570,0)</f>
        <v>0</v>
      </c>
      <c r="BJ570" s="25" t="s">
        <v>77</v>
      </c>
      <c r="BK570" s="218">
        <f>ROUND(I570*H570,2)</f>
        <v>0</v>
      </c>
      <c r="BL570" s="25" t="s">
        <v>464</v>
      </c>
      <c r="BM570" s="25" t="s">
        <v>4305</v>
      </c>
    </row>
    <row r="571" spans="2:65" s="1" customFormat="1" ht="13.5">
      <c r="B571" s="42"/>
      <c r="C571" s="64"/>
      <c r="D571" s="219" t="s">
        <v>369</v>
      </c>
      <c r="E571" s="64"/>
      <c r="F571" s="220" t="s">
        <v>1807</v>
      </c>
      <c r="G571" s="64"/>
      <c r="H571" s="64"/>
      <c r="I571" s="175"/>
      <c r="J571" s="64"/>
      <c r="K571" s="64"/>
      <c r="L571" s="62"/>
      <c r="M571" s="221"/>
      <c r="N571" s="43"/>
      <c r="O571" s="43"/>
      <c r="P571" s="43"/>
      <c r="Q571" s="43"/>
      <c r="R571" s="43"/>
      <c r="S571" s="43"/>
      <c r="T571" s="79"/>
      <c r="AT571" s="25" t="s">
        <v>369</v>
      </c>
      <c r="AU571" s="25" t="s">
        <v>79</v>
      </c>
    </row>
    <row r="572" spans="2:65" s="13" customFormat="1" ht="13.5">
      <c r="B572" s="233"/>
      <c r="C572" s="234"/>
      <c r="D572" s="235" t="s">
        <v>371</v>
      </c>
      <c r="E572" s="234"/>
      <c r="F572" s="237" t="s">
        <v>4306</v>
      </c>
      <c r="G572" s="234"/>
      <c r="H572" s="238">
        <v>14.276999999999999</v>
      </c>
      <c r="I572" s="239"/>
      <c r="J572" s="234"/>
      <c r="K572" s="234"/>
      <c r="L572" s="240"/>
      <c r="M572" s="241"/>
      <c r="N572" s="242"/>
      <c r="O572" s="242"/>
      <c r="P572" s="242"/>
      <c r="Q572" s="242"/>
      <c r="R572" s="242"/>
      <c r="S572" s="242"/>
      <c r="T572" s="243"/>
      <c r="AT572" s="244" t="s">
        <v>371</v>
      </c>
      <c r="AU572" s="244" t="s">
        <v>79</v>
      </c>
      <c r="AV572" s="13" t="s">
        <v>79</v>
      </c>
      <c r="AW572" s="13" t="s">
        <v>6</v>
      </c>
      <c r="AX572" s="13" t="s">
        <v>77</v>
      </c>
      <c r="AY572" s="244" t="s">
        <v>361</v>
      </c>
    </row>
    <row r="573" spans="2:65" s="1" customFormat="1" ht="31.5" customHeight="1">
      <c r="B573" s="42"/>
      <c r="C573" s="273" t="s">
        <v>1184</v>
      </c>
      <c r="D573" s="273" t="s">
        <v>952</v>
      </c>
      <c r="E573" s="274" t="s">
        <v>4307</v>
      </c>
      <c r="F573" s="275" t="s">
        <v>4308</v>
      </c>
      <c r="G573" s="276" t="s">
        <v>685</v>
      </c>
      <c r="H573" s="277">
        <v>22</v>
      </c>
      <c r="I573" s="278"/>
      <c r="J573" s="279">
        <f>ROUND(I573*H573,2)</f>
        <v>0</v>
      </c>
      <c r="K573" s="275" t="s">
        <v>21</v>
      </c>
      <c r="L573" s="280"/>
      <c r="M573" s="281" t="s">
        <v>21</v>
      </c>
      <c r="N573" s="282" t="s">
        <v>41</v>
      </c>
      <c r="O573" s="43"/>
      <c r="P573" s="216">
        <f>O573*H573</f>
        <v>0</v>
      </c>
      <c r="Q573" s="216">
        <v>0</v>
      </c>
      <c r="R573" s="216">
        <f>Q573*H573</f>
        <v>0</v>
      </c>
      <c r="S573" s="216">
        <v>0</v>
      </c>
      <c r="T573" s="217">
        <f>S573*H573</f>
        <v>0</v>
      </c>
      <c r="AR573" s="25" t="s">
        <v>580</v>
      </c>
      <c r="AT573" s="25" t="s">
        <v>952</v>
      </c>
      <c r="AU573" s="25" t="s">
        <v>79</v>
      </c>
      <c r="AY573" s="25" t="s">
        <v>361</v>
      </c>
      <c r="BE573" s="218">
        <f>IF(N573="základní",J573,0)</f>
        <v>0</v>
      </c>
      <c r="BF573" s="218">
        <f>IF(N573="snížená",J573,0)</f>
        <v>0</v>
      </c>
      <c r="BG573" s="218">
        <f>IF(N573="zákl. přenesená",J573,0)</f>
        <v>0</v>
      </c>
      <c r="BH573" s="218">
        <f>IF(N573="sníž. přenesená",J573,0)</f>
        <v>0</v>
      </c>
      <c r="BI573" s="218">
        <f>IF(N573="nulová",J573,0)</f>
        <v>0</v>
      </c>
      <c r="BJ573" s="25" t="s">
        <v>77</v>
      </c>
      <c r="BK573" s="218">
        <f>ROUND(I573*H573,2)</f>
        <v>0</v>
      </c>
      <c r="BL573" s="25" t="s">
        <v>464</v>
      </c>
      <c r="BM573" s="25" t="s">
        <v>4309</v>
      </c>
    </row>
    <row r="574" spans="2:65" s="1" customFormat="1" ht="13.5">
      <c r="B574" s="42"/>
      <c r="C574" s="64"/>
      <c r="D574" s="219" t="s">
        <v>369</v>
      </c>
      <c r="E574" s="64"/>
      <c r="F574" s="220" t="s">
        <v>4310</v>
      </c>
      <c r="G574" s="64"/>
      <c r="H574" s="64"/>
      <c r="I574" s="175"/>
      <c r="J574" s="64"/>
      <c r="K574" s="64"/>
      <c r="L574" s="62"/>
      <c r="M574" s="221"/>
      <c r="N574" s="43"/>
      <c r="O574" s="43"/>
      <c r="P574" s="43"/>
      <c r="Q574" s="43"/>
      <c r="R574" s="43"/>
      <c r="S574" s="43"/>
      <c r="T574" s="79"/>
      <c r="AT574" s="25" t="s">
        <v>369</v>
      </c>
      <c r="AU574" s="25" t="s">
        <v>79</v>
      </c>
    </row>
    <row r="575" spans="2:65" s="12" customFormat="1" ht="13.5">
      <c r="B575" s="222"/>
      <c r="C575" s="223"/>
      <c r="D575" s="219" t="s">
        <v>371</v>
      </c>
      <c r="E575" s="224" t="s">
        <v>21</v>
      </c>
      <c r="F575" s="225" t="s">
        <v>4311</v>
      </c>
      <c r="G575" s="223"/>
      <c r="H575" s="226" t="s">
        <v>21</v>
      </c>
      <c r="I575" s="227"/>
      <c r="J575" s="223"/>
      <c r="K575" s="223"/>
      <c r="L575" s="228"/>
      <c r="M575" s="229"/>
      <c r="N575" s="230"/>
      <c r="O575" s="230"/>
      <c r="P575" s="230"/>
      <c r="Q575" s="230"/>
      <c r="R575" s="230"/>
      <c r="S575" s="230"/>
      <c r="T575" s="231"/>
      <c r="AT575" s="232" t="s">
        <v>371</v>
      </c>
      <c r="AU575" s="232" t="s">
        <v>79</v>
      </c>
      <c r="AV575" s="12" t="s">
        <v>77</v>
      </c>
      <c r="AW575" s="12" t="s">
        <v>33</v>
      </c>
      <c r="AX575" s="12" t="s">
        <v>70</v>
      </c>
      <c r="AY575" s="232" t="s">
        <v>361</v>
      </c>
    </row>
    <row r="576" spans="2:65" s="13" customFormat="1" ht="13.5">
      <c r="B576" s="233"/>
      <c r="C576" s="234"/>
      <c r="D576" s="235" t="s">
        <v>371</v>
      </c>
      <c r="E576" s="236" t="s">
        <v>21</v>
      </c>
      <c r="F576" s="237" t="s">
        <v>4312</v>
      </c>
      <c r="G576" s="234"/>
      <c r="H576" s="238">
        <v>22</v>
      </c>
      <c r="I576" s="239"/>
      <c r="J576" s="234"/>
      <c r="K576" s="234"/>
      <c r="L576" s="240"/>
      <c r="M576" s="241"/>
      <c r="N576" s="242"/>
      <c r="O576" s="242"/>
      <c r="P576" s="242"/>
      <c r="Q576" s="242"/>
      <c r="R576" s="242"/>
      <c r="S576" s="242"/>
      <c r="T576" s="243"/>
      <c r="AT576" s="244" t="s">
        <v>371</v>
      </c>
      <c r="AU576" s="244" t="s">
        <v>79</v>
      </c>
      <c r="AV576" s="13" t="s">
        <v>79</v>
      </c>
      <c r="AW576" s="13" t="s">
        <v>33</v>
      </c>
      <c r="AX576" s="13" t="s">
        <v>77</v>
      </c>
      <c r="AY576" s="244" t="s">
        <v>361</v>
      </c>
    </row>
    <row r="577" spans="2:65" s="1" customFormat="1" ht="22.5" customHeight="1">
      <c r="B577" s="42"/>
      <c r="C577" s="273" t="s">
        <v>1187</v>
      </c>
      <c r="D577" s="273" t="s">
        <v>952</v>
      </c>
      <c r="E577" s="274" t="s">
        <v>4313</v>
      </c>
      <c r="F577" s="275" t="s">
        <v>4314</v>
      </c>
      <c r="G577" s="276" t="s">
        <v>685</v>
      </c>
      <c r="H577" s="277">
        <v>12.5</v>
      </c>
      <c r="I577" s="278"/>
      <c r="J577" s="279">
        <f>ROUND(I577*H577,2)</f>
        <v>0</v>
      </c>
      <c r="K577" s="275" t="s">
        <v>21</v>
      </c>
      <c r="L577" s="280"/>
      <c r="M577" s="281" t="s">
        <v>21</v>
      </c>
      <c r="N577" s="282" t="s">
        <v>41</v>
      </c>
      <c r="O577" s="43"/>
      <c r="P577" s="216">
        <f>O577*H577</f>
        <v>0</v>
      </c>
      <c r="Q577" s="216">
        <v>0</v>
      </c>
      <c r="R577" s="216">
        <f>Q577*H577</f>
        <v>0</v>
      </c>
      <c r="S577" s="216">
        <v>0</v>
      </c>
      <c r="T577" s="217">
        <f>S577*H577</f>
        <v>0</v>
      </c>
      <c r="AR577" s="25" t="s">
        <v>580</v>
      </c>
      <c r="AT577" s="25" t="s">
        <v>952</v>
      </c>
      <c r="AU577" s="25" t="s">
        <v>79</v>
      </c>
      <c r="AY577" s="25" t="s">
        <v>361</v>
      </c>
      <c r="BE577" s="218">
        <f>IF(N577="základní",J577,0)</f>
        <v>0</v>
      </c>
      <c r="BF577" s="218">
        <f>IF(N577="snížená",J577,0)</f>
        <v>0</v>
      </c>
      <c r="BG577" s="218">
        <f>IF(N577="zákl. přenesená",J577,0)</f>
        <v>0</v>
      </c>
      <c r="BH577" s="218">
        <f>IF(N577="sníž. přenesená",J577,0)</f>
        <v>0</v>
      </c>
      <c r="BI577" s="218">
        <f>IF(N577="nulová",J577,0)</f>
        <v>0</v>
      </c>
      <c r="BJ577" s="25" t="s">
        <v>77</v>
      </c>
      <c r="BK577" s="218">
        <f>ROUND(I577*H577,2)</f>
        <v>0</v>
      </c>
      <c r="BL577" s="25" t="s">
        <v>464</v>
      </c>
      <c r="BM577" s="25" t="s">
        <v>4315</v>
      </c>
    </row>
    <row r="578" spans="2:65" s="1" customFormat="1" ht="13.5">
      <c r="B578" s="42"/>
      <c r="C578" s="64"/>
      <c r="D578" s="219" t="s">
        <v>369</v>
      </c>
      <c r="E578" s="64"/>
      <c r="F578" s="220" t="s">
        <v>4314</v>
      </c>
      <c r="G578" s="64"/>
      <c r="H578" s="64"/>
      <c r="I578" s="175"/>
      <c r="J578" s="64"/>
      <c r="K578" s="64"/>
      <c r="L578" s="62"/>
      <c r="M578" s="221"/>
      <c r="N578" s="43"/>
      <c r="O578" s="43"/>
      <c r="P578" s="43"/>
      <c r="Q578" s="43"/>
      <c r="R578" s="43"/>
      <c r="S578" s="43"/>
      <c r="T578" s="79"/>
      <c r="AT578" s="25" t="s">
        <v>369</v>
      </c>
      <c r="AU578" s="25" t="s">
        <v>79</v>
      </c>
    </row>
    <row r="579" spans="2:65" s="12" customFormat="1" ht="13.5">
      <c r="B579" s="222"/>
      <c r="C579" s="223"/>
      <c r="D579" s="219" t="s">
        <v>371</v>
      </c>
      <c r="E579" s="224" t="s">
        <v>21</v>
      </c>
      <c r="F579" s="225" t="s">
        <v>4311</v>
      </c>
      <c r="G579" s="223"/>
      <c r="H579" s="226" t="s">
        <v>21</v>
      </c>
      <c r="I579" s="227"/>
      <c r="J579" s="223"/>
      <c r="K579" s="223"/>
      <c r="L579" s="228"/>
      <c r="M579" s="229"/>
      <c r="N579" s="230"/>
      <c r="O579" s="230"/>
      <c r="P579" s="230"/>
      <c r="Q579" s="230"/>
      <c r="R579" s="230"/>
      <c r="S579" s="230"/>
      <c r="T579" s="231"/>
      <c r="AT579" s="232" t="s">
        <v>371</v>
      </c>
      <c r="AU579" s="232" t="s">
        <v>79</v>
      </c>
      <c r="AV579" s="12" t="s">
        <v>77</v>
      </c>
      <c r="AW579" s="12" t="s">
        <v>33</v>
      </c>
      <c r="AX579" s="12" t="s">
        <v>70</v>
      </c>
      <c r="AY579" s="232" t="s">
        <v>361</v>
      </c>
    </row>
    <row r="580" spans="2:65" s="13" customFormat="1" ht="13.5">
      <c r="B580" s="233"/>
      <c r="C580" s="234"/>
      <c r="D580" s="235" t="s">
        <v>371</v>
      </c>
      <c r="E580" s="236" t="s">
        <v>21</v>
      </c>
      <c r="F580" s="237" t="s">
        <v>4316</v>
      </c>
      <c r="G580" s="234"/>
      <c r="H580" s="238">
        <v>12.5</v>
      </c>
      <c r="I580" s="239"/>
      <c r="J580" s="234"/>
      <c r="K580" s="234"/>
      <c r="L580" s="240"/>
      <c r="M580" s="241"/>
      <c r="N580" s="242"/>
      <c r="O580" s="242"/>
      <c r="P580" s="242"/>
      <c r="Q580" s="242"/>
      <c r="R580" s="242"/>
      <c r="S580" s="242"/>
      <c r="T580" s="243"/>
      <c r="AT580" s="244" t="s">
        <v>371</v>
      </c>
      <c r="AU580" s="244" t="s">
        <v>79</v>
      </c>
      <c r="AV580" s="13" t="s">
        <v>79</v>
      </c>
      <c r="AW580" s="13" t="s">
        <v>33</v>
      </c>
      <c r="AX580" s="13" t="s">
        <v>77</v>
      </c>
      <c r="AY580" s="244" t="s">
        <v>361</v>
      </c>
    </row>
    <row r="581" spans="2:65" s="1" customFormat="1" ht="22.5" customHeight="1">
      <c r="B581" s="42"/>
      <c r="C581" s="273" t="s">
        <v>1193</v>
      </c>
      <c r="D581" s="273" t="s">
        <v>952</v>
      </c>
      <c r="E581" s="274" t="s">
        <v>1820</v>
      </c>
      <c r="F581" s="275" t="s">
        <v>4317</v>
      </c>
      <c r="G581" s="276" t="s">
        <v>685</v>
      </c>
      <c r="H581" s="277">
        <v>3</v>
      </c>
      <c r="I581" s="278"/>
      <c r="J581" s="279">
        <f>ROUND(I581*H581,2)</f>
        <v>0</v>
      </c>
      <c r="K581" s="275" t="s">
        <v>21</v>
      </c>
      <c r="L581" s="280"/>
      <c r="M581" s="281" t="s">
        <v>21</v>
      </c>
      <c r="N581" s="282" t="s">
        <v>41</v>
      </c>
      <c r="O581" s="43"/>
      <c r="P581" s="216">
        <f>O581*H581</f>
        <v>0</v>
      </c>
      <c r="Q581" s="216">
        <v>0</v>
      </c>
      <c r="R581" s="216">
        <f>Q581*H581</f>
        <v>0</v>
      </c>
      <c r="S581" s="216">
        <v>0</v>
      </c>
      <c r="T581" s="217">
        <f>S581*H581</f>
        <v>0</v>
      </c>
      <c r="AR581" s="25" t="s">
        <v>580</v>
      </c>
      <c r="AT581" s="25" t="s">
        <v>952</v>
      </c>
      <c r="AU581" s="25" t="s">
        <v>79</v>
      </c>
      <c r="AY581" s="25" t="s">
        <v>361</v>
      </c>
      <c r="BE581" s="218">
        <f>IF(N581="základní",J581,0)</f>
        <v>0</v>
      </c>
      <c r="BF581" s="218">
        <f>IF(N581="snížená",J581,0)</f>
        <v>0</v>
      </c>
      <c r="BG581" s="218">
        <f>IF(N581="zákl. přenesená",J581,0)</f>
        <v>0</v>
      </c>
      <c r="BH581" s="218">
        <f>IF(N581="sníž. přenesená",J581,0)</f>
        <v>0</v>
      </c>
      <c r="BI581" s="218">
        <f>IF(N581="nulová",J581,0)</f>
        <v>0</v>
      </c>
      <c r="BJ581" s="25" t="s">
        <v>77</v>
      </c>
      <c r="BK581" s="218">
        <f>ROUND(I581*H581,2)</f>
        <v>0</v>
      </c>
      <c r="BL581" s="25" t="s">
        <v>464</v>
      </c>
      <c r="BM581" s="25" t="s">
        <v>4318</v>
      </c>
    </row>
    <row r="582" spans="2:65" s="1" customFormat="1" ht="13.5">
      <c r="B582" s="42"/>
      <c r="C582" s="64"/>
      <c r="D582" s="219" t="s">
        <v>369</v>
      </c>
      <c r="E582" s="64"/>
      <c r="F582" s="220" t="s">
        <v>4317</v>
      </c>
      <c r="G582" s="64"/>
      <c r="H582" s="64"/>
      <c r="I582" s="175"/>
      <c r="J582" s="64"/>
      <c r="K582" s="64"/>
      <c r="L582" s="62"/>
      <c r="M582" s="221"/>
      <c r="N582" s="43"/>
      <c r="O582" s="43"/>
      <c r="P582" s="43"/>
      <c r="Q582" s="43"/>
      <c r="R582" s="43"/>
      <c r="S582" s="43"/>
      <c r="T582" s="79"/>
      <c r="AT582" s="25" t="s">
        <v>369</v>
      </c>
      <c r="AU582" s="25" t="s">
        <v>79</v>
      </c>
    </row>
    <row r="583" spans="2:65" s="12" customFormat="1" ht="13.5">
      <c r="B583" s="222"/>
      <c r="C583" s="223"/>
      <c r="D583" s="219" t="s">
        <v>371</v>
      </c>
      <c r="E583" s="224" t="s">
        <v>21</v>
      </c>
      <c r="F583" s="225" t="s">
        <v>4311</v>
      </c>
      <c r="G583" s="223"/>
      <c r="H583" s="226" t="s">
        <v>21</v>
      </c>
      <c r="I583" s="227"/>
      <c r="J583" s="223"/>
      <c r="K583" s="223"/>
      <c r="L583" s="228"/>
      <c r="M583" s="229"/>
      <c r="N583" s="230"/>
      <c r="O583" s="230"/>
      <c r="P583" s="230"/>
      <c r="Q583" s="230"/>
      <c r="R583" s="230"/>
      <c r="S583" s="230"/>
      <c r="T583" s="231"/>
      <c r="AT583" s="232" t="s">
        <v>371</v>
      </c>
      <c r="AU583" s="232" t="s">
        <v>79</v>
      </c>
      <c r="AV583" s="12" t="s">
        <v>77</v>
      </c>
      <c r="AW583" s="12" t="s">
        <v>33</v>
      </c>
      <c r="AX583" s="12" t="s">
        <v>70</v>
      </c>
      <c r="AY583" s="232" t="s">
        <v>361</v>
      </c>
    </row>
    <row r="584" spans="2:65" s="13" customFormat="1" ht="13.5">
      <c r="B584" s="233"/>
      <c r="C584" s="234"/>
      <c r="D584" s="235" t="s">
        <v>371</v>
      </c>
      <c r="E584" s="236" t="s">
        <v>21</v>
      </c>
      <c r="F584" s="237" t="s">
        <v>4319</v>
      </c>
      <c r="G584" s="234"/>
      <c r="H584" s="238">
        <v>3</v>
      </c>
      <c r="I584" s="239"/>
      <c r="J584" s="234"/>
      <c r="K584" s="234"/>
      <c r="L584" s="240"/>
      <c r="M584" s="241"/>
      <c r="N584" s="242"/>
      <c r="O584" s="242"/>
      <c r="P584" s="242"/>
      <c r="Q584" s="242"/>
      <c r="R584" s="242"/>
      <c r="S584" s="242"/>
      <c r="T584" s="243"/>
      <c r="AT584" s="244" t="s">
        <v>371</v>
      </c>
      <c r="AU584" s="244" t="s">
        <v>79</v>
      </c>
      <c r="AV584" s="13" t="s">
        <v>79</v>
      </c>
      <c r="AW584" s="13" t="s">
        <v>33</v>
      </c>
      <c r="AX584" s="13" t="s">
        <v>77</v>
      </c>
      <c r="AY584" s="244" t="s">
        <v>361</v>
      </c>
    </row>
    <row r="585" spans="2:65" s="1" customFormat="1" ht="31.5" customHeight="1">
      <c r="B585" s="42"/>
      <c r="C585" s="207" t="s">
        <v>1199</v>
      </c>
      <c r="D585" s="207" t="s">
        <v>363</v>
      </c>
      <c r="E585" s="208" t="s">
        <v>1825</v>
      </c>
      <c r="F585" s="209" t="s">
        <v>1826</v>
      </c>
      <c r="G585" s="210" t="s">
        <v>459</v>
      </c>
      <c r="H585" s="211">
        <v>67.5</v>
      </c>
      <c r="I585" s="212"/>
      <c r="J585" s="213">
        <f>ROUND(I585*H585,2)</f>
        <v>0</v>
      </c>
      <c r="K585" s="209" t="s">
        <v>367</v>
      </c>
      <c r="L585" s="62"/>
      <c r="M585" s="214" t="s">
        <v>21</v>
      </c>
      <c r="N585" s="215" t="s">
        <v>41</v>
      </c>
      <c r="O585" s="43"/>
      <c r="P585" s="216">
        <f>O585*H585</f>
        <v>0</v>
      </c>
      <c r="Q585" s="216">
        <v>1.0000000000000001E-5</v>
      </c>
      <c r="R585" s="216">
        <f>Q585*H585</f>
        <v>6.7500000000000004E-4</v>
      </c>
      <c r="S585" s="216">
        <v>0</v>
      </c>
      <c r="T585" s="217">
        <f>S585*H585</f>
        <v>0</v>
      </c>
      <c r="AR585" s="25" t="s">
        <v>464</v>
      </c>
      <c r="AT585" s="25" t="s">
        <v>363</v>
      </c>
      <c r="AU585" s="25" t="s">
        <v>79</v>
      </c>
      <c r="AY585" s="25" t="s">
        <v>361</v>
      </c>
      <c r="BE585" s="218">
        <f>IF(N585="základní",J585,0)</f>
        <v>0</v>
      </c>
      <c r="BF585" s="218">
        <f>IF(N585="snížená",J585,0)</f>
        <v>0</v>
      </c>
      <c r="BG585" s="218">
        <f>IF(N585="zákl. přenesená",J585,0)</f>
        <v>0</v>
      </c>
      <c r="BH585" s="218">
        <f>IF(N585="sníž. přenesená",J585,0)</f>
        <v>0</v>
      </c>
      <c r="BI585" s="218">
        <f>IF(N585="nulová",J585,0)</f>
        <v>0</v>
      </c>
      <c r="BJ585" s="25" t="s">
        <v>77</v>
      </c>
      <c r="BK585" s="218">
        <f>ROUND(I585*H585,2)</f>
        <v>0</v>
      </c>
      <c r="BL585" s="25" t="s">
        <v>464</v>
      </c>
      <c r="BM585" s="25" t="s">
        <v>4320</v>
      </c>
    </row>
    <row r="586" spans="2:65" s="1" customFormat="1" ht="27">
      <c r="B586" s="42"/>
      <c r="C586" s="64"/>
      <c r="D586" s="219" t="s">
        <v>369</v>
      </c>
      <c r="E586" s="64"/>
      <c r="F586" s="220" t="s">
        <v>1828</v>
      </c>
      <c r="G586" s="64"/>
      <c r="H586" s="64"/>
      <c r="I586" s="175"/>
      <c r="J586" s="64"/>
      <c r="K586" s="64"/>
      <c r="L586" s="62"/>
      <c r="M586" s="221"/>
      <c r="N586" s="43"/>
      <c r="O586" s="43"/>
      <c r="P586" s="43"/>
      <c r="Q586" s="43"/>
      <c r="R586" s="43"/>
      <c r="S586" s="43"/>
      <c r="T586" s="79"/>
      <c r="AT586" s="25" t="s">
        <v>369</v>
      </c>
      <c r="AU586" s="25" t="s">
        <v>79</v>
      </c>
    </row>
    <row r="587" spans="2:65" s="13" customFormat="1" ht="13.5">
      <c r="B587" s="233"/>
      <c r="C587" s="234"/>
      <c r="D587" s="235" t="s">
        <v>371</v>
      </c>
      <c r="E587" s="236" t="s">
        <v>21</v>
      </c>
      <c r="F587" s="237" t="s">
        <v>4019</v>
      </c>
      <c r="G587" s="234"/>
      <c r="H587" s="238">
        <v>67.5</v>
      </c>
      <c r="I587" s="239"/>
      <c r="J587" s="234"/>
      <c r="K587" s="234"/>
      <c r="L587" s="240"/>
      <c r="M587" s="241"/>
      <c r="N587" s="242"/>
      <c r="O587" s="242"/>
      <c r="P587" s="242"/>
      <c r="Q587" s="242"/>
      <c r="R587" s="242"/>
      <c r="S587" s="242"/>
      <c r="T587" s="243"/>
      <c r="AT587" s="244" t="s">
        <v>371</v>
      </c>
      <c r="AU587" s="244" t="s">
        <v>79</v>
      </c>
      <c r="AV587" s="13" t="s">
        <v>79</v>
      </c>
      <c r="AW587" s="13" t="s">
        <v>33</v>
      </c>
      <c r="AX587" s="13" t="s">
        <v>77</v>
      </c>
      <c r="AY587" s="244" t="s">
        <v>361</v>
      </c>
    </row>
    <row r="588" spans="2:65" s="1" customFormat="1" ht="22.5" customHeight="1">
      <c r="B588" s="42"/>
      <c r="C588" s="273" t="s">
        <v>1204</v>
      </c>
      <c r="D588" s="273" t="s">
        <v>952</v>
      </c>
      <c r="E588" s="274" t="s">
        <v>1830</v>
      </c>
      <c r="F588" s="275" t="s">
        <v>1831</v>
      </c>
      <c r="G588" s="276" t="s">
        <v>459</v>
      </c>
      <c r="H588" s="277">
        <v>74.25</v>
      </c>
      <c r="I588" s="278"/>
      <c r="J588" s="279">
        <f>ROUND(I588*H588,2)</f>
        <v>0</v>
      </c>
      <c r="K588" s="275" t="s">
        <v>367</v>
      </c>
      <c r="L588" s="280"/>
      <c r="M588" s="281" t="s">
        <v>21</v>
      </c>
      <c r="N588" s="282" t="s">
        <v>41</v>
      </c>
      <c r="O588" s="43"/>
      <c r="P588" s="216">
        <f>O588*H588</f>
        <v>0</v>
      </c>
      <c r="Q588" s="216">
        <v>1.3999999999999999E-4</v>
      </c>
      <c r="R588" s="216">
        <f>Q588*H588</f>
        <v>1.0395E-2</v>
      </c>
      <c r="S588" s="216">
        <v>0</v>
      </c>
      <c r="T588" s="217">
        <f>S588*H588</f>
        <v>0</v>
      </c>
      <c r="AR588" s="25" t="s">
        <v>580</v>
      </c>
      <c r="AT588" s="25" t="s">
        <v>952</v>
      </c>
      <c r="AU588" s="25" t="s">
        <v>79</v>
      </c>
      <c r="AY588" s="25" t="s">
        <v>361</v>
      </c>
      <c r="BE588" s="218">
        <f>IF(N588="základní",J588,0)</f>
        <v>0</v>
      </c>
      <c r="BF588" s="218">
        <f>IF(N588="snížená",J588,0)</f>
        <v>0</v>
      </c>
      <c r="BG588" s="218">
        <f>IF(N588="zákl. přenesená",J588,0)</f>
        <v>0</v>
      </c>
      <c r="BH588" s="218">
        <f>IF(N588="sníž. přenesená",J588,0)</f>
        <v>0</v>
      </c>
      <c r="BI588" s="218">
        <f>IF(N588="nulová",J588,0)</f>
        <v>0</v>
      </c>
      <c r="BJ588" s="25" t="s">
        <v>77</v>
      </c>
      <c r="BK588" s="218">
        <f>ROUND(I588*H588,2)</f>
        <v>0</v>
      </c>
      <c r="BL588" s="25" t="s">
        <v>464</v>
      </c>
      <c r="BM588" s="25" t="s">
        <v>4321</v>
      </c>
    </row>
    <row r="589" spans="2:65" s="1" customFormat="1" ht="13.5">
      <c r="B589" s="42"/>
      <c r="C589" s="64"/>
      <c r="D589" s="219" t="s">
        <v>369</v>
      </c>
      <c r="E589" s="64"/>
      <c r="F589" s="220" t="s">
        <v>1833</v>
      </c>
      <c r="G589" s="64"/>
      <c r="H589" s="64"/>
      <c r="I589" s="175"/>
      <c r="J589" s="64"/>
      <c r="K589" s="64"/>
      <c r="L589" s="62"/>
      <c r="M589" s="221"/>
      <c r="N589" s="43"/>
      <c r="O589" s="43"/>
      <c r="P589" s="43"/>
      <c r="Q589" s="43"/>
      <c r="R589" s="43"/>
      <c r="S589" s="43"/>
      <c r="T589" s="79"/>
      <c r="AT589" s="25" t="s">
        <v>369</v>
      </c>
      <c r="AU589" s="25" t="s">
        <v>79</v>
      </c>
    </row>
    <row r="590" spans="2:65" s="13" customFormat="1" ht="13.5">
      <c r="B590" s="233"/>
      <c r="C590" s="234"/>
      <c r="D590" s="235" t="s">
        <v>371</v>
      </c>
      <c r="E590" s="234"/>
      <c r="F590" s="237" t="s">
        <v>4322</v>
      </c>
      <c r="G590" s="234"/>
      <c r="H590" s="238">
        <v>74.25</v>
      </c>
      <c r="I590" s="239"/>
      <c r="J590" s="234"/>
      <c r="K590" s="234"/>
      <c r="L590" s="240"/>
      <c r="M590" s="241"/>
      <c r="N590" s="242"/>
      <c r="O590" s="242"/>
      <c r="P590" s="242"/>
      <c r="Q590" s="242"/>
      <c r="R590" s="242"/>
      <c r="S590" s="242"/>
      <c r="T590" s="243"/>
      <c r="AT590" s="244" t="s">
        <v>371</v>
      </c>
      <c r="AU590" s="244" t="s">
        <v>79</v>
      </c>
      <c r="AV590" s="13" t="s">
        <v>79</v>
      </c>
      <c r="AW590" s="13" t="s">
        <v>6</v>
      </c>
      <c r="AX590" s="13" t="s">
        <v>77</v>
      </c>
      <c r="AY590" s="244" t="s">
        <v>361</v>
      </c>
    </row>
    <row r="591" spans="2:65" s="1" customFormat="1" ht="22.5" customHeight="1">
      <c r="B591" s="42"/>
      <c r="C591" s="207" t="s">
        <v>1210</v>
      </c>
      <c r="D591" s="207" t="s">
        <v>363</v>
      </c>
      <c r="E591" s="208" t="s">
        <v>1835</v>
      </c>
      <c r="F591" s="209" t="s">
        <v>1836</v>
      </c>
      <c r="G591" s="210" t="s">
        <v>1227</v>
      </c>
      <c r="H591" s="284"/>
      <c r="I591" s="212"/>
      <c r="J591" s="213">
        <f>ROUND(I591*H591,2)</f>
        <v>0</v>
      </c>
      <c r="K591" s="209" t="s">
        <v>367</v>
      </c>
      <c r="L591" s="62"/>
      <c r="M591" s="214" t="s">
        <v>21</v>
      </c>
      <c r="N591" s="215" t="s">
        <v>41</v>
      </c>
      <c r="O591" s="43"/>
      <c r="P591" s="216">
        <f>O591*H591</f>
        <v>0</v>
      </c>
      <c r="Q591" s="216">
        <v>0</v>
      </c>
      <c r="R591" s="216">
        <f>Q591*H591</f>
        <v>0</v>
      </c>
      <c r="S591" s="216">
        <v>0</v>
      </c>
      <c r="T591" s="217">
        <f>S591*H591</f>
        <v>0</v>
      </c>
      <c r="AR591" s="25" t="s">
        <v>464</v>
      </c>
      <c r="AT591" s="25" t="s">
        <v>363</v>
      </c>
      <c r="AU591" s="25" t="s">
        <v>79</v>
      </c>
      <c r="AY591" s="25" t="s">
        <v>361</v>
      </c>
      <c r="BE591" s="218">
        <f>IF(N591="základní",J591,0)</f>
        <v>0</v>
      </c>
      <c r="BF591" s="218">
        <f>IF(N591="snížená",J591,0)</f>
        <v>0</v>
      </c>
      <c r="BG591" s="218">
        <f>IF(N591="zákl. přenesená",J591,0)</f>
        <v>0</v>
      </c>
      <c r="BH591" s="218">
        <f>IF(N591="sníž. přenesená",J591,0)</f>
        <v>0</v>
      </c>
      <c r="BI591" s="218">
        <f>IF(N591="nulová",J591,0)</f>
        <v>0</v>
      </c>
      <c r="BJ591" s="25" t="s">
        <v>77</v>
      </c>
      <c r="BK591" s="218">
        <f>ROUND(I591*H591,2)</f>
        <v>0</v>
      </c>
      <c r="BL591" s="25" t="s">
        <v>464</v>
      </c>
      <c r="BM591" s="25" t="s">
        <v>4323</v>
      </c>
    </row>
    <row r="592" spans="2:65" s="1" customFormat="1" ht="27">
      <c r="B592" s="42"/>
      <c r="C592" s="64"/>
      <c r="D592" s="219" t="s">
        <v>369</v>
      </c>
      <c r="E592" s="64"/>
      <c r="F592" s="220" t="s">
        <v>1838</v>
      </c>
      <c r="G592" s="64"/>
      <c r="H592" s="64"/>
      <c r="I592" s="175"/>
      <c r="J592" s="64"/>
      <c r="K592" s="64"/>
      <c r="L592" s="62"/>
      <c r="M592" s="221"/>
      <c r="N592" s="43"/>
      <c r="O592" s="43"/>
      <c r="P592" s="43"/>
      <c r="Q592" s="43"/>
      <c r="R592" s="43"/>
      <c r="S592" s="43"/>
      <c r="T592" s="79"/>
      <c r="AT592" s="25" t="s">
        <v>369</v>
      </c>
      <c r="AU592" s="25" t="s">
        <v>79</v>
      </c>
    </row>
    <row r="593" spans="2:65" s="11" customFormat="1" ht="29.85" customHeight="1">
      <c r="B593" s="190"/>
      <c r="C593" s="191"/>
      <c r="D593" s="204" t="s">
        <v>69</v>
      </c>
      <c r="E593" s="205" t="s">
        <v>1839</v>
      </c>
      <c r="F593" s="205" t="s">
        <v>1840</v>
      </c>
      <c r="G593" s="191"/>
      <c r="H593" s="191"/>
      <c r="I593" s="194"/>
      <c r="J593" s="206">
        <f>BK593</f>
        <v>0</v>
      </c>
      <c r="K593" s="191"/>
      <c r="L593" s="196"/>
      <c r="M593" s="197"/>
      <c r="N593" s="198"/>
      <c r="O593" s="198"/>
      <c r="P593" s="199">
        <f>SUM(P594:P601)</f>
        <v>0</v>
      </c>
      <c r="Q593" s="198"/>
      <c r="R593" s="199">
        <f>SUM(R594:R601)</f>
        <v>0</v>
      </c>
      <c r="S593" s="198"/>
      <c r="T593" s="200">
        <f>SUM(T594:T601)</f>
        <v>0</v>
      </c>
      <c r="AR593" s="201" t="s">
        <v>79</v>
      </c>
      <c r="AT593" s="202" t="s">
        <v>69</v>
      </c>
      <c r="AU593" s="202" t="s">
        <v>77</v>
      </c>
      <c r="AY593" s="201" t="s">
        <v>361</v>
      </c>
      <c r="BK593" s="203">
        <f>SUM(BK594:BK601)</f>
        <v>0</v>
      </c>
    </row>
    <row r="594" spans="2:65" s="1" customFormat="1" ht="22.5" customHeight="1">
      <c r="B594" s="42"/>
      <c r="C594" s="207" t="s">
        <v>1358</v>
      </c>
      <c r="D594" s="207" t="s">
        <v>363</v>
      </c>
      <c r="E594" s="208" t="s">
        <v>1911</v>
      </c>
      <c r="F594" s="209" t="s">
        <v>1912</v>
      </c>
      <c r="G594" s="210" t="s">
        <v>1913</v>
      </c>
      <c r="H594" s="211">
        <v>1</v>
      </c>
      <c r="I594" s="212"/>
      <c r="J594" s="213">
        <f>ROUND(I594*H594,2)</f>
        <v>0</v>
      </c>
      <c r="K594" s="209" t="s">
        <v>21</v>
      </c>
      <c r="L594" s="62"/>
      <c r="M594" s="214" t="s">
        <v>21</v>
      </c>
      <c r="N594" s="215" t="s">
        <v>41</v>
      </c>
      <c r="O594" s="43"/>
      <c r="P594" s="216">
        <f>O594*H594</f>
        <v>0</v>
      </c>
      <c r="Q594" s="216">
        <v>0</v>
      </c>
      <c r="R594" s="216">
        <f>Q594*H594</f>
        <v>0</v>
      </c>
      <c r="S594" s="216">
        <v>0</v>
      </c>
      <c r="T594" s="217">
        <f>S594*H594</f>
        <v>0</v>
      </c>
      <c r="AR594" s="25" t="s">
        <v>464</v>
      </c>
      <c r="AT594" s="25" t="s">
        <v>363</v>
      </c>
      <c r="AU594" s="25" t="s">
        <v>79</v>
      </c>
      <c r="AY594" s="25" t="s">
        <v>361</v>
      </c>
      <c r="BE594" s="218">
        <f>IF(N594="základní",J594,0)</f>
        <v>0</v>
      </c>
      <c r="BF594" s="218">
        <f>IF(N594="snížená",J594,0)</f>
        <v>0</v>
      </c>
      <c r="BG594" s="218">
        <f>IF(N594="zákl. přenesená",J594,0)</f>
        <v>0</v>
      </c>
      <c r="BH594" s="218">
        <f>IF(N594="sníž. přenesená",J594,0)</f>
        <v>0</v>
      </c>
      <c r="BI594" s="218">
        <f>IF(N594="nulová",J594,0)</f>
        <v>0</v>
      </c>
      <c r="BJ594" s="25" t="s">
        <v>77</v>
      </c>
      <c r="BK594" s="218">
        <f>ROUND(I594*H594,2)</f>
        <v>0</v>
      </c>
      <c r="BL594" s="25" t="s">
        <v>464</v>
      </c>
      <c r="BM594" s="25" t="s">
        <v>4324</v>
      </c>
    </row>
    <row r="595" spans="2:65" s="1" customFormat="1" ht="27">
      <c r="B595" s="42"/>
      <c r="C595" s="64"/>
      <c r="D595" s="235" t="s">
        <v>369</v>
      </c>
      <c r="E595" s="64"/>
      <c r="F595" s="285" t="s">
        <v>4325</v>
      </c>
      <c r="G595" s="64"/>
      <c r="H595" s="64"/>
      <c r="I595" s="175"/>
      <c r="J595" s="64"/>
      <c r="K595" s="64"/>
      <c r="L595" s="62"/>
      <c r="M595" s="221"/>
      <c r="N595" s="43"/>
      <c r="O595" s="43"/>
      <c r="P595" s="43"/>
      <c r="Q595" s="43"/>
      <c r="R595" s="43"/>
      <c r="S595" s="43"/>
      <c r="T595" s="79"/>
      <c r="AT595" s="25" t="s">
        <v>369</v>
      </c>
      <c r="AU595" s="25" t="s">
        <v>79</v>
      </c>
    </row>
    <row r="596" spans="2:65" s="1" customFormat="1" ht="22.5" customHeight="1">
      <c r="B596" s="42"/>
      <c r="C596" s="207" t="s">
        <v>1212</v>
      </c>
      <c r="D596" s="207" t="s">
        <v>363</v>
      </c>
      <c r="E596" s="208" t="s">
        <v>1918</v>
      </c>
      <c r="F596" s="209" t="s">
        <v>4326</v>
      </c>
      <c r="G596" s="210" t="s">
        <v>614</v>
      </c>
      <c r="H596" s="211">
        <v>2</v>
      </c>
      <c r="I596" s="212"/>
      <c r="J596" s="213">
        <f>ROUND(I596*H596,2)</f>
        <v>0</v>
      </c>
      <c r="K596" s="209" t="s">
        <v>21</v>
      </c>
      <c r="L596" s="62"/>
      <c r="M596" s="214" t="s">
        <v>21</v>
      </c>
      <c r="N596" s="215" t="s">
        <v>41</v>
      </c>
      <c r="O596" s="43"/>
      <c r="P596" s="216">
        <f>O596*H596</f>
        <v>0</v>
      </c>
      <c r="Q596" s="216">
        <v>0</v>
      </c>
      <c r="R596" s="216">
        <f>Q596*H596</f>
        <v>0</v>
      </c>
      <c r="S596" s="216">
        <v>0</v>
      </c>
      <c r="T596" s="217">
        <f>S596*H596</f>
        <v>0</v>
      </c>
      <c r="AR596" s="25" t="s">
        <v>464</v>
      </c>
      <c r="AT596" s="25" t="s">
        <v>363</v>
      </c>
      <c r="AU596" s="25" t="s">
        <v>79</v>
      </c>
      <c r="AY596" s="25" t="s">
        <v>361</v>
      </c>
      <c r="BE596" s="218">
        <f>IF(N596="základní",J596,0)</f>
        <v>0</v>
      </c>
      <c r="BF596" s="218">
        <f>IF(N596="snížená",J596,0)</f>
        <v>0</v>
      </c>
      <c r="BG596" s="218">
        <f>IF(N596="zákl. přenesená",J596,0)</f>
        <v>0</v>
      </c>
      <c r="BH596" s="218">
        <f>IF(N596="sníž. přenesená",J596,0)</f>
        <v>0</v>
      </c>
      <c r="BI596" s="218">
        <f>IF(N596="nulová",J596,0)</f>
        <v>0</v>
      </c>
      <c r="BJ596" s="25" t="s">
        <v>77</v>
      </c>
      <c r="BK596" s="218">
        <f>ROUND(I596*H596,2)</f>
        <v>0</v>
      </c>
      <c r="BL596" s="25" t="s">
        <v>464</v>
      </c>
      <c r="BM596" s="25" t="s">
        <v>4327</v>
      </c>
    </row>
    <row r="597" spans="2:65" s="1" customFormat="1" ht="13.5">
      <c r="B597" s="42"/>
      <c r="C597" s="64"/>
      <c r="D597" s="219" t="s">
        <v>369</v>
      </c>
      <c r="E597" s="64"/>
      <c r="F597" s="220" t="s">
        <v>4326</v>
      </c>
      <c r="G597" s="64"/>
      <c r="H597" s="64"/>
      <c r="I597" s="175"/>
      <c r="J597" s="64"/>
      <c r="K597" s="64"/>
      <c r="L597" s="62"/>
      <c r="M597" s="221"/>
      <c r="N597" s="43"/>
      <c r="O597" s="43"/>
      <c r="P597" s="43"/>
      <c r="Q597" s="43"/>
      <c r="R597" s="43"/>
      <c r="S597" s="43"/>
      <c r="T597" s="79"/>
      <c r="AT597" s="25" t="s">
        <v>369</v>
      </c>
      <c r="AU597" s="25" t="s">
        <v>79</v>
      </c>
    </row>
    <row r="598" spans="2:65" s="12" customFormat="1" ht="27">
      <c r="B598" s="222"/>
      <c r="C598" s="223"/>
      <c r="D598" s="219" t="s">
        <v>371</v>
      </c>
      <c r="E598" s="224" t="s">
        <v>21</v>
      </c>
      <c r="F598" s="225" t="s">
        <v>4328</v>
      </c>
      <c r="G598" s="223"/>
      <c r="H598" s="226" t="s">
        <v>21</v>
      </c>
      <c r="I598" s="227"/>
      <c r="J598" s="223"/>
      <c r="K598" s="223"/>
      <c r="L598" s="228"/>
      <c r="M598" s="229"/>
      <c r="N598" s="230"/>
      <c r="O598" s="230"/>
      <c r="P598" s="230"/>
      <c r="Q598" s="230"/>
      <c r="R598" s="230"/>
      <c r="S598" s="230"/>
      <c r="T598" s="231"/>
      <c r="AT598" s="232" t="s">
        <v>371</v>
      </c>
      <c r="AU598" s="232" t="s">
        <v>79</v>
      </c>
      <c r="AV598" s="12" t="s">
        <v>77</v>
      </c>
      <c r="AW598" s="12" t="s">
        <v>33</v>
      </c>
      <c r="AX598" s="12" t="s">
        <v>70</v>
      </c>
      <c r="AY598" s="232" t="s">
        <v>361</v>
      </c>
    </row>
    <row r="599" spans="2:65" s="13" customFormat="1" ht="13.5">
      <c r="B599" s="233"/>
      <c r="C599" s="234"/>
      <c r="D599" s="235" t="s">
        <v>371</v>
      </c>
      <c r="E599" s="236" t="s">
        <v>21</v>
      </c>
      <c r="F599" s="237" t="s">
        <v>79</v>
      </c>
      <c r="G599" s="234"/>
      <c r="H599" s="238">
        <v>2</v>
      </c>
      <c r="I599" s="239"/>
      <c r="J599" s="234"/>
      <c r="K599" s="234"/>
      <c r="L599" s="240"/>
      <c r="M599" s="241"/>
      <c r="N599" s="242"/>
      <c r="O599" s="242"/>
      <c r="P599" s="242"/>
      <c r="Q599" s="242"/>
      <c r="R599" s="242"/>
      <c r="S599" s="242"/>
      <c r="T599" s="243"/>
      <c r="AT599" s="244" t="s">
        <v>371</v>
      </c>
      <c r="AU599" s="244" t="s">
        <v>79</v>
      </c>
      <c r="AV599" s="13" t="s">
        <v>79</v>
      </c>
      <c r="AW599" s="13" t="s">
        <v>33</v>
      </c>
      <c r="AX599" s="13" t="s">
        <v>77</v>
      </c>
      <c r="AY599" s="244" t="s">
        <v>361</v>
      </c>
    </row>
    <row r="600" spans="2:65" s="1" customFormat="1" ht="22.5" customHeight="1">
      <c r="B600" s="42"/>
      <c r="C600" s="207" t="s">
        <v>1214</v>
      </c>
      <c r="D600" s="207" t="s">
        <v>363</v>
      </c>
      <c r="E600" s="208" t="s">
        <v>1958</v>
      </c>
      <c r="F600" s="209" t="s">
        <v>1959</v>
      </c>
      <c r="G600" s="210" t="s">
        <v>1227</v>
      </c>
      <c r="H600" s="284"/>
      <c r="I600" s="212"/>
      <c r="J600" s="213">
        <f>ROUND(I600*H600,2)</f>
        <v>0</v>
      </c>
      <c r="K600" s="209" t="s">
        <v>367</v>
      </c>
      <c r="L600" s="62"/>
      <c r="M600" s="214" t="s">
        <v>21</v>
      </c>
      <c r="N600" s="215" t="s">
        <v>41</v>
      </c>
      <c r="O600" s="43"/>
      <c r="P600" s="216">
        <f>O600*H600</f>
        <v>0</v>
      </c>
      <c r="Q600" s="216">
        <v>0</v>
      </c>
      <c r="R600" s="216">
        <f>Q600*H600</f>
        <v>0</v>
      </c>
      <c r="S600" s="216">
        <v>0</v>
      </c>
      <c r="T600" s="217">
        <f>S600*H600</f>
        <v>0</v>
      </c>
      <c r="AR600" s="25" t="s">
        <v>464</v>
      </c>
      <c r="AT600" s="25" t="s">
        <v>363</v>
      </c>
      <c r="AU600" s="25" t="s">
        <v>79</v>
      </c>
      <c r="AY600" s="25" t="s">
        <v>361</v>
      </c>
      <c r="BE600" s="218">
        <f>IF(N600="základní",J600,0)</f>
        <v>0</v>
      </c>
      <c r="BF600" s="218">
        <f>IF(N600="snížená",J600,0)</f>
        <v>0</v>
      </c>
      <c r="BG600" s="218">
        <f>IF(N600="zákl. přenesená",J600,0)</f>
        <v>0</v>
      </c>
      <c r="BH600" s="218">
        <f>IF(N600="sníž. přenesená",J600,0)</f>
        <v>0</v>
      </c>
      <c r="BI600" s="218">
        <f>IF(N600="nulová",J600,0)</f>
        <v>0</v>
      </c>
      <c r="BJ600" s="25" t="s">
        <v>77</v>
      </c>
      <c r="BK600" s="218">
        <f>ROUND(I600*H600,2)</f>
        <v>0</v>
      </c>
      <c r="BL600" s="25" t="s">
        <v>464</v>
      </c>
      <c r="BM600" s="25" t="s">
        <v>4329</v>
      </c>
    </row>
    <row r="601" spans="2:65" s="1" customFormat="1" ht="27">
      <c r="B601" s="42"/>
      <c r="C601" s="64"/>
      <c r="D601" s="219" t="s">
        <v>369</v>
      </c>
      <c r="E601" s="64"/>
      <c r="F601" s="220" t="s">
        <v>1961</v>
      </c>
      <c r="G601" s="64"/>
      <c r="H601" s="64"/>
      <c r="I601" s="175"/>
      <c r="J601" s="64"/>
      <c r="K601" s="64"/>
      <c r="L601" s="62"/>
      <c r="M601" s="221"/>
      <c r="N601" s="43"/>
      <c r="O601" s="43"/>
      <c r="P601" s="43"/>
      <c r="Q601" s="43"/>
      <c r="R601" s="43"/>
      <c r="S601" s="43"/>
      <c r="T601" s="79"/>
      <c r="AT601" s="25" t="s">
        <v>369</v>
      </c>
      <c r="AU601" s="25" t="s">
        <v>79</v>
      </c>
    </row>
    <row r="602" spans="2:65" s="11" customFormat="1" ht="29.85" customHeight="1">
      <c r="B602" s="190"/>
      <c r="C602" s="191"/>
      <c r="D602" s="204" t="s">
        <v>69</v>
      </c>
      <c r="E602" s="205" t="s">
        <v>2104</v>
      </c>
      <c r="F602" s="205" t="s">
        <v>2105</v>
      </c>
      <c r="G602" s="191"/>
      <c r="H602" s="191"/>
      <c r="I602" s="194"/>
      <c r="J602" s="206">
        <f>BK602</f>
        <v>0</v>
      </c>
      <c r="K602" s="191"/>
      <c r="L602" s="196"/>
      <c r="M602" s="197"/>
      <c r="N602" s="198"/>
      <c r="O602" s="198"/>
      <c r="P602" s="199">
        <f>SUM(P603:P632)</f>
        <v>0</v>
      </c>
      <c r="Q602" s="198"/>
      <c r="R602" s="199">
        <f>SUM(R603:R632)</f>
        <v>0</v>
      </c>
      <c r="S602" s="198"/>
      <c r="T602" s="200">
        <f>SUM(T603:T632)</f>
        <v>0</v>
      </c>
      <c r="AR602" s="201" t="s">
        <v>79</v>
      </c>
      <c r="AT602" s="202" t="s">
        <v>69</v>
      </c>
      <c r="AU602" s="202" t="s">
        <v>77</v>
      </c>
      <c r="AY602" s="201" t="s">
        <v>361</v>
      </c>
      <c r="BK602" s="203">
        <f>SUM(BK603:BK632)</f>
        <v>0</v>
      </c>
    </row>
    <row r="603" spans="2:65" s="1" customFormat="1" ht="22.5" customHeight="1">
      <c r="B603" s="42"/>
      <c r="C603" s="207" t="s">
        <v>1224</v>
      </c>
      <c r="D603" s="207" t="s">
        <v>363</v>
      </c>
      <c r="E603" s="208" t="s">
        <v>4330</v>
      </c>
      <c r="F603" s="209" t="s">
        <v>4331</v>
      </c>
      <c r="G603" s="210" t="s">
        <v>614</v>
      </c>
      <c r="H603" s="211">
        <v>1</v>
      </c>
      <c r="I603" s="212"/>
      <c r="J603" s="213">
        <f>ROUND(I603*H603,2)</f>
        <v>0</v>
      </c>
      <c r="K603" s="209" t="s">
        <v>21</v>
      </c>
      <c r="L603" s="62"/>
      <c r="M603" s="214" t="s">
        <v>21</v>
      </c>
      <c r="N603" s="215" t="s">
        <v>41</v>
      </c>
      <c r="O603" s="43"/>
      <c r="P603" s="216">
        <f>O603*H603</f>
        <v>0</v>
      </c>
      <c r="Q603" s="216">
        <v>0</v>
      </c>
      <c r="R603" s="216">
        <f>Q603*H603</f>
        <v>0</v>
      </c>
      <c r="S603" s="216">
        <v>0</v>
      </c>
      <c r="T603" s="217">
        <f>S603*H603</f>
        <v>0</v>
      </c>
      <c r="AR603" s="25" t="s">
        <v>464</v>
      </c>
      <c r="AT603" s="25" t="s">
        <v>363</v>
      </c>
      <c r="AU603" s="25" t="s">
        <v>79</v>
      </c>
      <c r="AY603" s="25" t="s">
        <v>361</v>
      </c>
      <c r="BE603" s="218">
        <f>IF(N603="základní",J603,0)</f>
        <v>0</v>
      </c>
      <c r="BF603" s="218">
        <f>IF(N603="snížená",J603,0)</f>
        <v>0</v>
      </c>
      <c r="BG603" s="218">
        <f>IF(N603="zákl. přenesená",J603,0)</f>
        <v>0</v>
      </c>
      <c r="BH603" s="218">
        <f>IF(N603="sníž. přenesená",J603,0)</f>
        <v>0</v>
      </c>
      <c r="BI603" s="218">
        <f>IF(N603="nulová",J603,0)</f>
        <v>0</v>
      </c>
      <c r="BJ603" s="25" t="s">
        <v>77</v>
      </c>
      <c r="BK603" s="218">
        <f>ROUND(I603*H603,2)</f>
        <v>0</v>
      </c>
      <c r="BL603" s="25" t="s">
        <v>464</v>
      </c>
      <c r="BM603" s="25" t="s">
        <v>4332</v>
      </c>
    </row>
    <row r="604" spans="2:65" s="1" customFormat="1" ht="13.5">
      <c r="B604" s="42"/>
      <c r="C604" s="64"/>
      <c r="D604" s="219" t="s">
        <v>369</v>
      </c>
      <c r="E604" s="64"/>
      <c r="F604" s="220" t="s">
        <v>4331</v>
      </c>
      <c r="G604" s="64"/>
      <c r="H604" s="64"/>
      <c r="I604" s="175"/>
      <c r="J604" s="64"/>
      <c r="K604" s="64"/>
      <c r="L604" s="62"/>
      <c r="M604" s="221"/>
      <c r="N604" s="43"/>
      <c r="O604" s="43"/>
      <c r="P604" s="43"/>
      <c r="Q604" s="43"/>
      <c r="R604" s="43"/>
      <c r="S604" s="43"/>
      <c r="T604" s="79"/>
      <c r="AT604" s="25" t="s">
        <v>369</v>
      </c>
      <c r="AU604" s="25" t="s">
        <v>79</v>
      </c>
    </row>
    <row r="605" spans="2:65" s="12" customFormat="1" ht="13.5">
      <c r="B605" s="222"/>
      <c r="C605" s="223"/>
      <c r="D605" s="219" t="s">
        <v>371</v>
      </c>
      <c r="E605" s="224" t="s">
        <v>21</v>
      </c>
      <c r="F605" s="225" t="s">
        <v>4333</v>
      </c>
      <c r="G605" s="223"/>
      <c r="H605" s="226" t="s">
        <v>21</v>
      </c>
      <c r="I605" s="227"/>
      <c r="J605" s="223"/>
      <c r="K605" s="223"/>
      <c r="L605" s="228"/>
      <c r="M605" s="229"/>
      <c r="N605" s="230"/>
      <c r="O605" s="230"/>
      <c r="P605" s="230"/>
      <c r="Q605" s="230"/>
      <c r="R605" s="230"/>
      <c r="S605" s="230"/>
      <c r="T605" s="231"/>
      <c r="AT605" s="232" t="s">
        <v>371</v>
      </c>
      <c r="AU605" s="232" t="s">
        <v>79</v>
      </c>
      <c r="AV605" s="12" t="s">
        <v>77</v>
      </c>
      <c r="AW605" s="12" t="s">
        <v>33</v>
      </c>
      <c r="AX605" s="12" t="s">
        <v>70</v>
      </c>
      <c r="AY605" s="232" t="s">
        <v>361</v>
      </c>
    </row>
    <row r="606" spans="2:65" s="13" customFormat="1" ht="13.5">
      <c r="B606" s="233"/>
      <c r="C606" s="234"/>
      <c r="D606" s="235" t="s">
        <v>371</v>
      </c>
      <c r="E606" s="236" t="s">
        <v>21</v>
      </c>
      <c r="F606" s="237" t="s">
        <v>77</v>
      </c>
      <c r="G606" s="234"/>
      <c r="H606" s="238">
        <v>1</v>
      </c>
      <c r="I606" s="239"/>
      <c r="J606" s="234"/>
      <c r="K606" s="234"/>
      <c r="L606" s="240"/>
      <c r="M606" s="241"/>
      <c r="N606" s="242"/>
      <c r="O606" s="242"/>
      <c r="P606" s="242"/>
      <c r="Q606" s="242"/>
      <c r="R606" s="242"/>
      <c r="S606" s="242"/>
      <c r="T606" s="243"/>
      <c r="AT606" s="244" t="s">
        <v>371</v>
      </c>
      <c r="AU606" s="244" t="s">
        <v>79</v>
      </c>
      <c r="AV606" s="13" t="s">
        <v>79</v>
      </c>
      <c r="AW606" s="13" t="s">
        <v>33</v>
      </c>
      <c r="AX606" s="13" t="s">
        <v>77</v>
      </c>
      <c r="AY606" s="244" t="s">
        <v>361</v>
      </c>
    </row>
    <row r="607" spans="2:65" s="1" customFormat="1" ht="22.5" customHeight="1">
      <c r="B607" s="42"/>
      <c r="C607" s="207" t="s">
        <v>1232</v>
      </c>
      <c r="D607" s="207" t="s">
        <v>363</v>
      </c>
      <c r="E607" s="208" t="s">
        <v>4334</v>
      </c>
      <c r="F607" s="209" t="s">
        <v>4335</v>
      </c>
      <c r="G607" s="210" t="s">
        <v>614</v>
      </c>
      <c r="H607" s="211">
        <v>1</v>
      </c>
      <c r="I607" s="212"/>
      <c r="J607" s="213">
        <f>ROUND(I607*H607,2)</f>
        <v>0</v>
      </c>
      <c r="K607" s="209" t="s">
        <v>21</v>
      </c>
      <c r="L607" s="62"/>
      <c r="M607" s="214" t="s">
        <v>21</v>
      </c>
      <c r="N607" s="215" t="s">
        <v>41</v>
      </c>
      <c r="O607" s="43"/>
      <c r="P607" s="216">
        <f>O607*H607</f>
        <v>0</v>
      </c>
      <c r="Q607" s="216">
        <v>0</v>
      </c>
      <c r="R607" s="216">
        <f>Q607*H607</f>
        <v>0</v>
      </c>
      <c r="S607" s="216">
        <v>0</v>
      </c>
      <c r="T607" s="217">
        <f>S607*H607</f>
        <v>0</v>
      </c>
      <c r="AR607" s="25" t="s">
        <v>464</v>
      </c>
      <c r="AT607" s="25" t="s">
        <v>363</v>
      </c>
      <c r="AU607" s="25" t="s">
        <v>79</v>
      </c>
      <c r="AY607" s="25" t="s">
        <v>361</v>
      </c>
      <c r="BE607" s="218">
        <f>IF(N607="základní",J607,0)</f>
        <v>0</v>
      </c>
      <c r="BF607" s="218">
        <f>IF(N607="snížená",J607,0)</f>
        <v>0</v>
      </c>
      <c r="BG607" s="218">
        <f>IF(N607="zákl. přenesená",J607,0)</f>
        <v>0</v>
      </c>
      <c r="BH607" s="218">
        <f>IF(N607="sníž. přenesená",J607,0)</f>
        <v>0</v>
      </c>
      <c r="BI607" s="218">
        <f>IF(N607="nulová",J607,0)</f>
        <v>0</v>
      </c>
      <c r="BJ607" s="25" t="s">
        <v>77</v>
      </c>
      <c r="BK607" s="218">
        <f>ROUND(I607*H607,2)</f>
        <v>0</v>
      </c>
      <c r="BL607" s="25" t="s">
        <v>464</v>
      </c>
      <c r="BM607" s="25" t="s">
        <v>4336</v>
      </c>
    </row>
    <row r="608" spans="2:65" s="1" customFormat="1" ht="13.5">
      <c r="B608" s="42"/>
      <c r="C608" s="64"/>
      <c r="D608" s="219" t="s">
        <v>369</v>
      </c>
      <c r="E608" s="64"/>
      <c r="F608" s="220" t="s">
        <v>4335</v>
      </c>
      <c r="G608" s="64"/>
      <c r="H608" s="64"/>
      <c r="I608" s="175"/>
      <c r="J608" s="64"/>
      <c r="K608" s="64"/>
      <c r="L608" s="62"/>
      <c r="M608" s="221"/>
      <c r="N608" s="43"/>
      <c r="O608" s="43"/>
      <c r="P608" s="43"/>
      <c r="Q608" s="43"/>
      <c r="R608" s="43"/>
      <c r="S608" s="43"/>
      <c r="T608" s="79"/>
      <c r="AT608" s="25" t="s">
        <v>369</v>
      </c>
      <c r="AU608" s="25" t="s">
        <v>79</v>
      </c>
    </row>
    <row r="609" spans="2:65" s="12" customFormat="1" ht="13.5">
      <c r="B609" s="222"/>
      <c r="C609" s="223"/>
      <c r="D609" s="219" t="s">
        <v>371</v>
      </c>
      <c r="E609" s="224" t="s">
        <v>21</v>
      </c>
      <c r="F609" s="225" t="s">
        <v>4333</v>
      </c>
      <c r="G609" s="223"/>
      <c r="H609" s="226" t="s">
        <v>21</v>
      </c>
      <c r="I609" s="227"/>
      <c r="J609" s="223"/>
      <c r="K609" s="223"/>
      <c r="L609" s="228"/>
      <c r="M609" s="229"/>
      <c r="N609" s="230"/>
      <c r="O609" s="230"/>
      <c r="P609" s="230"/>
      <c r="Q609" s="230"/>
      <c r="R609" s="230"/>
      <c r="S609" s="230"/>
      <c r="T609" s="231"/>
      <c r="AT609" s="232" t="s">
        <v>371</v>
      </c>
      <c r="AU609" s="232" t="s">
        <v>79</v>
      </c>
      <c r="AV609" s="12" t="s">
        <v>77</v>
      </c>
      <c r="AW609" s="12" t="s">
        <v>33</v>
      </c>
      <c r="AX609" s="12" t="s">
        <v>70</v>
      </c>
      <c r="AY609" s="232" t="s">
        <v>361</v>
      </c>
    </row>
    <row r="610" spans="2:65" s="13" customFormat="1" ht="13.5">
      <c r="B610" s="233"/>
      <c r="C610" s="234"/>
      <c r="D610" s="235" t="s">
        <v>371</v>
      </c>
      <c r="E610" s="236" t="s">
        <v>21</v>
      </c>
      <c r="F610" s="237" t="s">
        <v>77</v>
      </c>
      <c r="G610" s="234"/>
      <c r="H610" s="238">
        <v>1</v>
      </c>
      <c r="I610" s="239"/>
      <c r="J610" s="234"/>
      <c r="K610" s="234"/>
      <c r="L610" s="240"/>
      <c r="M610" s="241"/>
      <c r="N610" s="242"/>
      <c r="O610" s="242"/>
      <c r="P610" s="242"/>
      <c r="Q610" s="242"/>
      <c r="R610" s="242"/>
      <c r="S610" s="242"/>
      <c r="T610" s="243"/>
      <c r="AT610" s="244" t="s">
        <v>371</v>
      </c>
      <c r="AU610" s="244" t="s">
        <v>79</v>
      </c>
      <c r="AV610" s="13" t="s">
        <v>79</v>
      </c>
      <c r="AW610" s="13" t="s">
        <v>33</v>
      </c>
      <c r="AX610" s="13" t="s">
        <v>77</v>
      </c>
      <c r="AY610" s="244" t="s">
        <v>361</v>
      </c>
    </row>
    <row r="611" spans="2:65" s="1" customFormat="1" ht="22.5" customHeight="1">
      <c r="B611" s="42"/>
      <c r="C611" s="207" t="s">
        <v>1254</v>
      </c>
      <c r="D611" s="207" t="s">
        <v>363</v>
      </c>
      <c r="E611" s="208" t="s">
        <v>4337</v>
      </c>
      <c r="F611" s="209" t="s">
        <v>4338</v>
      </c>
      <c r="G611" s="210" t="s">
        <v>614</v>
      </c>
      <c r="H611" s="211">
        <v>2</v>
      </c>
      <c r="I611" s="212"/>
      <c r="J611" s="213">
        <f>ROUND(I611*H611,2)</f>
        <v>0</v>
      </c>
      <c r="K611" s="209" t="s">
        <v>21</v>
      </c>
      <c r="L611" s="62"/>
      <c r="M611" s="214" t="s">
        <v>21</v>
      </c>
      <c r="N611" s="215" t="s">
        <v>41</v>
      </c>
      <c r="O611" s="43"/>
      <c r="P611" s="216">
        <f>O611*H611</f>
        <v>0</v>
      </c>
      <c r="Q611" s="216">
        <v>0</v>
      </c>
      <c r="R611" s="216">
        <f>Q611*H611</f>
        <v>0</v>
      </c>
      <c r="S611" s="216">
        <v>0</v>
      </c>
      <c r="T611" s="217">
        <f>S611*H611</f>
        <v>0</v>
      </c>
      <c r="AR611" s="25" t="s">
        <v>464</v>
      </c>
      <c r="AT611" s="25" t="s">
        <v>363</v>
      </c>
      <c r="AU611" s="25" t="s">
        <v>79</v>
      </c>
      <c r="AY611" s="25" t="s">
        <v>361</v>
      </c>
      <c r="BE611" s="218">
        <f>IF(N611="základní",J611,0)</f>
        <v>0</v>
      </c>
      <c r="BF611" s="218">
        <f>IF(N611="snížená",J611,0)</f>
        <v>0</v>
      </c>
      <c r="BG611" s="218">
        <f>IF(N611="zákl. přenesená",J611,0)</f>
        <v>0</v>
      </c>
      <c r="BH611" s="218">
        <f>IF(N611="sníž. přenesená",J611,0)</f>
        <v>0</v>
      </c>
      <c r="BI611" s="218">
        <f>IF(N611="nulová",J611,0)</f>
        <v>0</v>
      </c>
      <c r="BJ611" s="25" t="s">
        <v>77</v>
      </c>
      <c r="BK611" s="218">
        <f>ROUND(I611*H611,2)</f>
        <v>0</v>
      </c>
      <c r="BL611" s="25" t="s">
        <v>464</v>
      </c>
      <c r="BM611" s="25" t="s">
        <v>4339</v>
      </c>
    </row>
    <row r="612" spans="2:65" s="1" customFormat="1" ht="13.5">
      <c r="B612" s="42"/>
      <c r="C612" s="64"/>
      <c r="D612" s="219" t="s">
        <v>369</v>
      </c>
      <c r="E612" s="64"/>
      <c r="F612" s="220" t="s">
        <v>4338</v>
      </c>
      <c r="G612" s="64"/>
      <c r="H612" s="64"/>
      <c r="I612" s="175"/>
      <c r="J612" s="64"/>
      <c r="K612" s="64"/>
      <c r="L612" s="62"/>
      <c r="M612" s="221"/>
      <c r="N612" s="43"/>
      <c r="O612" s="43"/>
      <c r="P612" s="43"/>
      <c r="Q612" s="43"/>
      <c r="R612" s="43"/>
      <c r="S612" s="43"/>
      <c r="T612" s="79"/>
      <c r="AT612" s="25" t="s">
        <v>369</v>
      </c>
      <c r="AU612" s="25" t="s">
        <v>79</v>
      </c>
    </row>
    <row r="613" spans="2:65" s="12" customFormat="1" ht="27">
      <c r="B613" s="222"/>
      <c r="C613" s="223"/>
      <c r="D613" s="219" t="s">
        <v>371</v>
      </c>
      <c r="E613" s="224" t="s">
        <v>21</v>
      </c>
      <c r="F613" s="225" t="s">
        <v>4328</v>
      </c>
      <c r="G613" s="223"/>
      <c r="H613" s="226" t="s">
        <v>21</v>
      </c>
      <c r="I613" s="227"/>
      <c r="J613" s="223"/>
      <c r="K613" s="223"/>
      <c r="L613" s="228"/>
      <c r="M613" s="229"/>
      <c r="N613" s="230"/>
      <c r="O613" s="230"/>
      <c r="P613" s="230"/>
      <c r="Q613" s="230"/>
      <c r="R613" s="230"/>
      <c r="S613" s="230"/>
      <c r="T613" s="231"/>
      <c r="AT613" s="232" t="s">
        <v>371</v>
      </c>
      <c r="AU613" s="232" t="s">
        <v>79</v>
      </c>
      <c r="AV613" s="12" t="s">
        <v>77</v>
      </c>
      <c r="AW613" s="12" t="s">
        <v>33</v>
      </c>
      <c r="AX613" s="12" t="s">
        <v>70</v>
      </c>
      <c r="AY613" s="232" t="s">
        <v>361</v>
      </c>
    </row>
    <row r="614" spans="2:65" s="13" customFormat="1" ht="13.5">
      <c r="B614" s="233"/>
      <c r="C614" s="234"/>
      <c r="D614" s="235" t="s">
        <v>371</v>
      </c>
      <c r="E614" s="236" t="s">
        <v>21</v>
      </c>
      <c r="F614" s="237" t="s">
        <v>79</v>
      </c>
      <c r="G614" s="234"/>
      <c r="H614" s="238">
        <v>2</v>
      </c>
      <c r="I614" s="239"/>
      <c r="J614" s="234"/>
      <c r="K614" s="234"/>
      <c r="L614" s="240"/>
      <c r="M614" s="241"/>
      <c r="N614" s="242"/>
      <c r="O614" s="242"/>
      <c r="P614" s="242"/>
      <c r="Q614" s="242"/>
      <c r="R614" s="242"/>
      <c r="S614" s="242"/>
      <c r="T614" s="243"/>
      <c r="AT614" s="244" t="s">
        <v>371</v>
      </c>
      <c r="AU614" s="244" t="s">
        <v>79</v>
      </c>
      <c r="AV614" s="13" t="s">
        <v>79</v>
      </c>
      <c r="AW614" s="13" t="s">
        <v>33</v>
      </c>
      <c r="AX614" s="13" t="s">
        <v>77</v>
      </c>
      <c r="AY614" s="244" t="s">
        <v>361</v>
      </c>
    </row>
    <row r="615" spans="2:65" s="1" customFormat="1" ht="22.5" customHeight="1">
      <c r="B615" s="42"/>
      <c r="C615" s="207" t="s">
        <v>1260</v>
      </c>
      <c r="D615" s="207" t="s">
        <v>363</v>
      </c>
      <c r="E615" s="208" t="s">
        <v>4340</v>
      </c>
      <c r="F615" s="209" t="s">
        <v>4341</v>
      </c>
      <c r="G615" s="210" t="s">
        <v>685</v>
      </c>
      <c r="H615" s="211">
        <v>18</v>
      </c>
      <c r="I615" s="212"/>
      <c r="J615" s="213">
        <f>ROUND(I615*H615,2)</f>
        <v>0</v>
      </c>
      <c r="K615" s="209" t="s">
        <v>21</v>
      </c>
      <c r="L615" s="62"/>
      <c r="M615" s="214" t="s">
        <v>21</v>
      </c>
      <c r="N615" s="215" t="s">
        <v>41</v>
      </c>
      <c r="O615" s="43"/>
      <c r="P615" s="216">
        <f>O615*H615</f>
        <v>0</v>
      </c>
      <c r="Q615" s="216">
        <v>0</v>
      </c>
      <c r="R615" s="216">
        <f>Q615*H615</f>
        <v>0</v>
      </c>
      <c r="S615" s="216">
        <v>0</v>
      </c>
      <c r="T615" s="217">
        <f>S615*H615</f>
        <v>0</v>
      </c>
      <c r="AR615" s="25" t="s">
        <v>464</v>
      </c>
      <c r="AT615" s="25" t="s">
        <v>363</v>
      </c>
      <c r="AU615" s="25" t="s">
        <v>79</v>
      </c>
      <c r="AY615" s="25" t="s">
        <v>361</v>
      </c>
      <c r="BE615" s="218">
        <f>IF(N615="základní",J615,0)</f>
        <v>0</v>
      </c>
      <c r="BF615" s="218">
        <f>IF(N615="snížená",J615,0)</f>
        <v>0</v>
      </c>
      <c r="BG615" s="218">
        <f>IF(N615="zákl. přenesená",J615,0)</f>
        <v>0</v>
      </c>
      <c r="BH615" s="218">
        <f>IF(N615="sníž. přenesená",J615,0)</f>
        <v>0</v>
      </c>
      <c r="BI615" s="218">
        <f>IF(N615="nulová",J615,0)</f>
        <v>0</v>
      </c>
      <c r="BJ615" s="25" t="s">
        <v>77</v>
      </c>
      <c r="BK615" s="218">
        <f>ROUND(I615*H615,2)</f>
        <v>0</v>
      </c>
      <c r="BL615" s="25" t="s">
        <v>464</v>
      </c>
      <c r="BM615" s="25" t="s">
        <v>4342</v>
      </c>
    </row>
    <row r="616" spans="2:65" s="1" customFormat="1" ht="13.5">
      <c r="B616" s="42"/>
      <c r="C616" s="64"/>
      <c r="D616" s="219" t="s">
        <v>369</v>
      </c>
      <c r="E616" s="64"/>
      <c r="F616" s="220" t="s">
        <v>4343</v>
      </c>
      <c r="G616" s="64"/>
      <c r="H616" s="64"/>
      <c r="I616" s="175"/>
      <c r="J616" s="64"/>
      <c r="K616" s="64"/>
      <c r="L616" s="62"/>
      <c r="M616" s="221"/>
      <c r="N616" s="43"/>
      <c r="O616" s="43"/>
      <c r="P616" s="43"/>
      <c r="Q616" s="43"/>
      <c r="R616" s="43"/>
      <c r="S616" s="43"/>
      <c r="T616" s="79"/>
      <c r="AT616" s="25" t="s">
        <v>369</v>
      </c>
      <c r="AU616" s="25" t="s">
        <v>79</v>
      </c>
    </row>
    <row r="617" spans="2:65" s="12" customFormat="1" ht="13.5">
      <c r="B617" s="222"/>
      <c r="C617" s="223"/>
      <c r="D617" s="219" t="s">
        <v>371</v>
      </c>
      <c r="E617" s="224" t="s">
        <v>21</v>
      </c>
      <c r="F617" s="225" t="s">
        <v>4311</v>
      </c>
      <c r="G617" s="223"/>
      <c r="H617" s="226" t="s">
        <v>21</v>
      </c>
      <c r="I617" s="227"/>
      <c r="J617" s="223"/>
      <c r="K617" s="223"/>
      <c r="L617" s="228"/>
      <c r="M617" s="229"/>
      <c r="N617" s="230"/>
      <c r="O617" s="230"/>
      <c r="P617" s="230"/>
      <c r="Q617" s="230"/>
      <c r="R617" s="230"/>
      <c r="S617" s="230"/>
      <c r="T617" s="231"/>
      <c r="AT617" s="232" t="s">
        <v>371</v>
      </c>
      <c r="AU617" s="232" t="s">
        <v>79</v>
      </c>
      <c r="AV617" s="12" t="s">
        <v>77</v>
      </c>
      <c r="AW617" s="12" t="s">
        <v>33</v>
      </c>
      <c r="AX617" s="12" t="s">
        <v>70</v>
      </c>
      <c r="AY617" s="232" t="s">
        <v>361</v>
      </c>
    </row>
    <row r="618" spans="2:65" s="13" customFormat="1" ht="13.5">
      <c r="B618" s="233"/>
      <c r="C618" s="234"/>
      <c r="D618" s="235" t="s">
        <v>371</v>
      </c>
      <c r="E618" s="236" t="s">
        <v>21</v>
      </c>
      <c r="F618" s="237" t="s">
        <v>4344</v>
      </c>
      <c r="G618" s="234"/>
      <c r="H618" s="238">
        <v>18</v>
      </c>
      <c r="I618" s="239"/>
      <c r="J618" s="234"/>
      <c r="K618" s="234"/>
      <c r="L618" s="240"/>
      <c r="M618" s="241"/>
      <c r="N618" s="242"/>
      <c r="O618" s="242"/>
      <c r="P618" s="242"/>
      <c r="Q618" s="242"/>
      <c r="R618" s="242"/>
      <c r="S618" s="242"/>
      <c r="T618" s="243"/>
      <c r="AT618" s="244" t="s">
        <v>371</v>
      </c>
      <c r="AU618" s="244" t="s">
        <v>79</v>
      </c>
      <c r="AV618" s="13" t="s">
        <v>79</v>
      </c>
      <c r="AW618" s="13" t="s">
        <v>33</v>
      </c>
      <c r="AX618" s="13" t="s">
        <v>77</v>
      </c>
      <c r="AY618" s="244" t="s">
        <v>361</v>
      </c>
    </row>
    <row r="619" spans="2:65" s="1" customFormat="1" ht="22.5" customHeight="1">
      <c r="B619" s="42"/>
      <c r="C619" s="207" t="s">
        <v>1266</v>
      </c>
      <c r="D619" s="207" t="s">
        <v>363</v>
      </c>
      <c r="E619" s="208" t="s">
        <v>4345</v>
      </c>
      <c r="F619" s="209" t="s">
        <v>4346</v>
      </c>
      <c r="G619" s="210" t="s">
        <v>1913</v>
      </c>
      <c r="H619" s="211">
        <v>1</v>
      </c>
      <c r="I619" s="212"/>
      <c r="J619" s="213">
        <f>ROUND(I619*H619,2)</f>
        <v>0</v>
      </c>
      <c r="K619" s="209" t="s">
        <v>21</v>
      </c>
      <c r="L619" s="62"/>
      <c r="M619" s="214" t="s">
        <v>21</v>
      </c>
      <c r="N619" s="215" t="s">
        <v>41</v>
      </c>
      <c r="O619" s="43"/>
      <c r="P619" s="216">
        <f>O619*H619</f>
        <v>0</v>
      </c>
      <c r="Q619" s="216">
        <v>0</v>
      </c>
      <c r="R619" s="216">
        <f>Q619*H619</f>
        <v>0</v>
      </c>
      <c r="S619" s="216">
        <v>0</v>
      </c>
      <c r="T619" s="217">
        <f>S619*H619</f>
        <v>0</v>
      </c>
      <c r="AR619" s="25" t="s">
        <v>464</v>
      </c>
      <c r="AT619" s="25" t="s">
        <v>363</v>
      </c>
      <c r="AU619" s="25" t="s">
        <v>79</v>
      </c>
      <c r="AY619" s="25" t="s">
        <v>361</v>
      </c>
      <c r="BE619" s="218">
        <f>IF(N619="základní",J619,0)</f>
        <v>0</v>
      </c>
      <c r="BF619" s="218">
        <f>IF(N619="snížená",J619,0)</f>
        <v>0</v>
      </c>
      <c r="BG619" s="218">
        <f>IF(N619="zákl. přenesená",J619,0)</f>
        <v>0</v>
      </c>
      <c r="BH619" s="218">
        <f>IF(N619="sníž. přenesená",J619,0)</f>
        <v>0</v>
      </c>
      <c r="BI619" s="218">
        <f>IF(N619="nulová",J619,0)</f>
        <v>0</v>
      </c>
      <c r="BJ619" s="25" t="s">
        <v>77</v>
      </c>
      <c r="BK619" s="218">
        <f>ROUND(I619*H619,2)</f>
        <v>0</v>
      </c>
      <c r="BL619" s="25" t="s">
        <v>464</v>
      </c>
      <c r="BM619" s="25" t="s">
        <v>4347</v>
      </c>
    </row>
    <row r="620" spans="2:65" s="1" customFormat="1" ht="13.5">
      <c r="B620" s="42"/>
      <c r="C620" s="64"/>
      <c r="D620" s="219" t="s">
        <v>369</v>
      </c>
      <c r="E620" s="64"/>
      <c r="F620" s="220" t="s">
        <v>4348</v>
      </c>
      <c r="G620" s="64"/>
      <c r="H620" s="64"/>
      <c r="I620" s="175"/>
      <c r="J620" s="64"/>
      <c r="K620" s="64"/>
      <c r="L620" s="62"/>
      <c r="M620" s="221"/>
      <c r="N620" s="43"/>
      <c r="O620" s="43"/>
      <c r="P620" s="43"/>
      <c r="Q620" s="43"/>
      <c r="R620" s="43"/>
      <c r="S620" s="43"/>
      <c r="T620" s="79"/>
      <c r="AT620" s="25" t="s">
        <v>369</v>
      </c>
      <c r="AU620" s="25" t="s">
        <v>79</v>
      </c>
    </row>
    <row r="621" spans="2:65" s="12" customFormat="1" ht="13.5">
      <c r="B621" s="222"/>
      <c r="C621" s="223"/>
      <c r="D621" s="219" t="s">
        <v>371</v>
      </c>
      <c r="E621" s="224" t="s">
        <v>21</v>
      </c>
      <c r="F621" s="225" t="s">
        <v>4311</v>
      </c>
      <c r="G621" s="223"/>
      <c r="H621" s="226" t="s">
        <v>21</v>
      </c>
      <c r="I621" s="227"/>
      <c r="J621" s="223"/>
      <c r="K621" s="223"/>
      <c r="L621" s="228"/>
      <c r="M621" s="229"/>
      <c r="N621" s="230"/>
      <c r="O621" s="230"/>
      <c r="P621" s="230"/>
      <c r="Q621" s="230"/>
      <c r="R621" s="230"/>
      <c r="S621" s="230"/>
      <c r="T621" s="231"/>
      <c r="AT621" s="232" t="s">
        <v>371</v>
      </c>
      <c r="AU621" s="232" t="s">
        <v>79</v>
      </c>
      <c r="AV621" s="12" t="s">
        <v>77</v>
      </c>
      <c r="AW621" s="12" t="s">
        <v>33</v>
      </c>
      <c r="AX621" s="12" t="s">
        <v>70</v>
      </c>
      <c r="AY621" s="232" t="s">
        <v>361</v>
      </c>
    </row>
    <row r="622" spans="2:65" s="13" customFormat="1" ht="13.5">
      <c r="B622" s="233"/>
      <c r="C622" s="234"/>
      <c r="D622" s="235" t="s">
        <v>371</v>
      </c>
      <c r="E622" s="236" t="s">
        <v>21</v>
      </c>
      <c r="F622" s="237" t="s">
        <v>77</v>
      </c>
      <c r="G622" s="234"/>
      <c r="H622" s="238">
        <v>1</v>
      </c>
      <c r="I622" s="239"/>
      <c r="J622" s="234"/>
      <c r="K622" s="234"/>
      <c r="L622" s="240"/>
      <c r="M622" s="241"/>
      <c r="N622" s="242"/>
      <c r="O622" s="242"/>
      <c r="P622" s="242"/>
      <c r="Q622" s="242"/>
      <c r="R622" s="242"/>
      <c r="S622" s="242"/>
      <c r="T622" s="243"/>
      <c r="AT622" s="244" t="s">
        <v>371</v>
      </c>
      <c r="AU622" s="244" t="s">
        <v>79</v>
      </c>
      <c r="AV622" s="13" t="s">
        <v>79</v>
      </c>
      <c r="AW622" s="13" t="s">
        <v>33</v>
      </c>
      <c r="AX622" s="13" t="s">
        <v>77</v>
      </c>
      <c r="AY622" s="244" t="s">
        <v>361</v>
      </c>
    </row>
    <row r="623" spans="2:65" s="1" customFormat="1" ht="22.5" customHeight="1">
      <c r="B623" s="42"/>
      <c r="C623" s="207" t="s">
        <v>1272</v>
      </c>
      <c r="D623" s="207" t="s">
        <v>363</v>
      </c>
      <c r="E623" s="208" t="s">
        <v>4349</v>
      </c>
      <c r="F623" s="209" t="s">
        <v>4350</v>
      </c>
      <c r="G623" s="210" t="s">
        <v>614</v>
      </c>
      <c r="H623" s="211">
        <v>1</v>
      </c>
      <c r="I623" s="212"/>
      <c r="J623" s="213">
        <f>ROUND(I623*H623,2)</f>
        <v>0</v>
      </c>
      <c r="K623" s="209" t="s">
        <v>21</v>
      </c>
      <c r="L623" s="62"/>
      <c r="M623" s="214" t="s">
        <v>21</v>
      </c>
      <c r="N623" s="215" t="s">
        <v>41</v>
      </c>
      <c r="O623" s="43"/>
      <c r="P623" s="216">
        <f>O623*H623</f>
        <v>0</v>
      </c>
      <c r="Q623" s="216">
        <v>0</v>
      </c>
      <c r="R623" s="216">
        <f>Q623*H623</f>
        <v>0</v>
      </c>
      <c r="S623" s="216">
        <v>0</v>
      </c>
      <c r="T623" s="217">
        <f>S623*H623</f>
        <v>0</v>
      </c>
      <c r="AR623" s="25" t="s">
        <v>464</v>
      </c>
      <c r="AT623" s="25" t="s">
        <v>363</v>
      </c>
      <c r="AU623" s="25" t="s">
        <v>79</v>
      </c>
      <c r="AY623" s="25" t="s">
        <v>361</v>
      </c>
      <c r="BE623" s="218">
        <f>IF(N623="základní",J623,0)</f>
        <v>0</v>
      </c>
      <c r="BF623" s="218">
        <f>IF(N623="snížená",J623,0)</f>
        <v>0</v>
      </c>
      <c r="BG623" s="218">
        <f>IF(N623="zákl. přenesená",J623,0)</f>
        <v>0</v>
      </c>
      <c r="BH623" s="218">
        <f>IF(N623="sníž. přenesená",J623,0)</f>
        <v>0</v>
      </c>
      <c r="BI623" s="218">
        <f>IF(N623="nulová",J623,0)</f>
        <v>0</v>
      </c>
      <c r="BJ623" s="25" t="s">
        <v>77</v>
      </c>
      <c r="BK623" s="218">
        <f>ROUND(I623*H623,2)</f>
        <v>0</v>
      </c>
      <c r="BL623" s="25" t="s">
        <v>464</v>
      </c>
      <c r="BM623" s="25" t="s">
        <v>4351</v>
      </c>
    </row>
    <row r="624" spans="2:65" s="1" customFormat="1" ht="27">
      <c r="B624" s="42"/>
      <c r="C624" s="64"/>
      <c r="D624" s="219" t="s">
        <v>369</v>
      </c>
      <c r="E624" s="64"/>
      <c r="F624" s="220" t="s">
        <v>4352</v>
      </c>
      <c r="G624" s="64"/>
      <c r="H624" s="64"/>
      <c r="I624" s="175"/>
      <c r="J624" s="64"/>
      <c r="K624" s="64"/>
      <c r="L624" s="62"/>
      <c r="M624" s="221"/>
      <c r="N624" s="43"/>
      <c r="O624" s="43"/>
      <c r="P624" s="43"/>
      <c r="Q624" s="43"/>
      <c r="R624" s="43"/>
      <c r="S624" s="43"/>
      <c r="T624" s="79"/>
      <c r="AT624" s="25" t="s">
        <v>369</v>
      </c>
      <c r="AU624" s="25" t="s">
        <v>79</v>
      </c>
    </row>
    <row r="625" spans="2:65" s="12" customFormat="1" ht="13.5">
      <c r="B625" s="222"/>
      <c r="C625" s="223"/>
      <c r="D625" s="219" t="s">
        <v>371</v>
      </c>
      <c r="E625" s="224" t="s">
        <v>21</v>
      </c>
      <c r="F625" s="225" t="s">
        <v>4311</v>
      </c>
      <c r="G625" s="223"/>
      <c r="H625" s="226" t="s">
        <v>21</v>
      </c>
      <c r="I625" s="227"/>
      <c r="J625" s="223"/>
      <c r="K625" s="223"/>
      <c r="L625" s="228"/>
      <c r="M625" s="229"/>
      <c r="N625" s="230"/>
      <c r="O625" s="230"/>
      <c r="P625" s="230"/>
      <c r="Q625" s="230"/>
      <c r="R625" s="230"/>
      <c r="S625" s="230"/>
      <c r="T625" s="231"/>
      <c r="AT625" s="232" t="s">
        <v>371</v>
      </c>
      <c r="AU625" s="232" t="s">
        <v>79</v>
      </c>
      <c r="AV625" s="12" t="s">
        <v>77</v>
      </c>
      <c r="AW625" s="12" t="s">
        <v>33</v>
      </c>
      <c r="AX625" s="12" t="s">
        <v>70</v>
      </c>
      <c r="AY625" s="232" t="s">
        <v>361</v>
      </c>
    </row>
    <row r="626" spans="2:65" s="13" customFormat="1" ht="13.5">
      <c r="B626" s="233"/>
      <c r="C626" s="234"/>
      <c r="D626" s="235" t="s">
        <v>371</v>
      </c>
      <c r="E626" s="236" t="s">
        <v>21</v>
      </c>
      <c r="F626" s="237" t="s">
        <v>77</v>
      </c>
      <c r="G626" s="234"/>
      <c r="H626" s="238">
        <v>1</v>
      </c>
      <c r="I626" s="239"/>
      <c r="J626" s="234"/>
      <c r="K626" s="234"/>
      <c r="L626" s="240"/>
      <c r="M626" s="241"/>
      <c r="N626" s="242"/>
      <c r="O626" s="242"/>
      <c r="P626" s="242"/>
      <c r="Q626" s="242"/>
      <c r="R626" s="242"/>
      <c r="S626" s="242"/>
      <c r="T626" s="243"/>
      <c r="AT626" s="244" t="s">
        <v>371</v>
      </c>
      <c r="AU626" s="244" t="s">
        <v>79</v>
      </c>
      <c r="AV626" s="13" t="s">
        <v>79</v>
      </c>
      <c r="AW626" s="13" t="s">
        <v>33</v>
      </c>
      <c r="AX626" s="13" t="s">
        <v>77</v>
      </c>
      <c r="AY626" s="244" t="s">
        <v>361</v>
      </c>
    </row>
    <row r="627" spans="2:65" s="1" customFormat="1" ht="22.5" customHeight="1">
      <c r="B627" s="42"/>
      <c r="C627" s="207" t="s">
        <v>1278</v>
      </c>
      <c r="D627" s="207" t="s">
        <v>363</v>
      </c>
      <c r="E627" s="208" t="s">
        <v>2147</v>
      </c>
      <c r="F627" s="209" t="s">
        <v>4353</v>
      </c>
      <c r="G627" s="210" t="s">
        <v>614</v>
      </c>
      <c r="H627" s="211">
        <v>2</v>
      </c>
      <c r="I627" s="212"/>
      <c r="J627" s="213">
        <f>ROUND(I627*H627,2)</f>
        <v>0</v>
      </c>
      <c r="K627" s="209" t="s">
        <v>21</v>
      </c>
      <c r="L627" s="62"/>
      <c r="M627" s="214" t="s">
        <v>21</v>
      </c>
      <c r="N627" s="215" t="s">
        <v>41</v>
      </c>
      <c r="O627" s="43"/>
      <c r="P627" s="216">
        <f>O627*H627</f>
        <v>0</v>
      </c>
      <c r="Q627" s="216">
        <v>0</v>
      </c>
      <c r="R627" s="216">
        <f>Q627*H627</f>
        <v>0</v>
      </c>
      <c r="S627" s="216">
        <v>0</v>
      </c>
      <c r="T627" s="217">
        <f>S627*H627</f>
        <v>0</v>
      </c>
      <c r="AR627" s="25" t="s">
        <v>464</v>
      </c>
      <c r="AT627" s="25" t="s">
        <v>363</v>
      </c>
      <c r="AU627" s="25" t="s">
        <v>79</v>
      </c>
      <c r="AY627" s="25" t="s">
        <v>361</v>
      </c>
      <c r="BE627" s="218">
        <f>IF(N627="základní",J627,0)</f>
        <v>0</v>
      </c>
      <c r="BF627" s="218">
        <f>IF(N627="snížená",J627,0)</f>
        <v>0</v>
      </c>
      <c r="BG627" s="218">
        <f>IF(N627="zákl. přenesená",J627,0)</f>
        <v>0</v>
      </c>
      <c r="BH627" s="218">
        <f>IF(N627="sníž. přenesená",J627,0)</f>
        <v>0</v>
      </c>
      <c r="BI627" s="218">
        <f>IF(N627="nulová",J627,0)</f>
        <v>0</v>
      </c>
      <c r="BJ627" s="25" t="s">
        <v>77</v>
      </c>
      <c r="BK627" s="218">
        <f>ROUND(I627*H627,2)</f>
        <v>0</v>
      </c>
      <c r="BL627" s="25" t="s">
        <v>464</v>
      </c>
      <c r="BM627" s="25" t="s">
        <v>4354</v>
      </c>
    </row>
    <row r="628" spans="2:65" s="1" customFormat="1" ht="13.5">
      <c r="B628" s="42"/>
      <c r="C628" s="64"/>
      <c r="D628" s="219" t="s">
        <v>369</v>
      </c>
      <c r="E628" s="64"/>
      <c r="F628" s="220" t="s">
        <v>4355</v>
      </c>
      <c r="G628" s="64"/>
      <c r="H628" s="64"/>
      <c r="I628" s="175"/>
      <c r="J628" s="64"/>
      <c r="K628" s="64"/>
      <c r="L628" s="62"/>
      <c r="M628" s="221"/>
      <c r="N628" s="43"/>
      <c r="O628" s="43"/>
      <c r="P628" s="43"/>
      <c r="Q628" s="43"/>
      <c r="R628" s="43"/>
      <c r="S628" s="43"/>
      <c r="T628" s="79"/>
      <c r="AT628" s="25" t="s">
        <v>369</v>
      </c>
      <c r="AU628" s="25" t="s">
        <v>79</v>
      </c>
    </row>
    <row r="629" spans="2:65" s="12" customFormat="1" ht="13.5">
      <c r="B629" s="222"/>
      <c r="C629" s="223"/>
      <c r="D629" s="219" t="s">
        <v>371</v>
      </c>
      <c r="E629" s="224" t="s">
        <v>21</v>
      </c>
      <c r="F629" s="225" t="s">
        <v>4311</v>
      </c>
      <c r="G629" s="223"/>
      <c r="H629" s="226" t="s">
        <v>21</v>
      </c>
      <c r="I629" s="227"/>
      <c r="J629" s="223"/>
      <c r="K629" s="223"/>
      <c r="L629" s="228"/>
      <c r="M629" s="229"/>
      <c r="N629" s="230"/>
      <c r="O629" s="230"/>
      <c r="P629" s="230"/>
      <c r="Q629" s="230"/>
      <c r="R629" s="230"/>
      <c r="S629" s="230"/>
      <c r="T629" s="231"/>
      <c r="AT629" s="232" t="s">
        <v>371</v>
      </c>
      <c r="AU629" s="232" t="s">
        <v>79</v>
      </c>
      <c r="AV629" s="12" t="s">
        <v>77</v>
      </c>
      <c r="AW629" s="12" t="s">
        <v>33</v>
      </c>
      <c r="AX629" s="12" t="s">
        <v>70</v>
      </c>
      <c r="AY629" s="232" t="s">
        <v>361</v>
      </c>
    </row>
    <row r="630" spans="2:65" s="13" customFormat="1" ht="13.5">
      <c r="B630" s="233"/>
      <c r="C630" s="234"/>
      <c r="D630" s="235" t="s">
        <v>371</v>
      </c>
      <c r="E630" s="236" t="s">
        <v>21</v>
      </c>
      <c r="F630" s="237" t="s">
        <v>4356</v>
      </c>
      <c r="G630" s="234"/>
      <c r="H630" s="238">
        <v>2</v>
      </c>
      <c r="I630" s="239"/>
      <c r="J630" s="234"/>
      <c r="K630" s="234"/>
      <c r="L630" s="240"/>
      <c r="M630" s="241"/>
      <c r="N630" s="242"/>
      <c r="O630" s="242"/>
      <c r="P630" s="242"/>
      <c r="Q630" s="242"/>
      <c r="R630" s="242"/>
      <c r="S630" s="242"/>
      <c r="T630" s="243"/>
      <c r="AT630" s="244" t="s">
        <v>371</v>
      </c>
      <c r="AU630" s="244" t="s">
        <v>79</v>
      </c>
      <c r="AV630" s="13" t="s">
        <v>79</v>
      </c>
      <c r="AW630" s="13" t="s">
        <v>33</v>
      </c>
      <c r="AX630" s="13" t="s">
        <v>77</v>
      </c>
      <c r="AY630" s="244" t="s">
        <v>361</v>
      </c>
    </row>
    <row r="631" spans="2:65" s="1" customFormat="1" ht="22.5" customHeight="1">
      <c r="B631" s="42"/>
      <c r="C631" s="207" t="s">
        <v>1281</v>
      </c>
      <c r="D631" s="207" t="s">
        <v>363</v>
      </c>
      <c r="E631" s="208" t="s">
        <v>2181</v>
      </c>
      <c r="F631" s="209" t="s">
        <v>2182</v>
      </c>
      <c r="G631" s="210" t="s">
        <v>1227</v>
      </c>
      <c r="H631" s="284"/>
      <c r="I631" s="212"/>
      <c r="J631" s="213">
        <f>ROUND(I631*H631,2)</f>
        <v>0</v>
      </c>
      <c r="K631" s="209" t="s">
        <v>367</v>
      </c>
      <c r="L631" s="62"/>
      <c r="M631" s="214" t="s">
        <v>21</v>
      </c>
      <c r="N631" s="215" t="s">
        <v>41</v>
      </c>
      <c r="O631" s="43"/>
      <c r="P631" s="216">
        <f>O631*H631</f>
        <v>0</v>
      </c>
      <c r="Q631" s="216">
        <v>0</v>
      </c>
      <c r="R631" s="216">
        <f>Q631*H631</f>
        <v>0</v>
      </c>
      <c r="S631" s="216">
        <v>0</v>
      </c>
      <c r="T631" s="217">
        <f>S631*H631</f>
        <v>0</v>
      </c>
      <c r="AR631" s="25" t="s">
        <v>464</v>
      </c>
      <c r="AT631" s="25" t="s">
        <v>363</v>
      </c>
      <c r="AU631" s="25" t="s">
        <v>79</v>
      </c>
      <c r="AY631" s="25" t="s">
        <v>361</v>
      </c>
      <c r="BE631" s="218">
        <f>IF(N631="základní",J631,0)</f>
        <v>0</v>
      </c>
      <c r="BF631" s="218">
        <f>IF(N631="snížená",J631,0)</f>
        <v>0</v>
      </c>
      <c r="BG631" s="218">
        <f>IF(N631="zákl. přenesená",J631,0)</f>
        <v>0</v>
      </c>
      <c r="BH631" s="218">
        <f>IF(N631="sníž. přenesená",J631,0)</f>
        <v>0</v>
      </c>
      <c r="BI631" s="218">
        <f>IF(N631="nulová",J631,0)</f>
        <v>0</v>
      </c>
      <c r="BJ631" s="25" t="s">
        <v>77</v>
      </c>
      <c r="BK631" s="218">
        <f>ROUND(I631*H631,2)</f>
        <v>0</v>
      </c>
      <c r="BL631" s="25" t="s">
        <v>464</v>
      </c>
      <c r="BM631" s="25" t="s">
        <v>4357</v>
      </c>
    </row>
    <row r="632" spans="2:65" s="1" customFormat="1" ht="27">
      <c r="B632" s="42"/>
      <c r="C632" s="64"/>
      <c r="D632" s="219" t="s">
        <v>369</v>
      </c>
      <c r="E632" s="64"/>
      <c r="F632" s="220" t="s">
        <v>2184</v>
      </c>
      <c r="G632" s="64"/>
      <c r="H632" s="64"/>
      <c r="I632" s="175"/>
      <c r="J632" s="64"/>
      <c r="K632" s="64"/>
      <c r="L632" s="62"/>
      <c r="M632" s="221"/>
      <c r="N632" s="43"/>
      <c r="O632" s="43"/>
      <c r="P632" s="43"/>
      <c r="Q632" s="43"/>
      <c r="R632" s="43"/>
      <c r="S632" s="43"/>
      <c r="T632" s="79"/>
      <c r="AT632" s="25" t="s">
        <v>369</v>
      </c>
      <c r="AU632" s="25" t="s">
        <v>79</v>
      </c>
    </row>
    <row r="633" spans="2:65" s="11" customFormat="1" ht="29.85" customHeight="1">
      <c r="B633" s="190"/>
      <c r="C633" s="191"/>
      <c r="D633" s="204" t="s">
        <v>69</v>
      </c>
      <c r="E633" s="205" t="s">
        <v>4358</v>
      </c>
      <c r="F633" s="205" t="s">
        <v>4359</v>
      </c>
      <c r="G633" s="191"/>
      <c r="H633" s="191"/>
      <c r="I633" s="194"/>
      <c r="J633" s="206">
        <f>BK633</f>
        <v>0</v>
      </c>
      <c r="K633" s="191"/>
      <c r="L633" s="196"/>
      <c r="M633" s="197"/>
      <c r="N633" s="198"/>
      <c r="O633" s="198"/>
      <c r="P633" s="199">
        <f>SUM(P634:P639)</f>
        <v>0</v>
      </c>
      <c r="Q633" s="198"/>
      <c r="R633" s="199">
        <f>SUM(R634:R639)</f>
        <v>0</v>
      </c>
      <c r="S633" s="198"/>
      <c r="T633" s="200">
        <f>SUM(T634:T639)</f>
        <v>0</v>
      </c>
      <c r="AR633" s="201" t="s">
        <v>79</v>
      </c>
      <c r="AT633" s="202" t="s">
        <v>69</v>
      </c>
      <c r="AU633" s="202" t="s">
        <v>77</v>
      </c>
      <c r="AY633" s="201" t="s">
        <v>361</v>
      </c>
      <c r="BK633" s="203">
        <f>SUM(BK634:BK639)</f>
        <v>0</v>
      </c>
    </row>
    <row r="634" spans="2:65" s="1" customFormat="1" ht="31.5" customHeight="1">
      <c r="B634" s="42"/>
      <c r="C634" s="207" t="s">
        <v>1287</v>
      </c>
      <c r="D634" s="207" t="s">
        <v>363</v>
      </c>
      <c r="E634" s="208" t="s">
        <v>4360</v>
      </c>
      <c r="F634" s="209" t="s">
        <v>4361</v>
      </c>
      <c r="G634" s="210" t="s">
        <v>459</v>
      </c>
      <c r="H634" s="211">
        <v>51.94</v>
      </c>
      <c r="I634" s="212"/>
      <c r="J634" s="213">
        <f>ROUND(I634*H634,2)</f>
        <v>0</v>
      </c>
      <c r="K634" s="209" t="s">
        <v>21</v>
      </c>
      <c r="L634" s="62"/>
      <c r="M634" s="214" t="s">
        <v>21</v>
      </c>
      <c r="N634" s="215" t="s">
        <v>41</v>
      </c>
      <c r="O634" s="43"/>
      <c r="P634" s="216">
        <f>O634*H634</f>
        <v>0</v>
      </c>
      <c r="Q634" s="216">
        <v>0</v>
      </c>
      <c r="R634" s="216">
        <f>Q634*H634</f>
        <v>0</v>
      </c>
      <c r="S634" s="216">
        <v>0</v>
      </c>
      <c r="T634" s="217">
        <f>S634*H634</f>
        <v>0</v>
      </c>
      <c r="AR634" s="25" t="s">
        <v>464</v>
      </c>
      <c r="AT634" s="25" t="s">
        <v>363</v>
      </c>
      <c r="AU634" s="25" t="s">
        <v>79</v>
      </c>
      <c r="AY634" s="25" t="s">
        <v>361</v>
      </c>
      <c r="BE634" s="218">
        <f>IF(N634="základní",J634,0)</f>
        <v>0</v>
      </c>
      <c r="BF634" s="218">
        <f>IF(N634="snížená",J634,0)</f>
        <v>0</v>
      </c>
      <c r="BG634" s="218">
        <f>IF(N634="zákl. přenesená",J634,0)</f>
        <v>0</v>
      </c>
      <c r="BH634" s="218">
        <f>IF(N634="sníž. přenesená",J634,0)</f>
        <v>0</v>
      </c>
      <c r="BI634" s="218">
        <f>IF(N634="nulová",J634,0)</f>
        <v>0</v>
      </c>
      <c r="BJ634" s="25" t="s">
        <v>77</v>
      </c>
      <c r="BK634" s="218">
        <f>ROUND(I634*H634,2)</f>
        <v>0</v>
      </c>
      <c r="BL634" s="25" t="s">
        <v>464</v>
      </c>
      <c r="BM634" s="25" t="s">
        <v>4362</v>
      </c>
    </row>
    <row r="635" spans="2:65" s="1" customFormat="1" ht="27">
      <c r="B635" s="42"/>
      <c r="C635" s="64"/>
      <c r="D635" s="219" t="s">
        <v>369</v>
      </c>
      <c r="E635" s="64"/>
      <c r="F635" s="220" t="s">
        <v>4363</v>
      </c>
      <c r="G635" s="64"/>
      <c r="H635" s="64"/>
      <c r="I635" s="175"/>
      <c r="J635" s="64"/>
      <c r="K635" s="64"/>
      <c r="L635" s="62"/>
      <c r="M635" s="221"/>
      <c r="N635" s="43"/>
      <c r="O635" s="43"/>
      <c r="P635" s="43"/>
      <c r="Q635" s="43"/>
      <c r="R635" s="43"/>
      <c r="S635" s="43"/>
      <c r="T635" s="79"/>
      <c r="AT635" s="25" t="s">
        <v>369</v>
      </c>
      <c r="AU635" s="25" t="s">
        <v>79</v>
      </c>
    </row>
    <row r="636" spans="2:65" s="12" customFormat="1" ht="27">
      <c r="B636" s="222"/>
      <c r="C636" s="223"/>
      <c r="D636" s="219" t="s">
        <v>371</v>
      </c>
      <c r="E636" s="224" t="s">
        <v>21</v>
      </c>
      <c r="F636" s="225" t="s">
        <v>4364</v>
      </c>
      <c r="G636" s="223"/>
      <c r="H636" s="226" t="s">
        <v>21</v>
      </c>
      <c r="I636" s="227"/>
      <c r="J636" s="223"/>
      <c r="K636" s="223"/>
      <c r="L636" s="228"/>
      <c r="M636" s="229"/>
      <c r="N636" s="230"/>
      <c r="O636" s="230"/>
      <c r="P636" s="230"/>
      <c r="Q636" s="230"/>
      <c r="R636" s="230"/>
      <c r="S636" s="230"/>
      <c r="T636" s="231"/>
      <c r="AT636" s="232" t="s">
        <v>371</v>
      </c>
      <c r="AU636" s="232" t="s">
        <v>79</v>
      </c>
      <c r="AV636" s="12" t="s">
        <v>77</v>
      </c>
      <c r="AW636" s="12" t="s">
        <v>33</v>
      </c>
      <c r="AX636" s="12" t="s">
        <v>70</v>
      </c>
      <c r="AY636" s="232" t="s">
        <v>361</v>
      </c>
    </row>
    <row r="637" spans="2:65" s="13" customFormat="1" ht="13.5">
      <c r="B637" s="233"/>
      <c r="C637" s="234"/>
      <c r="D637" s="235" t="s">
        <v>371</v>
      </c>
      <c r="E637" s="236" t="s">
        <v>21</v>
      </c>
      <c r="F637" s="237" t="s">
        <v>4365</v>
      </c>
      <c r="G637" s="234"/>
      <c r="H637" s="238">
        <v>51.94</v>
      </c>
      <c r="I637" s="239"/>
      <c r="J637" s="234"/>
      <c r="K637" s="234"/>
      <c r="L637" s="240"/>
      <c r="M637" s="241"/>
      <c r="N637" s="242"/>
      <c r="O637" s="242"/>
      <c r="P637" s="242"/>
      <c r="Q637" s="242"/>
      <c r="R637" s="242"/>
      <c r="S637" s="242"/>
      <c r="T637" s="243"/>
      <c r="AT637" s="244" t="s">
        <v>371</v>
      </c>
      <c r="AU637" s="244" t="s">
        <v>79</v>
      </c>
      <c r="AV637" s="13" t="s">
        <v>79</v>
      </c>
      <c r="AW637" s="13" t="s">
        <v>33</v>
      </c>
      <c r="AX637" s="13" t="s">
        <v>77</v>
      </c>
      <c r="AY637" s="244" t="s">
        <v>361</v>
      </c>
    </row>
    <row r="638" spans="2:65" s="1" customFormat="1" ht="22.5" customHeight="1">
      <c r="B638" s="42"/>
      <c r="C638" s="207" t="s">
        <v>1293</v>
      </c>
      <c r="D638" s="207" t="s">
        <v>363</v>
      </c>
      <c r="E638" s="208" t="s">
        <v>4366</v>
      </c>
      <c r="F638" s="209" t="s">
        <v>4367</v>
      </c>
      <c r="G638" s="210" t="s">
        <v>1227</v>
      </c>
      <c r="H638" s="284"/>
      <c r="I638" s="212"/>
      <c r="J638" s="213">
        <f>ROUND(I638*H638,2)</f>
        <v>0</v>
      </c>
      <c r="K638" s="209" t="s">
        <v>367</v>
      </c>
      <c r="L638" s="62"/>
      <c r="M638" s="214" t="s">
        <v>21</v>
      </c>
      <c r="N638" s="215" t="s">
        <v>41</v>
      </c>
      <c r="O638" s="43"/>
      <c r="P638" s="216">
        <f>O638*H638</f>
        <v>0</v>
      </c>
      <c r="Q638" s="216">
        <v>0</v>
      </c>
      <c r="R638" s="216">
        <f>Q638*H638</f>
        <v>0</v>
      </c>
      <c r="S638" s="216">
        <v>0</v>
      </c>
      <c r="T638" s="217">
        <f>S638*H638</f>
        <v>0</v>
      </c>
      <c r="AR638" s="25" t="s">
        <v>464</v>
      </c>
      <c r="AT638" s="25" t="s">
        <v>363</v>
      </c>
      <c r="AU638" s="25" t="s">
        <v>79</v>
      </c>
      <c r="AY638" s="25" t="s">
        <v>361</v>
      </c>
      <c r="BE638" s="218">
        <f>IF(N638="základní",J638,0)</f>
        <v>0</v>
      </c>
      <c r="BF638" s="218">
        <f>IF(N638="snížená",J638,0)</f>
        <v>0</v>
      </c>
      <c r="BG638" s="218">
        <f>IF(N638="zákl. přenesená",J638,0)</f>
        <v>0</v>
      </c>
      <c r="BH638" s="218">
        <f>IF(N638="sníž. přenesená",J638,0)</f>
        <v>0</v>
      </c>
      <c r="BI638" s="218">
        <f>IF(N638="nulová",J638,0)</f>
        <v>0</v>
      </c>
      <c r="BJ638" s="25" t="s">
        <v>77</v>
      </c>
      <c r="BK638" s="218">
        <f>ROUND(I638*H638,2)</f>
        <v>0</v>
      </c>
      <c r="BL638" s="25" t="s">
        <v>464</v>
      </c>
      <c r="BM638" s="25" t="s">
        <v>4368</v>
      </c>
    </row>
    <row r="639" spans="2:65" s="1" customFormat="1" ht="27">
      <c r="B639" s="42"/>
      <c r="C639" s="64"/>
      <c r="D639" s="219" t="s">
        <v>369</v>
      </c>
      <c r="E639" s="64"/>
      <c r="F639" s="220" t="s">
        <v>4369</v>
      </c>
      <c r="G639" s="64"/>
      <c r="H639" s="64"/>
      <c r="I639" s="175"/>
      <c r="J639" s="64"/>
      <c r="K639" s="64"/>
      <c r="L639" s="62"/>
      <c r="M639" s="221"/>
      <c r="N639" s="43"/>
      <c r="O639" s="43"/>
      <c r="P639" s="43"/>
      <c r="Q639" s="43"/>
      <c r="R639" s="43"/>
      <c r="S639" s="43"/>
      <c r="T639" s="79"/>
      <c r="AT639" s="25" t="s">
        <v>369</v>
      </c>
      <c r="AU639" s="25" t="s">
        <v>79</v>
      </c>
    </row>
    <row r="640" spans="2:65" s="11" customFormat="1" ht="29.85" customHeight="1">
      <c r="B640" s="190"/>
      <c r="C640" s="191"/>
      <c r="D640" s="204" t="s">
        <v>69</v>
      </c>
      <c r="E640" s="205" t="s">
        <v>2391</v>
      </c>
      <c r="F640" s="205" t="s">
        <v>2392</v>
      </c>
      <c r="G640" s="191"/>
      <c r="H640" s="191"/>
      <c r="I640" s="194"/>
      <c r="J640" s="206">
        <f>BK640</f>
        <v>0</v>
      </c>
      <c r="K640" s="191"/>
      <c r="L640" s="196"/>
      <c r="M640" s="197"/>
      <c r="N640" s="198"/>
      <c r="O640" s="198"/>
      <c r="P640" s="199">
        <f>SUM(P641:P660)</f>
        <v>0</v>
      </c>
      <c r="Q640" s="198"/>
      <c r="R640" s="199">
        <f>SUM(R641:R660)</f>
        <v>9.1187999999999998E-3</v>
      </c>
      <c r="S640" s="198"/>
      <c r="T640" s="200">
        <f>SUM(T641:T660)</f>
        <v>0</v>
      </c>
      <c r="AR640" s="201" t="s">
        <v>79</v>
      </c>
      <c r="AT640" s="202" t="s">
        <v>69</v>
      </c>
      <c r="AU640" s="202" t="s">
        <v>77</v>
      </c>
      <c r="AY640" s="201" t="s">
        <v>361</v>
      </c>
      <c r="BK640" s="203">
        <f>SUM(BK641:BK660)</f>
        <v>0</v>
      </c>
    </row>
    <row r="641" spans="2:65" s="1" customFormat="1" ht="22.5" customHeight="1">
      <c r="B641" s="42"/>
      <c r="C641" s="207" t="s">
        <v>1299</v>
      </c>
      <c r="D641" s="207" t="s">
        <v>363</v>
      </c>
      <c r="E641" s="208" t="s">
        <v>2394</v>
      </c>
      <c r="F641" s="209" t="s">
        <v>2395</v>
      </c>
      <c r="G641" s="210" t="s">
        <v>459</v>
      </c>
      <c r="H641" s="211">
        <v>15.198</v>
      </c>
      <c r="I641" s="212"/>
      <c r="J641" s="213">
        <f>ROUND(I641*H641,2)</f>
        <v>0</v>
      </c>
      <c r="K641" s="209" t="s">
        <v>367</v>
      </c>
      <c r="L641" s="62"/>
      <c r="M641" s="214" t="s">
        <v>21</v>
      </c>
      <c r="N641" s="215" t="s">
        <v>41</v>
      </c>
      <c r="O641" s="43"/>
      <c r="P641" s="216">
        <f>O641*H641</f>
        <v>0</v>
      </c>
      <c r="Q641" s="216">
        <v>2.0000000000000002E-5</v>
      </c>
      <c r="R641" s="216">
        <f>Q641*H641</f>
        <v>3.0396000000000004E-4</v>
      </c>
      <c r="S641" s="216">
        <v>0</v>
      </c>
      <c r="T641" s="217">
        <f>S641*H641</f>
        <v>0</v>
      </c>
      <c r="AR641" s="25" t="s">
        <v>464</v>
      </c>
      <c r="AT641" s="25" t="s">
        <v>363</v>
      </c>
      <c r="AU641" s="25" t="s">
        <v>79</v>
      </c>
      <c r="AY641" s="25" t="s">
        <v>361</v>
      </c>
      <c r="BE641" s="218">
        <f>IF(N641="základní",J641,0)</f>
        <v>0</v>
      </c>
      <c r="BF641" s="218">
        <f>IF(N641="snížená",J641,0)</f>
        <v>0</v>
      </c>
      <c r="BG641" s="218">
        <f>IF(N641="zákl. přenesená",J641,0)</f>
        <v>0</v>
      </c>
      <c r="BH641" s="218">
        <f>IF(N641="sníž. přenesená",J641,0)</f>
        <v>0</v>
      </c>
      <c r="BI641" s="218">
        <f>IF(N641="nulová",J641,0)</f>
        <v>0</v>
      </c>
      <c r="BJ641" s="25" t="s">
        <v>77</v>
      </c>
      <c r="BK641" s="218">
        <f>ROUND(I641*H641,2)</f>
        <v>0</v>
      </c>
      <c r="BL641" s="25" t="s">
        <v>464</v>
      </c>
      <c r="BM641" s="25" t="s">
        <v>4370</v>
      </c>
    </row>
    <row r="642" spans="2:65" s="1" customFormat="1" ht="13.5">
      <c r="B642" s="42"/>
      <c r="C642" s="64"/>
      <c r="D642" s="219" t="s">
        <v>369</v>
      </c>
      <c r="E642" s="64"/>
      <c r="F642" s="220" t="s">
        <v>2397</v>
      </c>
      <c r="G642" s="64"/>
      <c r="H642" s="64"/>
      <c r="I642" s="175"/>
      <c r="J642" s="64"/>
      <c r="K642" s="64"/>
      <c r="L642" s="62"/>
      <c r="M642" s="221"/>
      <c r="N642" s="43"/>
      <c r="O642" s="43"/>
      <c r="P642" s="43"/>
      <c r="Q642" s="43"/>
      <c r="R642" s="43"/>
      <c r="S642" s="43"/>
      <c r="T642" s="79"/>
      <c r="AT642" s="25" t="s">
        <v>369</v>
      </c>
      <c r="AU642" s="25" t="s">
        <v>79</v>
      </c>
    </row>
    <row r="643" spans="2:65" s="12" customFormat="1" ht="13.5">
      <c r="B643" s="222"/>
      <c r="C643" s="223"/>
      <c r="D643" s="219" t="s">
        <v>371</v>
      </c>
      <c r="E643" s="224" t="s">
        <v>21</v>
      </c>
      <c r="F643" s="225" t="s">
        <v>1440</v>
      </c>
      <c r="G643" s="223"/>
      <c r="H643" s="226" t="s">
        <v>21</v>
      </c>
      <c r="I643" s="227"/>
      <c r="J643" s="223"/>
      <c r="K643" s="223"/>
      <c r="L643" s="228"/>
      <c r="M643" s="229"/>
      <c r="N643" s="230"/>
      <c r="O643" s="230"/>
      <c r="P643" s="230"/>
      <c r="Q643" s="230"/>
      <c r="R643" s="230"/>
      <c r="S643" s="230"/>
      <c r="T643" s="231"/>
      <c r="AT643" s="232" t="s">
        <v>371</v>
      </c>
      <c r="AU643" s="232" t="s">
        <v>79</v>
      </c>
      <c r="AV643" s="12" t="s">
        <v>77</v>
      </c>
      <c r="AW643" s="12" t="s">
        <v>33</v>
      </c>
      <c r="AX643" s="12" t="s">
        <v>70</v>
      </c>
      <c r="AY643" s="232" t="s">
        <v>361</v>
      </c>
    </row>
    <row r="644" spans="2:65" s="13" customFormat="1" ht="13.5">
      <c r="B644" s="233"/>
      <c r="C644" s="234"/>
      <c r="D644" s="219" t="s">
        <v>371</v>
      </c>
      <c r="E644" s="245" t="s">
        <v>21</v>
      </c>
      <c r="F644" s="246" t="s">
        <v>4371</v>
      </c>
      <c r="G644" s="234"/>
      <c r="H644" s="247">
        <v>9.5259999999999998</v>
      </c>
      <c r="I644" s="239"/>
      <c r="J644" s="234"/>
      <c r="K644" s="234"/>
      <c r="L644" s="240"/>
      <c r="M644" s="241"/>
      <c r="N644" s="242"/>
      <c r="O644" s="242"/>
      <c r="P644" s="242"/>
      <c r="Q644" s="242"/>
      <c r="R644" s="242"/>
      <c r="S644" s="242"/>
      <c r="T644" s="243"/>
      <c r="AT644" s="244" t="s">
        <v>371</v>
      </c>
      <c r="AU644" s="244" t="s">
        <v>79</v>
      </c>
      <c r="AV644" s="13" t="s">
        <v>79</v>
      </c>
      <c r="AW644" s="13" t="s">
        <v>33</v>
      </c>
      <c r="AX644" s="13" t="s">
        <v>70</v>
      </c>
      <c r="AY644" s="244" t="s">
        <v>361</v>
      </c>
    </row>
    <row r="645" spans="2:65" s="13" customFormat="1" ht="13.5">
      <c r="B645" s="233"/>
      <c r="C645" s="234"/>
      <c r="D645" s="219" t="s">
        <v>371</v>
      </c>
      <c r="E645" s="245" t="s">
        <v>21</v>
      </c>
      <c r="F645" s="246" t="s">
        <v>4372</v>
      </c>
      <c r="G645" s="234"/>
      <c r="H645" s="247">
        <v>0.94499999999999995</v>
      </c>
      <c r="I645" s="239"/>
      <c r="J645" s="234"/>
      <c r="K645" s="234"/>
      <c r="L645" s="240"/>
      <c r="M645" s="241"/>
      <c r="N645" s="242"/>
      <c r="O645" s="242"/>
      <c r="P645" s="242"/>
      <c r="Q645" s="242"/>
      <c r="R645" s="242"/>
      <c r="S645" s="242"/>
      <c r="T645" s="243"/>
      <c r="AT645" s="244" t="s">
        <v>371</v>
      </c>
      <c r="AU645" s="244" t="s">
        <v>79</v>
      </c>
      <c r="AV645" s="13" t="s">
        <v>79</v>
      </c>
      <c r="AW645" s="13" t="s">
        <v>33</v>
      </c>
      <c r="AX645" s="13" t="s">
        <v>70</v>
      </c>
      <c r="AY645" s="244" t="s">
        <v>361</v>
      </c>
    </row>
    <row r="646" spans="2:65" s="13" customFormat="1" ht="13.5">
      <c r="B646" s="233"/>
      <c r="C646" s="234"/>
      <c r="D646" s="219" t="s">
        <v>371</v>
      </c>
      <c r="E646" s="245" t="s">
        <v>21</v>
      </c>
      <c r="F646" s="246" t="s">
        <v>4373</v>
      </c>
      <c r="G646" s="234"/>
      <c r="H646" s="247">
        <v>1.4690000000000001</v>
      </c>
      <c r="I646" s="239"/>
      <c r="J646" s="234"/>
      <c r="K646" s="234"/>
      <c r="L646" s="240"/>
      <c r="M646" s="241"/>
      <c r="N646" s="242"/>
      <c r="O646" s="242"/>
      <c r="P646" s="242"/>
      <c r="Q646" s="242"/>
      <c r="R646" s="242"/>
      <c r="S646" s="242"/>
      <c r="T646" s="243"/>
      <c r="AT646" s="244" t="s">
        <v>371</v>
      </c>
      <c r="AU646" s="244" t="s">
        <v>79</v>
      </c>
      <c r="AV646" s="13" t="s">
        <v>79</v>
      </c>
      <c r="AW646" s="13" t="s">
        <v>33</v>
      </c>
      <c r="AX646" s="13" t="s">
        <v>70</v>
      </c>
      <c r="AY646" s="244" t="s">
        <v>361</v>
      </c>
    </row>
    <row r="647" spans="2:65" s="13" customFormat="1" ht="13.5">
      <c r="B647" s="233"/>
      <c r="C647" s="234"/>
      <c r="D647" s="219" t="s">
        <v>371</v>
      </c>
      <c r="E647" s="245" t="s">
        <v>21</v>
      </c>
      <c r="F647" s="246" t="s">
        <v>4374</v>
      </c>
      <c r="G647" s="234"/>
      <c r="H647" s="247">
        <v>3.258</v>
      </c>
      <c r="I647" s="239"/>
      <c r="J647" s="234"/>
      <c r="K647" s="234"/>
      <c r="L647" s="240"/>
      <c r="M647" s="241"/>
      <c r="N647" s="242"/>
      <c r="O647" s="242"/>
      <c r="P647" s="242"/>
      <c r="Q647" s="242"/>
      <c r="R647" s="242"/>
      <c r="S647" s="242"/>
      <c r="T647" s="243"/>
      <c r="AT647" s="244" t="s">
        <v>371</v>
      </c>
      <c r="AU647" s="244" t="s">
        <v>79</v>
      </c>
      <c r="AV647" s="13" t="s">
        <v>79</v>
      </c>
      <c r="AW647" s="13" t="s">
        <v>33</v>
      </c>
      <c r="AX647" s="13" t="s">
        <v>70</v>
      </c>
      <c r="AY647" s="244" t="s">
        <v>361</v>
      </c>
    </row>
    <row r="648" spans="2:65" s="14" customFormat="1" ht="13.5">
      <c r="B648" s="248"/>
      <c r="C648" s="249"/>
      <c r="D648" s="235" t="s">
        <v>371</v>
      </c>
      <c r="E648" s="250" t="s">
        <v>260</v>
      </c>
      <c r="F648" s="251" t="s">
        <v>392</v>
      </c>
      <c r="G648" s="249"/>
      <c r="H648" s="252">
        <v>15.198</v>
      </c>
      <c r="I648" s="253"/>
      <c r="J648" s="249"/>
      <c r="K648" s="249"/>
      <c r="L648" s="254"/>
      <c r="M648" s="255"/>
      <c r="N648" s="256"/>
      <c r="O648" s="256"/>
      <c r="P648" s="256"/>
      <c r="Q648" s="256"/>
      <c r="R648" s="256"/>
      <c r="S648" s="256"/>
      <c r="T648" s="257"/>
      <c r="AT648" s="258" t="s">
        <v>371</v>
      </c>
      <c r="AU648" s="258" t="s">
        <v>79</v>
      </c>
      <c r="AV648" s="14" t="s">
        <v>147</v>
      </c>
      <c r="AW648" s="14" t="s">
        <v>33</v>
      </c>
      <c r="AX648" s="14" t="s">
        <v>77</v>
      </c>
      <c r="AY648" s="258" t="s">
        <v>361</v>
      </c>
    </row>
    <row r="649" spans="2:65" s="1" customFormat="1" ht="22.5" customHeight="1">
      <c r="B649" s="42"/>
      <c r="C649" s="207" t="s">
        <v>1304</v>
      </c>
      <c r="D649" s="207" t="s">
        <v>363</v>
      </c>
      <c r="E649" s="208" t="s">
        <v>2408</v>
      </c>
      <c r="F649" s="209" t="s">
        <v>2409</v>
      </c>
      <c r="G649" s="210" t="s">
        <v>459</v>
      </c>
      <c r="H649" s="211">
        <v>15.198</v>
      </c>
      <c r="I649" s="212"/>
      <c r="J649" s="213">
        <f>ROUND(I649*H649,2)</f>
        <v>0</v>
      </c>
      <c r="K649" s="209" t="s">
        <v>367</v>
      </c>
      <c r="L649" s="62"/>
      <c r="M649" s="214" t="s">
        <v>21</v>
      </c>
      <c r="N649" s="215" t="s">
        <v>41</v>
      </c>
      <c r="O649" s="43"/>
      <c r="P649" s="216">
        <f>O649*H649</f>
        <v>0</v>
      </c>
      <c r="Q649" s="216">
        <v>0</v>
      </c>
      <c r="R649" s="216">
        <f>Q649*H649</f>
        <v>0</v>
      </c>
      <c r="S649" s="216">
        <v>0</v>
      </c>
      <c r="T649" s="217">
        <f>S649*H649</f>
        <v>0</v>
      </c>
      <c r="AR649" s="25" t="s">
        <v>464</v>
      </c>
      <c r="AT649" s="25" t="s">
        <v>363</v>
      </c>
      <c r="AU649" s="25" t="s">
        <v>79</v>
      </c>
      <c r="AY649" s="25" t="s">
        <v>361</v>
      </c>
      <c r="BE649" s="218">
        <f>IF(N649="základní",J649,0)</f>
        <v>0</v>
      </c>
      <c r="BF649" s="218">
        <f>IF(N649="snížená",J649,0)</f>
        <v>0</v>
      </c>
      <c r="BG649" s="218">
        <f>IF(N649="zákl. přenesená",J649,0)</f>
        <v>0</v>
      </c>
      <c r="BH649" s="218">
        <f>IF(N649="sníž. přenesená",J649,0)</f>
        <v>0</v>
      </c>
      <c r="BI649" s="218">
        <f>IF(N649="nulová",J649,0)</f>
        <v>0</v>
      </c>
      <c r="BJ649" s="25" t="s">
        <v>77</v>
      </c>
      <c r="BK649" s="218">
        <f>ROUND(I649*H649,2)</f>
        <v>0</v>
      </c>
      <c r="BL649" s="25" t="s">
        <v>464</v>
      </c>
      <c r="BM649" s="25" t="s">
        <v>4375</v>
      </c>
    </row>
    <row r="650" spans="2:65" s="1" customFormat="1" ht="13.5">
      <c r="B650" s="42"/>
      <c r="C650" s="64"/>
      <c r="D650" s="219" t="s">
        <v>369</v>
      </c>
      <c r="E650" s="64"/>
      <c r="F650" s="220" t="s">
        <v>2411</v>
      </c>
      <c r="G650" s="64"/>
      <c r="H650" s="64"/>
      <c r="I650" s="175"/>
      <c r="J650" s="64"/>
      <c r="K650" s="64"/>
      <c r="L650" s="62"/>
      <c r="M650" s="221"/>
      <c r="N650" s="43"/>
      <c r="O650" s="43"/>
      <c r="P650" s="43"/>
      <c r="Q650" s="43"/>
      <c r="R650" s="43"/>
      <c r="S650" s="43"/>
      <c r="T650" s="79"/>
      <c r="AT650" s="25" t="s">
        <v>369</v>
      </c>
      <c r="AU650" s="25" t="s">
        <v>79</v>
      </c>
    </row>
    <row r="651" spans="2:65" s="13" customFormat="1" ht="13.5">
      <c r="B651" s="233"/>
      <c r="C651" s="234"/>
      <c r="D651" s="235" t="s">
        <v>371</v>
      </c>
      <c r="E651" s="236" t="s">
        <v>21</v>
      </c>
      <c r="F651" s="237" t="s">
        <v>260</v>
      </c>
      <c r="G651" s="234"/>
      <c r="H651" s="238">
        <v>15.198</v>
      </c>
      <c r="I651" s="239"/>
      <c r="J651" s="234"/>
      <c r="K651" s="234"/>
      <c r="L651" s="240"/>
      <c r="M651" s="241"/>
      <c r="N651" s="242"/>
      <c r="O651" s="242"/>
      <c r="P651" s="242"/>
      <c r="Q651" s="242"/>
      <c r="R651" s="242"/>
      <c r="S651" s="242"/>
      <c r="T651" s="243"/>
      <c r="AT651" s="244" t="s">
        <v>371</v>
      </c>
      <c r="AU651" s="244" t="s">
        <v>79</v>
      </c>
      <c r="AV651" s="13" t="s">
        <v>79</v>
      </c>
      <c r="AW651" s="13" t="s">
        <v>33</v>
      </c>
      <c r="AX651" s="13" t="s">
        <v>77</v>
      </c>
      <c r="AY651" s="244" t="s">
        <v>361</v>
      </c>
    </row>
    <row r="652" spans="2:65" s="1" customFormat="1" ht="22.5" customHeight="1">
      <c r="B652" s="42"/>
      <c r="C652" s="207" t="s">
        <v>1311</v>
      </c>
      <c r="D652" s="207" t="s">
        <v>363</v>
      </c>
      <c r="E652" s="208" t="s">
        <v>2413</v>
      </c>
      <c r="F652" s="209" t="s">
        <v>2414</v>
      </c>
      <c r="G652" s="210" t="s">
        <v>459</v>
      </c>
      <c r="H652" s="211">
        <v>15.198</v>
      </c>
      <c r="I652" s="212"/>
      <c r="J652" s="213">
        <f>ROUND(I652*H652,2)</f>
        <v>0</v>
      </c>
      <c r="K652" s="209" t="s">
        <v>367</v>
      </c>
      <c r="L652" s="62"/>
      <c r="M652" s="214" t="s">
        <v>21</v>
      </c>
      <c r="N652" s="215" t="s">
        <v>41</v>
      </c>
      <c r="O652" s="43"/>
      <c r="P652" s="216">
        <f>O652*H652</f>
        <v>0</v>
      </c>
      <c r="Q652" s="216">
        <v>1.2999999999999999E-4</v>
      </c>
      <c r="R652" s="216">
        <f>Q652*H652</f>
        <v>1.9757399999999997E-3</v>
      </c>
      <c r="S652" s="216">
        <v>0</v>
      </c>
      <c r="T652" s="217">
        <f>S652*H652</f>
        <v>0</v>
      </c>
      <c r="AR652" s="25" t="s">
        <v>464</v>
      </c>
      <c r="AT652" s="25" t="s">
        <v>363</v>
      </c>
      <c r="AU652" s="25" t="s">
        <v>79</v>
      </c>
      <c r="AY652" s="25" t="s">
        <v>361</v>
      </c>
      <c r="BE652" s="218">
        <f>IF(N652="základní",J652,0)</f>
        <v>0</v>
      </c>
      <c r="BF652" s="218">
        <f>IF(N652="snížená",J652,0)</f>
        <v>0</v>
      </c>
      <c r="BG652" s="218">
        <f>IF(N652="zákl. přenesená",J652,0)</f>
        <v>0</v>
      </c>
      <c r="BH652" s="218">
        <f>IF(N652="sníž. přenesená",J652,0)</f>
        <v>0</v>
      </c>
      <c r="BI652" s="218">
        <f>IF(N652="nulová",J652,0)</f>
        <v>0</v>
      </c>
      <c r="BJ652" s="25" t="s">
        <v>77</v>
      </c>
      <c r="BK652" s="218">
        <f>ROUND(I652*H652,2)</f>
        <v>0</v>
      </c>
      <c r="BL652" s="25" t="s">
        <v>464</v>
      </c>
      <c r="BM652" s="25" t="s">
        <v>4376</v>
      </c>
    </row>
    <row r="653" spans="2:65" s="1" customFormat="1" ht="13.5">
      <c r="B653" s="42"/>
      <c r="C653" s="64"/>
      <c r="D653" s="219" t="s">
        <v>369</v>
      </c>
      <c r="E653" s="64"/>
      <c r="F653" s="220" t="s">
        <v>2416</v>
      </c>
      <c r="G653" s="64"/>
      <c r="H653" s="64"/>
      <c r="I653" s="175"/>
      <c r="J653" s="64"/>
      <c r="K653" s="64"/>
      <c r="L653" s="62"/>
      <c r="M653" s="221"/>
      <c r="N653" s="43"/>
      <c r="O653" s="43"/>
      <c r="P653" s="43"/>
      <c r="Q653" s="43"/>
      <c r="R653" s="43"/>
      <c r="S653" s="43"/>
      <c r="T653" s="79"/>
      <c r="AT653" s="25" t="s">
        <v>369</v>
      </c>
      <c r="AU653" s="25" t="s">
        <v>79</v>
      </c>
    </row>
    <row r="654" spans="2:65" s="13" customFormat="1" ht="13.5">
      <c r="B654" s="233"/>
      <c r="C654" s="234"/>
      <c r="D654" s="235" t="s">
        <v>371</v>
      </c>
      <c r="E654" s="236" t="s">
        <v>21</v>
      </c>
      <c r="F654" s="237" t="s">
        <v>260</v>
      </c>
      <c r="G654" s="234"/>
      <c r="H654" s="238">
        <v>15.198</v>
      </c>
      <c r="I654" s="239"/>
      <c r="J654" s="234"/>
      <c r="K654" s="234"/>
      <c r="L654" s="240"/>
      <c r="M654" s="241"/>
      <c r="N654" s="242"/>
      <c r="O654" s="242"/>
      <c r="P654" s="242"/>
      <c r="Q654" s="242"/>
      <c r="R654" s="242"/>
      <c r="S654" s="242"/>
      <c r="T654" s="243"/>
      <c r="AT654" s="244" t="s">
        <v>371</v>
      </c>
      <c r="AU654" s="244" t="s">
        <v>79</v>
      </c>
      <c r="AV654" s="13" t="s">
        <v>79</v>
      </c>
      <c r="AW654" s="13" t="s">
        <v>33</v>
      </c>
      <c r="AX654" s="13" t="s">
        <v>77</v>
      </c>
      <c r="AY654" s="244" t="s">
        <v>361</v>
      </c>
    </row>
    <row r="655" spans="2:65" s="1" customFormat="1" ht="22.5" customHeight="1">
      <c r="B655" s="42"/>
      <c r="C655" s="207" t="s">
        <v>1315</v>
      </c>
      <c r="D655" s="207" t="s">
        <v>363</v>
      </c>
      <c r="E655" s="208" t="s">
        <v>2418</v>
      </c>
      <c r="F655" s="209" t="s">
        <v>2419</v>
      </c>
      <c r="G655" s="210" t="s">
        <v>459</v>
      </c>
      <c r="H655" s="211">
        <v>15.198</v>
      </c>
      <c r="I655" s="212"/>
      <c r="J655" s="213">
        <f>ROUND(I655*H655,2)</f>
        <v>0</v>
      </c>
      <c r="K655" s="209" t="s">
        <v>367</v>
      </c>
      <c r="L655" s="62"/>
      <c r="M655" s="214" t="s">
        <v>21</v>
      </c>
      <c r="N655" s="215" t="s">
        <v>41</v>
      </c>
      <c r="O655" s="43"/>
      <c r="P655" s="216">
        <f>O655*H655</f>
        <v>0</v>
      </c>
      <c r="Q655" s="216">
        <v>1.1E-4</v>
      </c>
      <c r="R655" s="216">
        <f>Q655*H655</f>
        <v>1.6717800000000001E-3</v>
      </c>
      <c r="S655" s="216">
        <v>0</v>
      </c>
      <c r="T655" s="217">
        <f>S655*H655</f>
        <v>0</v>
      </c>
      <c r="AR655" s="25" t="s">
        <v>464</v>
      </c>
      <c r="AT655" s="25" t="s">
        <v>363</v>
      </c>
      <c r="AU655" s="25" t="s">
        <v>79</v>
      </c>
      <c r="AY655" s="25" t="s">
        <v>361</v>
      </c>
      <c r="BE655" s="218">
        <f>IF(N655="základní",J655,0)</f>
        <v>0</v>
      </c>
      <c r="BF655" s="218">
        <f>IF(N655="snížená",J655,0)</f>
        <v>0</v>
      </c>
      <c r="BG655" s="218">
        <f>IF(N655="zákl. přenesená",J655,0)</f>
        <v>0</v>
      </c>
      <c r="BH655" s="218">
        <f>IF(N655="sníž. přenesená",J655,0)</f>
        <v>0</v>
      </c>
      <c r="BI655" s="218">
        <f>IF(N655="nulová",J655,0)</f>
        <v>0</v>
      </c>
      <c r="BJ655" s="25" t="s">
        <v>77</v>
      </c>
      <c r="BK655" s="218">
        <f>ROUND(I655*H655,2)</f>
        <v>0</v>
      </c>
      <c r="BL655" s="25" t="s">
        <v>464</v>
      </c>
      <c r="BM655" s="25" t="s">
        <v>4377</v>
      </c>
    </row>
    <row r="656" spans="2:65" s="1" customFormat="1" ht="13.5">
      <c r="B656" s="42"/>
      <c r="C656" s="64"/>
      <c r="D656" s="219" t="s">
        <v>369</v>
      </c>
      <c r="E656" s="64"/>
      <c r="F656" s="220" t="s">
        <v>2421</v>
      </c>
      <c r="G656" s="64"/>
      <c r="H656" s="64"/>
      <c r="I656" s="175"/>
      <c r="J656" s="64"/>
      <c r="K656" s="64"/>
      <c r="L656" s="62"/>
      <c r="M656" s="221"/>
      <c r="N656" s="43"/>
      <c r="O656" s="43"/>
      <c r="P656" s="43"/>
      <c r="Q656" s="43"/>
      <c r="R656" s="43"/>
      <c r="S656" s="43"/>
      <c r="T656" s="79"/>
      <c r="AT656" s="25" t="s">
        <v>369</v>
      </c>
      <c r="AU656" s="25" t="s">
        <v>79</v>
      </c>
    </row>
    <row r="657" spans="2:65" s="13" customFormat="1" ht="13.5">
      <c r="B657" s="233"/>
      <c r="C657" s="234"/>
      <c r="D657" s="235" t="s">
        <v>371</v>
      </c>
      <c r="E657" s="236" t="s">
        <v>21</v>
      </c>
      <c r="F657" s="237" t="s">
        <v>260</v>
      </c>
      <c r="G657" s="234"/>
      <c r="H657" s="238">
        <v>15.198</v>
      </c>
      <c r="I657" s="239"/>
      <c r="J657" s="234"/>
      <c r="K657" s="234"/>
      <c r="L657" s="240"/>
      <c r="M657" s="241"/>
      <c r="N657" s="242"/>
      <c r="O657" s="242"/>
      <c r="P657" s="242"/>
      <c r="Q657" s="242"/>
      <c r="R657" s="242"/>
      <c r="S657" s="242"/>
      <c r="T657" s="243"/>
      <c r="AT657" s="244" t="s">
        <v>371</v>
      </c>
      <c r="AU657" s="244" t="s">
        <v>79</v>
      </c>
      <c r="AV657" s="13" t="s">
        <v>79</v>
      </c>
      <c r="AW657" s="13" t="s">
        <v>33</v>
      </c>
      <c r="AX657" s="13" t="s">
        <v>77</v>
      </c>
      <c r="AY657" s="244" t="s">
        <v>361</v>
      </c>
    </row>
    <row r="658" spans="2:65" s="1" customFormat="1" ht="22.5" customHeight="1">
      <c r="B658" s="42"/>
      <c r="C658" s="207" t="s">
        <v>1320</v>
      </c>
      <c r="D658" s="207" t="s">
        <v>363</v>
      </c>
      <c r="E658" s="208" t="s">
        <v>2423</v>
      </c>
      <c r="F658" s="209" t="s">
        <v>2424</v>
      </c>
      <c r="G658" s="210" t="s">
        <v>459</v>
      </c>
      <c r="H658" s="211">
        <v>15.198</v>
      </c>
      <c r="I658" s="212"/>
      <c r="J658" s="213">
        <f>ROUND(I658*H658,2)</f>
        <v>0</v>
      </c>
      <c r="K658" s="209" t="s">
        <v>367</v>
      </c>
      <c r="L658" s="62"/>
      <c r="M658" s="214" t="s">
        <v>21</v>
      </c>
      <c r="N658" s="215" t="s">
        <v>41</v>
      </c>
      <c r="O658" s="43"/>
      <c r="P658" s="216">
        <f>O658*H658</f>
        <v>0</v>
      </c>
      <c r="Q658" s="216">
        <v>3.4000000000000002E-4</v>
      </c>
      <c r="R658" s="216">
        <f>Q658*H658</f>
        <v>5.1673200000000004E-3</v>
      </c>
      <c r="S658" s="216">
        <v>0</v>
      </c>
      <c r="T658" s="217">
        <f>S658*H658</f>
        <v>0</v>
      </c>
      <c r="AR658" s="25" t="s">
        <v>464</v>
      </c>
      <c r="AT658" s="25" t="s">
        <v>363</v>
      </c>
      <c r="AU658" s="25" t="s">
        <v>79</v>
      </c>
      <c r="AY658" s="25" t="s">
        <v>361</v>
      </c>
      <c r="BE658" s="218">
        <f>IF(N658="základní",J658,0)</f>
        <v>0</v>
      </c>
      <c r="BF658" s="218">
        <f>IF(N658="snížená",J658,0)</f>
        <v>0</v>
      </c>
      <c r="BG658" s="218">
        <f>IF(N658="zákl. přenesená",J658,0)</f>
        <v>0</v>
      </c>
      <c r="BH658" s="218">
        <f>IF(N658="sníž. přenesená",J658,0)</f>
        <v>0</v>
      </c>
      <c r="BI658" s="218">
        <f>IF(N658="nulová",J658,0)</f>
        <v>0</v>
      </c>
      <c r="BJ658" s="25" t="s">
        <v>77</v>
      </c>
      <c r="BK658" s="218">
        <f>ROUND(I658*H658,2)</f>
        <v>0</v>
      </c>
      <c r="BL658" s="25" t="s">
        <v>464</v>
      </c>
      <c r="BM658" s="25" t="s">
        <v>4378</v>
      </c>
    </row>
    <row r="659" spans="2:65" s="1" customFormat="1" ht="13.5">
      <c r="B659" s="42"/>
      <c r="C659" s="64"/>
      <c r="D659" s="219" t="s">
        <v>369</v>
      </c>
      <c r="E659" s="64"/>
      <c r="F659" s="220" t="s">
        <v>2426</v>
      </c>
      <c r="G659" s="64"/>
      <c r="H659" s="64"/>
      <c r="I659" s="175"/>
      <c r="J659" s="64"/>
      <c r="K659" s="64"/>
      <c r="L659" s="62"/>
      <c r="M659" s="221"/>
      <c r="N659" s="43"/>
      <c r="O659" s="43"/>
      <c r="P659" s="43"/>
      <c r="Q659" s="43"/>
      <c r="R659" s="43"/>
      <c r="S659" s="43"/>
      <c r="T659" s="79"/>
      <c r="AT659" s="25" t="s">
        <v>369</v>
      </c>
      <c r="AU659" s="25" t="s">
        <v>79</v>
      </c>
    </row>
    <row r="660" spans="2:65" s="13" customFormat="1" ht="13.5">
      <c r="B660" s="233"/>
      <c r="C660" s="234"/>
      <c r="D660" s="219" t="s">
        <v>371</v>
      </c>
      <c r="E660" s="245" t="s">
        <v>21</v>
      </c>
      <c r="F660" s="246" t="s">
        <v>260</v>
      </c>
      <c r="G660" s="234"/>
      <c r="H660" s="247">
        <v>15.198</v>
      </c>
      <c r="I660" s="239"/>
      <c r="J660" s="234"/>
      <c r="K660" s="234"/>
      <c r="L660" s="240"/>
      <c r="M660" s="241"/>
      <c r="N660" s="242"/>
      <c r="O660" s="242"/>
      <c r="P660" s="242"/>
      <c r="Q660" s="242"/>
      <c r="R660" s="242"/>
      <c r="S660" s="242"/>
      <c r="T660" s="243"/>
      <c r="AT660" s="244" t="s">
        <v>371</v>
      </c>
      <c r="AU660" s="244" t="s">
        <v>79</v>
      </c>
      <c r="AV660" s="13" t="s">
        <v>79</v>
      </c>
      <c r="AW660" s="13" t="s">
        <v>33</v>
      </c>
      <c r="AX660" s="13" t="s">
        <v>77</v>
      </c>
      <c r="AY660" s="244" t="s">
        <v>361</v>
      </c>
    </row>
    <row r="661" spans="2:65" s="11" customFormat="1" ht="29.85" customHeight="1">
      <c r="B661" s="190"/>
      <c r="C661" s="191"/>
      <c r="D661" s="204" t="s">
        <v>69</v>
      </c>
      <c r="E661" s="205" t="s">
        <v>2427</v>
      </c>
      <c r="F661" s="205" t="s">
        <v>2428</v>
      </c>
      <c r="G661" s="191"/>
      <c r="H661" s="191"/>
      <c r="I661" s="194"/>
      <c r="J661" s="206">
        <f>BK661</f>
        <v>0</v>
      </c>
      <c r="K661" s="191"/>
      <c r="L661" s="196"/>
      <c r="M661" s="197"/>
      <c r="N661" s="198"/>
      <c r="O661" s="198"/>
      <c r="P661" s="199">
        <f>SUM(P662:P676)</f>
        <v>0</v>
      </c>
      <c r="Q661" s="198"/>
      <c r="R661" s="199">
        <f>SUM(R662:R676)</f>
        <v>5.3804450000000004E-2</v>
      </c>
      <c r="S661" s="198"/>
      <c r="T661" s="200">
        <f>SUM(T662:T676)</f>
        <v>0</v>
      </c>
      <c r="AR661" s="201" t="s">
        <v>79</v>
      </c>
      <c r="AT661" s="202" t="s">
        <v>69</v>
      </c>
      <c r="AU661" s="202" t="s">
        <v>77</v>
      </c>
      <c r="AY661" s="201" t="s">
        <v>361</v>
      </c>
      <c r="BK661" s="203">
        <f>SUM(BK662:BK676)</f>
        <v>0</v>
      </c>
    </row>
    <row r="662" spans="2:65" s="1" customFormat="1" ht="22.5" customHeight="1">
      <c r="B662" s="42"/>
      <c r="C662" s="207" t="s">
        <v>1325</v>
      </c>
      <c r="D662" s="207" t="s">
        <v>363</v>
      </c>
      <c r="E662" s="208" t="s">
        <v>2430</v>
      </c>
      <c r="F662" s="209" t="s">
        <v>2431</v>
      </c>
      <c r="G662" s="210" t="s">
        <v>459</v>
      </c>
      <c r="H662" s="211">
        <v>109.80500000000001</v>
      </c>
      <c r="I662" s="212"/>
      <c r="J662" s="213">
        <f>ROUND(I662*H662,2)</f>
        <v>0</v>
      </c>
      <c r="K662" s="209" t="s">
        <v>367</v>
      </c>
      <c r="L662" s="62"/>
      <c r="M662" s="214" t="s">
        <v>21</v>
      </c>
      <c r="N662" s="215" t="s">
        <v>41</v>
      </c>
      <c r="O662" s="43"/>
      <c r="P662" s="216">
        <f>O662*H662</f>
        <v>0</v>
      </c>
      <c r="Q662" s="216">
        <v>0</v>
      </c>
      <c r="R662" s="216">
        <f>Q662*H662</f>
        <v>0</v>
      </c>
      <c r="S662" s="216">
        <v>0</v>
      </c>
      <c r="T662" s="217">
        <f>S662*H662</f>
        <v>0</v>
      </c>
      <c r="AR662" s="25" t="s">
        <v>464</v>
      </c>
      <c r="AT662" s="25" t="s">
        <v>363</v>
      </c>
      <c r="AU662" s="25" t="s">
        <v>79</v>
      </c>
      <c r="AY662" s="25" t="s">
        <v>361</v>
      </c>
      <c r="BE662" s="218">
        <f>IF(N662="základní",J662,0)</f>
        <v>0</v>
      </c>
      <c r="BF662" s="218">
        <f>IF(N662="snížená",J662,0)</f>
        <v>0</v>
      </c>
      <c r="BG662" s="218">
        <f>IF(N662="zákl. přenesená",J662,0)</f>
        <v>0</v>
      </c>
      <c r="BH662" s="218">
        <f>IF(N662="sníž. přenesená",J662,0)</f>
        <v>0</v>
      </c>
      <c r="BI662" s="218">
        <f>IF(N662="nulová",J662,0)</f>
        <v>0</v>
      </c>
      <c r="BJ662" s="25" t="s">
        <v>77</v>
      </c>
      <c r="BK662" s="218">
        <f>ROUND(I662*H662,2)</f>
        <v>0</v>
      </c>
      <c r="BL662" s="25" t="s">
        <v>464</v>
      </c>
      <c r="BM662" s="25" t="s">
        <v>4379</v>
      </c>
    </row>
    <row r="663" spans="2:65" s="1" customFormat="1" ht="13.5">
      <c r="B663" s="42"/>
      <c r="C663" s="64"/>
      <c r="D663" s="219" t="s">
        <v>369</v>
      </c>
      <c r="E663" s="64"/>
      <c r="F663" s="220" t="s">
        <v>2433</v>
      </c>
      <c r="G663" s="64"/>
      <c r="H663" s="64"/>
      <c r="I663" s="175"/>
      <c r="J663" s="64"/>
      <c r="K663" s="64"/>
      <c r="L663" s="62"/>
      <c r="M663" s="221"/>
      <c r="N663" s="43"/>
      <c r="O663" s="43"/>
      <c r="P663" s="43"/>
      <c r="Q663" s="43"/>
      <c r="R663" s="43"/>
      <c r="S663" s="43"/>
      <c r="T663" s="79"/>
      <c r="AT663" s="25" t="s">
        <v>369</v>
      </c>
      <c r="AU663" s="25" t="s">
        <v>79</v>
      </c>
    </row>
    <row r="664" spans="2:65" s="13" customFormat="1" ht="13.5">
      <c r="B664" s="233"/>
      <c r="C664" s="234"/>
      <c r="D664" s="235" t="s">
        <v>371</v>
      </c>
      <c r="E664" s="236" t="s">
        <v>21</v>
      </c>
      <c r="F664" s="237" t="s">
        <v>258</v>
      </c>
      <c r="G664" s="234"/>
      <c r="H664" s="238">
        <v>109.80500000000001</v>
      </c>
      <c r="I664" s="239"/>
      <c r="J664" s="234"/>
      <c r="K664" s="234"/>
      <c r="L664" s="240"/>
      <c r="M664" s="241"/>
      <c r="N664" s="242"/>
      <c r="O664" s="242"/>
      <c r="P664" s="242"/>
      <c r="Q664" s="242"/>
      <c r="R664" s="242"/>
      <c r="S664" s="242"/>
      <c r="T664" s="243"/>
      <c r="AT664" s="244" t="s">
        <v>371</v>
      </c>
      <c r="AU664" s="244" t="s">
        <v>79</v>
      </c>
      <c r="AV664" s="13" t="s">
        <v>79</v>
      </c>
      <c r="AW664" s="13" t="s">
        <v>33</v>
      </c>
      <c r="AX664" s="13" t="s">
        <v>77</v>
      </c>
      <c r="AY664" s="244" t="s">
        <v>361</v>
      </c>
    </row>
    <row r="665" spans="2:65" s="1" customFormat="1" ht="22.5" customHeight="1">
      <c r="B665" s="42"/>
      <c r="C665" s="207" t="s">
        <v>1332</v>
      </c>
      <c r="D665" s="207" t="s">
        <v>363</v>
      </c>
      <c r="E665" s="208" t="s">
        <v>2440</v>
      </c>
      <c r="F665" s="209" t="s">
        <v>2441</v>
      </c>
      <c r="G665" s="210" t="s">
        <v>459</v>
      </c>
      <c r="H665" s="211">
        <v>50</v>
      </c>
      <c r="I665" s="212"/>
      <c r="J665" s="213">
        <f>ROUND(I665*H665,2)</f>
        <v>0</v>
      </c>
      <c r="K665" s="209" t="s">
        <v>367</v>
      </c>
      <c r="L665" s="62"/>
      <c r="M665" s="214" t="s">
        <v>21</v>
      </c>
      <c r="N665" s="215" t="s">
        <v>41</v>
      </c>
      <c r="O665" s="43"/>
      <c r="P665" s="216">
        <f>O665*H665</f>
        <v>0</v>
      </c>
      <c r="Q665" s="216">
        <v>0</v>
      </c>
      <c r="R665" s="216">
        <f>Q665*H665</f>
        <v>0</v>
      </c>
      <c r="S665" s="216">
        <v>0</v>
      </c>
      <c r="T665" s="217">
        <f>S665*H665</f>
        <v>0</v>
      </c>
      <c r="AR665" s="25" t="s">
        <v>464</v>
      </c>
      <c r="AT665" s="25" t="s">
        <v>363</v>
      </c>
      <c r="AU665" s="25" t="s">
        <v>79</v>
      </c>
      <c r="AY665" s="25" t="s">
        <v>361</v>
      </c>
      <c r="BE665" s="218">
        <f>IF(N665="základní",J665,0)</f>
        <v>0</v>
      </c>
      <c r="BF665" s="218">
        <f>IF(N665="snížená",J665,0)</f>
        <v>0</v>
      </c>
      <c r="BG665" s="218">
        <f>IF(N665="zákl. přenesená",J665,0)</f>
        <v>0</v>
      </c>
      <c r="BH665" s="218">
        <f>IF(N665="sníž. přenesená",J665,0)</f>
        <v>0</v>
      </c>
      <c r="BI665" s="218">
        <f>IF(N665="nulová",J665,0)</f>
        <v>0</v>
      </c>
      <c r="BJ665" s="25" t="s">
        <v>77</v>
      </c>
      <c r="BK665" s="218">
        <f>ROUND(I665*H665,2)</f>
        <v>0</v>
      </c>
      <c r="BL665" s="25" t="s">
        <v>464</v>
      </c>
      <c r="BM665" s="25" t="s">
        <v>4380</v>
      </c>
    </row>
    <row r="666" spans="2:65" s="1" customFormat="1" ht="13.5">
      <c r="B666" s="42"/>
      <c r="C666" s="64"/>
      <c r="D666" s="219" t="s">
        <v>369</v>
      </c>
      <c r="E666" s="64"/>
      <c r="F666" s="220" t="s">
        <v>2443</v>
      </c>
      <c r="G666" s="64"/>
      <c r="H666" s="64"/>
      <c r="I666" s="175"/>
      <c r="J666" s="64"/>
      <c r="K666" s="64"/>
      <c r="L666" s="62"/>
      <c r="M666" s="221"/>
      <c r="N666" s="43"/>
      <c r="O666" s="43"/>
      <c r="P666" s="43"/>
      <c r="Q666" s="43"/>
      <c r="R666" s="43"/>
      <c r="S666" s="43"/>
      <c r="T666" s="79"/>
      <c r="AT666" s="25" t="s">
        <v>369</v>
      </c>
      <c r="AU666" s="25" t="s">
        <v>79</v>
      </c>
    </row>
    <row r="667" spans="2:65" s="13" customFormat="1" ht="13.5">
      <c r="B667" s="233"/>
      <c r="C667" s="234"/>
      <c r="D667" s="235" t="s">
        <v>371</v>
      </c>
      <c r="E667" s="236" t="s">
        <v>21</v>
      </c>
      <c r="F667" s="237" t="s">
        <v>703</v>
      </c>
      <c r="G667" s="234"/>
      <c r="H667" s="238">
        <v>50</v>
      </c>
      <c r="I667" s="239"/>
      <c r="J667" s="234"/>
      <c r="K667" s="234"/>
      <c r="L667" s="240"/>
      <c r="M667" s="241"/>
      <c r="N667" s="242"/>
      <c r="O667" s="242"/>
      <c r="P667" s="242"/>
      <c r="Q667" s="242"/>
      <c r="R667" s="242"/>
      <c r="S667" s="242"/>
      <c r="T667" s="243"/>
      <c r="AT667" s="244" t="s">
        <v>371</v>
      </c>
      <c r="AU667" s="244" t="s">
        <v>79</v>
      </c>
      <c r="AV667" s="13" t="s">
        <v>79</v>
      </c>
      <c r="AW667" s="13" t="s">
        <v>33</v>
      </c>
      <c r="AX667" s="13" t="s">
        <v>77</v>
      </c>
      <c r="AY667" s="244" t="s">
        <v>361</v>
      </c>
    </row>
    <row r="668" spans="2:65" s="1" customFormat="1" ht="22.5" customHeight="1">
      <c r="B668" s="42"/>
      <c r="C668" s="273" t="s">
        <v>1337</v>
      </c>
      <c r="D668" s="273" t="s">
        <v>952</v>
      </c>
      <c r="E668" s="274" t="s">
        <v>2446</v>
      </c>
      <c r="F668" s="275" t="s">
        <v>4381</v>
      </c>
      <c r="G668" s="276" t="s">
        <v>459</v>
      </c>
      <c r="H668" s="277">
        <v>52.5</v>
      </c>
      <c r="I668" s="278"/>
      <c r="J668" s="279">
        <f>ROUND(I668*H668,2)</f>
        <v>0</v>
      </c>
      <c r="K668" s="275" t="s">
        <v>367</v>
      </c>
      <c r="L668" s="280"/>
      <c r="M668" s="281" t="s">
        <v>21</v>
      </c>
      <c r="N668" s="282" t="s">
        <v>41</v>
      </c>
      <c r="O668" s="43"/>
      <c r="P668" s="216">
        <f>O668*H668</f>
        <v>0</v>
      </c>
      <c r="Q668" s="216">
        <v>0</v>
      </c>
      <c r="R668" s="216">
        <f>Q668*H668</f>
        <v>0</v>
      </c>
      <c r="S668" s="216">
        <v>0</v>
      </c>
      <c r="T668" s="217">
        <f>S668*H668</f>
        <v>0</v>
      </c>
      <c r="AR668" s="25" t="s">
        <v>580</v>
      </c>
      <c r="AT668" s="25" t="s">
        <v>952</v>
      </c>
      <c r="AU668" s="25" t="s">
        <v>79</v>
      </c>
      <c r="AY668" s="25" t="s">
        <v>361</v>
      </c>
      <c r="BE668" s="218">
        <f>IF(N668="základní",J668,0)</f>
        <v>0</v>
      </c>
      <c r="BF668" s="218">
        <f>IF(N668="snížená",J668,0)</f>
        <v>0</v>
      </c>
      <c r="BG668" s="218">
        <f>IF(N668="zákl. přenesená",J668,0)</f>
        <v>0</v>
      </c>
      <c r="BH668" s="218">
        <f>IF(N668="sníž. přenesená",J668,0)</f>
        <v>0</v>
      </c>
      <c r="BI668" s="218">
        <f>IF(N668="nulová",J668,0)</f>
        <v>0</v>
      </c>
      <c r="BJ668" s="25" t="s">
        <v>77</v>
      </c>
      <c r="BK668" s="218">
        <f>ROUND(I668*H668,2)</f>
        <v>0</v>
      </c>
      <c r="BL668" s="25" t="s">
        <v>464</v>
      </c>
      <c r="BM668" s="25" t="s">
        <v>4382</v>
      </c>
    </row>
    <row r="669" spans="2:65" s="1" customFormat="1" ht="13.5">
      <c r="B669" s="42"/>
      <c r="C669" s="64"/>
      <c r="D669" s="219" t="s">
        <v>369</v>
      </c>
      <c r="E669" s="64"/>
      <c r="F669" s="220" t="s">
        <v>2449</v>
      </c>
      <c r="G669" s="64"/>
      <c r="H669" s="64"/>
      <c r="I669" s="175"/>
      <c r="J669" s="64"/>
      <c r="K669" s="64"/>
      <c r="L669" s="62"/>
      <c r="M669" s="221"/>
      <c r="N669" s="43"/>
      <c r="O669" s="43"/>
      <c r="P669" s="43"/>
      <c r="Q669" s="43"/>
      <c r="R669" s="43"/>
      <c r="S669" s="43"/>
      <c r="T669" s="79"/>
      <c r="AT669" s="25" t="s">
        <v>369</v>
      </c>
      <c r="AU669" s="25" t="s">
        <v>79</v>
      </c>
    </row>
    <row r="670" spans="2:65" s="13" customFormat="1" ht="13.5">
      <c r="B670" s="233"/>
      <c r="C670" s="234"/>
      <c r="D670" s="235" t="s">
        <v>371</v>
      </c>
      <c r="E670" s="234"/>
      <c r="F670" s="237" t="s">
        <v>4383</v>
      </c>
      <c r="G670" s="234"/>
      <c r="H670" s="238">
        <v>52.5</v>
      </c>
      <c r="I670" s="239"/>
      <c r="J670" s="234"/>
      <c r="K670" s="234"/>
      <c r="L670" s="240"/>
      <c r="M670" s="241"/>
      <c r="N670" s="242"/>
      <c r="O670" s="242"/>
      <c r="P670" s="242"/>
      <c r="Q670" s="242"/>
      <c r="R670" s="242"/>
      <c r="S670" s="242"/>
      <c r="T670" s="243"/>
      <c r="AT670" s="244" t="s">
        <v>371</v>
      </c>
      <c r="AU670" s="244" t="s">
        <v>79</v>
      </c>
      <c r="AV670" s="13" t="s">
        <v>79</v>
      </c>
      <c r="AW670" s="13" t="s">
        <v>6</v>
      </c>
      <c r="AX670" s="13" t="s">
        <v>77</v>
      </c>
      <c r="AY670" s="244" t="s">
        <v>361</v>
      </c>
    </row>
    <row r="671" spans="2:65" s="1" customFormat="1" ht="22.5" customHeight="1">
      <c r="B671" s="42"/>
      <c r="C671" s="207" t="s">
        <v>1343</v>
      </c>
      <c r="D671" s="207" t="s">
        <v>363</v>
      </c>
      <c r="E671" s="208" t="s">
        <v>2452</v>
      </c>
      <c r="F671" s="209" t="s">
        <v>2453</v>
      </c>
      <c r="G671" s="210" t="s">
        <v>459</v>
      </c>
      <c r="H671" s="211">
        <v>109.80500000000001</v>
      </c>
      <c r="I671" s="212"/>
      <c r="J671" s="213">
        <f>ROUND(I671*H671,2)</f>
        <v>0</v>
      </c>
      <c r="K671" s="209" t="s">
        <v>367</v>
      </c>
      <c r="L671" s="62"/>
      <c r="M671" s="214" t="s">
        <v>21</v>
      </c>
      <c r="N671" s="215" t="s">
        <v>41</v>
      </c>
      <c r="O671" s="43"/>
      <c r="P671" s="216">
        <f>O671*H671</f>
        <v>0</v>
      </c>
      <c r="Q671" s="216">
        <v>2.0000000000000001E-4</v>
      </c>
      <c r="R671" s="216">
        <f>Q671*H671</f>
        <v>2.1961000000000001E-2</v>
      </c>
      <c r="S671" s="216">
        <v>0</v>
      </c>
      <c r="T671" s="217">
        <f>S671*H671</f>
        <v>0</v>
      </c>
      <c r="AR671" s="25" t="s">
        <v>464</v>
      </c>
      <c r="AT671" s="25" t="s">
        <v>363</v>
      </c>
      <c r="AU671" s="25" t="s">
        <v>79</v>
      </c>
      <c r="AY671" s="25" t="s">
        <v>361</v>
      </c>
      <c r="BE671" s="218">
        <f>IF(N671="základní",J671,0)</f>
        <v>0</v>
      </c>
      <c r="BF671" s="218">
        <f>IF(N671="snížená",J671,0)</f>
        <v>0</v>
      </c>
      <c r="BG671" s="218">
        <f>IF(N671="zákl. přenesená",J671,0)</f>
        <v>0</v>
      </c>
      <c r="BH671" s="218">
        <f>IF(N671="sníž. přenesená",J671,0)</f>
        <v>0</v>
      </c>
      <c r="BI671" s="218">
        <f>IF(N671="nulová",J671,0)</f>
        <v>0</v>
      </c>
      <c r="BJ671" s="25" t="s">
        <v>77</v>
      </c>
      <c r="BK671" s="218">
        <f>ROUND(I671*H671,2)</f>
        <v>0</v>
      </c>
      <c r="BL671" s="25" t="s">
        <v>464</v>
      </c>
      <c r="BM671" s="25" t="s">
        <v>4384</v>
      </c>
    </row>
    <row r="672" spans="2:65" s="1" customFormat="1" ht="13.5">
      <c r="B672" s="42"/>
      <c r="C672" s="64"/>
      <c r="D672" s="219" t="s">
        <v>369</v>
      </c>
      <c r="E672" s="64"/>
      <c r="F672" s="220" t="s">
        <v>2455</v>
      </c>
      <c r="G672" s="64"/>
      <c r="H672" s="64"/>
      <c r="I672" s="175"/>
      <c r="J672" s="64"/>
      <c r="K672" s="64"/>
      <c r="L672" s="62"/>
      <c r="M672" s="221"/>
      <c r="N672" s="43"/>
      <c r="O672" s="43"/>
      <c r="P672" s="43"/>
      <c r="Q672" s="43"/>
      <c r="R672" s="43"/>
      <c r="S672" s="43"/>
      <c r="T672" s="79"/>
      <c r="AT672" s="25" t="s">
        <v>369</v>
      </c>
      <c r="AU672" s="25" t="s">
        <v>79</v>
      </c>
    </row>
    <row r="673" spans="2:65" s="13" customFormat="1" ht="13.5">
      <c r="B673" s="233"/>
      <c r="C673" s="234"/>
      <c r="D673" s="235" t="s">
        <v>371</v>
      </c>
      <c r="E673" s="236" t="s">
        <v>21</v>
      </c>
      <c r="F673" s="237" t="s">
        <v>258</v>
      </c>
      <c r="G673" s="234"/>
      <c r="H673" s="238">
        <v>109.80500000000001</v>
      </c>
      <c r="I673" s="239"/>
      <c r="J673" s="234"/>
      <c r="K673" s="234"/>
      <c r="L673" s="240"/>
      <c r="M673" s="241"/>
      <c r="N673" s="242"/>
      <c r="O673" s="242"/>
      <c r="P673" s="242"/>
      <c r="Q673" s="242"/>
      <c r="R673" s="242"/>
      <c r="S673" s="242"/>
      <c r="T673" s="243"/>
      <c r="AT673" s="244" t="s">
        <v>371</v>
      </c>
      <c r="AU673" s="244" t="s">
        <v>79</v>
      </c>
      <c r="AV673" s="13" t="s">
        <v>79</v>
      </c>
      <c r="AW673" s="13" t="s">
        <v>33</v>
      </c>
      <c r="AX673" s="13" t="s">
        <v>77</v>
      </c>
      <c r="AY673" s="244" t="s">
        <v>361</v>
      </c>
    </row>
    <row r="674" spans="2:65" s="1" customFormat="1" ht="31.5" customHeight="1">
      <c r="B674" s="42"/>
      <c r="C674" s="207" t="s">
        <v>1349</v>
      </c>
      <c r="D674" s="207" t="s">
        <v>363</v>
      </c>
      <c r="E674" s="208" t="s">
        <v>2462</v>
      </c>
      <c r="F674" s="209" t="s">
        <v>2463</v>
      </c>
      <c r="G674" s="210" t="s">
        <v>459</v>
      </c>
      <c r="H674" s="211">
        <v>109.80500000000001</v>
      </c>
      <c r="I674" s="212"/>
      <c r="J674" s="213">
        <f>ROUND(I674*H674,2)</f>
        <v>0</v>
      </c>
      <c r="K674" s="209" t="s">
        <v>367</v>
      </c>
      <c r="L674" s="62"/>
      <c r="M674" s="214" t="s">
        <v>21</v>
      </c>
      <c r="N674" s="215" t="s">
        <v>41</v>
      </c>
      <c r="O674" s="43"/>
      <c r="P674" s="216">
        <f>O674*H674</f>
        <v>0</v>
      </c>
      <c r="Q674" s="216">
        <v>2.9E-4</v>
      </c>
      <c r="R674" s="216">
        <f>Q674*H674</f>
        <v>3.1843450000000002E-2</v>
      </c>
      <c r="S674" s="216">
        <v>0</v>
      </c>
      <c r="T674" s="217">
        <f>S674*H674</f>
        <v>0</v>
      </c>
      <c r="AR674" s="25" t="s">
        <v>464</v>
      </c>
      <c r="AT674" s="25" t="s">
        <v>363</v>
      </c>
      <c r="AU674" s="25" t="s">
        <v>79</v>
      </c>
      <c r="AY674" s="25" t="s">
        <v>361</v>
      </c>
      <c r="BE674" s="218">
        <f>IF(N674="základní",J674,0)</f>
        <v>0</v>
      </c>
      <c r="BF674" s="218">
        <f>IF(N674="snížená",J674,0)</f>
        <v>0</v>
      </c>
      <c r="BG674" s="218">
        <f>IF(N674="zákl. přenesená",J674,0)</f>
        <v>0</v>
      </c>
      <c r="BH674" s="218">
        <f>IF(N674="sníž. přenesená",J674,0)</f>
        <v>0</v>
      </c>
      <c r="BI674" s="218">
        <f>IF(N674="nulová",J674,0)</f>
        <v>0</v>
      </c>
      <c r="BJ674" s="25" t="s">
        <v>77</v>
      </c>
      <c r="BK674" s="218">
        <f>ROUND(I674*H674,2)</f>
        <v>0</v>
      </c>
      <c r="BL674" s="25" t="s">
        <v>464</v>
      </c>
      <c r="BM674" s="25" t="s">
        <v>4385</v>
      </c>
    </row>
    <row r="675" spans="2:65" s="1" customFormat="1" ht="27">
      <c r="B675" s="42"/>
      <c r="C675" s="64"/>
      <c r="D675" s="219" t="s">
        <v>369</v>
      </c>
      <c r="E675" s="64"/>
      <c r="F675" s="220" t="s">
        <v>2465</v>
      </c>
      <c r="G675" s="64"/>
      <c r="H675" s="64"/>
      <c r="I675" s="175"/>
      <c r="J675" s="64"/>
      <c r="K675" s="64"/>
      <c r="L675" s="62"/>
      <c r="M675" s="221"/>
      <c r="N675" s="43"/>
      <c r="O675" s="43"/>
      <c r="P675" s="43"/>
      <c r="Q675" s="43"/>
      <c r="R675" s="43"/>
      <c r="S675" s="43"/>
      <c r="T675" s="79"/>
      <c r="AT675" s="25" t="s">
        <v>369</v>
      </c>
      <c r="AU675" s="25" t="s">
        <v>79</v>
      </c>
    </row>
    <row r="676" spans="2:65" s="13" customFormat="1" ht="13.5">
      <c r="B676" s="233"/>
      <c r="C676" s="234"/>
      <c r="D676" s="219" t="s">
        <v>371</v>
      </c>
      <c r="E676" s="245" t="s">
        <v>258</v>
      </c>
      <c r="F676" s="246" t="s">
        <v>4386</v>
      </c>
      <c r="G676" s="234"/>
      <c r="H676" s="247">
        <v>109.80500000000001</v>
      </c>
      <c r="I676" s="239"/>
      <c r="J676" s="234"/>
      <c r="K676" s="234"/>
      <c r="L676" s="240"/>
      <c r="M676" s="286"/>
      <c r="N676" s="287"/>
      <c r="O676" s="287"/>
      <c r="P676" s="287"/>
      <c r="Q676" s="287"/>
      <c r="R676" s="287"/>
      <c r="S676" s="287"/>
      <c r="T676" s="288"/>
      <c r="AT676" s="244" t="s">
        <v>371</v>
      </c>
      <c r="AU676" s="244" t="s">
        <v>79</v>
      </c>
      <c r="AV676" s="13" t="s">
        <v>79</v>
      </c>
      <c r="AW676" s="13" t="s">
        <v>33</v>
      </c>
      <c r="AX676" s="13" t="s">
        <v>77</v>
      </c>
      <c r="AY676" s="244" t="s">
        <v>361</v>
      </c>
    </row>
    <row r="677" spans="2:65" s="1" customFormat="1" ht="6.95" customHeight="1">
      <c r="B677" s="57"/>
      <c r="C677" s="58"/>
      <c r="D677" s="58"/>
      <c r="E677" s="58"/>
      <c r="F677" s="58"/>
      <c r="G677" s="58"/>
      <c r="H677" s="58"/>
      <c r="I677" s="151"/>
      <c r="J677" s="58"/>
      <c r="K677" s="58"/>
      <c r="L677" s="62"/>
    </row>
  </sheetData>
  <sheetProtection algorithmName="SHA-512" hashValue="10l4NAgn58+Tn0cvuLFeuT/W4cWAwYTo9juk6AlYlHOLaTKeBSM0fVediO7jUSsreLlkd55IIyZvFayb9c3dBg==" saltValue="mnbrfXKCWYMIOiAxB6hP9A==" spinCount="100000" sheet="1" objects="1" scenarios="1" formatCells="0" formatColumns="0" formatRows="0" sort="0" autoFilter="0"/>
  <autoFilter ref="C106:K676" xr:uid="{00000000-0009-0000-0000-000017000000}"/>
  <mergeCells count="15">
    <mergeCell ref="E97:H97"/>
    <mergeCell ref="E95:H95"/>
    <mergeCell ref="E99:H99"/>
    <mergeCell ref="G1:H1"/>
    <mergeCell ref="L2:V2"/>
    <mergeCell ref="E49:H49"/>
    <mergeCell ref="E53:H53"/>
    <mergeCell ref="E51:H51"/>
    <mergeCell ref="E55:H55"/>
    <mergeCell ref="E93:H93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700-000000000000}"/>
    <hyperlink ref="G1:H1" location="C62" display="2) Rekapitulace" xr:uid="{00000000-0004-0000-1700-000001000000}"/>
    <hyperlink ref="J1" location="C106" display="3) Soupis prací" xr:uid="{00000000-0004-0000-1700-000002000000}"/>
    <hyperlink ref="L1:V1" location="'Rekapitulace stavby'!C2" display="Rekapitulace stavby" xr:uid="{00000000-0004-0000-17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BR180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176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4022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4387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ROUND(J95,2)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ROUND(SUM(BE95:BE179), 2)</f>
        <v>0</v>
      </c>
      <c r="G34" s="43"/>
      <c r="H34" s="43"/>
      <c r="I34" s="143">
        <v>0.21</v>
      </c>
      <c r="J34" s="142">
        <f>ROUND(ROUND((SUM(BE95:BE179)),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ROUND(SUM(BF95:BF179), 2)</f>
        <v>0</v>
      </c>
      <c r="G35" s="43"/>
      <c r="H35" s="43"/>
      <c r="I35" s="143">
        <v>0.15</v>
      </c>
      <c r="J35" s="142">
        <f>ROUND(ROUND((SUM(BF95:BF179)),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ROUND(SUM(BG95:BG179),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ROUND(SUM(BH95:BH179),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ROUND(SUM(BI95:BI179),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4022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D.1.2.04 - Silnoproudá elektroinstalace, bleskosvod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J95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4388</v>
      </c>
      <c r="E65" s="164"/>
      <c r="F65" s="164"/>
      <c r="G65" s="164"/>
      <c r="H65" s="164"/>
      <c r="I65" s="165"/>
      <c r="J65" s="166">
        <f>J96</f>
        <v>0</v>
      </c>
      <c r="K65" s="167"/>
    </row>
    <row r="66" spans="2:12" s="8" customFormat="1" ht="24.95" customHeight="1">
      <c r="B66" s="161"/>
      <c r="C66" s="162"/>
      <c r="D66" s="163" t="s">
        <v>4389</v>
      </c>
      <c r="E66" s="164"/>
      <c r="F66" s="164"/>
      <c r="G66" s="164"/>
      <c r="H66" s="164"/>
      <c r="I66" s="165"/>
      <c r="J66" s="166">
        <f>J100</f>
        <v>0</v>
      </c>
      <c r="K66" s="167"/>
    </row>
    <row r="67" spans="2:12" s="8" customFormat="1" ht="24.95" customHeight="1">
      <c r="B67" s="161"/>
      <c r="C67" s="162"/>
      <c r="D67" s="163" t="s">
        <v>4390</v>
      </c>
      <c r="E67" s="164"/>
      <c r="F67" s="164"/>
      <c r="G67" s="164"/>
      <c r="H67" s="164"/>
      <c r="I67" s="165"/>
      <c r="J67" s="166">
        <f>J103</f>
        <v>0</v>
      </c>
      <c r="K67" s="167"/>
    </row>
    <row r="68" spans="2:12" s="8" customFormat="1" ht="24.95" customHeight="1">
      <c r="B68" s="161"/>
      <c r="C68" s="162"/>
      <c r="D68" s="163" t="s">
        <v>4391</v>
      </c>
      <c r="E68" s="164"/>
      <c r="F68" s="164"/>
      <c r="G68" s="164"/>
      <c r="H68" s="164"/>
      <c r="I68" s="165"/>
      <c r="J68" s="166">
        <f>J108</f>
        <v>0</v>
      </c>
      <c r="K68" s="167"/>
    </row>
    <row r="69" spans="2:12" s="8" customFormat="1" ht="24.95" customHeight="1">
      <c r="B69" s="161"/>
      <c r="C69" s="162"/>
      <c r="D69" s="163" t="s">
        <v>4392</v>
      </c>
      <c r="E69" s="164"/>
      <c r="F69" s="164"/>
      <c r="G69" s="164"/>
      <c r="H69" s="164"/>
      <c r="I69" s="165"/>
      <c r="J69" s="166">
        <f>J118</f>
        <v>0</v>
      </c>
      <c r="K69" s="167"/>
    </row>
    <row r="70" spans="2:12" s="8" customFormat="1" ht="24.95" customHeight="1">
      <c r="B70" s="161"/>
      <c r="C70" s="162"/>
      <c r="D70" s="163" t="s">
        <v>4393</v>
      </c>
      <c r="E70" s="164"/>
      <c r="F70" s="164"/>
      <c r="G70" s="164"/>
      <c r="H70" s="164"/>
      <c r="I70" s="165"/>
      <c r="J70" s="166">
        <f>J125</f>
        <v>0</v>
      </c>
      <c r="K70" s="167"/>
    </row>
    <row r="71" spans="2:12" s="8" customFormat="1" ht="24.95" customHeight="1">
      <c r="B71" s="161"/>
      <c r="C71" s="162"/>
      <c r="D71" s="163" t="s">
        <v>4394</v>
      </c>
      <c r="E71" s="164"/>
      <c r="F71" s="164"/>
      <c r="G71" s="164"/>
      <c r="H71" s="164"/>
      <c r="I71" s="165"/>
      <c r="J71" s="166">
        <f>J171</f>
        <v>0</v>
      </c>
      <c r="K71" s="167"/>
    </row>
    <row r="72" spans="2:12" s="1" customFormat="1" ht="21.75" customHeight="1">
      <c r="B72" s="42"/>
      <c r="C72" s="43"/>
      <c r="D72" s="43"/>
      <c r="E72" s="43"/>
      <c r="F72" s="43"/>
      <c r="G72" s="43"/>
      <c r="H72" s="43"/>
      <c r="I72" s="129"/>
      <c r="J72" s="43"/>
      <c r="K72" s="46"/>
    </row>
    <row r="73" spans="2:12" s="1" customFormat="1" ht="6.95" customHeight="1">
      <c r="B73" s="57"/>
      <c r="C73" s="58"/>
      <c r="D73" s="58"/>
      <c r="E73" s="58"/>
      <c r="F73" s="58"/>
      <c r="G73" s="58"/>
      <c r="H73" s="58"/>
      <c r="I73" s="151"/>
      <c r="J73" s="58"/>
      <c r="K73" s="59"/>
    </row>
    <row r="77" spans="2:12" s="1" customFormat="1" ht="6.95" customHeight="1">
      <c r="B77" s="60"/>
      <c r="C77" s="61"/>
      <c r="D77" s="61"/>
      <c r="E77" s="61"/>
      <c r="F77" s="61"/>
      <c r="G77" s="61"/>
      <c r="H77" s="61"/>
      <c r="I77" s="154"/>
      <c r="J77" s="61"/>
      <c r="K77" s="61"/>
      <c r="L77" s="62"/>
    </row>
    <row r="78" spans="2:12" s="1" customFormat="1" ht="36.950000000000003" customHeight="1">
      <c r="B78" s="42"/>
      <c r="C78" s="63" t="s">
        <v>345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4.45" customHeight="1">
      <c r="B80" s="42"/>
      <c r="C80" s="66" t="s">
        <v>18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22.5" customHeight="1">
      <c r="B81" s="42"/>
      <c r="C81" s="64"/>
      <c r="D81" s="64"/>
      <c r="E81" s="423" t="str">
        <f>E7</f>
        <v>Transformace ÚSP pro mládež Kvasiny – výstavba v lokalitě Kostelec nad Orlicí 2</v>
      </c>
      <c r="F81" s="424"/>
      <c r="G81" s="424"/>
      <c r="H81" s="424"/>
      <c r="I81" s="175"/>
      <c r="J81" s="64"/>
      <c r="K81" s="64"/>
      <c r="L81" s="62"/>
    </row>
    <row r="82" spans="2:63">
      <c r="B82" s="29"/>
      <c r="C82" s="66" t="s">
        <v>237</v>
      </c>
      <c r="D82" s="176"/>
      <c r="E82" s="176"/>
      <c r="F82" s="176"/>
      <c r="G82" s="176"/>
      <c r="H82" s="176"/>
      <c r="J82" s="176"/>
      <c r="K82" s="176"/>
      <c r="L82" s="177"/>
    </row>
    <row r="83" spans="2:63" ht="22.5" customHeight="1">
      <c r="B83" s="29"/>
      <c r="C83" s="176"/>
      <c r="D83" s="176"/>
      <c r="E83" s="423" t="s">
        <v>3753</v>
      </c>
      <c r="F83" s="427"/>
      <c r="G83" s="427"/>
      <c r="H83" s="427"/>
      <c r="J83" s="176"/>
      <c r="K83" s="176"/>
      <c r="L83" s="177"/>
    </row>
    <row r="84" spans="2:63">
      <c r="B84" s="29"/>
      <c r="C84" s="66" t="s">
        <v>243</v>
      </c>
      <c r="D84" s="176"/>
      <c r="E84" s="176"/>
      <c r="F84" s="176"/>
      <c r="G84" s="176"/>
      <c r="H84" s="176"/>
      <c r="J84" s="176"/>
      <c r="K84" s="176"/>
      <c r="L84" s="177"/>
    </row>
    <row r="85" spans="2:63" s="1" customFormat="1" ht="22.5" customHeight="1">
      <c r="B85" s="42"/>
      <c r="C85" s="64"/>
      <c r="D85" s="64"/>
      <c r="E85" s="425" t="s">
        <v>4022</v>
      </c>
      <c r="F85" s="426"/>
      <c r="G85" s="426"/>
      <c r="H85" s="426"/>
      <c r="I85" s="175"/>
      <c r="J85" s="64"/>
      <c r="K85" s="64"/>
      <c r="L85" s="62"/>
    </row>
    <row r="86" spans="2:63" s="1" customFormat="1" ht="14.45" customHeight="1">
      <c r="B86" s="42"/>
      <c r="C86" s="66" t="s">
        <v>248</v>
      </c>
      <c r="D86" s="64"/>
      <c r="E86" s="64"/>
      <c r="F86" s="64"/>
      <c r="G86" s="64"/>
      <c r="H86" s="64"/>
      <c r="I86" s="175"/>
      <c r="J86" s="64"/>
      <c r="K86" s="64"/>
      <c r="L86" s="62"/>
    </row>
    <row r="87" spans="2:63" s="1" customFormat="1" ht="23.25" customHeight="1">
      <c r="B87" s="42"/>
      <c r="C87" s="64"/>
      <c r="D87" s="64"/>
      <c r="E87" s="394" t="str">
        <f>E13</f>
        <v>D.1.2.04 - Silnoproudá elektroinstalace, bleskosvod</v>
      </c>
      <c r="F87" s="426"/>
      <c r="G87" s="426"/>
      <c r="H87" s="426"/>
      <c r="I87" s="175"/>
      <c r="J87" s="64"/>
      <c r="K87" s="64"/>
      <c r="L87" s="62"/>
    </row>
    <row r="88" spans="2:63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3" s="1" customFormat="1" ht="18" customHeight="1">
      <c r="B89" s="42"/>
      <c r="C89" s="66" t="s">
        <v>23</v>
      </c>
      <c r="D89" s="64"/>
      <c r="E89" s="64"/>
      <c r="F89" s="178" t="str">
        <f>F16</f>
        <v xml:space="preserve"> </v>
      </c>
      <c r="G89" s="64"/>
      <c r="H89" s="64"/>
      <c r="I89" s="179" t="s">
        <v>25</v>
      </c>
      <c r="J89" s="74" t="str">
        <f>IF(J16="","",J16)</f>
        <v>11. 5. 2017</v>
      </c>
      <c r="K89" s="64"/>
      <c r="L89" s="62"/>
    </row>
    <row r="90" spans="2:63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63" s="1" customFormat="1">
      <c r="B91" s="42"/>
      <c r="C91" s="66" t="s">
        <v>27</v>
      </c>
      <c r="D91" s="64"/>
      <c r="E91" s="64"/>
      <c r="F91" s="178" t="str">
        <f>E19</f>
        <v xml:space="preserve"> </v>
      </c>
      <c r="G91" s="64"/>
      <c r="H91" s="64"/>
      <c r="I91" s="179" t="s">
        <v>32</v>
      </c>
      <c r="J91" s="178" t="str">
        <f>E25</f>
        <v xml:space="preserve"> </v>
      </c>
      <c r="K91" s="64"/>
      <c r="L91" s="62"/>
    </row>
    <row r="92" spans="2:63" s="1" customFormat="1" ht="14.45" customHeight="1">
      <c r="B92" s="42"/>
      <c r="C92" s="66" t="s">
        <v>30</v>
      </c>
      <c r="D92" s="64"/>
      <c r="E92" s="64"/>
      <c r="F92" s="178" t="str">
        <f>IF(E22="","",E22)</f>
        <v/>
      </c>
      <c r="G92" s="64"/>
      <c r="H92" s="64"/>
      <c r="I92" s="175"/>
      <c r="J92" s="64"/>
      <c r="K92" s="64"/>
      <c r="L92" s="62"/>
    </row>
    <row r="93" spans="2:63" s="1" customFormat="1" ht="10.3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63" s="10" customFormat="1" ht="29.25" customHeight="1">
      <c r="B94" s="180"/>
      <c r="C94" s="181" t="s">
        <v>346</v>
      </c>
      <c r="D94" s="182" t="s">
        <v>55</v>
      </c>
      <c r="E94" s="182" t="s">
        <v>51</v>
      </c>
      <c r="F94" s="182" t="s">
        <v>347</v>
      </c>
      <c r="G94" s="182" t="s">
        <v>348</v>
      </c>
      <c r="H94" s="182" t="s">
        <v>349</v>
      </c>
      <c r="I94" s="183" t="s">
        <v>350</v>
      </c>
      <c r="J94" s="182" t="s">
        <v>317</v>
      </c>
      <c r="K94" s="184" t="s">
        <v>351</v>
      </c>
      <c r="L94" s="185"/>
      <c r="M94" s="82" t="s">
        <v>352</v>
      </c>
      <c r="N94" s="83" t="s">
        <v>40</v>
      </c>
      <c r="O94" s="83" t="s">
        <v>353</v>
      </c>
      <c r="P94" s="83" t="s">
        <v>354</v>
      </c>
      <c r="Q94" s="83" t="s">
        <v>355</v>
      </c>
      <c r="R94" s="83" t="s">
        <v>356</v>
      </c>
      <c r="S94" s="83" t="s">
        <v>357</v>
      </c>
      <c r="T94" s="84" t="s">
        <v>358</v>
      </c>
    </row>
    <row r="95" spans="2:63" s="1" customFormat="1" ht="29.25" customHeight="1">
      <c r="B95" s="42"/>
      <c r="C95" s="88" t="s">
        <v>318</v>
      </c>
      <c r="D95" s="64"/>
      <c r="E95" s="64"/>
      <c r="F95" s="64"/>
      <c r="G95" s="64"/>
      <c r="H95" s="64"/>
      <c r="I95" s="175"/>
      <c r="J95" s="186">
        <f>BK95</f>
        <v>0</v>
      </c>
      <c r="K95" s="64"/>
      <c r="L95" s="62"/>
      <c r="M95" s="85"/>
      <c r="N95" s="86"/>
      <c r="O95" s="86"/>
      <c r="P95" s="187">
        <f>P96+P100+P103+P108+P118+P125+P171</f>
        <v>0</v>
      </c>
      <c r="Q95" s="86"/>
      <c r="R95" s="187">
        <f>R96+R100+R103+R108+R118+R125+R171</f>
        <v>0</v>
      </c>
      <c r="S95" s="86"/>
      <c r="T95" s="188">
        <f>T96+T100+T103+T108+T118+T125+T171</f>
        <v>0</v>
      </c>
      <c r="AT95" s="25" t="s">
        <v>69</v>
      </c>
      <c r="AU95" s="25" t="s">
        <v>319</v>
      </c>
      <c r="BK95" s="189">
        <f>BK96+BK100+BK103+BK108+BK118+BK125+BK171</f>
        <v>0</v>
      </c>
    </row>
    <row r="96" spans="2:63" s="11" customFormat="1" ht="37.35" customHeight="1">
      <c r="B96" s="190"/>
      <c r="C96" s="191"/>
      <c r="D96" s="204" t="s">
        <v>69</v>
      </c>
      <c r="E96" s="293" t="s">
        <v>2980</v>
      </c>
      <c r="F96" s="293" t="s">
        <v>2994</v>
      </c>
      <c r="G96" s="191"/>
      <c r="H96" s="191"/>
      <c r="I96" s="194"/>
      <c r="J96" s="294">
        <f>BK96</f>
        <v>0</v>
      </c>
      <c r="K96" s="191"/>
      <c r="L96" s="196"/>
      <c r="M96" s="197"/>
      <c r="N96" s="198"/>
      <c r="O96" s="198"/>
      <c r="P96" s="199">
        <f>SUM(P97:P99)</f>
        <v>0</v>
      </c>
      <c r="Q96" s="198"/>
      <c r="R96" s="199">
        <f>SUM(R97:R99)</f>
        <v>0</v>
      </c>
      <c r="S96" s="198"/>
      <c r="T96" s="200">
        <f>SUM(T97:T99)</f>
        <v>0</v>
      </c>
      <c r="AR96" s="201" t="s">
        <v>77</v>
      </c>
      <c r="AT96" s="202" t="s">
        <v>69</v>
      </c>
      <c r="AU96" s="202" t="s">
        <v>70</v>
      </c>
      <c r="AY96" s="201" t="s">
        <v>361</v>
      </c>
      <c r="BK96" s="203">
        <f>SUM(BK97:BK99)</f>
        <v>0</v>
      </c>
    </row>
    <row r="97" spans="2:65" s="1" customFormat="1" ht="22.5" customHeight="1">
      <c r="B97" s="42"/>
      <c r="C97" s="207" t="s">
        <v>77</v>
      </c>
      <c r="D97" s="207" t="s">
        <v>363</v>
      </c>
      <c r="E97" s="208" t="s">
        <v>2995</v>
      </c>
      <c r="F97" s="209" t="s">
        <v>2996</v>
      </c>
      <c r="G97" s="210" t="s">
        <v>2984</v>
      </c>
      <c r="H97" s="211">
        <v>2</v>
      </c>
      <c r="I97" s="212"/>
      <c r="J97" s="213">
        <f>ROUND(I97*H97,2)</f>
        <v>0</v>
      </c>
      <c r="K97" s="209" t="s">
        <v>21</v>
      </c>
      <c r="L97" s="62"/>
      <c r="M97" s="214" t="s">
        <v>21</v>
      </c>
      <c r="N97" s="215" t="s">
        <v>41</v>
      </c>
      <c r="O97" s="43"/>
      <c r="P97" s="216">
        <f>O97*H97</f>
        <v>0</v>
      </c>
      <c r="Q97" s="216">
        <v>0</v>
      </c>
      <c r="R97" s="216">
        <f>Q97*H97</f>
        <v>0</v>
      </c>
      <c r="S97" s="216">
        <v>0</v>
      </c>
      <c r="T97" s="217">
        <f>S97*H97</f>
        <v>0</v>
      </c>
      <c r="AR97" s="25" t="s">
        <v>147</v>
      </c>
      <c r="AT97" s="25" t="s">
        <v>363</v>
      </c>
      <c r="AU97" s="25" t="s">
        <v>77</v>
      </c>
      <c r="AY97" s="25" t="s">
        <v>361</v>
      </c>
      <c r="BE97" s="218">
        <f>IF(N97="základní",J97,0)</f>
        <v>0</v>
      </c>
      <c r="BF97" s="218">
        <f>IF(N97="snížená",J97,0)</f>
        <v>0</v>
      </c>
      <c r="BG97" s="218">
        <f>IF(N97="zákl. přenesená",J97,0)</f>
        <v>0</v>
      </c>
      <c r="BH97" s="218">
        <f>IF(N97="sníž. přenesená",J97,0)</f>
        <v>0</v>
      </c>
      <c r="BI97" s="218">
        <f>IF(N97="nulová",J97,0)</f>
        <v>0</v>
      </c>
      <c r="BJ97" s="25" t="s">
        <v>77</v>
      </c>
      <c r="BK97" s="218">
        <f>ROUND(I97*H97,2)</f>
        <v>0</v>
      </c>
      <c r="BL97" s="25" t="s">
        <v>147</v>
      </c>
      <c r="BM97" s="25" t="s">
        <v>79</v>
      </c>
    </row>
    <row r="98" spans="2:65" s="1" customFormat="1" ht="13.5">
      <c r="B98" s="42"/>
      <c r="C98" s="64"/>
      <c r="D98" s="219" t="s">
        <v>369</v>
      </c>
      <c r="E98" s="64"/>
      <c r="F98" s="220" t="s">
        <v>2997</v>
      </c>
      <c r="G98" s="64"/>
      <c r="H98" s="64"/>
      <c r="I98" s="175"/>
      <c r="J98" s="64"/>
      <c r="K98" s="64"/>
      <c r="L98" s="62"/>
      <c r="M98" s="221"/>
      <c r="N98" s="43"/>
      <c r="O98" s="43"/>
      <c r="P98" s="43"/>
      <c r="Q98" s="43"/>
      <c r="R98" s="43"/>
      <c r="S98" s="43"/>
      <c r="T98" s="79"/>
      <c r="AT98" s="25" t="s">
        <v>369</v>
      </c>
      <c r="AU98" s="25" t="s">
        <v>77</v>
      </c>
    </row>
    <row r="99" spans="2:65" s="1" customFormat="1" ht="40.5">
      <c r="B99" s="42"/>
      <c r="C99" s="64"/>
      <c r="D99" s="219" t="s">
        <v>974</v>
      </c>
      <c r="E99" s="64"/>
      <c r="F99" s="283" t="s">
        <v>2998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974</v>
      </c>
      <c r="AU99" s="25" t="s">
        <v>77</v>
      </c>
    </row>
    <row r="100" spans="2:65" s="11" customFormat="1" ht="37.35" customHeight="1">
      <c r="B100" s="190"/>
      <c r="C100" s="191"/>
      <c r="D100" s="204" t="s">
        <v>69</v>
      </c>
      <c r="E100" s="293" t="s">
        <v>2993</v>
      </c>
      <c r="F100" s="293" t="s">
        <v>3000</v>
      </c>
      <c r="G100" s="191"/>
      <c r="H100" s="191"/>
      <c r="I100" s="194"/>
      <c r="J100" s="294">
        <f>BK100</f>
        <v>0</v>
      </c>
      <c r="K100" s="191"/>
      <c r="L100" s="196"/>
      <c r="M100" s="197"/>
      <c r="N100" s="198"/>
      <c r="O100" s="198"/>
      <c r="P100" s="199">
        <f>SUM(P101:P102)</f>
        <v>0</v>
      </c>
      <c r="Q100" s="198"/>
      <c r="R100" s="199">
        <f>SUM(R101:R102)</f>
        <v>0</v>
      </c>
      <c r="S100" s="198"/>
      <c r="T100" s="200">
        <f>SUM(T101:T102)</f>
        <v>0</v>
      </c>
      <c r="AR100" s="201" t="s">
        <v>77</v>
      </c>
      <c r="AT100" s="202" t="s">
        <v>69</v>
      </c>
      <c r="AU100" s="202" t="s">
        <v>70</v>
      </c>
      <c r="AY100" s="201" t="s">
        <v>361</v>
      </c>
      <c r="BK100" s="203">
        <f>SUM(BK101:BK102)</f>
        <v>0</v>
      </c>
    </row>
    <row r="101" spans="2:65" s="1" customFormat="1" ht="22.5" customHeight="1">
      <c r="B101" s="42"/>
      <c r="C101" s="207" t="s">
        <v>79</v>
      </c>
      <c r="D101" s="207" t="s">
        <v>363</v>
      </c>
      <c r="E101" s="208" t="s">
        <v>3001</v>
      </c>
      <c r="F101" s="209" t="s">
        <v>3002</v>
      </c>
      <c r="G101" s="210" t="s">
        <v>685</v>
      </c>
      <c r="H101" s="211">
        <v>2</v>
      </c>
      <c r="I101" s="212"/>
      <c r="J101" s="213">
        <f>ROUND(I101*H101,2)</f>
        <v>0</v>
      </c>
      <c r="K101" s="209" t="s">
        <v>21</v>
      </c>
      <c r="L101" s="62"/>
      <c r="M101" s="214" t="s">
        <v>21</v>
      </c>
      <c r="N101" s="215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147</v>
      </c>
      <c r="AT101" s="25" t="s">
        <v>363</v>
      </c>
      <c r="AU101" s="25" t="s">
        <v>77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147</v>
      </c>
      <c r="BM101" s="25" t="s">
        <v>147</v>
      </c>
    </row>
    <row r="102" spans="2:65" s="1" customFormat="1" ht="13.5">
      <c r="B102" s="42"/>
      <c r="C102" s="64"/>
      <c r="D102" s="219" t="s">
        <v>369</v>
      </c>
      <c r="E102" s="64"/>
      <c r="F102" s="220" t="s">
        <v>3002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369</v>
      </c>
      <c r="AU102" s="25" t="s">
        <v>77</v>
      </c>
    </row>
    <row r="103" spans="2:65" s="11" customFormat="1" ht="37.35" customHeight="1">
      <c r="B103" s="190"/>
      <c r="C103" s="191"/>
      <c r="D103" s="204" t="s">
        <v>69</v>
      </c>
      <c r="E103" s="293" t="s">
        <v>2999</v>
      </c>
      <c r="F103" s="293" t="s">
        <v>3013</v>
      </c>
      <c r="G103" s="191"/>
      <c r="H103" s="191"/>
      <c r="I103" s="194"/>
      <c r="J103" s="294">
        <f>BK103</f>
        <v>0</v>
      </c>
      <c r="K103" s="191"/>
      <c r="L103" s="196"/>
      <c r="M103" s="197"/>
      <c r="N103" s="198"/>
      <c r="O103" s="198"/>
      <c r="P103" s="199">
        <f>SUM(P104:P107)</f>
        <v>0</v>
      </c>
      <c r="Q103" s="198"/>
      <c r="R103" s="199">
        <f>SUM(R104:R107)</f>
        <v>0</v>
      </c>
      <c r="S103" s="198"/>
      <c r="T103" s="200">
        <f>SUM(T104:T107)</f>
        <v>0</v>
      </c>
      <c r="AR103" s="201" t="s">
        <v>77</v>
      </c>
      <c r="AT103" s="202" t="s">
        <v>69</v>
      </c>
      <c r="AU103" s="202" t="s">
        <v>70</v>
      </c>
      <c r="AY103" s="201" t="s">
        <v>361</v>
      </c>
      <c r="BK103" s="203">
        <f>SUM(BK104:BK107)</f>
        <v>0</v>
      </c>
    </row>
    <row r="104" spans="2:65" s="1" customFormat="1" ht="22.5" customHeight="1">
      <c r="B104" s="42"/>
      <c r="C104" s="207" t="s">
        <v>87</v>
      </c>
      <c r="D104" s="207" t="s">
        <v>363</v>
      </c>
      <c r="E104" s="208" t="s">
        <v>3019</v>
      </c>
      <c r="F104" s="209" t="s">
        <v>3020</v>
      </c>
      <c r="G104" s="210" t="s">
        <v>2984</v>
      </c>
      <c r="H104" s="211">
        <v>2</v>
      </c>
      <c r="I104" s="212"/>
      <c r="J104" s="213">
        <f>ROUND(I104*H104,2)</f>
        <v>0</v>
      </c>
      <c r="K104" s="209" t="s">
        <v>21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77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398</v>
      </c>
    </row>
    <row r="105" spans="2:65" s="1" customFormat="1" ht="13.5">
      <c r="B105" s="42"/>
      <c r="C105" s="64"/>
      <c r="D105" s="235" t="s">
        <v>369</v>
      </c>
      <c r="E105" s="64"/>
      <c r="F105" s="285" t="s">
        <v>3021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77</v>
      </c>
    </row>
    <row r="106" spans="2:65" s="1" customFormat="1" ht="22.5" customHeight="1">
      <c r="B106" s="42"/>
      <c r="C106" s="207" t="s">
        <v>147</v>
      </c>
      <c r="D106" s="207" t="s">
        <v>363</v>
      </c>
      <c r="E106" s="208" t="s">
        <v>4395</v>
      </c>
      <c r="F106" s="209" t="s">
        <v>4396</v>
      </c>
      <c r="G106" s="210" t="s">
        <v>2984</v>
      </c>
      <c r="H106" s="211">
        <v>3</v>
      </c>
      <c r="I106" s="212"/>
      <c r="J106" s="213">
        <f>ROUND(I106*H106,2)</f>
        <v>0</v>
      </c>
      <c r="K106" s="209" t="s">
        <v>21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77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417</v>
      </c>
    </row>
    <row r="107" spans="2:65" s="1" customFormat="1" ht="13.5">
      <c r="B107" s="42"/>
      <c r="C107" s="64"/>
      <c r="D107" s="219" t="s">
        <v>369</v>
      </c>
      <c r="E107" s="64"/>
      <c r="F107" s="220" t="s">
        <v>4396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77</v>
      </c>
    </row>
    <row r="108" spans="2:65" s="11" customFormat="1" ht="37.35" customHeight="1">
      <c r="B108" s="190"/>
      <c r="C108" s="191"/>
      <c r="D108" s="204" t="s">
        <v>69</v>
      </c>
      <c r="E108" s="293" t="s">
        <v>3005</v>
      </c>
      <c r="F108" s="293" t="s">
        <v>3041</v>
      </c>
      <c r="G108" s="191"/>
      <c r="H108" s="191"/>
      <c r="I108" s="194"/>
      <c r="J108" s="294">
        <f>BK108</f>
        <v>0</v>
      </c>
      <c r="K108" s="191"/>
      <c r="L108" s="196"/>
      <c r="M108" s="197"/>
      <c r="N108" s="198"/>
      <c r="O108" s="198"/>
      <c r="P108" s="199">
        <f>SUM(P109:P117)</f>
        <v>0</v>
      </c>
      <c r="Q108" s="198"/>
      <c r="R108" s="199">
        <f>SUM(R109:R117)</f>
        <v>0</v>
      </c>
      <c r="S108" s="198"/>
      <c r="T108" s="200">
        <f>SUM(T109:T117)</f>
        <v>0</v>
      </c>
      <c r="AR108" s="201" t="s">
        <v>77</v>
      </c>
      <c r="AT108" s="202" t="s">
        <v>69</v>
      </c>
      <c r="AU108" s="202" t="s">
        <v>70</v>
      </c>
      <c r="AY108" s="201" t="s">
        <v>361</v>
      </c>
      <c r="BK108" s="203">
        <f>SUM(BK109:BK117)</f>
        <v>0</v>
      </c>
    </row>
    <row r="109" spans="2:65" s="1" customFormat="1" ht="22.5" customHeight="1">
      <c r="B109" s="42"/>
      <c r="C109" s="207" t="s">
        <v>287</v>
      </c>
      <c r="D109" s="207" t="s">
        <v>363</v>
      </c>
      <c r="E109" s="208" t="s">
        <v>3045</v>
      </c>
      <c r="F109" s="209" t="s">
        <v>3046</v>
      </c>
      <c r="G109" s="210" t="s">
        <v>685</v>
      </c>
      <c r="H109" s="211">
        <v>20</v>
      </c>
      <c r="I109" s="212"/>
      <c r="J109" s="213">
        <f>ROUND(I109*H109,2)</f>
        <v>0</v>
      </c>
      <c r="K109" s="209" t="s">
        <v>21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77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430</v>
      </c>
    </row>
    <row r="110" spans="2:65" s="1" customFormat="1" ht="13.5">
      <c r="B110" s="42"/>
      <c r="C110" s="64"/>
      <c r="D110" s="219" t="s">
        <v>369</v>
      </c>
      <c r="E110" s="64"/>
      <c r="F110" s="220" t="s">
        <v>3046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77</v>
      </c>
    </row>
    <row r="111" spans="2:65" s="1" customFormat="1" ht="40.5">
      <c r="B111" s="42"/>
      <c r="C111" s="64"/>
      <c r="D111" s="235" t="s">
        <v>974</v>
      </c>
      <c r="E111" s="64"/>
      <c r="F111" s="289" t="s">
        <v>3044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974</v>
      </c>
      <c r="AU111" s="25" t="s">
        <v>77</v>
      </c>
    </row>
    <row r="112" spans="2:65" s="1" customFormat="1" ht="22.5" customHeight="1">
      <c r="B112" s="42"/>
      <c r="C112" s="207" t="s">
        <v>398</v>
      </c>
      <c r="D112" s="207" t="s">
        <v>363</v>
      </c>
      <c r="E112" s="208" t="s">
        <v>3049</v>
      </c>
      <c r="F112" s="209" t="s">
        <v>3050</v>
      </c>
      <c r="G112" s="210" t="s">
        <v>685</v>
      </c>
      <c r="H112" s="211">
        <v>80</v>
      </c>
      <c r="I112" s="212"/>
      <c r="J112" s="213">
        <f>ROUND(I112*H112,2)</f>
        <v>0</v>
      </c>
      <c r="K112" s="209" t="s">
        <v>21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77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440</v>
      </c>
    </row>
    <row r="113" spans="2:65" s="1" customFormat="1" ht="13.5">
      <c r="B113" s="42"/>
      <c r="C113" s="64"/>
      <c r="D113" s="219" t="s">
        <v>369</v>
      </c>
      <c r="E113" s="64"/>
      <c r="F113" s="220" t="s">
        <v>3050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77</v>
      </c>
    </row>
    <row r="114" spans="2:65" s="1" customFormat="1" ht="40.5">
      <c r="B114" s="42"/>
      <c r="C114" s="64"/>
      <c r="D114" s="235" t="s">
        <v>974</v>
      </c>
      <c r="E114" s="64"/>
      <c r="F114" s="289" t="s">
        <v>3044</v>
      </c>
      <c r="G114" s="64"/>
      <c r="H114" s="64"/>
      <c r="I114" s="175"/>
      <c r="J114" s="64"/>
      <c r="K114" s="64"/>
      <c r="L114" s="62"/>
      <c r="M114" s="221"/>
      <c r="N114" s="43"/>
      <c r="O114" s="43"/>
      <c r="P114" s="43"/>
      <c r="Q114" s="43"/>
      <c r="R114" s="43"/>
      <c r="S114" s="43"/>
      <c r="T114" s="79"/>
      <c r="AT114" s="25" t="s">
        <v>974</v>
      </c>
      <c r="AU114" s="25" t="s">
        <v>77</v>
      </c>
    </row>
    <row r="115" spans="2:65" s="1" customFormat="1" ht="22.5" customHeight="1">
      <c r="B115" s="42"/>
      <c r="C115" s="207" t="s">
        <v>411</v>
      </c>
      <c r="D115" s="207" t="s">
        <v>363</v>
      </c>
      <c r="E115" s="208" t="s">
        <v>3053</v>
      </c>
      <c r="F115" s="209" t="s">
        <v>3054</v>
      </c>
      <c r="G115" s="210" t="s">
        <v>685</v>
      </c>
      <c r="H115" s="211">
        <v>80</v>
      </c>
      <c r="I115" s="212"/>
      <c r="J115" s="213">
        <f>ROUND(I115*H115,2)</f>
        <v>0</v>
      </c>
      <c r="K115" s="209" t="s">
        <v>21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77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451</v>
      </c>
    </row>
    <row r="116" spans="2:65" s="1" customFormat="1" ht="13.5">
      <c r="B116" s="42"/>
      <c r="C116" s="64"/>
      <c r="D116" s="219" t="s">
        <v>369</v>
      </c>
      <c r="E116" s="64"/>
      <c r="F116" s="220" t="s">
        <v>3054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77</v>
      </c>
    </row>
    <row r="117" spans="2:65" s="1" customFormat="1" ht="40.5">
      <c r="B117" s="42"/>
      <c r="C117" s="64"/>
      <c r="D117" s="219" t="s">
        <v>974</v>
      </c>
      <c r="E117" s="64"/>
      <c r="F117" s="283" t="s">
        <v>3044</v>
      </c>
      <c r="G117" s="64"/>
      <c r="H117" s="64"/>
      <c r="I117" s="175"/>
      <c r="J117" s="64"/>
      <c r="K117" s="64"/>
      <c r="L117" s="62"/>
      <c r="M117" s="221"/>
      <c r="N117" s="43"/>
      <c r="O117" s="43"/>
      <c r="P117" s="43"/>
      <c r="Q117" s="43"/>
      <c r="R117" s="43"/>
      <c r="S117" s="43"/>
      <c r="T117" s="79"/>
      <c r="AT117" s="25" t="s">
        <v>974</v>
      </c>
      <c r="AU117" s="25" t="s">
        <v>77</v>
      </c>
    </row>
    <row r="118" spans="2:65" s="11" customFormat="1" ht="37.35" customHeight="1">
      <c r="B118" s="190"/>
      <c r="C118" s="191"/>
      <c r="D118" s="204" t="s">
        <v>69</v>
      </c>
      <c r="E118" s="293" t="s">
        <v>3012</v>
      </c>
      <c r="F118" s="293" t="s">
        <v>3059</v>
      </c>
      <c r="G118" s="191"/>
      <c r="H118" s="191"/>
      <c r="I118" s="194"/>
      <c r="J118" s="294">
        <f>BK118</f>
        <v>0</v>
      </c>
      <c r="K118" s="191"/>
      <c r="L118" s="196"/>
      <c r="M118" s="197"/>
      <c r="N118" s="198"/>
      <c r="O118" s="198"/>
      <c r="P118" s="199">
        <f>SUM(P119:P124)</f>
        <v>0</v>
      </c>
      <c r="Q118" s="198"/>
      <c r="R118" s="199">
        <f>SUM(R119:R124)</f>
        <v>0</v>
      </c>
      <c r="S118" s="198"/>
      <c r="T118" s="200">
        <f>SUM(T119:T124)</f>
        <v>0</v>
      </c>
      <c r="AR118" s="201" t="s">
        <v>77</v>
      </c>
      <c r="AT118" s="202" t="s">
        <v>69</v>
      </c>
      <c r="AU118" s="202" t="s">
        <v>70</v>
      </c>
      <c r="AY118" s="201" t="s">
        <v>361</v>
      </c>
      <c r="BK118" s="203">
        <f>SUM(BK119:BK124)</f>
        <v>0</v>
      </c>
    </row>
    <row r="119" spans="2:65" s="1" customFormat="1" ht="31.5" customHeight="1">
      <c r="B119" s="42"/>
      <c r="C119" s="207" t="s">
        <v>417</v>
      </c>
      <c r="D119" s="207" t="s">
        <v>363</v>
      </c>
      <c r="E119" s="208" t="s">
        <v>4397</v>
      </c>
      <c r="F119" s="209" t="s">
        <v>4398</v>
      </c>
      <c r="G119" s="210" t="s">
        <v>2984</v>
      </c>
      <c r="H119" s="211">
        <v>2</v>
      </c>
      <c r="I119" s="212"/>
      <c r="J119" s="213">
        <f>ROUND(I119*H119,2)</f>
        <v>0</v>
      </c>
      <c r="K119" s="209" t="s">
        <v>21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0</v>
      </c>
      <c r="R119" s="216">
        <f>Q119*H119</f>
        <v>0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77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464</v>
      </c>
    </row>
    <row r="120" spans="2:65" s="1" customFormat="1" ht="27">
      <c r="B120" s="42"/>
      <c r="C120" s="64"/>
      <c r="D120" s="219" t="s">
        <v>369</v>
      </c>
      <c r="E120" s="64"/>
      <c r="F120" s="220" t="s">
        <v>4398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77</v>
      </c>
    </row>
    <row r="121" spans="2:65" s="1" customFormat="1" ht="27">
      <c r="B121" s="42"/>
      <c r="C121" s="64"/>
      <c r="D121" s="235" t="s">
        <v>974</v>
      </c>
      <c r="E121" s="64"/>
      <c r="F121" s="289" t="s">
        <v>3062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974</v>
      </c>
      <c r="AU121" s="25" t="s">
        <v>77</v>
      </c>
    </row>
    <row r="122" spans="2:65" s="1" customFormat="1" ht="31.5" customHeight="1">
      <c r="B122" s="42"/>
      <c r="C122" s="207" t="s">
        <v>424</v>
      </c>
      <c r="D122" s="207" t="s">
        <v>363</v>
      </c>
      <c r="E122" s="208" t="s">
        <v>4399</v>
      </c>
      <c r="F122" s="209" t="s">
        <v>4400</v>
      </c>
      <c r="G122" s="210" t="s">
        <v>2984</v>
      </c>
      <c r="H122" s="211">
        <v>6</v>
      </c>
      <c r="I122" s="212"/>
      <c r="J122" s="213">
        <f>ROUND(I122*H122,2)</f>
        <v>0</v>
      </c>
      <c r="K122" s="209" t="s">
        <v>21</v>
      </c>
      <c r="L122" s="62"/>
      <c r="M122" s="214" t="s">
        <v>21</v>
      </c>
      <c r="N122" s="215" t="s">
        <v>41</v>
      </c>
      <c r="O122" s="43"/>
      <c r="P122" s="216">
        <f>O122*H122</f>
        <v>0</v>
      </c>
      <c r="Q122" s="216">
        <v>0</v>
      </c>
      <c r="R122" s="216">
        <f>Q122*H122</f>
        <v>0</v>
      </c>
      <c r="S122" s="216">
        <v>0</v>
      </c>
      <c r="T122" s="217">
        <f>S122*H122</f>
        <v>0</v>
      </c>
      <c r="AR122" s="25" t="s">
        <v>147</v>
      </c>
      <c r="AT122" s="25" t="s">
        <v>363</v>
      </c>
      <c r="AU122" s="25" t="s">
        <v>77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477</v>
      </c>
    </row>
    <row r="123" spans="2:65" s="1" customFormat="1" ht="13.5">
      <c r="B123" s="42"/>
      <c r="C123" s="64"/>
      <c r="D123" s="219" t="s">
        <v>369</v>
      </c>
      <c r="E123" s="64"/>
      <c r="F123" s="220" t="s">
        <v>4400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77</v>
      </c>
    </row>
    <row r="124" spans="2:65" s="1" customFormat="1" ht="27">
      <c r="B124" s="42"/>
      <c r="C124" s="64"/>
      <c r="D124" s="219" t="s">
        <v>974</v>
      </c>
      <c r="E124" s="64"/>
      <c r="F124" s="283" t="s">
        <v>3062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974</v>
      </c>
      <c r="AU124" s="25" t="s">
        <v>77</v>
      </c>
    </row>
    <row r="125" spans="2:65" s="11" customFormat="1" ht="37.35" customHeight="1">
      <c r="B125" s="190"/>
      <c r="C125" s="191"/>
      <c r="D125" s="204" t="s">
        <v>69</v>
      </c>
      <c r="E125" s="293" t="s">
        <v>3040</v>
      </c>
      <c r="F125" s="293" t="s">
        <v>3103</v>
      </c>
      <c r="G125" s="191"/>
      <c r="H125" s="191"/>
      <c r="I125" s="194"/>
      <c r="J125" s="294">
        <f>BK125</f>
        <v>0</v>
      </c>
      <c r="K125" s="191"/>
      <c r="L125" s="196"/>
      <c r="M125" s="197"/>
      <c r="N125" s="198"/>
      <c r="O125" s="198"/>
      <c r="P125" s="199">
        <f>SUM(P126:P170)</f>
        <v>0</v>
      </c>
      <c r="Q125" s="198"/>
      <c r="R125" s="199">
        <f>SUM(R126:R170)</f>
        <v>0</v>
      </c>
      <c r="S125" s="198"/>
      <c r="T125" s="200">
        <f>SUM(T126:T170)</f>
        <v>0</v>
      </c>
      <c r="AR125" s="201" t="s">
        <v>77</v>
      </c>
      <c r="AT125" s="202" t="s">
        <v>69</v>
      </c>
      <c r="AU125" s="202" t="s">
        <v>70</v>
      </c>
      <c r="AY125" s="201" t="s">
        <v>361</v>
      </c>
      <c r="BK125" s="203">
        <f>SUM(BK126:BK170)</f>
        <v>0</v>
      </c>
    </row>
    <row r="126" spans="2:65" s="1" customFormat="1" ht="22.5" customHeight="1">
      <c r="B126" s="42"/>
      <c r="C126" s="207" t="s">
        <v>430</v>
      </c>
      <c r="D126" s="207" t="s">
        <v>363</v>
      </c>
      <c r="E126" s="208" t="s">
        <v>3111</v>
      </c>
      <c r="F126" s="209" t="s">
        <v>3112</v>
      </c>
      <c r="G126" s="210" t="s">
        <v>2984</v>
      </c>
      <c r="H126" s="211">
        <v>50</v>
      </c>
      <c r="I126" s="212"/>
      <c r="J126" s="213">
        <f>ROUND(I126*H126,2)</f>
        <v>0</v>
      </c>
      <c r="K126" s="209" t="s">
        <v>21</v>
      </c>
      <c r="L126" s="62"/>
      <c r="M126" s="214" t="s">
        <v>21</v>
      </c>
      <c r="N126" s="215" t="s">
        <v>41</v>
      </c>
      <c r="O126" s="43"/>
      <c r="P126" s="216">
        <f>O126*H126</f>
        <v>0</v>
      </c>
      <c r="Q126" s="216">
        <v>0</v>
      </c>
      <c r="R126" s="216">
        <f>Q126*H126</f>
        <v>0</v>
      </c>
      <c r="S126" s="216">
        <v>0</v>
      </c>
      <c r="T126" s="217">
        <f>S126*H126</f>
        <v>0</v>
      </c>
      <c r="AR126" s="25" t="s">
        <v>147</v>
      </c>
      <c r="AT126" s="25" t="s">
        <v>363</v>
      </c>
      <c r="AU126" s="25" t="s">
        <v>77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491</v>
      </c>
    </row>
    <row r="127" spans="2:65" s="1" customFormat="1" ht="13.5">
      <c r="B127" s="42"/>
      <c r="C127" s="64"/>
      <c r="D127" s="219" t="s">
        <v>369</v>
      </c>
      <c r="E127" s="64"/>
      <c r="F127" s="220" t="s">
        <v>3112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77</v>
      </c>
    </row>
    <row r="128" spans="2:65" s="1" customFormat="1" ht="27">
      <c r="B128" s="42"/>
      <c r="C128" s="64"/>
      <c r="D128" s="235" t="s">
        <v>974</v>
      </c>
      <c r="E128" s="64"/>
      <c r="F128" s="289" t="s">
        <v>3062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974</v>
      </c>
      <c r="AU128" s="25" t="s">
        <v>77</v>
      </c>
    </row>
    <row r="129" spans="2:65" s="1" customFormat="1" ht="22.5" customHeight="1">
      <c r="B129" s="42"/>
      <c r="C129" s="207" t="s">
        <v>285</v>
      </c>
      <c r="D129" s="207" t="s">
        <v>363</v>
      </c>
      <c r="E129" s="208" t="s">
        <v>3113</v>
      </c>
      <c r="F129" s="209" t="s">
        <v>3114</v>
      </c>
      <c r="G129" s="210" t="s">
        <v>2984</v>
      </c>
      <c r="H129" s="211">
        <v>15</v>
      </c>
      <c r="I129" s="212"/>
      <c r="J129" s="213">
        <f>ROUND(I129*H129,2)</f>
        <v>0</v>
      </c>
      <c r="K129" s="209" t="s">
        <v>21</v>
      </c>
      <c r="L129" s="62"/>
      <c r="M129" s="214" t="s">
        <v>21</v>
      </c>
      <c r="N129" s="215" t="s">
        <v>41</v>
      </c>
      <c r="O129" s="43"/>
      <c r="P129" s="216">
        <f>O129*H129</f>
        <v>0</v>
      </c>
      <c r="Q129" s="216">
        <v>0</v>
      </c>
      <c r="R129" s="216">
        <f>Q129*H129</f>
        <v>0</v>
      </c>
      <c r="S129" s="216">
        <v>0</v>
      </c>
      <c r="T129" s="217">
        <f>S129*H129</f>
        <v>0</v>
      </c>
      <c r="AR129" s="25" t="s">
        <v>147</v>
      </c>
      <c r="AT129" s="25" t="s">
        <v>363</v>
      </c>
      <c r="AU129" s="25" t="s">
        <v>77</v>
      </c>
      <c r="AY129" s="25" t="s">
        <v>361</v>
      </c>
      <c r="BE129" s="218">
        <f>IF(N129="základní",J129,0)</f>
        <v>0</v>
      </c>
      <c r="BF129" s="218">
        <f>IF(N129="snížená",J129,0)</f>
        <v>0</v>
      </c>
      <c r="BG129" s="218">
        <f>IF(N129="zákl. přenesená",J129,0)</f>
        <v>0</v>
      </c>
      <c r="BH129" s="218">
        <f>IF(N129="sníž. přenesená",J129,0)</f>
        <v>0</v>
      </c>
      <c r="BI129" s="218">
        <f>IF(N129="nulová",J129,0)</f>
        <v>0</v>
      </c>
      <c r="BJ129" s="25" t="s">
        <v>77</v>
      </c>
      <c r="BK129" s="218">
        <f>ROUND(I129*H129,2)</f>
        <v>0</v>
      </c>
      <c r="BL129" s="25" t="s">
        <v>147</v>
      </c>
      <c r="BM129" s="25" t="s">
        <v>501</v>
      </c>
    </row>
    <row r="130" spans="2:65" s="1" customFormat="1" ht="13.5">
      <c r="B130" s="42"/>
      <c r="C130" s="64"/>
      <c r="D130" s="219" t="s">
        <v>369</v>
      </c>
      <c r="E130" s="64"/>
      <c r="F130" s="220" t="s">
        <v>3114</v>
      </c>
      <c r="G130" s="64"/>
      <c r="H130" s="64"/>
      <c r="I130" s="175"/>
      <c r="J130" s="64"/>
      <c r="K130" s="64"/>
      <c r="L130" s="62"/>
      <c r="M130" s="221"/>
      <c r="N130" s="43"/>
      <c r="O130" s="43"/>
      <c r="P130" s="43"/>
      <c r="Q130" s="43"/>
      <c r="R130" s="43"/>
      <c r="S130" s="43"/>
      <c r="T130" s="79"/>
      <c r="AT130" s="25" t="s">
        <v>369</v>
      </c>
      <c r="AU130" s="25" t="s">
        <v>77</v>
      </c>
    </row>
    <row r="131" spans="2:65" s="1" customFormat="1" ht="27">
      <c r="B131" s="42"/>
      <c r="C131" s="64"/>
      <c r="D131" s="235" t="s">
        <v>974</v>
      </c>
      <c r="E131" s="64"/>
      <c r="F131" s="289" t="s">
        <v>3062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974</v>
      </c>
      <c r="AU131" s="25" t="s">
        <v>77</v>
      </c>
    </row>
    <row r="132" spans="2:65" s="1" customFormat="1" ht="22.5" customHeight="1">
      <c r="B132" s="42"/>
      <c r="C132" s="207" t="s">
        <v>440</v>
      </c>
      <c r="D132" s="207" t="s">
        <v>363</v>
      </c>
      <c r="E132" s="208" t="s">
        <v>3115</v>
      </c>
      <c r="F132" s="209" t="s">
        <v>3116</v>
      </c>
      <c r="G132" s="210" t="s">
        <v>2984</v>
      </c>
      <c r="H132" s="211">
        <v>15</v>
      </c>
      <c r="I132" s="212"/>
      <c r="J132" s="213">
        <f>ROUND(I132*H132,2)</f>
        <v>0</v>
      </c>
      <c r="K132" s="209" t="s">
        <v>21</v>
      </c>
      <c r="L132" s="62"/>
      <c r="M132" s="214" t="s">
        <v>21</v>
      </c>
      <c r="N132" s="215" t="s">
        <v>41</v>
      </c>
      <c r="O132" s="43"/>
      <c r="P132" s="216">
        <f>O132*H132</f>
        <v>0</v>
      </c>
      <c r="Q132" s="216">
        <v>0</v>
      </c>
      <c r="R132" s="216">
        <f>Q132*H132</f>
        <v>0</v>
      </c>
      <c r="S132" s="216">
        <v>0</v>
      </c>
      <c r="T132" s="217">
        <f>S132*H132</f>
        <v>0</v>
      </c>
      <c r="AR132" s="25" t="s">
        <v>147</v>
      </c>
      <c r="AT132" s="25" t="s">
        <v>363</v>
      </c>
      <c r="AU132" s="25" t="s">
        <v>77</v>
      </c>
      <c r="AY132" s="25" t="s">
        <v>361</v>
      </c>
      <c r="BE132" s="218">
        <f>IF(N132="základní",J132,0)</f>
        <v>0</v>
      </c>
      <c r="BF132" s="218">
        <f>IF(N132="snížená",J132,0)</f>
        <v>0</v>
      </c>
      <c r="BG132" s="218">
        <f>IF(N132="zákl. přenesená",J132,0)</f>
        <v>0</v>
      </c>
      <c r="BH132" s="218">
        <f>IF(N132="sníž. přenesená",J132,0)</f>
        <v>0</v>
      </c>
      <c r="BI132" s="218">
        <f>IF(N132="nulová",J132,0)</f>
        <v>0</v>
      </c>
      <c r="BJ132" s="25" t="s">
        <v>77</v>
      </c>
      <c r="BK132" s="218">
        <f>ROUND(I132*H132,2)</f>
        <v>0</v>
      </c>
      <c r="BL132" s="25" t="s">
        <v>147</v>
      </c>
      <c r="BM132" s="25" t="s">
        <v>512</v>
      </c>
    </row>
    <row r="133" spans="2:65" s="1" customFormat="1" ht="13.5">
      <c r="B133" s="42"/>
      <c r="C133" s="64"/>
      <c r="D133" s="219" t="s">
        <v>369</v>
      </c>
      <c r="E133" s="64"/>
      <c r="F133" s="220" t="s">
        <v>3116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369</v>
      </c>
      <c r="AU133" s="25" t="s">
        <v>77</v>
      </c>
    </row>
    <row r="134" spans="2:65" s="1" customFormat="1" ht="27">
      <c r="B134" s="42"/>
      <c r="C134" s="64"/>
      <c r="D134" s="235" t="s">
        <v>974</v>
      </c>
      <c r="E134" s="64"/>
      <c r="F134" s="289" t="s">
        <v>3062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974</v>
      </c>
      <c r="AU134" s="25" t="s">
        <v>77</v>
      </c>
    </row>
    <row r="135" spans="2:65" s="1" customFormat="1" ht="22.5" customHeight="1">
      <c r="B135" s="42"/>
      <c r="C135" s="207" t="s">
        <v>444</v>
      </c>
      <c r="D135" s="207" t="s">
        <v>363</v>
      </c>
      <c r="E135" s="208" t="s">
        <v>3117</v>
      </c>
      <c r="F135" s="209" t="s">
        <v>3118</v>
      </c>
      <c r="G135" s="210" t="s">
        <v>2984</v>
      </c>
      <c r="H135" s="211">
        <v>15</v>
      </c>
      <c r="I135" s="212"/>
      <c r="J135" s="213">
        <f>ROUND(I135*H135,2)</f>
        <v>0</v>
      </c>
      <c r="K135" s="209" t="s">
        <v>21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147</v>
      </c>
      <c r="AT135" s="25" t="s">
        <v>363</v>
      </c>
      <c r="AU135" s="25" t="s">
        <v>77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147</v>
      </c>
      <c r="BM135" s="25" t="s">
        <v>526</v>
      </c>
    </row>
    <row r="136" spans="2:65" s="1" customFormat="1" ht="13.5">
      <c r="B136" s="42"/>
      <c r="C136" s="64"/>
      <c r="D136" s="219" t="s">
        <v>369</v>
      </c>
      <c r="E136" s="64"/>
      <c r="F136" s="220" t="s">
        <v>3118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77</v>
      </c>
    </row>
    <row r="137" spans="2:65" s="1" customFormat="1" ht="27">
      <c r="B137" s="42"/>
      <c r="C137" s="64"/>
      <c r="D137" s="235" t="s">
        <v>974</v>
      </c>
      <c r="E137" s="64"/>
      <c r="F137" s="289" t="s">
        <v>3062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974</v>
      </c>
      <c r="AU137" s="25" t="s">
        <v>77</v>
      </c>
    </row>
    <row r="138" spans="2:65" s="1" customFormat="1" ht="22.5" customHeight="1">
      <c r="B138" s="42"/>
      <c r="C138" s="207" t="s">
        <v>451</v>
      </c>
      <c r="D138" s="207" t="s">
        <v>363</v>
      </c>
      <c r="E138" s="208" t="s">
        <v>3119</v>
      </c>
      <c r="F138" s="209" t="s">
        <v>3120</v>
      </c>
      <c r="G138" s="210" t="s">
        <v>685</v>
      </c>
      <c r="H138" s="211">
        <v>35</v>
      </c>
      <c r="I138" s="212"/>
      <c r="J138" s="213">
        <f>ROUND(I138*H138,2)</f>
        <v>0</v>
      </c>
      <c r="K138" s="209" t="s">
        <v>21</v>
      </c>
      <c r="L138" s="62"/>
      <c r="M138" s="214" t="s">
        <v>21</v>
      </c>
      <c r="N138" s="215" t="s">
        <v>41</v>
      </c>
      <c r="O138" s="43"/>
      <c r="P138" s="216">
        <f>O138*H138</f>
        <v>0</v>
      </c>
      <c r="Q138" s="216">
        <v>0</v>
      </c>
      <c r="R138" s="216">
        <f>Q138*H138</f>
        <v>0</v>
      </c>
      <c r="S138" s="216">
        <v>0</v>
      </c>
      <c r="T138" s="217">
        <f>S138*H138</f>
        <v>0</v>
      </c>
      <c r="AR138" s="25" t="s">
        <v>147</v>
      </c>
      <c r="AT138" s="25" t="s">
        <v>363</v>
      </c>
      <c r="AU138" s="25" t="s">
        <v>77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147</v>
      </c>
      <c r="BM138" s="25" t="s">
        <v>545</v>
      </c>
    </row>
    <row r="139" spans="2:65" s="1" customFormat="1" ht="13.5">
      <c r="B139" s="42"/>
      <c r="C139" s="64"/>
      <c r="D139" s="219" t="s">
        <v>369</v>
      </c>
      <c r="E139" s="64"/>
      <c r="F139" s="220" t="s">
        <v>3120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77</v>
      </c>
    </row>
    <row r="140" spans="2:65" s="1" customFormat="1" ht="27">
      <c r="B140" s="42"/>
      <c r="C140" s="64"/>
      <c r="D140" s="235" t="s">
        <v>974</v>
      </c>
      <c r="E140" s="64"/>
      <c r="F140" s="289" t="s">
        <v>3062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974</v>
      </c>
      <c r="AU140" s="25" t="s">
        <v>77</v>
      </c>
    </row>
    <row r="141" spans="2:65" s="1" customFormat="1" ht="22.5" customHeight="1">
      <c r="B141" s="42"/>
      <c r="C141" s="207" t="s">
        <v>10</v>
      </c>
      <c r="D141" s="207" t="s">
        <v>363</v>
      </c>
      <c r="E141" s="208" t="s">
        <v>3121</v>
      </c>
      <c r="F141" s="209" t="s">
        <v>3122</v>
      </c>
      <c r="G141" s="210" t="s">
        <v>685</v>
      </c>
      <c r="H141" s="211">
        <v>6</v>
      </c>
      <c r="I141" s="212"/>
      <c r="J141" s="213">
        <f>ROUND(I141*H141,2)</f>
        <v>0</v>
      </c>
      <c r="K141" s="209" t="s">
        <v>21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0</v>
      </c>
      <c r="R141" s="216">
        <f>Q141*H141</f>
        <v>0</v>
      </c>
      <c r="S141" s="216">
        <v>0</v>
      </c>
      <c r="T141" s="217">
        <f>S141*H141</f>
        <v>0</v>
      </c>
      <c r="AR141" s="25" t="s">
        <v>147</v>
      </c>
      <c r="AT141" s="25" t="s">
        <v>363</v>
      </c>
      <c r="AU141" s="25" t="s">
        <v>77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147</v>
      </c>
      <c r="BM141" s="25" t="s">
        <v>563</v>
      </c>
    </row>
    <row r="142" spans="2:65" s="1" customFormat="1" ht="13.5">
      <c r="B142" s="42"/>
      <c r="C142" s="64"/>
      <c r="D142" s="219" t="s">
        <v>369</v>
      </c>
      <c r="E142" s="64"/>
      <c r="F142" s="220" t="s">
        <v>3122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77</v>
      </c>
    </row>
    <row r="143" spans="2:65" s="1" customFormat="1" ht="27">
      <c r="B143" s="42"/>
      <c r="C143" s="64"/>
      <c r="D143" s="235" t="s">
        <v>974</v>
      </c>
      <c r="E143" s="64"/>
      <c r="F143" s="289" t="s">
        <v>3062</v>
      </c>
      <c r="G143" s="64"/>
      <c r="H143" s="64"/>
      <c r="I143" s="175"/>
      <c r="J143" s="64"/>
      <c r="K143" s="64"/>
      <c r="L143" s="62"/>
      <c r="M143" s="221"/>
      <c r="N143" s="43"/>
      <c r="O143" s="43"/>
      <c r="P143" s="43"/>
      <c r="Q143" s="43"/>
      <c r="R143" s="43"/>
      <c r="S143" s="43"/>
      <c r="T143" s="79"/>
      <c r="AT143" s="25" t="s">
        <v>974</v>
      </c>
      <c r="AU143" s="25" t="s">
        <v>77</v>
      </c>
    </row>
    <row r="144" spans="2:65" s="1" customFormat="1" ht="22.5" customHeight="1">
      <c r="B144" s="42"/>
      <c r="C144" s="207" t="s">
        <v>464</v>
      </c>
      <c r="D144" s="207" t="s">
        <v>363</v>
      </c>
      <c r="E144" s="208" t="s">
        <v>3123</v>
      </c>
      <c r="F144" s="209" t="s">
        <v>3124</v>
      </c>
      <c r="G144" s="210" t="s">
        <v>685</v>
      </c>
      <c r="H144" s="211">
        <v>35</v>
      </c>
      <c r="I144" s="212"/>
      <c r="J144" s="213">
        <f>ROUND(I144*H144,2)</f>
        <v>0</v>
      </c>
      <c r="K144" s="209" t="s">
        <v>21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147</v>
      </c>
      <c r="AT144" s="25" t="s">
        <v>363</v>
      </c>
      <c r="AU144" s="25" t="s">
        <v>77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580</v>
      </c>
    </row>
    <row r="145" spans="2:65" s="1" customFormat="1" ht="13.5">
      <c r="B145" s="42"/>
      <c r="C145" s="64"/>
      <c r="D145" s="219" t="s">
        <v>369</v>
      </c>
      <c r="E145" s="64"/>
      <c r="F145" s="220" t="s">
        <v>3124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77</v>
      </c>
    </row>
    <row r="146" spans="2:65" s="1" customFormat="1" ht="27">
      <c r="B146" s="42"/>
      <c r="C146" s="64"/>
      <c r="D146" s="235" t="s">
        <v>974</v>
      </c>
      <c r="E146" s="64"/>
      <c r="F146" s="289" t="s">
        <v>3062</v>
      </c>
      <c r="G146" s="64"/>
      <c r="H146" s="64"/>
      <c r="I146" s="175"/>
      <c r="J146" s="64"/>
      <c r="K146" s="64"/>
      <c r="L146" s="62"/>
      <c r="M146" s="221"/>
      <c r="N146" s="43"/>
      <c r="O146" s="43"/>
      <c r="P146" s="43"/>
      <c r="Q146" s="43"/>
      <c r="R146" s="43"/>
      <c r="S146" s="43"/>
      <c r="T146" s="79"/>
      <c r="AT146" s="25" t="s">
        <v>974</v>
      </c>
      <c r="AU146" s="25" t="s">
        <v>77</v>
      </c>
    </row>
    <row r="147" spans="2:65" s="1" customFormat="1" ht="22.5" customHeight="1">
      <c r="B147" s="42"/>
      <c r="C147" s="207" t="s">
        <v>470</v>
      </c>
      <c r="D147" s="207" t="s">
        <v>363</v>
      </c>
      <c r="E147" s="208" t="s">
        <v>3125</v>
      </c>
      <c r="F147" s="209" t="s">
        <v>3126</v>
      </c>
      <c r="G147" s="210" t="s">
        <v>2984</v>
      </c>
      <c r="H147" s="211">
        <v>2</v>
      </c>
      <c r="I147" s="212"/>
      <c r="J147" s="213">
        <f>ROUND(I147*H147,2)</f>
        <v>0</v>
      </c>
      <c r="K147" s="209" t="s">
        <v>21</v>
      </c>
      <c r="L147" s="62"/>
      <c r="M147" s="214" t="s">
        <v>21</v>
      </c>
      <c r="N147" s="215" t="s">
        <v>41</v>
      </c>
      <c r="O147" s="43"/>
      <c r="P147" s="216">
        <f>O147*H147</f>
        <v>0</v>
      </c>
      <c r="Q147" s="216">
        <v>0</v>
      </c>
      <c r="R147" s="216">
        <f>Q147*H147</f>
        <v>0</v>
      </c>
      <c r="S147" s="216">
        <v>0</v>
      </c>
      <c r="T147" s="217">
        <f>S147*H147</f>
        <v>0</v>
      </c>
      <c r="AR147" s="25" t="s">
        <v>147</v>
      </c>
      <c r="AT147" s="25" t="s">
        <v>363</v>
      </c>
      <c r="AU147" s="25" t="s">
        <v>77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595</v>
      </c>
    </row>
    <row r="148" spans="2:65" s="1" customFormat="1" ht="13.5">
      <c r="B148" s="42"/>
      <c r="C148" s="64"/>
      <c r="D148" s="219" t="s">
        <v>369</v>
      </c>
      <c r="E148" s="64"/>
      <c r="F148" s="220" t="s">
        <v>3126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77</v>
      </c>
    </row>
    <row r="149" spans="2:65" s="1" customFormat="1" ht="27">
      <c r="B149" s="42"/>
      <c r="C149" s="64"/>
      <c r="D149" s="235" t="s">
        <v>974</v>
      </c>
      <c r="E149" s="64"/>
      <c r="F149" s="289" t="s">
        <v>3062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974</v>
      </c>
      <c r="AU149" s="25" t="s">
        <v>77</v>
      </c>
    </row>
    <row r="150" spans="2:65" s="1" customFormat="1" ht="22.5" customHeight="1">
      <c r="B150" s="42"/>
      <c r="C150" s="207" t="s">
        <v>477</v>
      </c>
      <c r="D150" s="207" t="s">
        <v>363</v>
      </c>
      <c r="E150" s="208" t="s">
        <v>3127</v>
      </c>
      <c r="F150" s="209" t="s">
        <v>3128</v>
      </c>
      <c r="G150" s="210" t="s">
        <v>2984</v>
      </c>
      <c r="H150" s="211">
        <v>20</v>
      </c>
      <c r="I150" s="212"/>
      <c r="J150" s="213">
        <f>ROUND(I150*H150,2)</f>
        <v>0</v>
      </c>
      <c r="K150" s="209" t="s">
        <v>21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0</v>
      </c>
      <c r="R150" s="216">
        <f>Q150*H150</f>
        <v>0</v>
      </c>
      <c r="S150" s="216">
        <v>0</v>
      </c>
      <c r="T150" s="217">
        <f>S150*H150</f>
        <v>0</v>
      </c>
      <c r="AR150" s="25" t="s">
        <v>147</v>
      </c>
      <c r="AT150" s="25" t="s">
        <v>363</v>
      </c>
      <c r="AU150" s="25" t="s">
        <v>77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147</v>
      </c>
      <c r="BM150" s="25" t="s">
        <v>611</v>
      </c>
    </row>
    <row r="151" spans="2:65" s="1" customFormat="1" ht="13.5">
      <c r="B151" s="42"/>
      <c r="C151" s="64"/>
      <c r="D151" s="219" t="s">
        <v>369</v>
      </c>
      <c r="E151" s="64"/>
      <c r="F151" s="220" t="s">
        <v>3128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77</v>
      </c>
    </row>
    <row r="152" spans="2:65" s="1" customFormat="1" ht="27">
      <c r="B152" s="42"/>
      <c r="C152" s="64"/>
      <c r="D152" s="235" t="s">
        <v>974</v>
      </c>
      <c r="E152" s="64"/>
      <c r="F152" s="289" t="s">
        <v>3062</v>
      </c>
      <c r="G152" s="64"/>
      <c r="H152" s="64"/>
      <c r="I152" s="175"/>
      <c r="J152" s="64"/>
      <c r="K152" s="64"/>
      <c r="L152" s="62"/>
      <c r="M152" s="221"/>
      <c r="N152" s="43"/>
      <c r="O152" s="43"/>
      <c r="P152" s="43"/>
      <c r="Q152" s="43"/>
      <c r="R152" s="43"/>
      <c r="S152" s="43"/>
      <c r="T152" s="79"/>
      <c r="AT152" s="25" t="s">
        <v>974</v>
      </c>
      <c r="AU152" s="25" t="s">
        <v>77</v>
      </c>
    </row>
    <row r="153" spans="2:65" s="1" customFormat="1" ht="22.5" customHeight="1">
      <c r="B153" s="42"/>
      <c r="C153" s="207" t="s">
        <v>485</v>
      </c>
      <c r="D153" s="207" t="s">
        <v>363</v>
      </c>
      <c r="E153" s="208" t="s">
        <v>3129</v>
      </c>
      <c r="F153" s="209" t="s">
        <v>3130</v>
      </c>
      <c r="G153" s="210" t="s">
        <v>2984</v>
      </c>
      <c r="H153" s="211">
        <v>2</v>
      </c>
      <c r="I153" s="212"/>
      <c r="J153" s="213">
        <f>ROUND(I153*H153,2)</f>
        <v>0</v>
      </c>
      <c r="K153" s="209" t="s">
        <v>21</v>
      </c>
      <c r="L153" s="62"/>
      <c r="M153" s="214" t="s">
        <v>21</v>
      </c>
      <c r="N153" s="215" t="s">
        <v>41</v>
      </c>
      <c r="O153" s="43"/>
      <c r="P153" s="216">
        <f>O153*H153</f>
        <v>0</v>
      </c>
      <c r="Q153" s="216">
        <v>0</v>
      </c>
      <c r="R153" s="216">
        <f>Q153*H153</f>
        <v>0</v>
      </c>
      <c r="S153" s="216">
        <v>0</v>
      </c>
      <c r="T153" s="217">
        <f>S153*H153</f>
        <v>0</v>
      </c>
      <c r="AR153" s="25" t="s">
        <v>147</v>
      </c>
      <c r="AT153" s="25" t="s">
        <v>363</v>
      </c>
      <c r="AU153" s="25" t="s">
        <v>77</v>
      </c>
      <c r="AY153" s="25" t="s">
        <v>361</v>
      </c>
      <c r="BE153" s="218">
        <f>IF(N153="základní",J153,0)</f>
        <v>0</v>
      </c>
      <c r="BF153" s="218">
        <f>IF(N153="snížená",J153,0)</f>
        <v>0</v>
      </c>
      <c r="BG153" s="218">
        <f>IF(N153="zákl. přenesená",J153,0)</f>
        <v>0</v>
      </c>
      <c r="BH153" s="218">
        <f>IF(N153="sníž. přenesená",J153,0)</f>
        <v>0</v>
      </c>
      <c r="BI153" s="218">
        <f>IF(N153="nulová",J153,0)</f>
        <v>0</v>
      </c>
      <c r="BJ153" s="25" t="s">
        <v>77</v>
      </c>
      <c r="BK153" s="218">
        <f>ROUND(I153*H153,2)</f>
        <v>0</v>
      </c>
      <c r="BL153" s="25" t="s">
        <v>147</v>
      </c>
      <c r="BM153" s="25" t="s">
        <v>626</v>
      </c>
    </row>
    <row r="154" spans="2:65" s="1" customFormat="1" ht="13.5">
      <c r="B154" s="42"/>
      <c r="C154" s="64"/>
      <c r="D154" s="219" t="s">
        <v>369</v>
      </c>
      <c r="E154" s="64"/>
      <c r="F154" s="220" t="s">
        <v>3130</v>
      </c>
      <c r="G154" s="64"/>
      <c r="H154" s="64"/>
      <c r="I154" s="175"/>
      <c r="J154" s="64"/>
      <c r="K154" s="64"/>
      <c r="L154" s="62"/>
      <c r="M154" s="221"/>
      <c r="N154" s="43"/>
      <c r="O154" s="43"/>
      <c r="P154" s="43"/>
      <c r="Q154" s="43"/>
      <c r="R154" s="43"/>
      <c r="S154" s="43"/>
      <c r="T154" s="79"/>
      <c r="AT154" s="25" t="s">
        <v>369</v>
      </c>
      <c r="AU154" s="25" t="s">
        <v>77</v>
      </c>
    </row>
    <row r="155" spans="2:65" s="1" customFormat="1" ht="27">
      <c r="B155" s="42"/>
      <c r="C155" s="64"/>
      <c r="D155" s="235" t="s">
        <v>974</v>
      </c>
      <c r="E155" s="64"/>
      <c r="F155" s="289" t="s">
        <v>3062</v>
      </c>
      <c r="G155" s="64"/>
      <c r="H155" s="64"/>
      <c r="I155" s="175"/>
      <c r="J155" s="64"/>
      <c r="K155" s="64"/>
      <c r="L155" s="62"/>
      <c r="M155" s="221"/>
      <c r="N155" s="43"/>
      <c r="O155" s="43"/>
      <c r="P155" s="43"/>
      <c r="Q155" s="43"/>
      <c r="R155" s="43"/>
      <c r="S155" s="43"/>
      <c r="T155" s="79"/>
      <c r="AT155" s="25" t="s">
        <v>974</v>
      </c>
      <c r="AU155" s="25" t="s">
        <v>77</v>
      </c>
    </row>
    <row r="156" spans="2:65" s="1" customFormat="1" ht="22.5" customHeight="1">
      <c r="B156" s="42"/>
      <c r="C156" s="207" t="s">
        <v>491</v>
      </c>
      <c r="D156" s="207" t="s">
        <v>363</v>
      </c>
      <c r="E156" s="208" t="s">
        <v>3133</v>
      </c>
      <c r="F156" s="209" t="s">
        <v>3134</v>
      </c>
      <c r="G156" s="210" t="s">
        <v>2984</v>
      </c>
      <c r="H156" s="211">
        <v>4</v>
      </c>
      <c r="I156" s="212"/>
      <c r="J156" s="213">
        <f>ROUND(I156*H156,2)</f>
        <v>0</v>
      </c>
      <c r="K156" s="209" t="s">
        <v>21</v>
      </c>
      <c r="L156" s="62"/>
      <c r="M156" s="214" t="s">
        <v>21</v>
      </c>
      <c r="N156" s="215" t="s">
        <v>41</v>
      </c>
      <c r="O156" s="43"/>
      <c r="P156" s="216">
        <f>O156*H156</f>
        <v>0</v>
      </c>
      <c r="Q156" s="216">
        <v>0</v>
      </c>
      <c r="R156" s="216">
        <f>Q156*H156</f>
        <v>0</v>
      </c>
      <c r="S156" s="216">
        <v>0</v>
      </c>
      <c r="T156" s="217">
        <f>S156*H156</f>
        <v>0</v>
      </c>
      <c r="AR156" s="25" t="s">
        <v>147</v>
      </c>
      <c r="AT156" s="25" t="s">
        <v>363</v>
      </c>
      <c r="AU156" s="25" t="s">
        <v>77</v>
      </c>
      <c r="AY156" s="25" t="s">
        <v>361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25" t="s">
        <v>77</v>
      </c>
      <c r="BK156" s="218">
        <f>ROUND(I156*H156,2)</f>
        <v>0</v>
      </c>
      <c r="BL156" s="25" t="s">
        <v>147</v>
      </c>
      <c r="BM156" s="25" t="s">
        <v>638</v>
      </c>
    </row>
    <row r="157" spans="2:65" s="1" customFormat="1" ht="13.5">
      <c r="B157" s="42"/>
      <c r="C157" s="64"/>
      <c r="D157" s="219" t="s">
        <v>369</v>
      </c>
      <c r="E157" s="64"/>
      <c r="F157" s="220" t="s">
        <v>3134</v>
      </c>
      <c r="G157" s="64"/>
      <c r="H157" s="64"/>
      <c r="I157" s="175"/>
      <c r="J157" s="64"/>
      <c r="K157" s="64"/>
      <c r="L157" s="62"/>
      <c r="M157" s="221"/>
      <c r="N157" s="43"/>
      <c r="O157" s="43"/>
      <c r="P157" s="43"/>
      <c r="Q157" s="43"/>
      <c r="R157" s="43"/>
      <c r="S157" s="43"/>
      <c r="T157" s="79"/>
      <c r="AT157" s="25" t="s">
        <v>369</v>
      </c>
      <c r="AU157" s="25" t="s">
        <v>77</v>
      </c>
    </row>
    <row r="158" spans="2:65" s="1" customFormat="1" ht="27">
      <c r="B158" s="42"/>
      <c r="C158" s="64"/>
      <c r="D158" s="235" t="s">
        <v>974</v>
      </c>
      <c r="E158" s="64"/>
      <c r="F158" s="289" t="s">
        <v>3062</v>
      </c>
      <c r="G158" s="64"/>
      <c r="H158" s="64"/>
      <c r="I158" s="175"/>
      <c r="J158" s="64"/>
      <c r="K158" s="64"/>
      <c r="L158" s="62"/>
      <c r="M158" s="221"/>
      <c r="N158" s="43"/>
      <c r="O158" s="43"/>
      <c r="P158" s="43"/>
      <c r="Q158" s="43"/>
      <c r="R158" s="43"/>
      <c r="S158" s="43"/>
      <c r="T158" s="79"/>
      <c r="AT158" s="25" t="s">
        <v>974</v>
      </c>
      <c r="AU158" s="25" t="s">
        <v>77</v>
      </c>
    </row>
    <row r="159" spans="2:65" s="1" customFormat="1" ht="22.5" customHeight="1">
      <c r="B159" s="42"/>
      <c r="C159" s="207" t="s">
        <v>9</v>
      </c>
      <c r="D159" s="207" t="s">
        <v>363</v>
      </c>
      <c r="E159" s="208" t="s">
        <v>3135</v>
      </c>
      <c r="F159" s="209" t="s">
        <v>3136</v>
      </c>
      <c r="G159" s="210" t="s">
        <v>2984</v>
      </c>
      <c r="H159" s="211">
        <v>2</v>
      </c>
      <c r="I159" s="212"/>
      <c r="J159" s="213">
        <f>ROUND(I159*H159,2)</f>
        <v>0</v>
      </c>
      <c r="K159" s="209" t="s">
        <v>21</v>
      </c>
      <c r="L159" s="62"/>
      <c r="M159" s="214" t="s">
        <v>21</v>
      </c>
      <c r="N159" s="215" t="s">
        <v>41</v>
      </c>
      <c r="O159" s="43"/>
      <c r="P159" s="216">
        <f>O159*H159</f>
        <v>0</v>
      </c>
      <c r="Q159" s="216">
        <v>0</v>
      </c>
      <c r="R159" s="216">
        <f>Q159*H159</f>
        <v>0</v>
      </c>
      <c r="S159" s="216">
        <v>0</v>
      </c>
      <c r="T159" s="217">
        <f>S159*H159</f>
        <v>0</v>
      </c>
      <c r="AR159" s="25" t="s">
        <v>147</v>
      </c>
      <c r="AT159" s="25" t="s">
        <v>363</v>
      </c>
      <c r="AU159" s="25" t="s">
        <v>77</v>
      </c>
      <c r="AY159" s="25" t="s">
        <v>361</v>
      </c>
      <c r="BE159" s="218">
        <f>IF(N159="základní",J159,0)</f>
        <v>0</v>
      </c>
      <c r="BF159" s="218">
        <f>IF(N159="snížená",J159,0)</f>
        <v>0</v>
      </c>
      <c r="BG159" s="218">
        <f>IF(N159="zákl. přenesená",J159,0)</f>
        <v>0</v>
      </c>
      <c r="BH159" s="218">
        <f>IF(N159="sníž. přenesená",J159,0)</f>
        <v>0</v>
      </c>
      <c r="BI159" s="218">
        <f>IF(N159="nulová",J159,0)</f>
        <v>0</v>
      </c>
      <c r="BJ159" s="25" t="s">
        <v>77</v>
      </c>
      <c r="BK159" s="218">
        <f>ROUND(I159*H159,2)</f>
        <v>0</v>
      </c>
      <c r="BL159" s="25" t="s">
        <v>147</v>
      </c>
      <c r="BM159" s="25" t="s">
        <v>650</v>
      </c>
    </row>
    <row r="160" spans="2:65" s="1" customFormat="1" ht="13.5">
      <c r="B160" s="42"/>
      <c r="C160" s="64"/>
      <c r="D160" s="219" t="s">
        <v>369</v>
      </c>
      <c r="E160" s="64"/>
      <c r="F160" s="220" t="s">
        <v>3136</v>
      </c>
      <c r="G160" s="64"/>
      <c r="H160" s="64"/>
      <c r="I160" s="175"/>
      <c r="J160" s="64"/>
      <c r="K160" s="64"/>
      <c r="L160" s="62"/>
      <c r="M160" s="221"/>
      <c r="N160" s="43"/>
      <c r="O160" s="43"/>
      <c r="P160" s="43"/>
      <c r="Q160" s="43"/>
      <c r="R160" s="43"/>
      <c r="S160" s="43"/>
      <c r="T160" s="79"/>
      <c r="AT160" s="25" t="s">
        <v>369</v>
      </c>
      <c r="AU160" s="25" t="s">
        <v>77</v>
      </c>
    </row>
    <row r="161" spans="2:65" s="1" customFormat="1" ht="27">
      <c r="B161" s="42"/>
      <c r="C161" s="64"/>
      <c r="D161" s="235" t="s">
        <v>974</v>
      </c>
      <c r="E161" s="64"/>
      <c r="F161" s="289" t="s">
        <v>3062</v>
      </c>
      <c r="G161" s="64"/>
      <c r="H161" s="64"/>
      <c r="I161" s="175"/>
      <c r="J161" s="64"/>
      <c r="K161" s="64"/>
      <c r="L161" s="62"/>
      <c r="M161" s="221"/>
      <c r="N161" s="43"/>
      <c r="O161" s="43"/>
      <c r="P161" s="43"/>
      <c r="Q161" s="43"/>
      <c r="R161" s="43"/>
      <c r="S161" s="43"/>
      <c r="T161" s="79"/>
      <c r="AT161" s="25" t="s">
        <v>974</v>
      </c>
      <c r="AU161" s="25" t="s">
        <v>77</v>
      </c>
    </row>
    <row r="162" spans="2:65" s="1" customFormat="1" ht="22.5" customHeight="1">
      <c r="B162" s="42"/>
      <c r="C162" s="207" t="s">
        <v>501</v>
      </c>
      <c r="D162" s="207" t="s">
        <v>363</v>
      </c>
      <c r="E162" s="208" t="s">
        <v>3137</v>
      </c>
      <c r="F162" s="209" t="s">
        <v>3138</v>
      </c>
      <c r="G162" s="210" t="s">
        <v>2984</v>
      </c>
      <c r="H162" s="211">
        <v>4</v>
      </c>
      <c r="I162" s="212"/>
      <c r="J162" s="213">
        <f>ROUND(I162*H162,2)</f>
        <v>0</v>
      </c>
      <c r="K162" s="209" t="s">
        <v>21</v>
      </c>
      <c r="L162" s="62"/>
      <c r="M162" s="214" t="s">
        <v>21</v>
      </c>
      <c r="N162" s="215" t="s">
        <v>41</v>
      </c>
      <c r="O162" s="43"/>
      <c r="P162" s="216">
        <f>O162*H162</f>
        <v>0</v>
      </c>
      <c r="Q162" s="216">
        <v>0</v>
      </c>
      <c r="R162" s="216">
        <f>Q162*H162</f>
        <v>0</v>
      </c>
      <c r="S162" s="216">
        <v>0</v>
      </c>
      <c r="T162" s="217">
        <f>S162*H162</f>
        <v>0</v>
      </c>
      <c r="AR162" s="25" t="s">
        <v>147</v>
      </c>
      <c r="AT162" s="25" t="s">
        <v>363</v>
      </c>
      <c r="AU162" s="25" t="s">
        <v>77</v>
      </c>
      <c r="AY162" s="25" t="s">
        <v>361</v>
      </c>
      <c r="BE162" s="218">
        <f>IF(N162="základní",J162,0)</f>
        <v>0</v>
      </c>
      <c r="BF162" s="218">
        <f>IF(N162="snížená",J162,0)</f>
        <v>0</v>
      </c>
      <c r="BG162" s="218">
        <f>IF(N162="zákl. přenesená",J162,0)</f>
        <v>0</v>
      </c>
      <c r="BH162" s="218">
        <f>IF(N162="sníž. přenesená",J162,0)</f>
        <v>0</v>
      </c>
      <c r="BI162" s="218">
        <f>IF(N162="nulová",J162,0)</f>
        <v>0</v>
      </c>
      <c r="BJ162" s="25" t="s">
        <v>77</v>
      </c>
      <c r="BK162" s="218">
        <f>ROUND(I162*H162,2)</f>
        <v>0</v>
      </c>
      <c r="BL162" s="25" t="s">
        <v>147</v>
      </c>
      <c r="BM162" s="25" t="s">
        <v>662</v>
      </c>
    </row>
    <row r="163" spans="2:65" s="1" customFormat="1" ht="13.5">
      <c r="B163" s="42"/>
      <c r="C163" s="64"/>
      <c r="D163" s="219" t="s">
        <v>369</v>
      </c>
      <c r="E163" s="64"/>
      <c r="F163" s="220" t="s">
        <v>3138</v>
      </c>
      <c r="G163" s="64"/>
      <c r="H163" s="64"/>
      <c r="I163" s="175"/>
      <c r="J163" s="64"/>
      <c r="K163" s="64"/>
      <c r="L163" s="62"/>
      <c r="M163" s="221"/>
      <c r="N163" s="43"/>
      <c r="O163" s="43"/>
      <c r="P163" s="43"/>
      <c r="Q163" s="43"/>
      <c r="R163" s="43"/>
      <c r="S163" s="43"/>
      <c r="T163" s="79"/>
      <c r="AT163" s="25" t="s">
        <v>369</v>
      </c>
      <c r="AU163" s="25" t="s">
        <v>77</v>
      </c>
    </row>
    <row r="164" spans="2:65" s="1" customFormat="1" ht="27">
      <c r="B164" s="42"/>
      <c r="C164" s="64"/>
      <c r="D164" s="235" t="s">
        <v>974</v>
      </c>
      <c r="E164" s="64"/>
      <c r="F164" s="289" t="s">
        <v>3062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974</v>
      </c>
      <c r="AU164" s="25" t="s">
        <v>77</v>
      </c>
    </row>
    <row r="165" spans="2:65" s="1" customFormat="1" ht="22.5" customHeight="1">
      <c r="B165" s="42"/>
      <c r="C165" s="207" t="s">
        <v>507</v>
      </c>
      <c r="D165" s="207" t="s">
        <v>363</v>
      </c>
      <c r="E165" s="208" t="s">
        <v>3139</v>
      </c>
      <c r="F165" s="209" t="s">
        <v>3140</v>
      </c>
      <c r="G165" s="210" t="s">
        <v>2984</v>
      </c>
      <c r="H165" s="211">
        <v>2</v>
      </c>
      <c r="I165" s="212"/>
      <c r="J165" s="213">
        <f>ROUND(I165*H165,2)</f>
        <v>0</v>
      </c>
      <c r="K165" s="209" t="s">
        <v>21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0</v>
      </c>
      <c r="R165" s="216">
        <f>Q165*H165</f>
        <v>0</v>
      </c>
      <c r="S165" s="216">
        <v>0</v>
      </c>
      <c r="T165" s="217">
        <f>S165*H165</f>
        <v>0</v>
      </c>
      <c r="AR165" s="25" t="s">
        <v>147</v>
      </c>
      <c r="AT165" s="25" t="s">
        <v>363</v>
      </c>
      <c r="AU165" s="25" t="s">
        <v>77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147</v>
      </c>
      <c r="BM165" s="25" t="s">
        <v>675</v>
      </c>
    </row>
    <row r="166" spans="2:65" s="1" customFormat="1" ht="13.5">
      <c r="B166" s="42"/>
      <c r="C166" s="64"/>
      <c r="D166" s="219" t="s">
        <v>369</v>
      </c>
      <c r="E166" s="64"/>
      <c r="F166" s="220" t="s">
        <v>3140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77</v>
      </c>
    </row>
    <row r="167" spans="2:65" s="1" customFormat="1" ht="27">
      <c r="B167" s="42"/>
      <c r="C167" s="64"/>
      <c r="D167" s="235" t="s">
        <v>974</v>
      </c>
      <c r="E167" s="64"/>
      <c r="F167" s="289" t="s">
        <v>3062</v>
      </c>
      <c r="G167" s="64"/>
      <c r="H167" s="64"/>
      <c r="I167" s="175"/>
      <c r="J167" s="64"/>
      <c r="K167" s="64"/>
      <c r="L167" s="62"/>
      <c r="M167" s="221"/>
      <c r="N167" s="43"/>
      <c r="O167" s="43"/>
      <c r="P167" s="43"/>
      <c r="Q167" s="43"/>
      <c r="R167" s="43"/>
      <c r="S167" s="43"/>
      <c r="T167" s="79"/>
      <c r="AT167" s="25" t="s">
        <v>974</v>
      </c>
      <c r="AU167" s="25" t="s">
        <v>77</v>
      </c>
    </row>
    <row r="168" spans="2:65" s="1" customFormat="1" ht="22.5" customHeight="1">
      <c r="B168" s="42"/>
      <c r="C168" s="207" t="s">
        <v>512</v>
      </c>
      <c r="D168" s="207" t="s">
        <v>363</v>
      </c>
      <c r="E168" s="208" t="s">
        <v>3141</v>
      </c>
      <c r="F168" s="209" t="s">
        <v>3142</v>
      </c>
      <c r="G168" s="210" t="s">
        <v>2984</v>
      </c>
      <c r="H168" s="211">
        <v>2</v>
      </c>
      <c r="I168" s="212"/>
      <c r="J168" s="213">
        <f>ROUND(I168*H168,2)</f>
        <v>0</v>
      </c>
      <c r="K168" s="209" t="s">
        <v>21</v>
      </c>
      <c r="L168" s="62"/>
      <c r="M168" s="214" t="s">
        <v>21</v>
      </c>
      <c r="N168" s="215" t="s">
        <v>41</v>
      </c>
      <c r="O168" s="43"/>
      <c r="P168" s="216">
        <f>O168*H168</f>
        <v>0</v>
      </c>
      <c r="Q168" s="216">
        <v>0</v>
      </c>
      <c r="R168" s="216">
        <f>Q168*H168</f>
        <v>0</v>
      </c>
      <c r="S168" s="216">
        <v>0</v>
      </c>
      <c r="T168" s="217">
        <f>S168*H168</f>
        <v>0</v>
      </c>
      <c r="AR168" s="25" t="s">
        <v>147</v>
      </c>
      <c r="AT168" s="25" t="s">
        <v>363</v>
      </c>
      <c r="AU168" s="25" t="s">
        <v>77</v>
      </c>
      <c r="AY168" s="25" t="s">
        <v>361</v>
      </c>
      <c r="BE168" s="218">
        <f>IF(N168="základní",J168,0)</f>
        <v>0</v>
      </c>
      <c r="BF168" s="218">
        <f>IF(N168="snížená",J168,0)</f>
        <v>0</v>
      </c>
      <c r="BG168" s="218">
        <f>IF(N168="zákl. přenesená",J168,0)</f>
        <v>0</v>
      </c>
      <c r="BH168" s="218">
        <f>IF(N168="sníž. přenesená",J168,0)</f>
        <v>0</v>
      </c>
      <c r="BI168" s="218">
        <f>IF(N168="nulová",J168,0)</f>
        <v>0</v>
      </c>
      <c r="BJ168" s="25" t="s">
        <v>77</v>
      </c>
      <c r="BK168" s="218">
        <f>ROUND(I168*H168,2)</f>
        <v>0</v>
      </c>
      <c r="BL168" s="25" t="s">
        <v>147</v>
      </c>
      <c r="BM168" s="25" t="s">
        <v>690</v>
      </c>
    </row>
    <row r="169" spans="2:65" s="1" customFormat="1" ht="13.5">
      <c r="B169" s="42"/>
      <c r="C169" s="64"/>
      <c r="D169" s="219" t="s">
        <v>369</v>
      </c>
      <c r="E169" s="64"/>
      <c r="F169" s="220" t="s">
        <v>3142</v>
      </c>
      <c r="G169" s="64"/>
      <c r="H169" s="64"/>
      <c r="I169" s="175"/>
      <c r="J169" s="64"/>
      <c r="K169" s="64"/>
      <c r="L169" s="62"/>
      <c r="M169" s="221"/>
      <c r="N169" s="43"/>
      <c r="O169" s="43"/>
      <c r="P169" s="43"/>
      <c r="Q169" s="43"/>
      <c r="R169" s="43"/>
      <c r="S169" s="43"/>
      <c r="T169" s="79"/>
      <c r="AT169" s="25" t="s">
        <v>369</v>
      </c>
      <c r="AU169" s="25" t="s">
        <v>77</v>
      </c>
    </row>
    <row r="170" spans="2:65" s="1" customFormat="1" ht="27">
      <c r="B170" s="42"/>
      <c r="C170" s="64"/>
      <c r="D170" s="219" t="s">
        <v>974</v>
      </c>
      <c r="E170" s="64"/>
      <c r="F170" s="283" t="s">
        <v>3062</v>
      </c>
      <c r="G170" s="64"/>
      <c r="H170" s="64"/>
      <c r="I170" s="175"/>
      <c r="J170" s="64"/>
      <c r="K170" s="64"/>
      <c r="L170" s="62"/>
      <c r="M170" s="221"/>
      <c r="N170" s="43"/>
      <c r="O170" s="43"/>
      <c r="P170" s="43"/>
      <c r="Q170" s="43"/>
      <c r="R170" s="43"/>
      <c r="S170" s="43"/>
      <c r="T170" s="79"/>
      <c r="AT170" s="25" t="s">
        <v>974</v>
      </c>
      <c r="AU170" s="25" t="s">
        <v>77</v>
      </c>
    </row>
    <row r="171" spans="2:65" s="11" customFormat="1" ht="37.35" customHeight="1">
      <c r="B171" s="190"/>
      <c r="C171" s="191"/>
      <c r="D171" s="204" t="s">
        <v>69</v>
      </c>
      <c r="E171" s="293" t="s">
        <v>3058</v>
      </c>
      <c r="F171" s="293" t="s">
        <v>3144</v>
      </c>
      <c r="G171" s="191"/>
      <c r="H171" s="191"/>
      <c r="I171" s="194"/>
      <c r="J171" s="294">
        <f>BK171</f>
        <v>0</v>
      </c>
      <c r="K171" s="191"/>
      <c r="L171" s="196"/>
      <c r="M171" s="197"/>
      <c r="N171" s="198"/>
      <c r="O171" s="198"/>
      <c r="P171" s="199">
        <f>SUM(P172:P179)</f>
        <v>0</v>
      </c>
      <c r="Q171" s="198"/>
      <c r="R171" s="199">
        <f>SUM(R172:R179)</f>
        <v>0</v>
      </c>
      <c r="S171" s="198"/>
      <c r="T171" s="200">
        <f>SUM(T172:T179)</f>
        <v>0</v>
      </c>
      <c r="AR171" s="201" t="s">
        <v>77</v>
      </c>
      <c r="AT171" s="202" t="s">
        <v>69</v>
      </c>
      <c r="AU171" s="202" t="s">
        <v>70</v>
      </c>
      <c r="AY171" s="201" t="s">
        <v>361</v>
      </c>
      <c r="BK171" s="203">
        <f>SUM(BK172:BK179)</f>
        <v>0</v>
      </c>
    </row>
    <row r="172" spans="2:65" s="1" customFormat="1" ht="22.5" customHeight="1">
      <c r="B172" s="42"/>
      <c r="C172" s="207" t="s">
        <v>521</v>
      </c>
      <c r="D172" s="207" t="s">
        <v>363</v>
      </c>
      <c r="E172" s="208" t="s">
        <v>3145</v>
      </c>
      <c r="F172" s="209" t="s">
        <v>3146</v>
      </c>
      <c r="G172" s="210" t="s">
        <v>2740</v>
      </c>
      <c r="H172" s="211">
        <v>5</v>
      </c>
      <c r="I172" s="212"/>
      <c r="J172" s="213">
        <f>ROUND(I172*H172,2)</f>
        <v>0</v>
      </c>
      <c r="K172" s="209" t="s">
        <v>21</v>
      </c>
      <c r="L172" s="62"/>
      <c r="M172" s="214" t="s">
        <v>21</v>
      </c>
      <c r="N172" s="215" t="s">
        <v>41</v>
      </c>
      <c r="O172" s="43"/>
      <c r="P172" s="216">
        <f>O172*H172</f>
        <v>0</v>
      </c>
      <c r="Q172" s="216">
        <v>0</v>
      </c>
      <c r="R172" s="216">
        <f>Q172*H172</f>
        <v>0</v>
      </c>
      <c r="S172" s="216">
        <v>0</v>
      </c>
      <c r="T172" s="217">
        <f>S172*H172</f>
        <v>0</v>
      </c>
      <c r="AR172" s="25" t="s">
        <v>147</v>
      </c>
      <c r="AT172" s="25" t="s">
        <v>363</v>
      </c>
      <c r="AU172" s="25" t="s">
        <v>77</v>
      </c>
      <c r="AY172" s="25" t="s">
        <v>361</v>
      </c>
      <c r="BE172" s="218">
        <f>IF(N172="základní",J172,0)</f>
        <v>0</v>
      </c>
      <c r="BF172" s="218">
        <f>IF(N172="snížená",J172,0)</f>
        <v>0</v>
      </c>
      <c r="BG172" s="218">
        <f>IF(N172="zákl. přenesená",J172,0)</f>
        <v>0</v>
      </c>
      <c r="BH172" s="218">
        <f>IF(N172="sníž. přenesená",J172,0)</f>
        <v>0</v>
      </c>
      <c r="BI172" s="218">
        <f>IF(N172="nulová",J172,0)</f>
        <v>0</v>
      </c>
      <c r="BJ172" s="25" t="s">
        <v>77</v>
      </c>
      <c r="BK172" s="218">
        <f>ROUND(I172*H172,2)</f>
        <v>0</v>
      </c>
      <c r="BL172" s="25" t="s">
        <v>147</v>
      </c>
      <c r="BM172" s="25" t="s">
        <v>703</v>
      </c>
    </row>
    <row r="173" spans="2:65" s="1" customFormat="1" ht="13.5">
      <c r="B173" s="42"/>
      <c r="C173" s="64"/>
      <c r="D173" s="219" t="s">
        <v>369</v>
      </c>
      <c r="E173" s="64"/>
      <c r="F173" s="220" t="s">
        <v>3146</v>
      </c>
      <c r="G173" s="64"/>
      <c r="H173" s="64"/>
      <c r="I173" s="175"/>
      <c r="J173" s="64"/>
      <c r="K173" s="64"/>
      <c r="L173" s="62"/>
      <c r="M173" s="221"/>
      <c r="N173" s="43"/>
      <c r="O173" s="43"/>
      <c r="P173" s="43"/>
      <c r="Q173" s="43"/>
      <c r="R173" s="43"/>
      <c r="S173" s="43"/>
      <c r="T173" s="79"/>
      <c r="AT173" s="25" t="s">
        <v>369</v>
      </c>
      <c r="AU173" s="25" t="s">
        <v>77</v>
      </c>
    </row>
    <row r="174" spans="2:65" s="1" customFormat="1" ht="27">
      <c r="B174" s="42"/>
      <c r="C174" s="64"/>
      <c r="D174" s="235" t="s">
        <v>974</v>
      </c>
      <c r="E174" s="64"/>
      <c r="F174" s="289" t="s">
        <v>3147</v>
      </c>
      <c r="G174" s="64"/>
      <c r="H174" s="64"/>
      <c r="I174" s="175"/>
      <c r="J174" s="64"/>
      <c r="K174" s="64"/>
      <c r="L174" s="62"/>
      <c r="M174" s="221"/>
      <c r="N174" s="43"/>
      <c r="O174" s="43"/>
      <c r="P174" s="43"/>
      <c r="Q174" s="43"/>
      <c r="R174" s="43"/>
      <c r="S174" s="43"/>
      <c r="T174" s="79"/>
      <c r="AT174" s="25" t="s">
        <v>974</v>
      </c>
      <c r="AU174" s="25" t="s">
        <v>77</v>
      </c>
    </row>
    <row r="175" spans="2:65" s="1" customFormat="1" ht="22.5" customHeight="1">
      <c r="B175" s="42"/>
      <c r="C175" s="207" t="s">
        <v>526</v>
      </c>
      <c r="D175" s="207" t="s">
        <v>363</v>
      </c>
      <c r="E175" s="208" t="s">
        <v>4401</v>
      </c>
      <c r="F175" s="209" t="s">
        <v>2739</v>
      </c>
      <c r="G175" s="210" t="s">
        <v>2740</v>
      </c>
      <c r="H175" s="211">
        <v>20</v>
      </c>
      <c r="I175" s="212"/>
      <c r="J175" s="213">
        <f>ROUND(I175*H175,2)</f>
        <v>0</v>
      </c>
      <c r="K175" s="209" t="s">
        <v>21</v>
      </c>
      <c r="L175" s="62"/>
      <c r="M175" s="214" t="s">
        <v>21</v>
      </c>
      <c r="N175" s="215" t="s">
        <v>41</v>
      </c>
      <c r="O175" s="43"/>
      <c r="P175" s="216">
        <f>O175*H175</f>
        <v>0</v>
      </c>
      <c r="Q175" s="216">
        <v>0</v>
      </c>
      <c r="R175" s="216">
        <f>Q175*H175</f>
        <v>0</v>
      </c>
      <c r="S175" s="216">
        <v>0</v>
      </c>
      <c r="T175" s="217">
        <f>S175*H175</f>
        <v>0</v>
      </c>
      <c r="AR175" s="25" t="s">
        <v>147</v>
      </c>
      <c r="AT175" s="25" t="s">
        <v>363</v>
      </c>
      <c r="AU175" s="25" t="s">
        <v>77</v>
      </c>
      <c r="AY175" s="25" t="s">
        <v>361</v>
      </c>
      <c r="BE175" s="218">
        <f>IF(N175="základní",J175,0)</f>
        <v>0</v>
      </c>
      <c r="BF175" s="218">
        <f>IF(N175="snížená",J175,0)</f>
        <v>0</v>
      </c>
      <c r="BG175" s="218">
        <f>IF(N175="zákl. přenesená",J175,0)</f>
        <v>0</v>
      </c>
      <c r="BH175" s="218">
        <f>IF(N175="sníž. přenesená",J175,0)</f>
        <v>0</v>
      </c>
      <c r="BI175" s="218">
        <f>IF(N175="nulová",J175,0)</f>
        <v>0</v>
      </c>
      <c r="BJ175" s="25" t="s">
        <v>77</v>
      </c>
      <c r="BK175" s="218">
        <f>ROUND(I175*H175,2)</f>
        <v>0</v>
      </c>
      <c r="BL175" s="25" t="s">
        <v>147</v>
      </c>
      <c r="BM175" s="25" t="s">
        <v>720</v>
      </c>
    </row>
    <row r="176" spans="2:65" s="1" customFormat="1" ht="13.5">
      <c r="B176" s="42"/>
      <c r="C176" s="64"/>
      <c r="D176" s="235" t="s">
        <v>369</v>
      </c>
      <c r="E176" s="64"/>
      <c r="F176" s="285" t="s">
        <v>2739</v>
      </c>
      <c r="G176" s="64"/>
      <c r="H176" s="64"/>
      <c r="I176" s="175"/>
      <c r="J176" s="64"/>
      <c r="K176" s="64"/>
      <c r="L176" s="62"/>
      <c r="M176" s="221"/>
      <c r="N176" s="43"/>
      <c r="O176" s="43"/>
      <c r="P176" s="43"/>
      <c r="Q176" s="43"/>
      <c r="R176" s="43"/>
      <c r="S176" s="43"/>
      <c r="T176" s="79"/>
      <c r="AT176" s="25" t="s">
        <v>369</v>
      </c>
      <c r="AU176" s="25" t="s">
        <v>77</v>
      </c>
    </row>
    <row r="177" spans="2:65" s="1" customFormat="1" ht="22.5" customHeight="1">
      <c r="B177" s="42"/>
      <c r="C177" s="207" t="s">
        <v>533</v>
      </c>
      <c r="D177" s="207" t="s">
        <v>363</v>
      </c>
      <c r="E177" s="208" t="s">
        <v>3149</v>
      </c>
      <c r="F177" s="209" t="s">
        <v>3150</v>
      </c>
      <c r="G177" s="210" t="s">
        <v>2740</v>
      </c>
      <c r="H177" s="211">
        <v>5</v>
      </c>
      <c r="I177" s="212"/>
      <c r="J177" s="213">
        <f>ROUND(I177*H177,2)</f>
        <v>0</v>
      </c>
      <c r="K177" s="209" t="s">
        <v>21</v>
      </c>
      <c r="L177" s="62"/>
      <c r="M177" s="214" t="s">
        <v>21</v>
      </c>
      <c r="N177" s="215" t="s">
        <v>41</v>
      </c>
      <c r="O177" s="43"/>
      <c r="P177" s="216">
        <f>O177*H177</f>
        <v>0</v>
      </c>
      <c r="Q177" s="216">
        <v>0</v>
      </c>
      <c r="R177" s="216">
        <f>Q177*H177</f>
        <v>0</v>
      </c>
      <c r="S177" s="216">
        <v>0</v>
      </c>
      <c r="T177" s="217">
        <f>S177*H177</f>
        <v>0</v>
      </c>
      <c r="AR177" s="25" t="s">
        <v>147</v>
      </c>
      <c r="AT177" s="25" t="s">
        <v>363</v>
      </c>
      <c r="AU177" s="25" t="s">
        <v>77</v>
      </c>
      <c r="AY177" s="25" t="s">
        <v>361</v>
      </c>
      <c r="BE177" s="218">
        <f>IF(N177="základní",J177,0)</f>
        <v>0</v>
      </c>
      <c r="BF177" s="218">
        <f>IF(N177="snížená",J177,0)</f>
        <v>0</v>
      </c>
      <c r="BG177" s="218">
        <f>IF(N177="zákl. přenesená",J177,0)</f>
        <v>0</v>
      </c>
      <c r="BH177" s="218">
        <f>IF(N177="sníž. přenesená",J177,0)</f>
        <v>0</v>
      </c>
      <c r="BI177" s="218">
        <f>IF(N177="nulová",J177,0)</f>
        <v>0</v>
      </c>
      <c r="BJ177" s="25" t="s">
        <v>77</v>
      </c>
      <c r="BK177" s="218">
        <f>ROUND(I177*H177,2)</f>
        <v>0</v>
      </c>
      <c r="BL177" s="25" t="s">
        <v>147</v>
      </c>
      <c r="BM177" s="25" t="s">
        <v>743</v>
      </c>
    </row>
    <row r="178" spans="2:65" s="1" customFormat="1" ht="13.5">
      <c r="B178" s="42"/>
      <c r="C178" s="64"/>
      <c r="D178" s="219" t="s">
        <v>369</v>
      </c>
      <c r="E178" s="64"/>
      <c r="F178" s="220" t="s">
        <v>3150</v>
      </c>
      <c r="G178" s="64"/>
      <c r="H178" s="64"/>
      <c r="I178" s="175"/>
      <c r="J178" s="64"/>
      <c r="K178" s="64"/>
      <c r="L178" s="62"/>
      <c r="M178" s="221"/>
      <c r="N178" s="43"/>
      <c r="O178" s="43"/>
      <c r="P178" s="43"/>
      <c r="Q178" s="43"/>
      <c r="R178" s="43"/>
      <c r="S178" s="43"/>
      <c r="T178" s="79"/>
      <c r="AT178" s="25" t="s">
        <v>369</v>
      </c>
      <c r="AU178" s="25" t="s">
        <v>77</v>
      </c>
    </row>
    <row r="179" spans="2:65" s="1" customFormat="1" ht="27">
      <c r="B179" s="42"/>
      <c r="C179" s="64"/>
      <c r="D179" s="219" t="s">
        <v>974</v>
      </c>
      <c r="E179" s="64"/>
      <c r="F179" s="283" t="s">
        <v>3151</v>
      </c>
      <c r="G179" s="64"/>
      <c r="H179" s="64"/>
      <c r="I179" s="175"/>
      <c r="J179" s="64"/>
      <c r="K179" s="64"/>
      <c r="L179" s="62"/>
      <c r="M179" s="290"/>
      <c r="N179" s="291"/>
      <c r="O179" s="291"/>
      <c r="P179" s="291"/>
      <c r="Q179" s="291"/>
      <c r="R179" s="291"/>
      <c r="S179" s="291"/>
      <c r="T179" s="292"/>
      <c r="AT179" s="25" t="s">
        <v>974</v>
      </c>
      <c r="AU179" s="25" t="s">
        <v>77</v>
      </c>
    </row>
    <row r="180" spans="2:65" s="1" customFormat="1" ht="6.95" customHeight="1">
      <c r="B180" s="57"/>
      <c r="C180" s="58"/>
      <c r="D180" s="58"/>
      <c r="E180" s="58"/>
      <c r="F180" s="58"/>
      <c r="G180" s="58"/>
      <c r="H180" s="58"/>
      <c r="I180" s="151"/>
      <c r="J180" s="58"/>
      <c r="K180" s="58"/>
      <c r="L180" s="62"/>
    </row>
  </sheetData>
  <sheetProtection algorithmName="SHA-512" hashValue="OZnDayLt/XKiNFbahvYyXNRk8z/oyp0JOF8bMVsZEzNHs/d7A0KeQ8d9b6dUhjJa0cELuCHHIWCsDNF3aeZ1jQ==" saltValue="n+BR9RPwfpaYmgCYx7JCUg==" spinCount="100000" sheet="1" objects="1" scenarios="1" formatCells="0" formatColumns="0" formatRows="0" sort="0" autoFilter="0"/>
  <autoFilter ref="C94:K179" xr:uid="{00000000-0009-0000-0000-000018000000}"/>
  <mergeCells count="15">
    <mergeCell ref="E85:H85"/>
    <mergeCell ref="E83:H83"/>
    <mergeCell ref="E87:H87"/>
    <mergeCell ref="G1:H1"/>
    <mergeCell ref="L2:V2"/>
    <mergeCell ref="E49:H49"/>
    <mergeCell ref="E53:H53"/>
    <mergeCell ref="E51:H51"/>
    <mergeCell ref="E55:H55"/>
    <mergeCell ref="E81:H81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800-000000000000}"/>
    <hyperlink ref="G1:H1" location="C62" display="2) Rekapitulace" xr:uid="{00000000-0004-0000-1800-000001000000}"/>
    <hyperlink ref="J1" location="C94" display="3) Soupis prací" xr:uid="{00000000-0004-0000-1800-000002000000}"/>
    <hyperlink ref="L1:V1" location="'Rekapitulace stavby'!C2" display="Rekapitulace stavby" xr:uid="{00000000-0004-0000-18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BR239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181</v>
      </c>
      <c r="AZ2" s="126" t="s">
        <v>4402</v>
      </c>
      <c r="BA2" s="126" t="s">
        <v>4403</v>
      </c>
      <c r="BB2" s="126" t="s">
        <v>21</v>
      </c>
      <c r="BC2" s="126" t="s">
        <v>4404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4019</v>
      </c>
      <c r="BA3" s="126" t="s">
        <v>21</v>
      </c>
      <c r="BB3" s="126" t="s">
        <v>21</v>
      </c>
      <c r="BC3" s="126" t="s">
        <v>4404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262</v>
      </c>
      <c r="BA4" s="126" t="s">
        <v>21</v>
      </c>
      <c r="BB4" s="126" t="s">
        <v>21</v>
      </c>
      <c r="BC4" s="126" t="s">
        <v>4405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  <c r="AZ5" s="126" t="s">
        <v>4406</v>
      </c>
      <c r="BA5" s="126" t="s">
        <v>21</v>
      </c>
      <c r="BB5" s="126" t="s">
        <v>21</v>
      </c>
      <c r="BC5" s="126" t="s">
        <v>799</v>
      </c>
      <c r="BD5" s="126" t="s">
        <v>79</v>
      </c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4407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4408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ROUND(J97,2)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ROUND(SUM(BE97:BE238), 2)</f>
        <v>0</v>
      </c>
      <c r="G34" s="43"/>
      <c r="H34" s="43"/>
      <c r="I34" s="143">
        <v>0.21</v>
      </c>
      <c r="J34" s="142">
        <f>ROUND(ROUND((SUM(BE97:BE238)),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ROUND(SUM(BF97:BF238), 2)</f>
        <v>0</v>
      </c>
      <c r="G35" s="43"/>
      <c r="H35" s="43"/>
      <c r="I35" s="143">
        <v>0.15</v>
      </c>
      <c r="J35" s="142">
        <f>ROUND(ROUND((SUM(BF97:BF238)),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ROUND(SUM(BG97:BG238),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ROUND(SUM(BH97:BH238),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ROUND(SUM(BI97:BI238),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4407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D.1.3.01 - Stávající zahradní domek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J97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J98</f>
        <v>0</v>
      </c>
      <c r="K65" s="167"/>
    </row>
    <row r="66" spans="2:12" s="9" customFormat="1" ht="19.899999999999999" customHeight="1">
      <c r="B66" s="168"/>
      <c r="C66" s="169"/>
      <c r="D66" s="170" t="s">
        <v>326</v>
      </c>
      <c r="E66" s="171"/>
      <c r="F66" s="171"/>
      <c r="G66" s="171"/>
      <c r="H66" s="171"/>
      <c r="I66" s="172"/>
      <c r="J66" s="173">
        <f>J99</f>
        <v>0</v>
      </c>
      <c r="K66" s="174"/>
    </row>
    <row r="67" spans="2:12" s="9" customFormat="1" ht="19.899999999999999" customHeight="1">
      <c r="B67" s="168"/>
      <c r="C67" s="169"/>
      <c r="D67" s="170" t="s">
        <v>3757</v>
      </c>
      <c r="E67" s="171"/>
      <c r="F67" s="171"/>
      <c r="G67" s="171"/>
      <c r="H67" s="171"/>
      <c r="I67" s="172"/>
      <c r="J67" s="173">
        <f>J119</f>
        <v>0</v>
      </c>
      <c r="K67" s="174"/>
    </row>
    <row r="68" spans="2:12" s="8" customFormat="1" ht="24.95" customHeight="1">
      <c r="B68" s="161"/>
      <c r="C68" s="162"/>
      <c r="D68" s="163" t="s">
        <v>328</v>
      </c>
      <c r="E68" s="164"/>
      <c r="F68" s="164"/>
      <c r="G68" s="164"/>
      <c r="H68" s="164"/>
      <c r="I68" s="165"/>
      <c r="J68" s="166">
        <f>J136</f>
        <v>0</v>
      </c>
      <c r="K68" s="167"/>
    </row>
    <row r="69" spans="2:12" s="9" customFormat="1" ht="19.899999999999999" customHeight="1">
      <c r="B69" s="168"/>
      <c r="C69" s="169"/>
      <c r="D69" s="170" t="s">
        <v>332</v>
      </c>
      <c r="E69" s="171"/>
      <c r="F69" s="171"/>
      <c r="G69" s="171"/>
      <c r="H69" s="171"/>
      <c r="I69" s="172"/>
      <c r="J69" s="173">
        <f>J137</f>
        <v>0</v>
      </c>
      <c r="K69" s="174"/>
    </row>
    <row r="70" spans="2:12" s="9" customFormat="1" ht="19.899999999999999" customHeight="1">
      <c r="B70" s="168"/>
      <c r="C70" s="169"/>
      <c r="D70" s="170" t="s">
        <v>334</v>
      </c>
      <c r="E70" s="171"/>
      <c r="F70" s="171"/>
      <c r="G70" s="171"/>
      <c r="H70" s="171"/>
      <c r="I70" s="172"/>
      <c r="J70" s="173">
        <f>J155</f>
        <v>0</v>
      </c>
      <c r="K70" s="174"/>
    </row>
    <row r="71" spans="2:12" s="9" customFormat="1" ht="19.899999999999999" customHeight="1">
      <c r="B71" s="168"/>
      <c r="C71" s="169"/>
      <c r="D71" s="170" t="s">
        <v>335</v>
      </c>
      <c r="E71" s="171"/>
      <c r="F71" s="171"/>
      <c r="G71" s="171"/>
      <c r="H71" s="171"/>
      <c r="I71" s="172"/>
      <c r="J71" s="173">
        <f>J200</f>
        <v>0</v>
      </c>
      <c r="K71" s="174"/>
    </row>
    <row r="72" spans="2:12" s="9" customFormat="1" ht="19.899999999999999" customHeight="1">
      <c r="B72" s="168"/>
      <c r="C72" s="169"/>
      <c r="D72" s="170" t="s">
        <v>336</v>
      </c>
      <c r="E72" s="171"/>
      <c r="F72" s="171"/>
      <c r="G72" s="171"/>
      <c r="H72" s="171"/>
      <c r="I72" s="172"/>
      <c r="J72" s="173">
        <f>J211</f>
        <v>0</v>
      </c>
      <c r="K72" s="174"/>
    </row>
    <row r="73" spans="2:12" s="9" customFormat="1" ht="19.899999999999999" customHeight="1">
      <c r="B73" s="168"/>
      <c r="C73" s="169"/>
      <c r="D73" s="170" t="s">
        <v>343</v>
      </c>
      <c r="E73" s="171"/>
      <c r="F73" s="171"/>
      <c r="G73" s="171"/>
      <c r="H73" s="171"/>
      <c r="I73" s="172"/>
      <c r="J73" s="173">
        <f>J214</f>
        <v>0</v>
      </c>
      <c r="K73" s="174"/>
    </row>
    <row r="74" spans="2:12" s="1" customFormat="1" ht="21.75" customHeight="1">
      <c r="B74" s="42"/>
      <c r="C74" s="43"/>
      <c r="D74" s="43"/>
      <c r="E74" s="43"/>
      <c r="F74" s="43"/>
      <c r="G74" s="43"/>
      <c r="H74" s="43"/>
      <c r="I74" s="129"/>
      <c r="J74" s="43"/>
      <c r="K74" s="46"/>
    </row>
    <row r="75" spans="2:12" s="1" customFormat="1" ht="6.95" customHeight="1">
      <c r="B75" s="57"/>
      <c r="C75" s="58"/>
      <c r="D75" s="58"/>
      <c r="E75" s="58"/>
      <c r="F75" s="58"/>
      <c r="G75" s="58"/>
      <c r="H75" s="58"/>
      <c r="I75" s="151"/>
      <c r="J75" s="58"/>
      <c r="K75" s="59"/>
    </row>
    <row r="79" spans="2:12" s="1" customFormat="1" ht="6.95" customHeight="1">
      <c r="B79" s="60"/>
      <c r="C79" s="61"/>
      <c r="D79" s="61"/>
      <c r="E79" s="61"/>
      <c r="F79" s="61"/>
      <c r="G79" s="61"/>
      <c r="H79" s="61"/>
      <c r="I79" s="154"/>
      <c r="J79" s="61"/>
      <c r="K79" s="61"/>
      <c r="L79" s="62"/>
    </row>
    <row r="80" spans="2:12" s="1" customFormat="1" ht="36.950000000000003" customHeight="1">
      <c r="B80" s="42"/>
      <c r="C80" s="63" t="s">
        <v>345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20" s="1" customFormat="1" ht="6.95" customHeight="1">
      <c r="B81" s="42"/>
      <c r="C81" s="64"/>
      <c r="D81" s="64"/>
      <c r="E81" s="64"/>
      <c r="F81" s="64"/>
      <c r="G81" s="64"/>
      <c r="H81" s="64"/>
      <c r="I81" s="175"/>
      <c r="J81" s="64"/>
      <c r="K81" s="64"/>
      <c r="L81" s="62"/>
    </row>
    <row r="82" spans="2:20" s="1" customFormat="1" ht="14.45" customHeight="1">
      <c r="B82" s="42"/>
      <c r="C82" s="66" t="s">
        <v>18</v>
      </c>
      <c r="D82" s="64"/>
      <c r="E82" s="64"/>
      <c r="F82" s="64"/>
      <c r="G82" s="64"/>
      <c r="H82" s="64"/>
      <c r="I82" s="175"/>
      <c r="J82" s="64"/>
      <c r="K82" s="64"/>
      <c r="L82" s="62"/>
    </row>
    <row r="83" spans="2:20" s="1" customFormat="1" ht="22.5" customHeight="1">
      <c r="B83" s="42"/>
      <c r="C83" s="64"/>
      <c r="D83" s="64"/>
      <c r="E83" s="423" t="str">
        <f>E7</f>
        <v>Transformace ÚSP pro mládež Kvasiny – výstavba v lokalitě Kostelec nad Orlicí 2</v>
      </c>
      <c r="F83" s="424"/>
      <c r="G83" s="424"/>
      <c r="H83" s="424"/>
      <c r="I83" s="175"/>
      <c r="J83" s="64"/>
      <c r="K83" s="64"/>
      <c r="L83" s="62"/>
    </row>
    <row r="84" spans="2:20">
      <c r="B84" s="29"/>
      <c r="C84" s="66" t="s">
        <v>237</v>
      </c>
      <c r="D84" s="176"/>
      <c r="E84" s="176"/>
      <c r="F84" s="176"/>
      <c r="G84" s="176"/>
      <c r="H84" s="176"/>
      <c r="J84" s="176"/>
      <c r="K84" s="176"/>
      <c r="L84" s="177"/>
    </row>
    <row r="85" spans="2:20" ht="22.5" customHeight="1">
      <c r="B85" s="29"/>
      <c r="C85" s="176"/>
      <c r="D85" s="176"/>
      <c r="E85" s="423" t="s">
        <v>3753</v>
      </c>
      <c r="F85" s="427"/>
      <c r="G85" s="427"/>
      <c r="H85" s="427"/>
      <c r="J85" s="176"/>
      <c r="K85" s="176"/>
      <c r="L85" s="177"/>
    </row>
    <row r="86" spans="2:20">
      <c r="B86" s="29"/>
      <c r="C86" s="66" t="s">
        <v>243</v>
      </c>
      <c r="D86" s="176"/>
      <c r="E86" s="176"/>
      <c r="F86" s="176"/>
      <c r="G86" s="176"/>
      <c r="H86" s="176"/>
      <c r="J86" s="176"/>
      <c r="K86" s="176"/>
      <c r="L86" s="177"/>
    </row>
    <row r="87" spans="2:20" s="1" customFormat="1" ht="22.5" customHeight="1">
      <c r="B87" s="42"/>
      <c r="C87" s="64"/>
      <c r="D87" s="64"/>
      <c r="E87" s="425" t="s">
        <v>4407</v>
      </c>
      <c r="F87" s="426"/>
      <c r="G87" s="426"/>
      <c r="H87" s="426"/>
      <c r="I87" s="175"/>
      <c r="J87" s="64"/>
      <c r="K87" s="64"/>
      <c r="L87" s="62"/>
    </row>
    <row r="88" spans="2:20" s="1" customFormat="1" ht="14.45" customHeight="1">
      <c r="B88" s="42"/>
      <c r="C88" s="66" t="s">
        <v>248</v>
      </c>
      <c r="D88" s="64"/>
      <c r="E88" s="64"/>
      <c r="F88" s="64"/>
      <c r="G88" s="64"/>
      <c r="H88" s="64"/>
      <c r="I88" s="175"/>
      <c r="J88" s="64"/>
      <c r="K88" s="64"/>
      <c r="L88" s="62"/>
    </row>
    <row r="89" spans="2:20" s="1" customFormat="1" ht="23.25" customHeight="1">
      <c r="B89" s="42"/>
      <c r="C89" s="64"/>
      <c r="D89" s="64"/>
      <c r="E89" s="394" t="str">
        <f>E13</f>
        <v>D.1.3.01 - Stávající zahradní domek</v>
      </c>
      <c r="F89" s="426"/>
      <c r="G89" s="426"/>
      <c r="H89" s="426"/>
      <c r="I89" s="175"/>
      <c r="J89" s="64"/>
      <c r="K89" s="64"/>
      <c r="L89" s="62"/>
    </row>
    <row r="90" spans="2:20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20" s="1" customFormat="1" ht="18" customHeight="1">
      <c r="B91" s="42"/>
      <c r="C91" s="66" t="s">
        <v>23</v>
      </c>
      <c r="D91" s="64"/>
      <c r="E91" s="64"/>
      <c r="F91" s="178" t="str">
        <f>F16</f>
        <v xml:space="preserve"> </v>
      </c>
      <c r="G91" s="64"/>
      <c r="H91" s="64"/>
      <c r="I91" s="179" t="s">
        <v>25</v>
      </c>
      <c r="J91" s="74" t="str">
        <f>IF(J16="","",J16)</f>
        <v>11. 5. 2017</v>
      </c>
      <c r="K91" s="64"/>
      <c r="L91" s="62"/>
    </row>
    <row r="92" spans="2:20" s="1" customFormat="1" ht="6.95" customHeight="1">
      <c r="B92" s="42"/>
      <c r="C92" s="64"/>
      <c r="D92" s="64"/>
      <c r="E92" s="64"/>
      <c r="F92" s="64"/>
      <c r="G92" s="64"/>
      <c r="H92" s="64"/>
      <c r="I92" s="175"/>
      <c r="J92" s="64"/>
      <c r="K92" s="64"/>
      <c r="L92" s="62"/>
    </row>
    <row r="93" spans="2:20" s="1" customFormat="1">
      <c r="B93" s="42"/>
      <c r="C93" s="66" t="s">
        <v>27</v>
      </c>
      <c r="D93" s="64"/>
      <c r="E93" s="64"/>
      <c r="F93" s="178" t="str">
        <f>E19</f>
        <v xml:space="preserve"> </v>
      </c>
      <c r="G93" s="64"/>
      <c r="H93" s="64"/>
      <c r="I93" s="179" t="s">
        <v>32</v>
      </c>
      <c r="J93" s="178" t="str">
        <f>E25</f>
        <v xml:space="preserve"> </v>
      </c>
      <c r="K93" s="64"/>
      <c r="L93" s="62"/>
    </row>
    <row r="94" spans="2:20" s="1" customFormat="1" ht="14.45" customHeight="1">
      <c r="B94" s="42"/>
      <c r="C94" s="66" t="s">
        <v>30</v>
      </c>
      <c r="D94" s="64"/>
      <c r="E94" s="64"/>
      <c r="F94" s="178" t="str">
        <f>IF(E22="","",E22)</f>
        <v/>
      </c>
      <c r="G94" s="64"/>
      <c r="H94" s="64"/>
      <c r="I94" s="175"/>
      <c r="J94" s="64"/>
      <c r="K94" s="64"/>
      <c r="L94" s="62"/>
    </row>
    <row r="95" spans="2:20" s="1" customFormat="1" ht="10.35" customHeight="1">
      <c r="B95" s="42"/>
      <c r="C95" s="64"/>
      <c r="D95" s="64"/>
      <c r="E95" s="64"/>
      <c r="F95" s="64"/>
      <c r="G95" s="64"/>
      <c r="H95" s="64"/>
      <c r="I95" s="175"/>
      <c r="J95" s="64"/>
      <c r="K95" s="64"/>
      <c r="L95" s="62"/>
    </row>
    <row r="96" spans="2:20" s="10" customFormat="1" ht="29.25" customHeight="1">
      <c r="B96" s="180"/>
      <c r="C96" s="181" t="s">
        <v>346</v>
      </c>
      <c r="D96" s="182" t="s">
        <v>55</v>
      </c>
      <c r="E96" s="182" t="s">
        <v>51</v>
      </c>
      <c r="F96" s="182" t="s">
        <v>347</v>
      </c>
      <c r="G96" s="182" t="s">
        <v>348</v>
      </c>
      <c r="H96" s="182" t="s">
        <v>349</v>
      </c>
      <c r="I96" s="183" t="s">
        <v>350</v>
      </c>
      <c r="J96" s="182" t="s">
        <v>317</v>
      </c>
      <c r="K96" s="184" t="s">
        <v>351</v>
      </c>
      <c r="L96" s="185"/>
      <c r="M96" s="82" t="s">
        <v>352</v>
      </c>
      <c r="N96" s="83" t="s">
        <v>40</v>
      </c>
      <c r="O96" s="83" t="s">
        <v>353</v>
      </c>
      <c r="P96" s="83" t="s">
        <v>354</v>
      </c>
      <c r="Q96" s="83" t="s">
        <v>355</v>
      </c>
      <c r="R96" s="83" t="s">
        <v>356</v>
      </c>
      <c r="S96" s="83" t="s">
        <v>357</v>
      </c>
      <c r="T96" s="84" t="s">
        <v>358</v>
      </c>
    </row>
    <row r="97" spans="2:65" s="1" customFormat="1" ht="29.25" customHeight="1">
      <c r="B97" s="42"/>
      <c r="C97" s="88" t="s">
        <v>318</v>
      </c>
      <c r="D97" s="64"/>
      <c r="E97" s="64"/>
      <c r="F97" s="64"/>
      <c r="G97" s="64"/>
      <c r="H97" s="64"/>
      <c r="I97" s="175"/>
      <c r="J97" s="186">
        <f>BK97</f>
        <v>0</v>
      </c>
      <c r="K97" s="64"/>
      <c r="L97" s="62"/>
      <c r="M97" s="85"/>
      <c r="N97" s="86"/>
      <c r="O97" s="86"/>
      <c r="P97" s="187">
        <f>P98+P136</f>
        <v>0</v>
      </c>
      <c r="Q97" s="86"/>
      <c r="R97" s="187">
        <f>R98+R136</f>
        <v>0.29937452999999997</v>
      </c>
      <c r="S97" s="86"/>
      <c r="T97" s="188">
        <f>T98+T136</f>
        <v>1.3642659999999998</v>
      </c>
      <c r="AT97" s="25" t="s">
        <v>69</v>
      </c>
      <c r="AU97" s="25" t="s">
        <v>319</v>
      </c>
      <c r="BK97" s="189">
        <f>BK98+BK136</f>
        <v>0</v>
      </c>
    </row>
    <row r="98" spans="2:65" s="11" customFormat="1" ht="37.35" customHeight="1">
      <c r="B98" s="190"/>
      <c r="C98" s="191"/>
      <c r="D98" s="192" t="s">
        <v>69</v>
      </c>
      <c r="E98" s="193" t="s">
        <v>359</v>
      </c>
      <c r="F98" s="193" t="s">
        <v>360</v>
      </c>
      <c r="G98" s="191"/>
      <c r="H98" s="191"/>
      <c r="I98" s="194"/>
      <c r="J98" s="195">
        <f>BK98</f>
        <v>0</v>
      </c>
      <c r="K98" s="191"/>
      <c r="L98" s="196"/>
      <c r="M98" s="197"/>
      <c r="N98" s="198"/>
      <c r="O98" s="198"/>
      <c r="P98" s="199">
        <f>P99+P119</f>
        <v>0</v>
      </c>
      <c r="Q98" s="198"/>
      <c r="R98" s="199">
        <f>R99+R119</f>
        <v>7.9280000000000008E-4</v>
      </c>
      <c r="S98" s="198"/>
      <c r="T98" s="200">
        <f>T99+T119</f>
        <v>0</v>
      </c>
      <c r="AR98" s="201" t="s">
        <v>77</v>
      </c>
      <c r="AT98" s="202" t="s">
        <v>69</v>
      </c>
      <c r="AU98" s="202" t="s">
        <v>70</v>
      </c>
      <c r="AY98" s="201" t="s">
        <v>361</v>
      </c>
      <c r="BK98" s="203">
        <f>BK99+BK119</f>
        <v>0</v>
      </c>
    </row>
    <row r="99" spans="2:65" s="11" customFormat="1" ht="19.899999999999999" customHeight="1">
      <c r="B99" s="190"/>
      <c r="C99" s="191"/>
      <c r="D99" s="204" t="s">
        <v>69</v>
      </c>
      <c r="E99" s="205" t="s">
        <v>424</v>
      </c>
      <c r="F99" s="205" t="s">
        <v>1100</v>
      </c>
      <c r="G99" s="191"/>
      <c r="H99" s="191"/>
      <c r="I99" s="194"/>
      <c r="J99" s="206">
        <f>BK99</f>
        <v>0</v>
      </c>
      <c r="K99" s="191"/>
      <c r="L99" s="196"/>
      <c r="M99" s="197"/>
      <c r="N99" s="198"/>
      <c r="O99" s="198"/>
      <c r="P99" s="199">
        <f>SUM(P100:P118)</f>
        <v>0</v>
      </c>
      <c r="Q99" s="198"/>
      <c r="R99" s="199">
        <f>SUM(R100:R118)</f>
        <v>7.9280000000000008E-4</v>
      </c>
      <c r="S99" s="198"/>
      <c r="T99" s="200">
        <f>SUM(T100:T118)</f>
        <v>0</v>
      </c>
      <c r="AR99" s="201" t="s">
        <v>77</v>
      </c>
      <c r="AT99" s="202" t="s">
        <v>69</v>
      </c>
      <c r="AU99" s="202" t="s">
        <v>77</v>
      </c>
      <c r="AY99" s="201" t="s">
        <v>361</v>
      </c>
      <c r="BK99" s="203">
        <f>SUM(BK100:BK118)</f>
        <v>0</v>
      </c>
    </row>
    <row r="100" spans="2:65" s="1" customFormat="1" ht="31.5" customHeight="1">
      <c r="B100" s="42"/>
      <c r="C100" s="207" t="s">
        <v>77</v>
      </c>
      <c r="D100" s="207" t="s">
        <v>363</v>
      </c>
      <c r="E100" s="208" t="s">
        <v>1102</v>
      </c>
      <c r="F100" s="209" t="s">
        <v>1103</v>
      </c>
      <c r="G100" s="210" t="s">
        <v>459</v>
      </c>
      <c r="H100" s="211">
        <v>56.545000000000002</v>
      </c>
      <c r="I100" s="212"/>
      <c r="J100" s="213">
        <f>ROUND(I100*H100,2)</f>
        <v>0</v>
      </c>
      <c r="K100" s="209" t="s">
        <v>367</v>
      </c>
      <c r="L100" s="62"/>
      <c r="M100" s="214" t="s">
        <v>21</v>
      </c>
      <c r="N100" s="215" t="s">
        <v>41</v>
      </c>
      <c r="O100" s="43"/>
      <c r="P100" s="216">
        <f>O100*H100</f>
        <v>0</v>
      </c>
      <c r="Q100" s="216">
        <v>0</v>
      </c>
      <c r="R100" s="216">
        <f>Q100*H100</f>
        <v>0</v>
      </c>
      <c r="S100" s="216">
        <v>0</v>
      </c>
      <c r="T100" s="217">
        <f>S100*H100</f>
        <v>0</v>
      </c>
      <c r="AR100" s="25" t="s">
        <v>147</v>
      </c>
      <c r="AT100" s="25" t="s">
        <v>363</v>
      </c>
      <c r="AU100" s="25" t="s">
        <v>79</v>
      </c>
      <c r="AY100" s="25" t="s">
        <v>361</v>
      </c>
      <c r="BE100" s="218">
        <f>IF(N100="základní",J100,0)</f>
        <v>0</v>
      </c>
      <c r="BF100" s="218">
        <f>IF(N100="snížená",J100,0)</f>
        <v>0</v>
      </c>
      <c r="BG100" s="218">
        <f>IF(N100="zákl. přenesená",J100,0)</f>
        <v>0</v>
      </c>
      <c r="BH100" s="218">
        <f>IF(N100="sníž. přenesená",J100,0)</f>
        <v>0</v>
      </c>
      <c r="BI100" s="218">
        <f>IF(N100="nulová",J100,0)</f>
        <v>0</v>
      </c>
      <c r="BJ100" s="25" t="s">
        <v>77</v>
      </c>
      <c r="BK100" s="218">
        <f>ROUND(I100*H100,2)</f>
        <v>0</v>
      </c>
      <c r="BL100" s="25" t="s">
        <v>147</v>
      </c>
      <c r="BM100" s="25" t="s">
        <v>4409</v>
      </c>
    </row>
    <row r="101" spans="2:65" s="1" customFormat="1" ht="27">
      <c r="B101" s="42"/>
      <c r="C101" s="64"/>
      <c r="D101" s="219" t="s">
        <v>369</v>
      </c>
      <c r="E101" s="64"/>
      <c r="F101" s="220" t="s">
        <v>1105</v>
      </c>
      <c r="G101" s="64"/>
      <c r="H101" s="64"/>
      <c r="I101" s="175"/>
      <c r="J101" s="64"/>
      <c r="K101" s="64"/>
      <c r="L101" s="62"/>
      <c r="M101" s="221"/>
      <c r="N101" s="43"/>
      <c r="O101" s="43"/>
      <c r="P101" s="43"/>
      <c r="Q101" s="43"/>
      <c r="R101" s="43"/>
      <c r="S101" s="43"/>
      <c r="T101" s="79"/>
      <c r="AT101" s="25" t="s">
        <v>369</v>
      </c>
      <c r="AU101" s="25" t="s">
        <v>79</v>
      </c>
    </row>
    <row r="102" spans="2:65" s="12" customFormat="1" ht="13.5">
      <c r="B102" s="222"/>
      <c r="C102" s="223"/>
      <c r="D102" s="219" t="s">
        <v>371</v>
      </c>
      <c r="E102" s="224" t="s">
        <v>21</v>
      </c>
      <c r="F102" s="225" t="s">
        <v>1106</v>
      </c>
      <c r="G102" s="223"/>
      <c r="H102" s="226" t="s">
        <v>21</v>
      </c>
      <c r="I102" s="227"/>
      <c r="J102" s="223"/>
      <c r="K102" s="223"/>
      <c r="L102" s="228"/>
      <c r="M102" s="229"/>
      <c r="N102" s="230"/>
      <c r="O102" s="230"/>
      <c r="P102" s="230"/>
      <c r="Q102" s="230"/>
      <c r="R102" s="230"/>
      <c r="S102" s="230"/>
      <c r="T102" s="231"/>
      <c r="AT102" s="232" t="s">
        <v>371</v>
      </c>
      <c r="AU102" s="232" t="s">
        <v>79</v>
      </c>
      <c r="AV102" s="12" t="s">
        <v>77</v>
      </c>
      <c r="AW102" s="12" t="s">
        <v>33</v>
      </c>
      <c r="AX102" s="12" t="s">
        <v>70</v>
      </c>
      <c r="AY102" s="232" t="s">
        <v>361</v>
      </c>
    </row>
    <row r="103" spans="2:65" s="13" customFormat="1" ht="13.5">
      <c r="B103" s="233"/>
      <c r="C103" s="234"/>
      <c r="D103" s="219" t="s">
        <v>371</v>
      </c>
      <c r="E103" s="245" t="s">
        <v>21</v>
      </c>
      <c r="F103" s="246" t="s">
        <v>4410</v>
      </c>
      <c r="G103" s="234"/>
      <c r="H103" s="247">
        <v>56.545000000000002</v>
      </c>
      <c r="I103" s="239"/>
      <c r="J103" s="234"/>
      <c r="K103" s="234"/>
      <c r="L103" s="240"/>
      <c r="M103" s="241"/>
      <c r="N103" s="242"/>
      <c r="O103" s="242"/>
      <c r="P103" s="242"/>
      <c r="Q103" s="242"/>
      <c r="R103" s="242"/>
      <c r="S103" s="242"/>
      <c r="T103" s="243"/>
      <c r="AT103" s="244" t="s">
        <v>371</v>
      </c>
      <c r="AU103" s="244" t="s">
        <v>79</v>
      </c>
      <c r="AV103" s="13" t="s">
        <v>79</v>
      </c>
      <c r="AW103" s="13" t="s">
        <v>33</v>
      </c>
      <c r="AX103" s="13" t="s">
        <v>70</v>
      </c>
      <c r="AY103" s="244" t="s">
        <v>361</v>
      </c>
    </row>
    <row r="104" spans="2:65" s="14" customFormat="1" ht="13.5">
      <c r="B104" s="248"/>
      <c r="C104" s="249"/>
      <c r="D104" s="235" t="s">
        <v>371</v>
      </c>
      <c r="E104" s="250" t="s">
        <v>262</v>
      </c>
      <c r="F104" s="251" t="s">
        <v>392</v>
      </c>
      <c r="G104" s="249"/>
      <c r="H104" s="252">
        <v>56.545000000000002</v>
      </c>
      <c r="I104" s="253"/>
      <c r="J104" s="249"/>
      <c r="K104" s="249"/>
      <c r="L104" s="254"/>
      <c r="M104" s="255"/>
      <c r="N104" s="256"/>
      <c r="O104" s="256"/>
      <c r="P104" s="256"/>
      <c r="Q104" s="256"/>
      <c r="R104" s="256"/>
      <c r="S104" s="256"/>
      <c r="T104" s="257"/>
      <c r="AT104" s="258" t="s">
        <v>371</v>
      </c>
      <c r="AU104" s="258" t="s">
        <v>79</v>
      </c>
      <c r="AV104" s="14" t="s">
        <v>147</v>
      </c>
      <c r="AW104" s="14" t="s">
        <v>33</v>
      </c>
      <c r="AX104" s="14" t="s">
        <v>77</v>
      </c>
      <c r="AY104" s="258" t="s">
        <v>361</v>
      </c>
    </row>
    <row r="105" spans="2:65" s="1" customFormat="1" ht="31.5" customHeight="1">
      <c r="B105" s="42"/>
      <c r="C105" s="207" t="s">
        <v>79</v>
      </c>
      <c r="D105" s="207" t="s">
        <v>363</v>
      </c>
      <c r="E105" s="208" t="s">
        <v>1109</v>
      </c>
      <c r="F105" s="209" t="s">
        <v>1110</v>
      </c>
      <c r="G105" s="210" t="s">
        <v>459</v>
      </c>
      <c r="H105" s="211">
        <v>565.45000000000005</v>
      </c>
      <c r="I105" s="212"/>
      <c r="J105" s="213">
        <f>ROUND(I105*H105,2)</f>
        <v>0</v>
      </c>
      <c r="K105" s="209" t="s">
        <v>367</v>
      </c>
      <c r="L105" s="62"/>
      <c r="M105" s="214" t="s">
        <v>21</v>
      </c>
      <c r="N105" s="215" t="s">
        <v>41</v>
      </c>
      <c r="O105" s="43"/>
      <c r="P105" s="216">
        <f>O105*H105</f>
        <v>0</v>
      </c>
      <c r="Q105" s="216">
        <v>0</v>
      </c>
      <c r="R105" s="216">
        <f>Q105*H105</f>
        <v>0</v>
      </c>
      <c r="S105" s="216">
        <v>0</v>
      </c>
      <c r="T105" s="217">
        <f>S105*H105</f>
        <v>0</v>
      </c>
      <c r="AR105" s="25" t="s">
        <v>147</v>
      </c>
      <c r="AT105" s="25" t="s">
        <v>363</v>
      </c>
      <c r="AU105" s="25" t="s">
        <v>79</v>
      </c>
      <c r="AY105" s="25" t="s">
        <v>361</v>
      </c>
      <c r="BE105" s="218">
        <f>IF(N105="základní",J105,0)</f>
        <v>0</v>
      </c>
      <c r="BF105" s="218">
        <f>IF(N105="snížená",J105,0)</f>
        <v>0</v>
      </c>
      <c r="BG105" s="218">
        <f>IF(N105="zákl. přenesená",J105,0)</f>
        <v>0</v>
      </c>
      <c r="BH105" s="218">
        <f>IF(N105="sníž. přenesená",J105,0)</f>
        <v>0</v>
      </c>
      <c r="BI105" s="218">
        <f>IF(N105="nulová",J105,0)</f>
        <v>0</v>
      </c>
      <c r="BJ105" s="25" t="s">
        <v>77</v>
      </c>
      <c r="BK105" s="218">
        <f>ROUND(I105*H105,2)</f>
        <v>0</v>
      </c>
      <c r="BL105" s="25" t="s">
        <v>147</v>
      </c>
      <c r="BM105" s="25" t="s">
        <v>4411</v>
      </c>
    </row>
    <row r="106" spans="2:65" s="1" customFormat="1" ht="27">
      <c r="B106" s="42"/>
      <c r="C106" s="64"/>
      <c r="D106" s="219" t="s">
        <v>369</v>
      </c>
      <c r="E106" s="64"/>
      <c r="F106" s="220" t="s">
        <v>1112</v>
      </c>
      <c r="G106" s="64"/>
      <c r="H106" s="64"/>
      <c r="I106" s="175"/>
      <c r="J106" s="64"/>
      <c r="K106" s="64"/>
      <c r="L106" s="62"/>
      <c r="M106" s="221"/>
      <c r="N106" s="43"/>
      <c r="O106" s="43"/>
      <c r="P106" s="43"/>
      <c r="Q106" s="43"/>
      <c r="R106" s="43"/>
      <c r="S106" s="43"/>
      <c r="T106" s="79"/>
      <c r="AT106" s="25" t="s">
        <v>369</v>
      </c>
      <c r="AU106" s="25" t="s">
        <v>79</v>
      </c>
    </row>
    <row r="107" spans="2:65" s="13" customFormat="1" ht="13.5">
      <c r="B107" s="233"/>
      <c r="C107" s="234"/>
      <c r="D107" s="219" t="s">
        <v>371</v>
      </c>
      <c r="E107" s="245" t="s">
        <v>21</v>
      </c>
      <c r="F107" s="246" t="s">
        <v>262</v>
      </c>
      <c r="G107" s="234"/>
      <c r="H107" s="247">
        <v>56.545000000000002</v>
      </c>
      <c r="I107" s="239"/>
      <c r="J107" s="234"/>
      <c r="K107" s="234"/>
      <c r="L107" s="240"/>
      <c r="M107" s="241"/>
      <c r="N107" s="242"/>
      <c r="O107" s="242"/>
      <c r="P107" s="242"/>
      <c r="Q107" s="242"/>
      <c r="R107" s="242"/>
      <c r="S107" s="242"/>
      <c r="T107" s="243"/>
      <c r="AT107" s="244" t="s">
        <v>371</v>
      </c>
      <c r="AU107" s="244" t="s">
        <v>79</v>
      </c>
      <c r="AV107" s="13" t="s">
        <v>79</v>
      </c>
      <c r="AW107" s="13" t="s">
        <v>33</v>
      </c>
      <c r="AX107" s="13" t="s">
        <v>77</v>
      </c>
      <c r="AY107" s="244" t="s">
        <v>361</v>
      </c>
    </row>
    <row r="108" spans="2:65" s="13" customFormat="1" ht="13.5">
      <c r="B108" s="233"/>
      <c r="C108" s="234"/>
      <c r="D108" s="235" t="s">
        <v>371</v>
      </c>
      <c r="E108" s="234"/>
      <c r="F108" s="237" t="s">
        <v>4412</v>
      </c>
      <c r="G108" s="234"/>
      <c r="H108" s="238">
        <v>565.45000000000005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79</v>
      </c>
      <c r="AV108" s="13" t="s">
        <v>79</v>
      </c>
      <c r="AW108" s="13" t="s">
        <v>6</v>
      </c>
      <c r="AX108" s="13" t="s">
        <v>77</v>
      </c>
      <c r="AY108" s="244" t="s">
        <v>361</v>
      </c>
    </row>
    <row r="109" spans="2:65" s="1" customFormat="1" ht="31.5" customHeight="1">
      <c r="B109" s="42"/>
      <c r="C109" s="207" t="s">
        <v>87</v>
      </c>
      <c r="D109" s="207" t="s">
        <v>363</v>
      </c>
      <c r="E109" s="208" t="s">
        <v>1115</v>
      </c>
      <c r="F109" s="209" t="s">
        <v>1116</v>
      </c>
      <c r="G109" s="210" t="s">
        <v>459</v>
      </c>
      <c r="H109" s="211">
        <v>56.545000000000002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4413</v>
      </c>
    </row>
    <row r="110" spans="2:65" s="1" customFormat="1" ht="27">
      <c r="B110" s="42"/>
      <c r="C110" s="64"/>
      <c r="D110" s="219" t="s">
        <v>369</v>
      </c>
      <c r="E110" s="64"/>
      <c r="F110" s="220" t="s">
        <v>1118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3" customFormat="1" ht="13.5">
      <c r="B111" s="233"/>
      <c r="C111" s="234"/>
      <c r="D111" s="235" t="s">
        <v>371</v>
      </c>
      <c r="E111" s="236" t="s">
        <v>21</v>
      </c>
      <c r="F111" s="237" t="s">
        <v>262</v>
      </c>
      <c r="G111" s="234"/>
      <c r="H111" s="238">
        <v>56.545000000000002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79</v>
      </c>
      <c r="AV111" s="13" t="s">
        <v>79</v>
      </c>
      <c r="AW111" s="13" t="s">
        <v>33</v>
      </c>
      <c r="AX111" s="13" t="s">
        <v>77</v>
      </c>
      <c r="AY111" s="244" t="s">
        <v>361</v>
      </c>
    </row>
    <row r="112" spans="2:65" s="1" customFormat="1" ht="22.5" customHeight="1">
      <c r="B112" s="42"/>
      <c r="C112" s="207" t="s">
        <v>147</v>
      </c>
      <c r="D112" s="207" t="s">
        <v>363</v>
      </c>
      <c r="E112" s="208" t="s">
        <v>1132</v>
      </c>
      <c r="F112" s="209" t="s">
        <v>1133</v>
      </c>
      <c r="G112" s="210" t="s">
        <v>459</v>
      </c>
      <c r="H112" s="211">
        <v>19.82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4.0000000000000003E-5</v>
      </c>
      <c r="R112" s="216">
        <f>Q112*H112</f>
        <v>7.9280000000000008E-4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4414</v>
      </c>
    </row>
    <row r="113" spans="2:65" s="1" customFormat="1" ht="54">
      <c r="B113" s="42"/>
      <c r="C113" s="64"/>
      <c r="D113" s="219" t="s">
        <v>369</v>
      </c>
      <c r="E113" s="64"/>
      <c r="F113" s="220" t="s">
        <v>1135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3" customFormat="1" ht="13.5">
      <c r="B114" s="233"/>
      <c r="C114" s="234"/>
      <c r="D114" s="235" t="s">
        <v>371</v>
      </c>
      <c r="E114" s="236" t="s">
        <v>21</v>
      </c>
      <c r="F114" s="237" t="s">
        <v>4415</v>
      </c>
      <c r="G114" s="234"/>
      <c r="H114" s="238">
        <v>19.82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77</v>
      </c>
      <c r="AY114" s="244" t="s">
        <v>361</v>
      </c>
    </row>
    <row r="115" spans="2:65" s="1" customFormat="1" ht="22.5" customHeight="1">
      <c r="B115" s="42"/>
      <c r="C115" s="207" t="s">
        <v>287</v>
      </c>
      <c r="D115" s="207" t="s">
        <v>363</v>
      </c>
      <c r="E115" s="208" t="s">
        <v>4187</v>
      </c>
      <c r="F115" s="209" t="s">
        <v>1144</v>
      </c>
      <c r="G115" s="210" t="s">
        <v>614</v>
      </c>
      <c r="H115" s="211">
        <v>1</v>
      </c>
      <c r="I115" s="212"/>
      <c r="J115" s="213">
        <f>ROUND(I115*H115,2)</f>
        <v>0</v>
      </c>
      <c r="K115" s="209" t="s">
        <v>21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4416</v>
      </c>
    </row>
    <row r="116" spans="2:65" s="1" customFormat="1" ht="13.5">
      <c r="B116" s="42"/>
      <c r="C116" s="64"/>
      <c r="D116" s="219" t="s">
        <v>369</v>
      </c>
      <c r="E116" s="64"/>
      <c r="F116" s="220" t="s">
        <v>1144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2" customFormat="1" ht="13.5">
      <c r="B117" s="222"/>
      <c r="C117" s="223"/>
      <c r="D117" s="219" t="s">
        <v>371</v>
      </c>
      <c r="E117" s="224" t="s">
        <v>21</v>
      </c>
      <c r="F117" s="225" t="s">
        <v>4417</v>
      </c>
      <c r="G117" s="223"/>
      <c r="H117" s="226" t="s">
        <v>21</v>
      </c>
      <c r="I117" s="227"/>
      <c r="J117" s="223"/>
      <c r="K117" s="223"/>
      <c r="L117" s="228"/>
      <c r="M117" s="229"/>
      <c r="N117" s="230"/>
      <c r="O117" s="230"/>
      <c r="P117" s="230"/>
      <c r="Q117" s="230"/>
      <c r="R117" s="230"/>
      <c r="S117" s="230"/>
      <c r="T117" s="231"/>
      <c r="AT117" s="232" t="s">
        <v>371</v>
      </c>
      <c r="AU117" s="232" t="s">
        <v>79</v>
      </c>
      <c r="AV117" s="12" t="s">
        <v>77</v>
      </c>
      <c r="AW117" s="12" t="s">
        <v>33</v>
      </c>
      <c r="AX117" s="12" t="s">
        <v>70</v>
      </c>
      <c r="AY117" s="232" t="s">
        <v>361</v>
      </c>
    </row>
    <row r="118" spans="2:65" s="13" customFormat="1" ht="13.5">
      <c r="B118" s="233"/>
      <c r="C118" s="234"/>
      <c r="D118" s="219" t="s">
        <v>371</v>
      </c>
      <c r="E118" s="245" t="s">
        <v>21</v>
      </c>
      <c r="F118" s="246" t="s">
        <v>4418</v>
      </c>
      <c r="G118" s="234"/>
      <c r="H118" s="247">
        <v>1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79</v>
      </c>
      <c r="AV118" s="13" t="s">
        <v>79</v>
      </c>
      <c r="AW118" s="13" t="s">
        <v>33</v>
      </c>
      <c r="AX118" s="13" t="s">
        <v>77</v>
      </c>
      <c r="AY118" s="244" t="s">
        <v>361</v>
      </c>
    </row>
    <row r="119" spans="2:65" s="11" customFormat="1" ht="29.85" customHeight="1">
      <c r="B119" s="190"/>
      <c r="C119" s="191"/>
      <c r="D119" s="204" t="s">
        <v>69</v>
      </c>
      <c r="E119" s="205" t="s">
        <v>3777</v>
      </c>
      <c r="F119" s="205" t="s">
        <v>3778</v>
      </c>
      <c r="G119" s="191"/>
      <c r="H119" s="191"/>
      <c r="I119" s="194"/>
      <c r="J119" s="206">
        <f>BK119</f>
        <v>0</v>
      </c>
      <c r="K119" s="191"/>
      <c r="L119" s="196"/>
      <c r="M119" s="197"/>
      <c r="N119" s="198"/>
      <c r="O119" s="198"/>
      <c r="P119" s="199">
        <f>SUM(P120:P135)</f>
        <v>0</v>
      </c>
      <c r="Q119" s="198"/>
      <c r="R119" s="199">
        <f>SUM(R120:R135)</f>
        <v>0</v>
      </c>
      <c r="S119" s="198"/>
      <c r="T119" s="200">
        <f>SUM(T120:T135)</f>
        <v>0</v>
      </c>
      <c r="AR119" s="201" t="s">
        <v>77</v>
      </c>
      <c r="AT119" s="202" t="s">
        <v>69</v>
      </c>
      <c r="AU119" s="202" t="s">
        <v>77</v>
      </c>
      <c r="AY119" s="201" t="s">
        <v>361</v>
      </c>
      <c r="BK119" s="203">
        <f>SUM(BK120:BK135)</f>
        <v>0</v>
      </c>
    </row>
    <row r="120" spans="2:65" s="1" customFormat="1" ht="31.5" customHeight="1">
      <c r="B120" s="42"/>
      <c r="C120" s="207" t="s">
        <v>398</v>
      </c>
      <c r="D120" s="207" t="s">
        <v>363</v>
      </c>
      <c r="E120" s="208" t="s">
        <v>3968</v>
      </c>
      <c r="F120" s="209" t="s">
        <v>3969</v>
      </c>
      <c r="G120" s="210" t="s">
        <v>447</v>
      </c>
      <c r="H120" s="211">
        <v>1.3640000000000001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4419</v>
      </c>
    </row>
    <row r="121" spans="2:65" s="1" customFormat="1" ht="27">
      <c r="B121" s="42"/>
      <c r="C121" s="64"/>
      <c r="D121" s="235" t="s">
        <v>369</v>
      </c>
      <c r="E121" s="64"/>
      <c r="F121" s="285" t="s">
        <v>3971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" customFormat="1" ht="22.5" customHeight="1">
      <c r="B122" s="42"/>
      <c r="C122" s="207" t="s">
        <v>411</v>
      </c>
      <c r="D122" s="207" t="s">
        <v>363</v>
      </c>
      <c r="E122" s="208" t="s">
        <v>3972</v>
      </c>
      <c r="F122" s="209" t="s">
        <v>3973</v>
      </c>
      <c r="G122" s="210" t="s">
        <v>447</v>
      </c>
      <c r="H122" s="211">
        <v>1.3640000000000001</v>
      </c>
      <c r="I122" s="212"/>
      <c r="J122" s="213">
        <f>ROUND(I122*H122,2)</f>
        <v>0</v>
      </c>
      <c r="K122" s="209" t="s">
        <v>367</v>
      </c>
      <c r="L122" s="62"/>
      <c r="M122" s="214" t="s">
        <v>21</v>
      </c>
      <c r="N122" s="215" t="s">
        <v>41</v>
      </c>
      <c r="O122" s="43"/>
      <c r="P122" s="216">
        <f>O122*H122</f>
        <v>0</v>
      </c>
      <c r="Q122" s="216">
        <v>0</v>
      </c>
      <c r="R122" s="216">
        <f>Q122*H122</f>
        <v>0</v>
      </c>
      <c r="S122" s="216">
        <v>0</v>
      </c>
      <c r="T122" s="217">
        <f>S122*H122</f>
        <v>0</v>
      </c>
      <c r="AR122" s="25" t="s">
        <v>147</v>
      </c>
      <c r="AT122" s="25" t="s">
        <v>363</v>
      </c>
      <c r="AU122" s="25" t="s">
        <v>79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4420</v>
      </c>
    </row>
    <row r="123" spans="2:65" s="1" customFormat="1" ht="13.5">
      <c r="B123" s="42"/>
      <c r="C123" s="64"/>
      <c r="D123" s="235" t="s">
        <v>369</v>
      </c>
      <c r="E123" s="64"/>
      <c r="F123" s="285" t="s">
        <v>3975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79</v>
      </c>
    </row>
    <row r="124" spans="2:65" s="1" customFormat="1" ht="31.5" customHeight="1">
      <c r="B124" s="42"/>
      <c r="C124" s="207" t="s">
        <v>417</v>
      </c>
      <c r="D124" s="207" t="s">
        <v>363</v>
      </c>
      <c r="E124" s="208" t="s">
        <v>4421</v>
      </c>
      <c r="F124" s="209" t="s">
        <v>4422</v>
      </c>
      <c r="G124" s="210" t="s">
        <v>447</v>
      </c>
      <c r="H124" s="211">
        <v>24.552</v>
      </c>
      <c r="I124" s="212"/>
      <c r="J124" s="213">
        <f>ROUND(I124*H124,2)</f>
        <v>0</v>
      </c>
      <c r="K124" s="209" t="s">
        <v>367</v>
      </c>
      <c r="L124" s="62"/>
      <c r="M124" s="214" t="s">
        <v>21</v>
      </c>
      <c r="N124" s="215" t="s">
        <v>41</v>
      </c>
      <c r="O124" s="43"/>
      <c r="P124" s="216">
        <f>O124*H124</f>
        <v>0</v>
      </c>
      <c r="Q124" s="216">
        <v>0</v>
      </c>
      <c r="R124" s="216">
        <f>Q124*H124</f>
        <v>0</v>
      </c>
      <c r="S124" s="216">
        <v>0</v>
      </c>
      <c r="T124" s="217">
        <f>S124*H124</f>
        <v>0</v>
      </c>
      <c r="AR124" s="25" t="s">
        <v>147</v>
      </c>
      <c r="AT124" s="25" t="s">
        <v>363</v>
      </c>
      <c r="AU124" s="25" t="s">
        <v>79</v>
      </c>
      <c r="AY124" s="25" t="s">
        <v>361</v>
      </c>
      <c r="BE124" s="218">
        <f>IF(N124="základní",J124,0)</f>
        <v>0</v>
      </c>
      <c r="BF124" s="218">
        <f>IF(N124="snížená",J124,0)</f>
        <v>0</v>
      </c>
      <c r="BG124" s="218">
        <f>IF(N124="zákl. přenesená",J124,0)</f>
        <v>0</v>
      </c>
      <c r="BH124" s="218">
        <f>IF(N124="sníž. přenesená",J124,0)</f>
        <v>0</v>
      </c>
      <c r="BI124" s="218">
        <f>IF(N124="nulová",J124,0)</f>
        <v>0</v>
      </c>
      <c r="BJ124" s="25" t="s">
        <v>77</v>
      </c>
      <c r="BK124" s="218">
        <f>ROUND(I124*H124,2)</f>
        <v>0</v>
      </c>
      <c r="BL124" s="25" t="s">
        <v>147</v>
      </c>
      <c r="BM124" s="25" t="s">
        <v>4423</v>
      </c>
    </row>
    <row r="125" spans="2:65" s="1" customFormat="1" ht="27">
      <c r="B125" s="42"/>
      <c r="C125" s="64"/>
      <c r="D125" s="219" t="s">
        <v>369</v>
      </c>
      <c r="E125" s="64"/>
      <c r="F125" s="220" t="s">
        <v>4424</v>
      </c>
      <c r="G125" s="64"/>
      <c r="H125" s="64"/>
      <c r="I125" s="175"/>
      <c r="J125" s="64"/>
      <c r="K125" s="64"/>
      <c r="L125" s="62"/>
      <c r="M125" s="221"/>
      <c r="N125" s="43"/>
      <c r="O125" s="43"/>
      <c r="P125" s="43"/>
      <c r="Q125" s="43"/>
      <c r="R125" s="43"/>
      <c r="S125" s="43"/>
      <c r="T125" s="79"/>
      <c r="AT125" s="25" t="s">
        <v>369</v>
      </c>
      <c r="AU125" s="25" t="s">
        <v>79</v>
      </c>
    </row>
    <row r="126" spans="2:65" s="13" customFormat="1" ht="13.5">
      <c r="B126" s="233"/>
      <c r="C126" s="234"/>
      <c r="D126" s="235" t="s">
        <v>371</v>
      </c>
      <c r="E126" s="234"/>
      <c r="F126" s="237" t="s">
        <v>4425</v>
      </c>
      <c r="G126" s="234"/>
      <c r="H126" s="238">
        <v>24.552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371</v>
      </c>
      <c r="AU126" s="244" t="s">
        <v>79</v>
      </c>
      <c r="AV126" s="13" t="s">
        <v>79</v>
      </c>
      <c r="AW126" s="13" t="s">
        <v>6</v>
      </c>
      <c r="AX126" s="13" t="s">
        <v>77</v>
      </c>
      <c r="AY126" s="244" t="s">
        <v>361</v>
      </c>
    </row>
    <row r="127" spans="2:65" s="1" customFormat="1" ht="22.5" customHeight="1">
      <c r="B127" s="42"/>
      <c r="C127" s="207" t="s">
        <v>424</v>
      </c>
      <c r="D127" s="207" t="s">
        <v>363</v>
      </c>
      <c r="E127" s="208" t="s">
        <v>3799</v>
      </c>
      <c r="F127" s="209" t="s">
        <v>3800</v>
      </c>
      <c r="G127" s="210" t="s">
        <v>447</v>
      </c>
      <c r="H127" s="211">
        <v>0.57899999999999996</v>
      </c>
      <c r="I127" s="212"/>
      <c r="J127" s="213">
        <f>ROUND(I127*H127,2)</f>
        <v>0</v>
      </c>
      <c r="K127" s="209" t="s">
        <v>367</v>
      </c>
      <c r="L127" s="62"/>
      <c r="M127" s="214" t="s">
        <v>21</v>
      </c>
      <c r="N127" s="215" t="s">
        <v>41</v>
      </c>
      <c r="O127" s="43"/>
      <c r="P127" s="216">
        <f>O127*H127</f>
        <v>0</v>
      </c>
      <c r="Q127" s="216">
        <v>0</v>
      </c>
      <c r="R127" s="216">
        <f>Q127*H127</f>
        <v>0</v>
      </c>
      <c r="S127" s="216">
        <v>0</v>
      </c>
      <c r="T127" s="217">
        <f>S127*H127</f>
        <v>0</v>
      </c>
      <c r="AR127" s="25" t="s">
        <v>147</v>
      </c>
      <c r="AT127" s="25" t="s">
        <v>363</v>
      </c>
      <c r="AU127" s="25" t="s">
        <v>79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147</v>
      </c>
      <c r="BM127" s="25" t="s">
        <v>4426</v>
      </c>
    </row>
    <row r="128" spans="2:65" s="1" customFormat="1" ht="13.5">
      <c r="B128" s="42"/>
      <c r="C128" s="64"/>
      <c r="D128" s="219" t="s">
        <v>369</v>
      </c>
      <c r="E128" s="64"/>
      <c r="F128" s="220" t="s">
        <v>3802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79</v>
      </c>
    </row>
    <row r="129" spans="2:65" s="13" customFormat="1" ht="13.5">
      <c r="B129" s="233"/>
      <c r="C129" s="234"/>
      <c r="D129" s="235" t="s">
        <v>371</v>
      </c>
      <c r="E129" s="236" t="s">
        <v>21</v>
      </c>
      <c r="F129" s="237" t="s">
        <v>4427</v>
      </c>
      <c r="G129" s="234"/>
      <c r="H129" s="238">
        <v>0.57899999999999996</v>
      </c>
      <c r="I129" s="239"/>
      <c r="J129" s="234"/>
      <c r="K129" s="234"/>
      <c r="L129" s="240"/>
      <c r="M129" s="241"/>
      <c r="N129" s="242"/>
      <c r="O129" s="242"/>
      <c r="P129" s="242"/>
      <c r="Q129" s="242"/>
      <c r="R129" s="242"/>
      <c r="S129" s="242"/>
      <c r="T129" s="243"/>
      <c r="AT129" s="244" t="s">
        <v>371</v>
      </c>
      <c r="AU129" s="244" t="s">
        <v>79</v>
      </c>
      <c r="AV129" s="13" t="s">
        <v>79</v>
      </c>
      <c r="AW129" s="13" t="s">
        <v>33</v>
      </c>
      <c r="AX129" s="13" t="s">
        <v>77</v>
      </c>
      <c r="AY129" s="244" t="s">
        <v>361</v>
      </c>
    </row>
    <row r="130" spans="2:65" s="1" customFormat="1" ht="22.5" customHeight="1">
      <c r="B130" s="42"/>
      <c r="C130" s="207" t="s">
        <v>430</v>
      </c>
      <c r="D130" s="207" t="s">
        <v>363</v>
      </c>
      <c r="E130" s="208" t="s">
        <v>3806</v>
      </c>
      <c r="F130" s="209" t="s">
        <v>3807</v>
      </c>
      <c r="G130" s="210" t="s">
        <v>447</v>
      </c>
      <c r="H130" s="211">
        <v>0.69499999999999995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4428</v>
      </c>
    </row>
    <row r="131" spans="2:65" s="1" customFormat="1" ht="13.5">
      <c r="B131" s="42"/>
      <c r="C131" s="64"/>
      <c r="D131" s="219" t="s">
        <v>369</v>
      </c>
      <c r="E131" s="64"/>
      <c r="F131" s="220" t="s">
        <v>3808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3" customFormat="1" ht="13.5">
      <c r="B132" s="233"/>
      <c r="C132" s="234"/>
      <c r="D132" s="235" t="s">
        <v>371</v>
      </c>
      <c r="E132" s="236" t="s">
        <v>21</v>
      </c>
      <c r="F132" s="237" t="s">
        <v>4429</v>
      </c>
      <c r="G132" s="234"/>
      <c r="H132" s="238">
        <v>0.69499999999999995</v>
      </c>
      <c r="I132" s="239"/>
      <c r="J132" s="234"/>
      <c r="K132" s="234"/>
      <c r="L132" s="240"/>
      <c r="M132" s="241"/>
      <c r="N132" s="242"/>
      <c r="O132" s="242"/>
      <c r="P132" s="242"/>
      <c r="Q132" s="242"/>
      <c r="R132" s="242"/>
      <c r="S132" s="242"/>
      <c r="T132" s="243"/>
      <c r="AT132" s="244" t="s">
        <v>371</v>
      </c>
      <c r="AU132" s="244" t="s">
        <v>79</v>
      </c>
      <c r="AV132" s="13" t="s">
        <v>79</v>
      </c>
      <c r="AW132" s="13" t="s">
        <v>33</v>
      </c>
      <c r="AX132" s="13" t="s">
        <v>77</v>
      </c>
      <c r="AY132" s="244" t="s">
        <v>361</v>
      </c>
    </row>
    <row r="133" spans="2:65" s="1" customFormat="1" ht="22.5" customHeight="1">
      <c r="B133" s="42"/>
      <c r="C133" s="207" t="s">
        <v>285</v>
      </c>
      <c r="D133" s="207" t="s">
        <v>363</v>
      </c>
      <c r="E133" s="208" t="s">
        <v>3809</v>
      </c>
      <c r="F133" s="209" t="s">
        <v>3810</v>
      </c>
      <c r="G133" s="210" t="s">
        <v>447</v>
      </c>
      <c r="H133" s="211">
        <v>8.8999999999999996E-2</v>
      </c>
      <c r="I133" s="212"/>
      <c r="J133" s="213">
        <f>ROUND(I133*H133,2)</f>
        <v>0</v>
      </c>
      <c r="K133" s="209" t="s">
        <v>367</v>
      </c>
      <c r="L133" s="62"/>
      <c r="M133" s="214" t="s">
        <v>21</v>
      </c>
      <c r="N133" s="215" t="s">
        <v>41</v>
      </c>
      <c r="O133" s="43"/>
      <c r="P133" s="216">
        <f>O133*H133</f>
        <v>0</v>
      </c>
      <c r="Q133" s="216">
        <v>0</v>
      </c>
      <c r="R133" s="216">
        <f>Q133*H133</f>
        <v>0</v>
      </c>
      <c r="S133" s="216">
        <v>0</v>
      </c>
      <c r="T133" s="217">
        <f>S133*H133</f>
        <v>0</v>
      </c>
      <c r="AR133" s="25" t="s">
        <v>147</v>
      </c>
      <c r="AT133" s="25" t="s">
        <v>363</v>
      </c>
      <c r="AU133" s="25" t="s">
        <v>79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147</v>
      </c>
      <c r="BM133" s="25" t="s">
        <v>4430</v>
      </c>
    </row>
    <row r="134" spans="2:65" s="1" customFormat="1" ht="13.5">
      <c r="B134" s="42"/>
      <c r="C134" s="64"/>
      <c r="D134" s="219" t="s">
        <v>369</v>
      </c>
      <c r="E134" s="64"/>
      <c r="F134" s="220" t="s">
        <v>3811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79</v>
      </c>
    </row>
    <row r="135" spans="2:65" s="13" customFormat="1" ht="13.5">
      <c r="B135" s="233"/>
      <c r="C135" s="234"/>
      <c r="D135" s="219" t="s">
        <v>371</v>
      </c>
      <c r="E135" s="245" t="s">
        <v>21</v>
      </c>
      <c r="F135" s="246" t="s">
        <v>4431</v>
      </c>
      <c r="G135" s="234"/>
      <c r="H135" s="247">
        <v>8.8999999999999996E-2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77</v>
      </c>
      <c r="AY135" s="244" t="s">
        <v>361</v>
      </c>
    </row>
    <row r="136" spans="2:65" s="11" customFormat="1" ht="37.35" customHeight="1">
      <c r="B136" s="190"/>
      <c r="C136" s="191"/>
      <c r="D136" s="192" t="s">
        <v>69</v>
      </c>
      <c r="E136" s="193" t="s">
        <v>1160</v>
      </c>
      <c r="F136" s="193" t="s">
        <v>1161</v>
      </c>
      <c r="G136" s="191"/>
      <c r="H136" s="191"/>
      <c r="I136" s="194"/>
      <c r="J136" s="195">
        <f>BK136</f>
        <v>0</v>
      </c>
      <c r="K136" s="191"/>
      <c r="L136" s="196"/>
      <c r="M136" s="197"/>
      <c r="N136" s="198"/>
      <c r="O136" s="198"/>
      <c r="P136" s="199">
        <f>P137+P155+P200+P211+P214</f>
        <v>0</v>
      </c>
      <c r="Q136" s="198"/>
      <c r="R136" s="199">
        <f>R137+R155+R200+R211+R214</f>
        <v>0.29858172999999999</v>
      </c>
      <c r="S136" s="198"/>
      <c r="T136" s="200">
        <f>T137+T155+T200+T211+T214</f>
        <v>1.3642659999999998</v>
      </c>
      <c r="AR136" s="201" t="s">
        <v>79</v>
      </c>
      <c r="AT136" s="202" t="s">
        <v>69</v>
      </c>
      <c r="AU136" s="202" t="s">
        <v>70</v>
      </c>
      <c r="AY136" s="201" t="s">
        <v>361</v>
      </c>
      <c r="BK136" s="203">
        <f>BK137+BK155+BK200+BK211+BK214</f>
        <v>0</v>
      </c>
    </row>
    <row r="137" spans="2:65" s="11" customFormat="1" ht="19.899999999999999" customHeight="1">
      <c r="B137" s="190"/>
      <c r="C137" s="191"/>
      <c r="D137" s="204" t="s">
        <v>69</v>
      </c>
      <c r="E137" s="205" t="s">
        <v>1433</v>
      </c>
      <c r="F137" s="205" t="s">
        <v>1434</v>
      </c>
      <c r="G137" s="191"/>
      <c r="H137" s="191"/>
      <c r="I137" s="194"/>
      <c r="J137" s="206">
        <f>BK137</f>
        <v>0</v>
      </c>
      <c r="K137" s="191"/>
      <c r="L137" s="196"/>
      <c r="M137" s="197"/>
      <c r="N137" s="198"/>
      <c r="O137" s="198"/>
      <c r="P137" s="199">
        <f>SUM(P138:P154)</f>
        <v>0</v>
      </c>
      <c r="Q137" s="198"/>
      <c r="R137" s="199">
        <f>SUM(R138:R154)</f>
        <v>0.13130173000000001</v>
      </c>
      <c r="S137" s="198"/>
      <c r="T137" s="200">
        <f>SUM(T138:T154)</f>
        <v>0.57948</v>
      </c>
      <c r="AR137" s="201" t="s">
        <v>79</v>
      </c>
      <c r="AT137" s="202" t="s">
        <v>69</v>
      </c>
      <c r="AU137" s="202" t="s">
        <v>77</v>
      </c>
      <c r="AY137" s="201" t="s">
        <v>361</v>
      </c>
      <c r="BK137" s="203">
        <f>SUM(BK138:BK154)</f>
        <v>0</v>
      </c>
    </row>
    <row r="138" spans="2:65" s="1" customFormat="1" ht="22.5" customHeight="1">
      <c r="B138" s="42"/>
      <c r="C138" s="207" t="s">
        <v>440</v>
      </c>
      <c r="D138" s="207" t="s">
        <v>363</v>
      </c>
      <c r="E138" s="208" t="s">
        <v>4432</v>
      </c>
      <c r="F138" s="209" t="s">
        <v>4433</v>
      </c>
      <c r="G138" s="210" t="s">
        <v>459</v>
      </c>
      <c r="H138" s="211">
        <v>38.631999999999998</v>
      </c>
      <c r="I138" s="212"/>
      <c r="J138" s="213">
        <f>ROUND(I138*H138,2)</f>
        <v>0</v>
      </c>
      <c r="K138" s="209" t="s">
        <v>367</v>
      </c>
      <c r="L138" s="62"/>
      <c r="M138" s="214" t="s">
        <v>21</v>
      </c>
      <c r="N138" s="215" t="s">
        <v>41</v>
      </c>
      <c r="O138" s="43"/>
      <c r="P138" s="216">
        <f>O138*H138</f>
        <v>0</v>
      </c>
      <c r="Q138" s="216">
        <v>0</v>
      </c>
      <c r="R138" s="216">
        <f>Q138*H138</f>
        <v>0</v>
      </c>
      <c r="S138" s="216">
        <v>1.4999999999999999E-2</v>
      </c>
      <c r="T138" s="217">
        <f>S138*H138</f>
        <v>0.57948</v>
      </c>
      <c r="AR138" s="25" t="s">
        <v>464</v>
      </c>
      <c r="AT138" s="25" t="s">
        <v>363</v>
      </c>
      <c r="AU138" s="25" t="s">
        <v>79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464</v>
      </c>
      <c r="BM138" s="25" t="s">
        <v>4434</v>
      </c>
    </row>
    <row r="139" spans="2:65" s="1" customFormat="1" ht="27">
      <c r="B139" s="42"/>
      <c r="C139" s="64"/>
      <c r="D139" s="219" t="s">
        <v>369</v>
      </c>
      <c r="E139" s="64"/>
      <c r="F139" s="220" t="s">
        <v>4435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79</v>
      </c>
    </row>
    <row r="140" spans="2:65" s="13" customFormat="1" ht="13.5">
      <c r="B140" s="233"/>
      <c r="C140" s="234"/>
      <c r="D140" s="235" t="s">
        <v>371</v>
      </c>
      <c r="E140" s="236" t="s">
        <v>21</v>
      </c>
      <c r="F140" s="237" t="s">
        <v>4019</v>
      </c>
      <c r="G140" s="234"/>
      <c r="H140" s="238">
        <v>38.631999999999998</v>
      </c>
      <c r="I140" s="239"/>
      <c r="J140" s="234"/>
      <c r="K140" s="234"/>
      <c r="L140" s="240"/>
      <c r="M140" s="241"/>
      <c r="N140" s="242"/>
      <c r="O140" s="242"/>
      <c r="P140" s="242"/>
      <c r="Q140" s="242"/>
      <c r="R140" s="242"/>
      <c r="S140" s="242"/>
      <c r="T140" s="243"/>
      <c r="AT140" s="244" t="s">
        <v>371</v>
      </c>
      <c r="AU140" s="244" t="s">
        <v>79</v>
      </c>
      <c r="AV140" s="13" t="s">
        <v>79</v>
      </c>
      <c r="AW140" s="13" t="s">
        <v>33</v>
      </c>
      <c r="AX140" s="13" t="s">
        <v>77</v>
      </c>
      <c r="AY140" s="244" t="s">
        <v>361</v>
      </c>
    </row>
    <row r="141" spans="2:65" s="1" customFormat="1" ht="22.5" customHeight="1">
      <c r="B141" s="42"/>
      <c r="C141" s="207" t="s">
        <v>444</v>
      </c>
      <c r="D141" s="207" t="s">
        <v>363</v>
      </c>
      <c r="E141" s="208" t="s">
        <v>4436</v>
      </c>
      <c r="F141" s="209" t="s">
        <v>4437</v>
      </c>
      <c r="G141" s="210" t="s">
        <v>459</v>
      </c>
      <c r="H141" s="211">
        <v>38.631999999999998</v>
      </c>
      <c r="I141" s="212"/>
      <c r="J141" s="213">
        <f>ROUND(I141*H141,2)</f>
        <v>0</v>
      </c>
      <c r="K141" s="209" t="s">
        <v>21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0</v>
      </c>
      <c r="R141" s="216">
        <f>Q141*H141</f>
        <v>0</v>
      </c>
      <c r="S141" s="216">
        <v>0</v>
      </c>
      <c r="T141" s="217">
        <f>S141*H141</f>
        <v>0</v>
      </c>
      <c r="AR141" s="25" t="s">
        <v>464</v>
      </c>
      <c r="AT141" s="25" t="s">
        <v>363</v>
      </c>
      <c r="AU141" s="25" t="s">
        <v>79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464</v>
      </c>
      <c r="BM141" s="25" t="s">
        <v>4438</v>
      </c>
    </row>
    <row r="142" spans="2:65" s="1" customFormat="1" ht="13.5">
      <c r="B142" s="42"/>
      <c r="C142" s="64"/>
      <c r="D142" s="219" t="s">
        <v>369</v>
      </c>
      <c r="E142" s="64"/>
      <c r="F142" s="220" t="s">
        <v>4437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79</v>
      </c>
    </row>
    <row r="143" spans="2:65" s="13" customFormat="1" ht="13.5">
      <c r="B143" s="233"/>
      <c r="C143" s="234"/>
      <c r="D143" s="235" t="s">
        <v>371</v>
      </c>
      <c r="E143" s="236" t="s">
        <v>21</v>
      </c>
      <c r="F143" s="237" t="s">
        <v>4019</v>
      </c>
      <c r="G143" s="234"/>
      <c r="H143" s="238">
        <v>38.631999999999998</v>
      </c>
      <c r="I143" s="239"/>
      <c r="J143" s="234"/>
      <c r="K143" s="234"/>
      <c r="L143" s="240"/>
      <c r="M143" s="241"/>
      <c r="N143" s="242"/>
      <c r="O143" s="242"/>
      <c r="P143" s="242"/>
      <c r="Q143" s="242"/>
      <c r="R143" s="242"/>
      <c r="S143" s="242"/>
      <c r="T143" s="243"/>
      <c r="AT143" s="244" t="s">
        <v>371</v>
      </c>
      <c r="AU143" s="244" t="s">
        <v>79</v>
      </c>
      <c r="AV143" s="13" t="s">
        <v>79</v>
      </c>
      <c r="AW143" s="13" t="s">
        <v>33</v>
      </c>
      <c r="AX143" s="13" t="s">
        <v>77</v>
      </c>
      <c r="AY143" s="244" t="s">
        <v>361</v>
      </c>
    </row>
    <row r="144" spans="2:65" s="1" customFormat="1" ht="22.5" customHeight="1">
      <c r="B144" s="42"/>
      <c r="C144" s="207" t="s">
        <v>451</v>
      </c>
      <c r="D144" s="207" t="s">
        <v>363</v>
      </c>
      <c r="E144" s="208" t="s">
        <v>1520</v>
      </c>
      <c r="F144" s="209" t="s">
        <v>1521</v>
      </c>
      <c r="G144" s="210" t="s">
        <v>685</v>
      </c>
      <c r="H144" s="211">
        <v>95.256</v>
      </c>
      <c r="I144" s="212"/>
      <c r="J144" s="213">
        <f>ROUND(I144*H144,2)</f>
        <v>0</v>
      </c>
      <c r="K144" s="209" t="s">
        <v>367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464</v>
      </c>
      <c r="AT144" s="25" t="s">
        <v>363</v>
      </c>
      <c r="AU144" s="25" t="s">
        <v>79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464</v>
      </c>
      <c r="BM144" s="25" t="s">
        <v>4439</v>
      </c>
    </row>
    <row r="145" spans="2:65" s="1" customFormat="1" ht="13.5">
      <c r="B145" s="42"/>
      <c r="C145" s="64"/>
      <c r="D145" s="219" t="s">
        <v>369</v>
      </c>
      <c r="E145" s="64"/>
      <c r="F145" s="220" t="s">
        <v>1523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79</v>
      </c>
    </row>
    <row r="146" spans="2:65" s="13" customFormat="1" ht="13.5">
      <c r="B146" s="233"/>
      <c r="C146" s="234"/>
      <c r="D146" s="235" t="s">
        <v>371</v>
      </c>
      <c r="E146" s="236" t="s">
        <v>21</v>
      </c>
      <c r="F146" s="237" t="s">
        <v>4440</v>
      </c>
      <c r="G146" s="234"/>
      <c r="H146" s="238">
        <v>95.256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79</v>
      </c>
      <c r="AV146" s="13" t="s">
        <v>79</v>
      </c>
      <c r="AW146" s="13" t="s">
        <v>33</v>
      </c>
      <c r="AX146" s="13" t="s">
        <v>77</v>
      </c>
      <c r="AY146" s="244" t="s">
        <v>361</v>
      </c>
    </row>
    <row r="147" spans="2:65" s="1" customFormat="1" ht="22.5" customHeight="1">
      <c r="B147" s="42"/>
      <c r="C147" s="273" t="s">
        <v>10</v>
      </c>
      <c r="D147" s="273" t="s">
        <v>952</v>
      </c>
      <c r="E147" s="274" t="s">
        <v>1526</v>
      </c>
      <c r="F147" s="275" t="s">
        <v>1527</v>
      </c>
      <c r="G147" s="276" t="s">
        <v>366</v>
      </c>
      <c r="H147" s="277">
        <v>0.22900000000000001</v>
      </c>
      <c r="I147" s="278"/>
      <c r="J147" s="279">
        <f>ROUND(I147*H147,2)</f>
        <v>0</v>
      </c>
      <c r="K147" s="275" t="s">
        <v>367</v>
      </c>
      <c r="L147" s="280"/>
      <c r="M147" s="281" t="s">
        <v>21</v>
      </c>
      <c r="N147" s="282" t="s">
        <v>41</v>
      </c>
      <c r="O147" s="43"/>
      <c r="P147" s="216">
        <f>O147*H147</f>
        <v>0</v>
      </c>
      <c r="Q147" s="216">
        <v>0.55000000000000004</v>
      </c>
      <c r="R147" s="216">
        <f>Q147*H147</f>
        <v>0.12595000000000001</v>
      </c>
      <c r="S147" s="216">
        <v>0</v>
      </c>
      <c r="T147" s="217">
        <f>S147*H147</f>
        <v>0</v>
      </c>
      <c r="AR147" s="25" t="s">
        <v>580</v>
      </c>
      <c r="AT147" s="25" t="s">
        <v>952</v>
      </c>
      <c r="AU147" s="25" t="s">
        <v>79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464</v>
      </c>
      <c r="BM147" s="25" t="s">
        <v>4441</v>
      </c>
    </row>
    <row r="148" spans="2:65" s="1" customFormat="1" ht="13.5">
      <c r="B148" s="42"/>
      <c r="C148" s="64"/>
      <c r="D148" s="219" t="s">
        <v>369</v>
      </c>
      <c r="E148" s="64"/>
      <c r="F148" s="220" t="s">
        <v>1527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79</v>
      </c>
    </row>
    <row r="149" spans="2:65" s="13" customFormat="1" ht="13.5">
      <c r="B149" s="233"/>
      <c r="C149" s="234"/>
      <c r="D149" s="235" t="s">
        <v>371</v>
      </c>
      <c r="E149" s="236" t="s">
        <v>21</v>
      </c>
      <c r="F149" s="237" t="s">
        <v>4442</v>
      </c>
      <c r="G149" s="234"/>
      <c r="H149" s="238">
        <v>0.22900000000000001</v>
      </c>
      <c r="I149" s="239"/>
      <c r="J149" s="234"/>
      <c r="K149" s="234"/>
      <c r="L149" s="240"/>
      <c r="M149" s="241"/>
      <c r="N149" s="242"/>
      <c r="O149" s="242"/>
      <c r="P149" s="242"/>
      <c r="Q149" s="242"/>
      <c r="R149" s="242"/>
      <c r="S149" s="242"/>
      <c r="T149" s="243"/>
      <c r="AT149" s="244" t="s">
        <v>371</v>
      </c>
      <c r="AU149" s="244" t="s">
        <v>79</v>
      </c>
      <c r="AV149" s="13" t="s">
        <v>79</v>
      </c>
      <c r="AW149" s="13" t="s">
        <v>33</v>
      </c>
      <c r="AX149" s="13" t="s">
        <v>77</v>
      </c>
      <c r="AY149" s="244" t="s">
        <v>361</v>
      </c>
    </row>
    <row r="150" spans="2:65" s="1" customFormat="1" ht="22.5" customHeight="1">
      <c r="B150" s="42"/>
      <c r="C150" s="207" t="s">
        <v>464</v>
      </c>
      <c r="D150" s="207" t="s">
        <v>363</v>
      </c>
      <c r="E150" s="208" t="s">
        <v>1531</v>
      </c>
      <c r="F150" s="209" t="s">
        <v>1532</v>
      </c>
      <c r="G150" s="210" t="s">
        <v>366</v>
      </c>
      <c r="H150" s="211">
        <v>0.22900000000000001</v>
      </c>
      <c r="I150" s="212"/>
      <c r="J150" s="213">
        <f>ROUND(I150*H150,2)</f>
        <v>0</v>
      </c>
      <c r="K150" s="209" t="s">
        <v>367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2.3369999999999998E-2</v>
      </c>
      <c r="R150" s="216">
        <f>Q150*H150</f>
        <v>5.3517299999999999E-3</v>
      </c>
      <c r="S150" s="216">
        <v>0</v>
      </c>
      <c r="T150" s="217">
        <f>S150*H150</f>
        <v>0</v>
      </c>
      <c r="AR150" s="25" t="s">
        <v>464</v>
      </c>
      <c r="AT150" s="25" t="s">
        <v>363</v>
      </c>
      <c r="AU150" s="25" t="s">
        <v>79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464</v>
      </c>
      <c r="BM150" s="25" t="s">
        <v>4443</v>
      </c>
    </row>
    <row r="151" spans="2:65" s="1" customFormat="1" ht="27">
      <c r="B151" s="42"/>
      <c r="C151" s="64"/>
      <c r="D151" s="219" t="s">
        <v>369</v>
      </c>
      <c r="E151" s="64"/>
      <c r="F151" s="220" t="s">
        <v>1534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79</v>
      </c>
    </row>
    <row r="152" spans="2:65" s="13" customFormat="1" ht="13.5">
      <c r="B152" s="233"/>
      <c r="C152" s="234"/>
      <c r="D152" s="235" t="s">
        <v>371</v>
      </c>
      <c r="E152" s="236" t="s">
        <v>21</v>
      </c>
      <c r="F152" s="237" t="s">
        <v>4444</v>
      </c>
      <c r="G152" s="234"/>
      <c r="H152" s="238">
        <v>0.22900000000000001</v>
      </c>
      <c r="I152" s="239"/>
      <c r="J152" s="234"/>
      <c r="K152" s="234"/>
      <c r="L152" s="240"/>
      <c r="M152" s="241"/>
      <c r="N152" s="242"/>
      <c r="O152" s="242"/>
      <c r="P152" s="242"/>
      <c r="Q152" s="242"/>
      <c r="R152" s="242"/>
      <c r="S152" s="242"/>
      <c r="T152" s="243"/>
      <c r="AT152" s="244" t="s">
        <v>371</v>
      </c>
      <c r="AU152" s="244" t="s">
        <v>79</v>
      </c>
      <c r="AV152" s="13" t="s">
        <v>79</v>
      </c>
      <c r="AW152" s="13" t="s">
        <v>33</v>
      </c>
      <c r="AX152" s="13" t="s">
        <v>77</v>
      </c>
      <c r="AY152" s="244" t="s">
        <v>361</v>
      </c>
    </row>
    <row r="153" spans="2:65" s="1" customFormat="1" ht="22.5" customHeight="1">
      <c r="B153" s="42"/>
      <c r="C153" s="207" t="s">
        <v>470</v>
      </c>
      <c r="D153" s="207" t="s">
        <v>363</v>
      </c>
      <c r="E153" s="208" t="s">
        <v>1614</v>
      </c>
      <c r="F153" s="209" t="s">
        <v>1615</v>
      </c>
      <c r="G153" s="210" t="s">
        <v>1227</v>
      </c>
      <c r="H153" s="284"/>
      <c r="I153" s="212"/>
      <c r="J153" s="213">
        <f>ROUND(I153*H153,2)</f>
        <v>0</v>
      </c>
      <c r="K153" s="209" t="s">
        <v>367</v>
      </c>
      <c r="L153" s="62"/>
      <c r="M153" s="214" t="s">
        <v>21</v>
      </c>
      <c r="N153" s="215" t="s">
        <v>41</v>
      </c>
      <c r="O153" s="43"/>
      <c r="P153" s="216">
        <f>O153*H153</f>
        <v>0</v>
      </c>
      <c r="Q153" s="216">
        <v>0</v>
      </c>
      <c r="R153" s="216">
        <f>Q153*H153</f>
        <v>0</v>
      </c>
      <c r="S153" s="216">
        <v>0</v>
      </c>
      <c r="T153" s="217">
        <f>S153*H153</f>
        <v>0</v>
      </c>
      <c r="AR153" s="25" t="s">
        <v>464</v>
      </c>
      <c r="AT153" s="25" t="s">
        <v>363</v>
      </c>
      <c r="AU153" s="25" t="s">
        <v>79</v>
      </c>
      <c r="AY153" s="25" t="s">
        <v>361</v>
      </c>
      <c r="BE153" s="218">
        <f>IF(N153="základní",J153,0)</f>
        <v>0</v>
      </c>
      <c r="BF153" s="218">
        <f>IF(N153="snížená",J153,0)</f>
        <v>0</v>
      </c>
      <c r="BG153" s="218">
        <f>IF(N153="zákl. přenesená",J153,0)</f>
        <v>0</v>
      </c>
      <c r="BH153" s="218">
        <f>IF(N153="sníž. přenesená",J153,0)</f>
        <v>0</v>
      </c>
      <c r="BI153" s="218">
        <f>IF(N153="nulová",J153,0)</f>
        <v>0</v>
      </c>
      <c r="BJ153" s="25" t="s">
        <v>77</v>
      </c>
      <c r="BK153" s="218">
        <f>ROUND(I153*H153,2)</f>
        <v>0</v>
      </c>
      <c r="BL153" s="25" t="s">
        <v>464</v>
      </c>
      <c r="BM153" s="25" t="s">
        <v>4445</v>
      </c>
    </row>
    <row r="154" spans="2:65" s="1" customFormat="1" ht="27">
      <c r="B154" s="42"/>
      <c r="C154" s="64"/>
      <c r="D154" s="219" t="s">
        <v>369</v>
      </c>
      <c r="E154" s="64"/>
      <c r="F154" s="220" t="s">
        <v>1617</v>
      </c>
      <c r="G154" s="64"/>
      <c r="H154" s="64"/>
      <c r="I154" s="175"/>
      <c r="J154" s="64"/>
      <c r="K154" s="64"/>
      <c r="L154" s="62"/>
      <c r="M154" s="221"/>
      <c r="N154" s="43"/>
      <c r="O154" s="43"/>
      <c r="P154" s="43"/>
      <c r="Q154" s="43"/>
      <c r="R154" s="43"/>
      <c r="S154" s="43"/>
      <c r="T154" s="79"/>
      <c r="AT154" s="25" t="s">
        <v>369</v>
      </c>
      <c r="AU154" s="25" t="s">
        <v>79</v>
      </c>
    </row>
    <row r="155" spans="2:65" s="11" customFormat="1" ht="29.85" customHeight="1">
      <c r="B155" s="190"/>
      <c r="C155" s="191"/>
      <c r="D155" s="204" t="s">
        <v>69</v>
      </c>
      <c r="E155" s="205" t="s">
        <v>1659</v>
      </c>
      <c r="F155" s="205" t="s">
        <v>1660</v>
      </c>
      <c r="G155" s="191"/>
      <c r="H155" s="191"/>
      <c r="I155" s="194"/>
      <c r="J155" s="206">
        <f>BK155</f>
        <v>0</v>
      </c>
      <c r="K155" s="191"/>
      <c r="L155" s="196"/>
      <c r="M155" s="197"/>
      <c r="N155" s="198"/>
      <c r="O155" s="198"/>
      <c r="P155" s="199">
        <f>SUM(P156:P199)</f>
        <v>0</v>
      </c>
      <c r="Q155" s="198"/>
      <c r="R155" s="199">
        <f>SUM(R156:R199)</f>
        <v>0.10445</v>
      </c>
      <c r="S155" s="198"/>
      <c r="T155" s="200">
        <f>SUM(T156:T199)</f>
        <v>8.9409999999999989E-2</v>
      </c>
      <c r="AR155" s="201" t="s">
        <v>79</v>
      </c>
      <c r="AT155" s="202" t="s">
        <v>69</v>
      </c>
      <c r="AU155" s="202" t="s">
        <v>77</v>
      </c>
      <c r="AY155" s="201" t="s">
        <v>361</v>
      </c>
      <c r="BK155" s="203">
        <f>SUM(BK156:BK199)</f>
        <v>0</v>
      </c>
    </row>
    <row r="156" spans="2:65" s="1" customFormat="1" ht="22.5" customHeight="1">
      <c r="B156" s="42"/>
      <c r="C156" s="207" t="s">
        <v>477</v>
      </c>
      <c r="D156" s="207" t="s">
        <v>363</v>
      </c>
      <c r="E156" s="208" t="s">
        <v>4446</v>
      </c>
      <c r="F156" s="209" t="s">
        <v>4447</v>
      </c>
      <c r="G156" s="210" t="s">
        <v>685</v>
      </c>
      <c r="H156" s="211">
        <v>21</v>
      </c>
      <c r="I156" s="212"/>
      <c r="J156" s="213">
        <f>ROUND(I156*H156,2)</f>
        <v>0</v>
      </c>
      <c r="K156" s="209" t="s">
        <v>367</v>
      </c>
      <c r="L156" s="62"/>
      <c r="M156" s="214" t="s">
        <v>21</v>
      </c>
      <c r="N156" s="215" t="s">
        <v>41</v>
      </c>
      <c r="O156" s="43"/>
      <c r="P156" s="216">
        <f>O156*H156</f>
        <v>0</v>
      </c>
      <c r="Q156" s="216">
        <v>0</v>
      </c>
      <c r="R156" s="216">
        <f>Q156*H156</f>
        <v>0</v>
      </c>
      <c r="S156" s="216">
        <v>1.7700000000000001E-3</v>
      </c>
      <c r="T156" s="217">
        <f>S156*H156</f>
        <v>3.7170000000000002E-2</v>
      </c>
      <c r="AR156" s="25" t="s">
        <v>464</v>
      </c>
      <c r="AT156" s="25" t="s">
        <v>363</v>
      </c>
      <c r="AU156" s="25" t="s">
        <v>79</v>
      </c>
      <c r="AY156" s="25" t="s">
        <v>361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25" t="s">
        <v>77</v>
      </c>
      <c r="BK156" s="218">
        <f>ROUND(I156*H156,2)</f>
        <v>0</v>
      </c>
      <c r="BL156" s="25" t="s">
        <v>464</v>
      </c>
      <c r="BM156" s="25" t="s">
        <v>4448</v>
      </c>
    </row>
    <row r="157" spans="2:65" s="1" customFormat="1" ht="13.5">
      <c r="B157" s="42"/>
      <c r="C157" s="64"/>
      <c r="D157" s="235" t="s">
        <v>369</v>
      </c>
      <c r="E157" s="64"/>
      <c r="F157" s="285" t="s">
        <v>4449</v>
      </c>
      <c r="G157" s="64"/>
      <c r="H157" s="64"/>
      <c r="I157" s="175"/>
      <c r="J157" s="64"/>
      <c r="K157" s="64"/>
      <c r="L157" s="62"/>
      <c r="M157" s="221"/>
      <c r="N157" s="43"/>
      <c r="O157" s="43"/>
      <c r="P157" s="43"/>
      <c r="Q157" s="43"/>
      <c r="R157" s="43"/>
      <c r="S157" s="43"/>
      <c r="T157" s="79"/>
      <c r="AT157" s="25" t="s">
        <v>369</v>
      </c>
      <c r="AU157" s="25" t="s">
        <v>79</v>
      </c>
    </row>
    <row r="158" spans="2:65" s="1" customFormat="1" ht="22.5" customHeight="1">
      <c r="B158" s="42"/>
      <c r="C158" s="207" t="s">
        <v>485</v>
      </c>
      <c r="D158" s="207" t="s">
        <v>363</v>
      </c>
      <c r="E158" s="208" t="s">
        <v>4450</v>
      </c>
      <c r="F158" s="209" t="s">
        <v>4451</v>
      </c>
      <c r="G158" s="210" t="s">
        <v>685</v>
      </c>
      <c r="H158" s="211">
        <v>11</v>
      </c>
      <c r="I158" s="212"/>
      <c r="J158" s="213">
        <f>ROUND(I158*H158,2)</f>
        <v>0</v>
      </c>
      <c r="K158" s="209" t="s">
        <v>367</v>
      </c>
      <c r="L158" s="62"/>
      <c r="M158" s="214" t="s">
        <v>21</v>
      </c>
      <c r="N158" s="215" t="s">
        <v>41</v>
      </c>
      <c r="O158" s="43"/>
      <c r="P158" s="216">
        <f>O158*H158</f>
        <v>0</v>
      </c>
      <c r="Q158" s="216">
        <v>0</v>
      </c>
      <c r="R158" s="216">
        <f>Q158*H158</f>
        <v>0</v>
      </c>
      <c r="S158" s="216">
        <v>2.5999999999999999E-3</v>
      </c>
      <c r="T158" s="217">
        <f>S158*H158</f>
        <v>2.86E-2</v>
      </c>
      <c r="AR158" s="25" t="s">
        <v>464</v>
      </c>
      <c r="AT158" s="25" t="s">
        <v>363</v>
      </c>
      <c r="AU158" s="25" t="s">
        <v>79</v>
      </c>
      <c r="AY158" s="25" t="s">
        <v>361</v>
      </c>
      <c r="BE158" s="218">
        <f>IF(N158="základní",J158,0)</f>
        <v>0</v>
      </c>
      <c r="BF158" s="218">
        <f>IF(N158="snížená",J158,0)</f>
        <v>0</v>
      </c>
      <c r="BG158" s="218">
        <f>IF(N158="zákl. přenesená",J158,0)</f>
        <v>0</v>
      </c>
      <c r="BH158" s="218">
        <f>IF(N158="sníž. přenesená",J158,0)</f>
        <v>0</v>
      </c>
      <c r="BI158" s="218">
        <f>IF(N158="nulová",J158,0)</f>
        <v>0</v>
      </c>
      <c r="BJ158" s="25" t="s">
        <v>77</v>
      </c>
      <c r="BK158" s="218">
        <f>ROUND(I158*H158,2)</f>
        <v>0</v>
      </c>
      <c r="BL158" s="25" t="s">
        <v>464</v>
      </c>
      <c r="BM158" s="25" t="s">
        <v>4452</v>
      </c>
    </row>
    <row r="159" spans="2:65" s="1" customFormat="1" ht="13.5">
      <c r="B159" s="42"/>
      <c r="C159" s="64"/>
      <c r="D159" s="235" t="s">
        <v>369</v>
      </c>
      <c r="E159" s="64"/>
      <c r="F159" s="285" t="s">
        <v>4453</v>
      </c>
      <c r="G159" s="64"/>
      <c r="H159" s="64"/>
      <c r="I159" s="175"/>
      <c r="J159" s="64"/>
      <c r="K159" s="64"/>
      <c r="L159" s="62"/>
      <c r="M159" s="221"/>
      <c r="N159" s="43"/>
      <c r="O159" s="43"/>
      <c r="P159" s="43"/>
      <c r="Q159" s="43"/>
      <c r="R159" s="43"/>
      <c r="S159" s="43"/>
      <c r="T159" s="79"/>
      <c r="AT159" s="25" t="s">
        <v>369</v>
      </c>
      <c r="AU159" s="25" t="s">
        <v>79</v>
      </c>
    </row>
    <row r="160" spans="2:65" s="1" customFormat="1" ht="22.5" customHeight="1">
      <c r="B160" s="42"/>
      <c r="C160" s="207" t="s">
        <v>491</v>
      </c>
      <c r="D160" s="207" t="s">
        <v>363</v>
      </c>
      <c r="E160" s="208" t="s">
        <v>4454</v>
      </c>
      <c r="F160" s="209" t="s">
        <v>4455</v>
      </c>
      <c r="G160" s="210" t="s">
        <v>685</v>
      </c>
      <c r="H160" s="211">
        <v>6</v>
      </c>
      <c r="I160" s="212"/>
      <c r="J160" s="213">
        <f>ROUND(I160*H160,2)</f>
        <v>0</v>
      </c>
      <c r="K160" s="209" t="s">
        <v>367</v>
      </c>
      <c r="L160" s="62"/>
      <c r="M160" s="214" t="s">
        <v>21</v>
      </c>
      <c r="N160" s="215" t="s">
        <v>41</v>
      </c>
      <c r="O160" s="43"/>
      <c r="P160" s="216">
        <f>O160*H160</f>
        <v>0</v>
      </c>
      <c r="Q160" s="216">
        <v>0</v>
      </c>
      <c r="R160" s="216">
        <f>Q160*H160</f>
        <v>0</v>
      </c>
      <c r="S160" s="216">
        <v>3.9399999999999999E-3</v>
      </c>
      <c r="T160" s="217">
        <f>S160*H160</f>
        <v>2.3640000000000001E-2</v>
      </c>
      <c r="AR160" s="25" t="s">
        <v>464</v>
      </c>
      <c r="AT160" s="25" t="s">
        <v>363</v>
      </c>
      <c r="AU160" s="25" t="s">
        <v>79</v>
      </c>
      <c r="AY160" s="25" t="s">
        <v>361</v>
      </c>
      <c r="BE160" s="218">
        <f>IF(N160="základní",J160,0)</f>
        <v>0</v>
      </c>
      <c r="BF160" s="218">
        <f>IF(N160="snížená",J160,0)</f>
        <v>0</v>
      </c>
      <c r="BG160" s="218">
        <f>IF(N160="zákl. přenesená",J160,0)</f>
        <v>0</v>
      </c>
      <c r="BH160" s="218">
        <f>IF(N160="sníž. přenesená",J160,0)</f>
        <v>0</v>
      </c>
      <c r="BI160" s="218">
        <f>IF(N160="nulová",J160,0)</f>
        <v>0</v>
      </c>
      <c r="BJ160" s="25" t="s">
        <v>77</v>
      </c>
      <c r="BK160" s="218">
        <f>ROUND(I160*H160,2)</f>
        <v>0</v>
      </c>
      <c r="BL160" s="25" t="s">
        <v>464</v>
      </c>
      <c r="BM160" s="25" t="s">
        <v>4456</v>
      </c>
    </row>
    <row r="161" spans="2:65" s="1" customFormat="1" ht="13.5">
      <c r="B161" s="42"/>
      <c r="C161" s="64"/>
      <c r="D161" s="235" t="s">
        <v>369</v>
      </c>
      <c r="E161" s="64"/>
      <c r="F161" s="285" t="s">
        <v>4457</v>
      </c>
      <c r="G161" s="64"/>
      <c r="H161" s="64"/>
      <c r="I161" s="175"/>
      <c r="J161" s="64"/>
      <c r="K161" s="64"/>
      <c r="L161" s="62"/>
      <c r="M161" s="221"/>
      <c r="N161" s="43"/>
      <c r="O161" s="43"/>
      <c r="P161" s="43"/>
      <c r="Q161" s="43"/>
      <c r="R161" s="43"/>
      <c r="S161" s="43"/>
      <c r="T161" s="79"/>
      <c r="AT161" s="25" t="s">
        <v>369</v>
      </c>
      <c r="AU161" s="25" t="s">
        <v>79</v>
      </c>
    </row>
    <row r="162" spans="2:65" s="1" customFormat="1" ht="31.5" customHeight="1">
      <c r="B162" s="42"/>
      <c r="C162" s="207" t="s">
        <v>9</v>
      </c>
      <c r="D162" s="207" t="s">
        <v>363</v>
      </c>
      <c r="E162" s="208" t="s">
        <v>1662</v>
      </c>
      <c r="F162" s="209" t="s">
        <v>1663</v>
      </c>
      <c r="G162" s="210" t="s">
        <v>459</v>
      </c>
      <c r="H162" s="211">
        <v>38.631999999999998</v>
      </c>
      <c r="I162" s="212"/>
      <c r="J162" s="213">
        <f>ROUND(I162*H162,2)</f>
        <v>0</v>
      </c>
      <c r="K162" s="209" t="s">
        <v>21</v>
      </c>
      <c r="L162" s="62"/>
      <c r="M162" s="214" t="s">
        <v>21</v>
      </c>
      <c r="N162" s="215" t="s">
        <v>41</v>
      </c>
      <c r="O162" s="43"/>
      <c r="P162" s="216">
        <f>O162*H162</f>
        <v>0</v>
      </c>
      <c r="Q162" s="216">
        <v>0</v>
      </c>
      <c r="R162" s="216">
        <f>Q162*H162</f>
        <v>0</v>
      </c>
      <c r="S162" s="216">
        <v>0</v>
      </c>
      <c r="T162" s="217">
        <f>S162*H162</f>
        <v>0</v>
      </c>
      <c r="AR162" s="25" t="s">
        <v>464</v>
      </c>
      <c r="AT162" s="25" t="s">
        <v>363</v>
      </c>
      <c r="AU162" s="25" t="s">
        <v>79</v>
      </c>
      <c r="AY162" s="25" t="s">
        <v>361</v>
      </c>
      <c r="BE162" s="218">
        <f>IF(N162="základní",J162,0)</f>
        <v>0</v>
      </c>
      <c r="BF162" s="218">
        <f>IF(N162="snížená",J162,0)</f>
        <v>0</v>
      </c>
      <c r="BG162" s="218">
        <f>IF(N162="zákl. přenesená",J162,0)</f>
        <v>0</v>
      </c>
      <c r="BH162" s="218">
        <f>IF(N162="sníž. přenesená",J162,0)</f>
        <v>0</v>
      </c>
      <c r="BI162" s="218">
        <f>IF(N162="nulová",J162,0)</f>
        <v>0</v>
      </c>
      <c r="BJ162" s="25" t="s">
        <v>77</v>
      </c>
      <c r="BK162" s="218">
        <f>ROUND(I162*H162,2)</f>
        <v>0</v>
      </c>
      <c r="BL162" s="25" t="s">
        <v>464</v>
      </c>
      <c r="BM162" s="25" t="s">
        <v>4458</v>
      </c>
    </row>
    <row r="163" spans="2:65" s="1" customFormat="1" ht="40.5">
      <c r="B163" s="42"/>
      <c r="C163" s="64"/>
      <c r="D163" s="219" t="s">
        <v>369</v>
      </c>
      <c r="E163" s="64"/>
      <c r="F163" s="220" t="s">
        <v>1665</v>
      </c>
      <c r="G163" s="64"/>
      <c r="H163" s="64"/>
      <c r="I163" s="175"/>
      <c r="J163" s="64"/>
      <c r="K163" s="64"/>
      <c r="L163" s="62"/>
      <c r="M163" s="221"/>
      <c r="N163" s="43"/>
      <c r="O163" s="43"/>
      <c r="P163" s="43"/>
      <c r="Q163" s="43"/>
      <c r="R163" s="43"/>
      <c r="S163" s="43"/>
      <c r="T163" s="79"/>
      <c r="AT163" s="25" t="s">
        <v>369</v>
      </c>
      <c r="AU163" s="25" t="s">
        <v>79</v>
      </c>
    </row>
    <row r="164" spans="2:65" s="12" customFormat="1" ht="13.5">
      <c r="B164" s="222"/>
      <c r="C164" s="223"/>
      <c r="D164" s="219" t="s">
        <v>371</v>
      </c>
      <c r="E164" s="224" t="s">
        <v>21</v>
      </c>
      <c r="F164" s="225" t="s">
        <v>4459</v>
      </c>
      <c r="G164" s="223"/>
      <c r="H164" s="226" t="s">
        <v>21</v>
      </c>
      <c r="I164" s="227"/>
      <c r="J164" s="223"/>
      <c r="K164" s="223"/>
      <c r="L164" s="228"/>
      <c r="M164" s="229"/>
      <c r="N164" s="230"/>
      <c r="O164" s="230"/>
      <c r="P164" s="230"/>
      <c r="Q164" s="230"/>
      <c r="R164" s="230"/>
      <c r="S164" s="230"/>
      <c r="T164" s="231"/>
      <c r="AT164" s="232" t="s">
        <v>371</v>
      </c>
      <c r="AU164" s="232" t="s">
        <v>79</v>
      </c>
      <c r="AV164" s="12" t="s">
        <v>77</v>
      </c>
      <c r="AW164" s="12" t="s">
        <v>33</v>
      </c>
      <c r="AX164" s="12" t="s">
        <v>70</v>
      </c>
      <c r="AY164" s="232" t="s">
        <v>361</v>
      </c>
    </row>
    <row r="165" spans="2:65" s="13" customFormat="1" ht="13.5">
      <c r="B165" s="233"/>
      <c r="C165" s="234"/>
      <c r="D165" s="219" t="s">
        <v>371</v>
      </c>
      <c r="E165" s="245" t="s">
        <v>4019</v>
      </c>
      <c r="F165" s="246" t="s">
        <v>4460</v>
      </c>
      <c r="G165" s="234"/>
      <c r="H165" s="247">
        <v>38.631999999999998</v>
      </c>
      <c r="I165" s="239"/>
      <c r="J165" s="234"/>
      <c r="K165" s="234"/>
      <c r="L165" s="240"/>
      <c r="M165" s="241"/>
      <c r="N165" s="242"/>
      <c r="O165" s="242"/>
      <c r="P165" s="242"/>
      <c r="Q165" s="242"/>
      <c r="R165" s="242"/>
      <c r="S165" s="242"/>
      <c r="T165" s="243"/>
      <c r="AT165" s="244" t="s">
        <v>371</v>
      </c>
      <c r="AU165" s="244" t="s">
        <v>79</v>
      </c>
      <c r="AV165" s="13" t="s">
        <v>79</v>
      </c>
      <c r="AW165" s="13" t="s">
        <v>33</v>
      </c>
      <c r="AX165" s="13" t="s">
        <v>70</v>
      </c>
      <c r="AY165" s="244" t="s">
        <v>361</v>
      </c>
    </row>
    <row r="166" spans="2:65" s="14" customFormat="1" ht="13.5">
      <c r="B166" s="248"/>
      <c r="C166" s="249"/>
      <c r="D166" s="235" t="s">
        <v>371</v>
      </c>
      <c r="E166" s="250" t="s">
        <v>21</v>
      </c>
      <c r="F166" s="251" t="s">
        <v>392</v>
      </c>
      <c r="G166" s="249"/>
      <c r="H166" s="252">
        <v>38.631999999999998</v>
      </c>
      <c r="I166" s="253"/>
      <c r="J166" s="249"/>
      <c r="K166" s="249"/>
      <c r="L166" s="254"/>
      <c r="M166" s="255"/>
      <c r="N166" s="256"/>
      <c r="O166" s="256"/>
      <c r="P166" s="256"/>
      <c r="Q166" s="256"/>
      <c r="R166" s="256"/>
      <c r="S166" s="256"/>
      <c r="T166" s="257"/>
      <c r="AT166" s="258" t="s">
        <v>371</v>
      </c>
      <c r="AU166" s="258" t="s">
        <v>79</v>
      </c>
      <c r="AV166" s="14" t="s">
        <v>147</v>
      </c>
      <c r="AW166" s="14" t="s">
        <v>33</v>
      </c>
      <c r="AX166" s="14" t="s">
        <v>77</v>
      </c>
      <c r="AY166" s="258" t="s">
        <v>361</v>
      </c>
    </row>
    <row r="167" spans="2:65" s="1" customFormat="1" ht="22.5" customHeight="1">
      <c r="B167" s="42"/>
      <c r="C167" s="207" t="s">
        <v>501</v>
      </c>
      <c r="D167" s="207" t="s">
        <v>363</v>
      </c>
      <c r="E167" s="208" t="s">
        <v>1668</v>
      </c>
      <c r="F167" s="209" t="s">
        <v>1669</v>
      </c>
      <c r="G167" s="210" t="s">
        <v>459</v>
      </c>
      <c r="H167" s="211">
        <v>38.631999999999998</v>
      </c>
      <c r="I167" s="212"/>
      <c r="J167" s="213">
        <f>ROUND(I167*H167,2)</f>
        <v>0</v>
      </c>
      <c r="K167" s="209" t="s">
        <v>21</v>
      </c>
      <c r="L167" s="62"/>
      <c r="M167" s="214" t="s">
        <v>21</v>
      </c>
      <c r="N167" s="215" t="s">
        <v>41</v>
      </c>
      <c r="O167" s="43"/>
      <c r="P167" s="216">
        <f>O167*H167</f>
        <v>0</v>
      </c>
      <c r="Q167" s="216">
        <v>0</v>
      </c>
      <c r="R167" s="216">
        <f>Q167*H167</f>
        <v>0</v>
      </c>
      <c r="S167" s="216">
        <v>0</v>
      </c>
      <c r="T167" s="217">
        <f>S167*H167</f>
        <v>0</v>
      </c>
      <c r="AR167" s="25" t="s">
        <v>464</v>
      </c>
      <c r="AT167" s="25" t="s">
        <v>363</v>
      </c>
      <c r="AU167" s="25" t="s">
        <v>79</v>
      </c>
      <c r="AY167" s="25" t="s">
        <v>361</v>
      </c>
      <c r="BE167" s="218">
        <f>IF(N167="základní",J167,0)</f>
        <v>0</v>
      </c>
      <c r="BF167" s="218">
        <f>IF(N167="snížená",J167,0)</f>
        <v>0</v>
      </c>
      <c r="BG167" s="218">
        <f>IF(N167="zákl. přenesená",J167,0)</f>
        <v>0</v>
      </c>
      <c r="BH167" s="218">
        <f>IF(N167="sníž. přenesená",J167,0)</f>
        <v>0</v>
      </c>
      <c r="BI167" s="218">
        <f>IF(N167="nulová",J167,0)</f>
        <v>0</v>
      </c>
      <c r="BJ167" s="25" t="s">
        <v>77</v>
      </c>
      <c r="BK167" s="218">
        <f>ROUND(I167*H167,2)</f>
        <v>0</v>
      </c>
      <c r="BL167" s="25" t="s">
        <v>464</v>
      </c>
      <c r="BM167" s="25" t="s">
        <v>4461</v>
      </c>
    </row>
    <row r="168" spans="2:65" s="1" customFormat="1" ht="13.5">
      <c r="B168" s="42"/>
      <c r="C168" s="64"/>
      <c r="D168" s="219" t="s">
        <v>369</v>
      </c>
      <c r="E168" s="64"/>
      <c r="F168" s="220" t="s">
        <v>1669</v>
      </c>
      <c r="G168" s="64"/>
      <c r="H168" s="64"/>
      <c r="I168" s="175"/>
      <c r="J168" s="64"/>
      <c r="K168" s="64"/>
      <c r="L168" s="62"/>
      <c r="M168" s="221"/>
      <c r="N168" s="43"/>
      <c r="O168" s="43"/>
      <c r="P168" s="43"/>
      <c r="Q168" s="43"/>
      <c r="R168" s="43"/>
      <c r="S168" s="43"/>
      <c r="T168" s="79"/>
      <c r="AT168" s="25" t="s">
        <v>369</v>
      </c>
      <c r="AU168" s="25" t="s">
        <v>79</v>
      </c>
    </row>
    <row r="169" spans="2:65" s="13" customFormat="1" ht="13.5">
      <c r="B169" s="233"/>
      <c r="C169" s="234"/>
      <c r="D169" s="235" t="s">
        <v>371</v>
      </c>
      <c r="E169" s="236" t="s">
        <v>21</v>
      </c>
      <c r="F169" s="237" t="s">
        <v>4019</v>
      </c>
      <c r="G169" s="234"/>
      <c r="H169" s="238">
        <v>38.631999999999998</v>
      </c>
      <c r="I169" s="239"/>
      <c r="J169" s="234"/>
      <c r="K169" s="234"/>
      <c r="L169" s="240"/>
      <c r="M169" s="241"/>
      <c r="N169" s="242"/>
      <c r="O169" s="242"/>
      <c r="P169" s="242"/>
      <c r="Q169" s="242"/>
      <c r="R169" s="242"/>
      <c r="S169" s="242"/>
      <c r="T169" s="243"/>
      <c r="AT169" s="244" t="s">
        <v>371</v>
      </c>
      <c r="AU169" s="244" t="s">
        <v>79</v>
      </c>
      <c r="AV169" s="13" t="s">
        <v>79</v>
      </c>
      <c r="AW169" s="13" t="s">
        <v>33</v>
      </c>
      <c r="AX169" s="13" t="s">
        <v>77</v>
      </c>
      <c r="AY169" s="244" t="s">
        <v>361</v>
      </c>
    </row>
    <row r="170" spans="2:65" s="1" customFormat="1" ht="22.5" customHeight="1">
      <c r="B170" s="42"/>
      <c r="C170" s="207" t="s">
        <v>507</v>
      </c>
      <c r="D170" s="207" t="s">
        <v>363</v>
      </c>
      <c r="E170" s="208" t="s">
        <v>1675</v>
      </c>
      <c r="F170" s="209" t="s">
        <v>1676</v>
      </c>
      <c r="G170" s="210" t="s">
        <v>685</v>
      </c>
      <c r="H170" s="211">
        <v>21</v>
      </c>
      <c r="I170" s="212"/>
      <c r="J170" s="213">
        <f>ROUND(I170*H170,2)</f>
        <v>0</v>
      </c>
      <c r="K170" s="209" t="s">
        <v>367</v>
      </c>
      <c r="L170" s="62"/>
      <c r="M170" s="214" t="s">
        <v>21</v>
      </c>
      <c r="N170" s="215" t="s">
        <v>41</v>
      </c>
      <c r="O170" s="43"/>
      <c r="P170" s="216">
        <f>O170*H170</f>
        <v>0</v>
      </c>
      <c r="Q170" s="216">
        <v>2.96E-3</v>
      </c>
      <c r="R170" s="216">
        <f>Q170*H170</f>
        <v>6.216E-2</v>
      </c>
      <c r="S170" s="216">
        <v>0</v>
      </c>
      <c r="T170" s="217">
        <f>S170*H170</f>
        <v>0</v>
      </c>
      <c r="AR170" s="25" t="s">
        <v>464</v>
      </c>
      <c r="AT170" s="25" t="s">
        <v>363</v>
      </c>
      <c r="AU170" s="25" t="s">
        <v>79</v>
      </c>
      <c r="AY170" s="25" t="s">
        <v>361</v>
      </c>
      <c r="BE170" s="218">
        <f>IF(N170="základní",J170,0)</f>
        <v>0</v>
      </c>
      <c r="BF170" s="218">
        <f>IF(N170="snížená",J170,0)</f>
        <v>0</v>
      </c>
      <c r="BG170" s="218">
        <f>IF(N170="zákl. přenesená",J170,0)</f>
        <v>0</v>
      </c>
      <c r="BH170" s="218">
        <f>IF(N170="sníž. přenesená",J170,0)</f>
        <v>0</v>
      </c>
      <c r="BI170" s="218">
        <f>IF(N170="nulová",J170,0)</f>
        <v>0</v>
      </c>
      <c r="BJ170" s="25" t="s">
        <v>77</v>
      </c>
      <c r="BK170" s="218">
        <f>ROUND(I170*H170,2)</f>
        <v>0</v>
      </c>
      <c r="BL170" s="25" t="s">
        <v>464</v>
      </c>
      <c r="BM170" s="25" t="s">
        <v>4462</v>
      </c>
    </row>
    <row r="171" spans="2:65" s="1" customFormat="1" ht="27">
      <c r="B171" s="42"/>
      <c r="C171" s="64"/>
      <c r="D171" s="219" t="s">
        <v>369</v>
      </c>
      <c r="E171" s="64"/>
      <c r="F171" s="220" t="s">
        <v>1678</v>
      </c>
      <c r="G171" s="64"/>
      <c r="H171" s="64"/>
      <c r="I171" s="175"/>
      <c r="J171" s="64"/>
      <c r="K171" s="64"/>
      <c r="L171" s="62"/>
      <c r="M171" s="221"/>
      <c r="N171" s="43"/>
      <c r="O171" s="43"/>
      <c r="P171" s="43"/>
      <c r="Q171" s="43"/>
      <c r="R171" s="43"/>
      <c r="S171" s="43"/>
      <c r="T171" s="79"/>
      <c r="AT171" s="25" t="s">
        <v>369</v>
      </c>
      <c r="AU171" s="25" t="s">
        <v>79</v>
      </c>
    </row>
    <row r="172" spans="2:65" s="12" customFormat="1" ht="13.5">
      <c r="B172" s="222"/>
      <c r="C172" s="223"/>
      <c r="D172" s="219" t="s">
        <v>371</v>
      </c>
      <c r="E172" s="224" t="s">
        <v>21</v>
      </c>
      <c r="F172" s="225" t="s">
        <v>4463</v>
      </c>
      <c r="G172" s="223"/>
      <c r="H172" s="226" t="s">
        <v>21</v>
      </c>
      <c r="I172" s="227"/>
      <c r="J172" s="223"/>
      <c r="K172" s="223"/>
      <c r="L172" s="228"/>
      <c r="M172" s="229"/>
      <c r="N172" s="230"/>
      <c r="O172" s="230"/>
      <c r="P172" s="230"/>
      <c r="Q172" s="230"/>
      <c r="R172" s="230"/>
      <c r="S172" s="230"/>
      <c r="T172" s="231"/>
      <c r="AT172" s="232" t="s">
        <v>371</v>
      </c>
      <c r="AU172" s="232" t="s">
        <v>79</v>
      </c>
      <c r="AV172" s="12" t="s">
        <v>77</v>
      </c>
      <c r="AW172" s="12" t="s">
        <v>33</v>
      </c>
      <c r="AX172" s="12" t="s">
        <v>70</v>
      </c>
      <c r="AY172" s="232" t="s">
        <v>361</v>
      </c>
    </row>
    <row r="173" spans="2:65" s="13" customFormat="1" ht="13.5">
      <c r="B173" s="233"/>
      <c r="C173" s="234"/>
      <c r="D173" s="235" t="s">
        <v>371</v>
      </c>
      <c r="E173" s="236" t="s">
        <v>21</v>
      </c>
      <c r="F173" s="237" t="s">
        <v>4464</v>
      </c>
      <c r="G173" s="234"/>
      <c r="H173" s="238">
        <v>21</v>
      </c>
      <c r="I173" s="239"/>
      <c r="J173" s="234"/>
      <c r="K173" s="234"/>
      <c r="L173" s="240"/>
      <c r="M173" s="241"/>
      <c r="N173" s="242"/>
      <c r="O173" s="242"/>
      <c r="P173" s="242"/>
      <c r="Q173" s="242"/>
      <c r="R173" s="242"/>
      <c r="S173" s="242"/>
      <c r="T173" s="243"/>
      <c r="AT173" s="244" t="s">
        <v>371</v>
      </c>
      <c r="AU173" s="244" t="s">
        <v>79</v>
      </c>
      <c r="AV173" s="13" t="s">
        <v>79</v>
      </c>
      <c r="AW173" s="13" t="s">
        <v>33</v>
      </c>
      <c r="AX173" s="13" t="s">
        <v>77</v>
      </c>
      <c r="AY173" s="244" t="s">
        <v>361</v>
      </c>
    </row>
    <row r="174" spans="2:65" s="1" customFormat="1" ht="22.5" customHeight="1">
      <c r="B174" s="42"/>
      <c r="C174" s="207" t="s">
        <v>512</v>
      </c>
      <c r="D174" s="207" t="s">
        <v>363</v>
      </c>
      <c r="E174" s="208" t="s">
        <v>1682</v>
      </c>
      <c r="F174" s="209" t="s">
        <v>1683</v>
      </c>
      <c r="G174" s="210" t="s">
        <v>685</v>
      </c>
      <c r="H174" s="211">
        <v>10.6</v>
      </c>
      <c r="I174" s="212"/>
      <c r="J174" s="213">
        <f>ROUND(I174*H174,2)</f>
        <v>0</v>
      </c>
      <c r="K174" s="209" t="s">
        <v>367</v>
      </c>
      <c r="L174" s="62"/>
      <c r="M174" s="214" t="s">
        <v>21</v>
      </c>
      <c r="N174" s="215" t="s">
        <v>41</v>
      </c>
      <c r="O174" s="43"/>
      <c r="P174" s="216">
        <f>O174*H174</f>
        <v>0</v>
      </c>
      <c r="Q174" s="216">
        <v>1.5E-3</v>
      </c>
      <c r="R174" s="216">
        <f>Q174*H174</f>
        <v>1.5900000000000001E-2</v>
      </c>
      <c r="S174" s="216">
        <v>0</v>
      </c>
      <c r="T174" s="217">
        <f>S174*H174</f>
        <v>0</v>
      </c>
      <c r="AR174" s="25" t="s">
        <v>464</v>
      </c>
      <c r="AT174" s="25" t="s">
        <v>363</v>
      </c>
      <c r="AU174" s="25" t="s">
        <v>79</v>
      </c>
      <c r="AY174" s="25" t="s">
        <v>361</v>
      </c>
      <c r="BE174" s="218">
        <f>IF(N174="základní",J174,0)</f>
        <v>0</v>
      </c>
      <c r="BF174" s="218">
        <f>IF(N174="snížená",J174,0)</f>
        <v>0</v>
      </c>
      <c r="BG174" s="218">
        <f>IF(N174="zákl. přenesená",J174,0)</f>
        <v>0</v>
      </c>
      <c r="BH174" s="218">
        <f>IF(N174="sníž. přenesená",J174,0)</f>
        <v>0</v>
      </c>
      <c r="BI174" s="218">
        <f>IF(N174="nulová",J174,0)</f>
        <v>0</v>
      </c>
      <c r="BJ174" s="25" t="s">
        <v>77</v>
      </c>
      <c r="BK174" s="218">
        <f>ROUND(I174*H174,2)</f>
        <v>0</v>
      </c>
      <c r="BL174" s="25" t="s">
        <v>464</v>
      </c>
      <c r="BM174" s="25" t="s">
        <v>4465</v>
      </c>
    </row>
    <row r="175" spans="2:65" s="1" customFormat="1" ht="13.5">
      <c r="B175" s="42"/>
      <c r="C175" s="64"/>
      <c r="D175" s="219" t="s">
        <v>369</v>
      </c>
      <c r="E175" s="64"/>
      <c r="F175" s="220" t="s">
        <v>1685</v>
      </c>
      <c r="G175" s="64"/>
      <c r="H175" s="64"/>
      <c r="I175" s="175"/>
      <c r="J175" s="64"/>
      <c r="K175" s="64"/>
      <c r="L175" s="62"/>
      <c r="M175" s="221"/>
      <c r="N175" s="43"/>
      <c r="O175" s="43"/>
      <c r="P175" s="43"/>
      <c r="Q175" s="43"/>
      <c r="R175" s="43"/>
      <c r="S175" s="43"/>
      <c r="T175" s="79"/>
      <c r="AT175" s="25" t="s">
        <v>369</v>
      </c>
      <c r="AU175" s="25" t="s">
        <v>79</v>
      </c>
    </row>
    <row r="176" spans="2:65" s="12" customFormat="1" ht="13.5">
      <c r="B176" s="222"/>
      <c r="C176" s="223"/>
      <c r="D176" s="219" t="s">
        <v>371</v>
      </c>
      <c r="E176" s="224" t="s">
        <v>21</v>
      </c>
      <c r="F176" s="225" t="s">
        <v>1679</v>
      </c>
      <c r="G176" s="223"/>
      <c r="H176" s="226" t="s">
        <v>21</v>
      </c>
      <c r="I176" s="227"/>
      <c r="J176" s="223"/>
      <c r="K176" s="223"/>
      <c r="L176" s="228"/>
      <c r="M176" s="229"/>
      <c r="N176" s="230"/>
      <c r="O176" s="230"/>
      <c r="P176" s="230"/>
      <c r="Q176" s="230"/>
      <c r="R176" s="230"/>
      <c r="S176" s="230"/>
      <c r="T176" s="231"/>
      <c r="AT176" s="232" t="s">
        <v>371</v>
      </c>
      <c r="AU176" s="232" t="s">
        <v>79</v>
      </c>
      <c r="AV176" s="12" t="s">
        <v>77</v>
      </c>
      <c r="AW176" s="12" t="s">
        <v>33</v>
      </c>
      <c r="AX176" s="12" t="s">
        <v>70</v>
      </c>
      <c r="AY176" s="232" t="s">
        <v>361</v>
      </c>
    </row>
    <row r="177" spans="2:65" s="13" customFormat="1" ht="13.5">
      <c r="B177" s="233"/>
      <c r="C177" s="234"/>
      <c r="D177" s="235" t="s">
        <v>371</v>
      </c>
      <c r="E177" s="236" t="s">
        <v>21</v>
      </c>
      <c r="F177" s="237" t="s">
        <v>4466</v>
      </c>
      <c r="G177" s="234"/>
      <c r="H177" s="238">
        <v>10.6</v>
      </c>
      <c r="I177" s="239"/>
      <c r="J177" s="234"/>
      <c r="K177" s="234"/>
      <c r="L177" s="240"/>
      <c r="M177" s="241"/>
      <c r="N177" s="242"/>
      <c r="O177" s="242"/>
      <c r="P177" s="242"/>
      <c r="Q177" s="242"/>
      <c r="R177" s="242"/>
      <c r="S177" s="242"/>
      <c r="T177" s="243"/>
      <c r="AT177" s="244" t="s">
        <v>371</v>
      </c>
      <c r="AU177" s="244" t="s">
        <v>79</v>
      </c>
      <c r="AV177" s="13" t="s">
        <v>79</v>
      </c>
      <c r="AW177" s="13" t="s">
        <v>33</v>
      </c>
      <c r="AX177" s="13" t="s">
        <v>77</v>
      </c>
      <c r="AY177" s="244" t="s">
        <v>361</v>
      </c>
    </row>
    <row r="178" spans="2:65" s="1" customFormat="1" ht="22.5" customHeight="1">
      <c r="B178" s="42"/>
      <c r="C178" s="207" t="s">
        <v>521</v>
      </c>
      <c r="D178" s="207" t="s">
        <v>363</v>
      </c>
      <c r="E178" s="208" t="s">
        <v>1701</v>
      </c>
      <c r="F178" s="209" t="s">
        <v>1702</v>
      </c>
      <c r="G178" s="210" t="s">
        <v>685</v>
      </c>
      <c r="H178" s="211">
        <v>11</v>
      </c>
      <c r="I178" s="212"/>
      <c r="J178" s="213">
        <f>ROUND(I178*H178,2)</f>
        <v>0</v>
      </c>
      <c r="K178" s="209" t="s">
        <v>367</v>
      </c>
      <c r="L178" s="62"/>
      <c r="M178" s="214" t="s">
        <v>21</v>
      </c>
      <c r="N178" s="215" t="s">
        <v>41</v>
      </c>
      <c r="O178" s="43"/>
      <c r="P178" s="216">
        <f>O178*H178</f>
        <v>0</v>
      </c>
      <c r="Q178" s="216">
        <v>1.3699999999999999E-3</v>
      </c>
      <c r="R178" s="216">
        <f>Q178*H178</f>
        <v>1.5069999999999998E-2</v>
      </c>
      <c r="S178" s="216">
        <v>0</v>
      </c>
      <c r="T178" s="217">
        <f>S178*H178</f>
        <v>0</v>
      </c>
      <c r="AR178" s="25" t="s">
        <v>464</v>
      </c>
      <c r="AT178" s="25" t="s">
        <v>363</v>
      </c>
      <c r="AU178" s="25" t="s">
        <v>79</v>
      </c>
      <c r="AY178" s="25" t="s">
        <v>361</v>
      </c>
      <c r="BE178" s="218">
        <f>IF(N178="základní",J178,0)</f>
        <v>0</v>
      </c>
      <c r="BF178" s="218">
        <f>IF(N178="snížená",J178,0)</f>
        <v>0</v>
      </c>
      <c r="BG178" s="218">
        <f>IF(N178="zákl. přenesená",J178,0)</f>
        <v>0</v>
      </c>
      <c r="BH178" s="218">
        <f>IF(N178="sníž. přenesená",J178,0)</f>
        <v>0</v>
      </c>
      <c r="BI178" s="218">
        <f>IF(N178="nulová",J178,0)</f>
        <v>0</v>
      </c>
      <c r="BJ178" s="25" t="s">
        <v>77</v>
      </c>
      <c r="BK178" s="218">
        <f>ROUND(I178*H178,2)</f>
        <v>0</v>
      </c>
      <c r="BL178" s="25" t="s">
        <v>464</v>
      </c>
      <c r="BM178" s="25" t="s">
        <v>4467</v>
      </c>
    </row>
    <row r="179" spans="2:65" s="1" customFormat="1" ht="27">
      <c r="B179" s="42"/>
      <c r="C179" s="64"/>
      <c r="D179" s="219" t="s">
        <v>369</v>
      </c>
      <c r="E179" s="64"/>
      <c r="F179" s="220" t="s">
        <v>1704</v>
      </c>
      <c r="G179" s="64"/>
      <c r="H179" s="64"/>
      <c r="I179" s="175"/>
      <c r="J179" s="64"/>
      <c r="K179" s="64"/>
      <c r="L179" s="62"/>
      <c r="M179" s="221"/>
      <c r="N179" s="43"/>
      <c r="O179" s="43"/>
      <c r="P179" s="43"/>
      <c r="Q179" s="43"/>
      <c r="R179" s="43"/>
      <c r="S179" s="43"/>
      <c r="T179" s="79"/>
      <c r="AT179" s="25" t="s">
        <v>369</v>
      </c>
      <c r="AU179" s="25" t="s">
        <v>79</v>
      </c>
    </row>
    <row r="180" spans="2:65" s="12" customFormat="1" ht="13.5">
      <c r="B180" s="222"/>
      <c r="C180" s="223"/>
      <c r="D180" s="219" t="s">
        <v>371</v>
      </c>
      <c r="E180" s="224" t="s">
        <v>21</v>
      </c>
      <c r="F180" s="225" t="s">
        <v>4463</v>
      </c>
      <c r="G180" s="223"/>
      <c r="H180" s="226" t="s">
        <v>21</v>
      </c>
      <c r="I180" s="227"/>
      <c r="J180" s="223"/>
      <c r="K180" s="223"/>
      <c r="L180" s="228"/>
      <c r="M180" s="229"/>
      <c r="N180" s="230"/>
      <c r="O180" s="230"/>
      <c r="P180" s="230"/>
      <c r="Q180" s="230"/>
      <c r="R180" s="230"/>
      <c r="S180" s="230"/>
      <c r="T180" s="231"/>
      <c r="AT180" s="232" t="s">
        <v>371</v>
      </c>
      <c r="AU180" s="232" t="s">
        <v>79</v>
      </c>
      <c r="AV180" s="12" t="s">
        <v>77</v>
      </c>
      <c r="AW180" s="12" t="s">
        <v>33</v>
      </c>
      <c r="AX180" s="12" t="s">
        <v>70</v>
      </c>
      <c r="AY180" s="232" t="s">
        <v>361</v>
      </c>
    </row>
    <row r="181" spans="2:65" s="13" customFormat="1" ht="13.5">
      <c r="B181" s="233"/>
      <c r="C181" s="234"/>
      <c r="D181" s="235" t="s">
        <v>371</v>
      </c>
      <c r="E181" s="236" t="s">
        <v>21</v>
      </c>
      <c r="F181" s="237" t="s">
        <v>4468</v>
      </c>
      <c r="G181" s="234"/>
      <c r="H181" s="238">
        <v>11</v>
      </c>
      <c r="I181" s="239"/>
      <c r="J181" s="234"/>
      <c r="K181" s="234"/>
      <c r="L181" s="240"/>
      <c r="M181" s="241"/>
      <c r="N181" s="242"/>
      <c r="O181" s="242"/>
      <c r="P181" s="242"/>
      <c r="Q181" s="242"/>
      <c r="R181" s="242"/>
      <c r="S181" s="242"/>
      <c r="T181" s="243"/>
      <c r="AT181" s="244" t="s">
        <v>371</v>
      </c>
      <c r="AU181" s="244" t="s">
        <v>79</v>
      </c>
      <c r="AV181" s="13" t="s">
        <v>79</v>
      </c>
      <c r="AW181" s="13" t="s">
        <v>33</v>
      </c>
      <c r="AX181" s="13" t="s">
        <v>77</v>
      </c>
      <c r="AY181" s="244" t="s">
        <v>361</v>
      </c>
    </row>
    <row r="182" spans="2:65" s="1" customFormat="1" ht="22.5" customHeight="1">
      <c r="B182" s="42"/>
      <c r="C182" s="207" t="s">
        <v>526</v>
      </c>
      <c r="D182" s="207" t="s">
        <v>363</v>
      </c>
      <c r="E182" s="208" t="s">
        <v>1713</v>
      </c>
      <c r="F182" s="209" t="s">
        <v>1714</v>
      </c>
      <c r="G182" s="210" t="s">
        <v>614</v>
      </c>
      <c r="H182" s="211">
        <v>2</v>
      </c>
      <c r="I182" s="212"/>
      <c r="J182" s="213">
        <f>ROUND(I182*H182,2)</f>
        <v>0</v>
      </c>
      <c r="K182" s="209" t="s">
        <v>367</v>
      </c>
      <c r="L182" s="62"/>
      <c r="M182" s="214" t="s">
        <v>21</v>
      </c>
      <c r="N182" s="215" t="s">
        <v>41</v>
      </c>
      <c r="O182" s="43"/>
      <c r="P182" s="216">
        <f>O182*H182</f>
        <v>0</v>
      </c>
      <c r="Q182" s="216">
        <v>2.0000000000000001E-4</v>
      </c>
      <c r="R182" s="216">
        <f>Q182*H182</f>
        <v>4.0000000000000002E-4</v>
      </c>
      <c r="S182" s="216">
        <v>0</v>
      </c>
      <c r="T182" s="217">
        <f>S182*H182</f>
        <v>0</v>
      </c>
      <c r="AR182" s="25" t="s">
        <v>464</v>
      </c>
      <c r="AT182" s="25" t="s">
        <v>363</v>
      </c>
      <c r="AU182" s="25" t="s">
        <v>79</v>
      </c>
      <c r="AY182" s="25" t="s">
        <v>361</v>
      </c>
      <c r="BE182" s="218">
        <f>IF(N182="základní",J182,0)</f>
        <v>0</v>
      </c>
      <c r="BF182" s="218">
        <f>IF(N182="snížená",J182,0)</f>
        <v>0</v>
      </c>
      <c r="BG182" s="218">
        <f>IF(N182="zákl. přenesená",J182,0)</f>
        <v>0</v>
      </c>
      <c r="BH182" s="218">
        <f>IF(N182="sníž. přenesená",J182,0)</f>
        <v>0</v>
      </c>
      <c r="BI182" s="218">
        <f>IF(N182="nulová",J182,0)</f>
        <v>0</v>
      </c>
      <c r="BJ182" s="25" t="s">
        <v>77</v>
      </c>
      <c r="BK182" s="218">
        <f>ROUND(I182*H182,2)</f>
        <v>0</v>
      </c>
      <c r="BL182" s="25" t="s">
        <v>464</v>
      </c>
      <c r="BM182" s="25" t="s">
        <v>4469</v>
      </c>
    </row>
    <row r="183" spans="2:65" s="1" customFormat="1" ht="27">
      <c r="B183" s="42"/>
      <c r="C183" s="64"/>
      <c r="D183" s="219" t="s">
        <v>369</v>
      </c>
      <c r="E183" s="64"/>
      <c r="F183" s="220" t="s">
        <v>1716</v>
      </c>
      <c r="G183" s="64"/>
      <c r="H183" s="64"/>
      <c r="I183" s="175"/>
      <c r="J183" s="64"/>
      <c r="K183" s="64"/>
      <c r="L183" s="62"/>
      <c r="M183" s="221"/>
      <c r="N183" s="43"/>
      <c r="O183" s="43"/>
      <c r="P183" s="43"/>
      <c r="Q183" s="43"/>
      <c r="R183" s="43"/>
      <c r="S183" s="43"/>
      <c r="T183" s="79"/>
      <c r="AT183" s="25" t="s">
        <v>369</v>
      </c>
      <c r="AU183" s="25" t="s">
        <v>79</v>
      </c>
    </row>
    <row r="184" spans="2:65" s="12" customFormat="1" ht="13.5">
      <c r="B184" s="222"/>
      <c r="C184" s="223"/>
      <c r="D184" s="219" t="s">
        <v>371</v>
      </c>
      <c r="E184" s="224" t="s">
        <v>21</v>
      </c>
      <c r="F184" s="225" t="s">
        <v>1679</v>
      </c>
      <c r="G184" s="223"/>
      <c r="H184" s="226" t="s">
        <v>21</v>
      </c>
      <c r="I184" s="227"/>
      <c r="J184" s="223"/>
      <c r="K184" s="223"/>
      <c r="L184" s="228"/>
      <c r="M184" s="229"/>
      <c r="N184" s="230"/>
      <c r="O184" s="230"/>
      <c r="P184" s="230"/>
      <c r="Q184" s="230"/>
      <c r="R184" s="230"/>
      <c r="S184" s="230"/>
      <c r="T184" s="231"/>
      <c r="AT184" s="232" t="s">
        <v>371</v>
      </c>
      <c r="AU184" s="232" t="s">
        <v>79</v>
      </c>
      <c r="AV184" s="12" t="s">
        <v>77</v>
      </c>
      <c r="AW184" s="12" t="s">
        <v>33</v>
      </c>
      <c r="AX184" s="12" t="s">
        <v>70</v>
      </c>
      <c r="AY184" s="232" t="s">
        <v>361</v>
      </c>
    </row>
    <row r="185" spans="2:65" s="13" customFormat="1" ht="13.5">
      <c r="B185" s="233"/>
      <c r="C185" s="234"/>
      <c r="D185" s="235" t="s">
        <v>371</v>
      </c>
      <c r="E185" s="236" t="s">
        <v>21</v>
      </c>
      <c r="F185" s="237" t="s">
        <v>4470</v>
      </c>
      <c r="G185" s="234"/>
      <c r="H185" s="238">
        <v>2</v>
      </c>
      <c r="I185" s="239"/>
      <c r="J185" s="234"/>
      <c r="K185" s="234"/>
      <c r="L185" s="240"/>
      <c r="M185" s="241"/>
      <c r="N185" s="242"/>
      <c r="O185" s="242"/>
      <c r="P185" s="242"/>
      <c r="Q185" s="242"/>
      <c r="R185" s="242"/>
      <c r="S185" s="242"/>
      <c r="T185" s="243"/>
      <c r="AT185" s="244" t="s">
        <v>371</v>
      </c>
      <c r="AU185" s="244" t="s">
        <v>79</v>
      </c>
      <c r="AV185" s="13" t="s">
        <v>79</v>
      </c>
      <c r="AW185" s="13" t="s">
        <v>33</v>
      </c>
      <c r="AX185" s="13" t="s">
        <v>77</v>
      </c>
      <c r="AY185" s="244" t="s">
        <v>361</v>
      </c>
    </row>
    <row r="186" spans="2:65" s="1" customFormat="1" ht="31.5" customHeight="1">
      <c r="B186" s="42"/>
      <c r="C186" s="207" t="s">
        <v>533</v>
      </c>
      <c r="D186" s="207" t="s">
        <v>363</v>
      </c>
      <c r="E186" s="208" t="s">
        <v>1731</v>
      </c>
      <c r="F186" s="209" t="s">
        <v>1732</v>
      </c>
      <c r="G186" s="210" t="s">
        <v>685</v>
      </c>
      <c r="H186" s="211">
        <v>6</v>
      </c>
      <c r="I186" s="212"/>
      <c r="J186" s="213">
        <f>ROUND(I186*H186,2)</f>
        <v>0</v>
      </c>
      <c r="K186" s="209" t="s">
        <v>367</v>
      </c>
      <c r="L186" s="62"/>
      <c r="M186" s="214" t="s">
        <v>21</v>
      </c>
      <c r="N186" s="215" t="s">
        <v>41</v>
      </c>
      <c r="O186" s="43"/>
      <c r="P186" s="216">
        <f>O186*H186</f>
        <v>0</v>
      </c>
      <c r="Q186" s="216">
        <v>1.82E-3</v>
      </c>
      <c r="R186" s="216">
        <f>Q186*H186</f>
        <v>1.0919999999999999E-2</v>
      </c>
      <c r="S186" s="216">
        <v>0</v>
      </c>
      <c r="T186" s="217">
        <f>S186*H186</f>
        <v>0</v>
      </c>
      <c r="AR186" s="25" t="s">
        <v>464</v>
      </c>
      <c r="AT186" s="25" t="s">
        <v>363</v>
      </c>
      <c r="AU186" s="25" t="s">
        <v>79</v>
      </c>
      <c r="AY186" s="25" t="s">
        <v>361</v>
      </c>
      <c r="BE186" s="218">
        <f>IF(N186="základní",J186,0)</f>
        <v>0</v>
      </c>
      <c r="BF186" s="218">
        <f>IF(N186="snížená",J186,0)</f>
        <v>0</v>
      </c>
      <c r="BG186" s="218">
        <f>IF(N186="zákl. přenesená",J186,0)</f>
        <v>0</v>
      </c>
      <c r="BH186" s="218">
        <f>IF(N186="sníž. přenesená",J186,0)</f>
        <v>0</v>
      </c>
      <c r="BI186" s="218">
        <f>IF(N186="nulová",J186,0)</f>
        <v>0</v>
      </c>
      <c r="BJ186" s="25" t="s">
        <v>77</v>
      </c>
      <c r="BK186" s="218">
        <f>ROUND(I186*H186,2)</f>
        <v>0</v>
      </c>
      <c r="BL186" s="25" t="s">
        <v>464</v>
      </c>
      <c r="BM186" s="25" t="s">
        <v>4471</v>
      </c>
    </row>
    <row r="187" spans="2:65" s="1" customFormat="1" ht="27">
      <c r="B187" s="42"/>
      <c r="C187" s="64"/>
      <c r="D187" s="219" t="s">
        <v>369</v>
      </c>
      <c r="E187" s="64"/>
      <c r="F187" s="220" t="s">
        <v>1734</v>
      </c>
      <c r="G187" s="64"/>
      <c r="H187" s="64"/>
      <c r="I187" s="175"/>
      <c r="J187" s="64"/>
      <c r="K187" s="64"/>
      <c r="L187" s="62"/>
      <c r="M187" s="221"/>
      <c r="N187" s="43"/>
      <c r="O187" s="43"/>
      <c r="P187" s="43"/>
      <c r="Q187" s="43"/>
      <c r="R187" s="43"/>
      <c r="S187" s="43"/>
      <c r="T187" s="79"/>
      <c r="AT187" s="25" t="s">
        <v>369</v>
      </c>
      <c r="AU187" s="25" t="s">
        <v>79</v>
      </c>
    </row>
    <row r="188" spans="2:65" s="12" customFormat="1" ht="13.5">
      <c r="B188" s="222"/>
      <c r="C188" s="223"/>
      <c r="D188" s="219" t="s">
        <v>371</v>
      </c>
      <c r="E188" s="224" t="s">
        <v>21</v>
      </c>
      <c r="F188" s="225" t="s">
        <v>1679</v>
      </c>
      <c r="G188" s="223"/>
      <c r="H188" s="226" t="s">
        <v>21</v>
      </c>
      <c r="I188" s="227"/>
      <c r="J188" s="223"/>
      <c r="K188" s="223"/>
      <c r="L188" s="228"/>
      <c r="M188" s="229"/>
      <c r="N188" s="230"/>
      <c r="O188" s="230"/>
      <c r="P188" s="230"/>
      <c r="Q188" s="230"/>
      <c r="R188" s="230"/>
      <c r="S188" s="230"/>
      <c r="T188" s="231"/>
      <c r="AT188" s="232" t="s">
        <v>371</v>
      </c>
      <c r="AU188" s="232" t="s">
        <v>79</v>
      </c>
      <c r="AV188" s="12" t="s">
        <v>77</v>
      </c>
      <c r="AW188" s="12" t="s">
        <v>33</v>
      </c>
      <c r="AX188" s="12" t="s">
        <v>70</v>
      </c>
      <c r="AY188" s="232" t="s">
        <v>361</v>
      </c>
    </row>
    <row r="189" spans="2:65" s="13" customFormat="1" ht="13.5">
      <c r="B189" s="233"/>
      <c r="C189" s="234"/>
      <c r="D189" s="235" t="s">
        <v>371</v>
      </c>
      <c r="E189" s="236" t="s">
        <v>21</v>
      </c>
      <c r="F189" s="237" t="s">
        <v>4472</v>
      </c>
      <c r="G189" s="234"/>
      <c r="H189" s="238">
        <v>6</v>
      </c>
      <c r="I189" s="239"/>
      <c r="J189" s="234"/>
      <c r="K189" s="234"/>
      <c r="L189" s="240"/>
      <c r="M189" s="241"/>
      <c r="N189" s="242"/>
      <c r="O189" s="242"/>
      <c r="P189" s="242"/>
      <c r="Q189" s="242"/>
      <c r="R189" s="242"/>
      <c r="S189" s="242"/>
      <c r="T189" s="243"/>
      <c r="AT189" s="244" t="s">
        <v>371</v>
      </c>
      <c r="AU189" s="244" t="s">
        <v>79</v>
      </c>
      <c r="AV189" s="13" t="s">
        <v>79</v>
      </c>
      <c r="AW189" s="13" t="s">
        <v>33</v>
      </c>
      <c r="AX189" s="13" t="s">
        <v>77</v>
      </c>
      <c r="AY189" s="244" t="s">
        <v>361</v>
      </c>
    </row>
    <row r="190" spans="2:65" s="1" customFormat="1" ht="22.5" customHeight="1">
      <c r="B190" s="42"/>
      <c r="C190" s="207" t="s">
        <v>545</v>
      </c>
      <c r="D190" s="207" t="s">
        <v>363</v>
      </c>
      <c r="E190" s="208" t="s">
        <v>4473</v>
      </c>
      <c r="F190" s="209" t="s">
        <v>4290</v>
      </c>
      <c r="G190" s="210" t="s">
        <v>685</v>
      </c>
      <c r="H190" s="211">
        <v>16</v>
      </c>
      <c r="I190" s="212"/>
      <c r="J190" s="213">
        <f>ROUND(I190*H190,2)</f>
        <v>0</v>
      </c>
      <c r="K190" s="209" t="s">
        <v>21</v>
      </c>
      <c r="L190" s="62"/>
      <c r="M190" s="214" t="s">
        <v>21</v>
      </c>
      <c r="N190" s="215" t="s">
        <v>41</v>
      </c>
      <c r="O190" s="43"/>
      <c r="P190" s="216">
        <f>O190*H190</f>
        <v>0</v>
      </c>
      <c r="Q190" s="216">
        <v>0</v>
      </c>
      <c r="R190" s="216">
        <f>Q190*H190</f>
        <v>0</v>
      </c>
      <c r="S190" s="216">
        <v>0</v>
      </c>
      <c r="T190" s="217">
        <f>S190*H190</f>
        <v>0</v>
      </c>
      <c r="AR190" s="25" t="s">
        <v>464</v>
      </c>
      <c r="AT190" s="25" t="s">
        <v>363</v>
      </c>
      <c r="AU190" s="25" t="s">
        <v>79</v>
      </c>
      <c r="AY190" s="25" t="s">
        <v>361</v>
      </c>
      <c r="BE190" s="218">
        <f>IF(N190="základní",J190,0)</f>
        <v>0</v>
      </c>
      <c r="BF190" s="218">
        <f>IF(N190="snížená",J190,0)</f>
        <v>0</v>
      </c>
      <c r="BG190" s="218">
        <f>IF(N190="zákl. přenesená",J190,0)</f>
        <v>0</v>
      </c>
      <c r="BH190" s="218">
        <f>IF(N190="sníž. přenesená",J190,0)</f>
        <v>0</v>
      </c>
      <c r="BI190" s="218">
        <f>IF(N190="nulová",J190,0)</f>
        <v>0</v>
      </c>
      <c r="BJ190" s="25" t="s">
        <v>77</v>
      </c>
      <c r="BK190" s="218">
        <f>ROUND(I190*H190,2)</f>
        <v>0</v>
      </c>
      <c r="BL190" s="25" t="s">
        <v>464</v>
      </c>
      <c r="BM190" s="25" t="s">
        <v>4474</v>
      </c>
    </row>
    <row r="191" spans="2:65" s="1" customFormat="1" ht="13.5">
      <c r="B191" s="42"/>
      <c r="C191" s="64"/>
      <c r="D191" s="219" t="s">
        <v>369</v>
      </c>
      <c r="E191" s="64"/>
      <c r="F191" s="220" t="s">
        <v>4290</v>
      </c>
      <c r="G191" s="64"/>
      <c r="H191" s="64"/>
      <c r="I191" s="175"/>
      <c r="J191" s="64"/>
      <c r="K191" s="64"/>
      <c r="L191" s="62"/>
      <c r="M191" s="221"/>
      <c r="N191" s="43"/>
      <c r="O191" s="43"/>
      <c r="P191" s="43"/>
      <c r="Q191" s="43"/>
      <c r="R191" s="43"/>
      <c r="S191" s="43"/>
      <c r="T191" s="79"/>
      <c r="AT191" s="25" t="s">
        <v>369</v>
      </c>
      <c r="AU191" s="25" t="s">
        <v>79</v>
      </c>
    </row>
    <row r="192" spans="2:65" s="12" customFormat="1" ht="13.5">
      <c r="B192" s="222"/>
      <c r="C192" s="223"/>
      <c r="D192" s="219" t="s">
        <v>371</v>
      </c>
      <c r="E192" s="224" t="s">
        <v>21</v>
      </c>
      <c r="F192" s="225" t="s">
        <v>4463</v>
      </c>
      <c r="G192" s="223"/>
      <c r="H192" s="226" t="s">
        <v>21</v>
      </c>
      <c r="I192" s="227"/>
      <c r="J192" s="223"/>
      <c r="K192" s="223"/>
      <c r="L192" s="228"/>
      <c r="M192" s="229"/>
      <c r="N192" s="230"/>
      <c r="O192" s="230"/>
      <c r="P192" s="230"/>
      <c r="Q192" s="230"/>
      <c r="R192" s="230"/>
      <c r="S192" s="230"/>
      <c r="T192" s="231"/>
      <c r="AT192" s="232" t="s">
        <v>371</v>
      </c>
      <c r="AU192" s="232" t="s">
        <v>79</v>
      </c>
      <c r="AV192" s="12" t="s">
        <v>77</v>
      </c>
      <c r="AW192" s="12" t="s">
        <v>33</v>
      </c>
      <c r="AX192" s="12" t="s">
        <v>70</v>
      </c>
      <c r="AY192" s="232" t="s">
        <v>361</v>
      </c>
    </row>
    <row r="193" spans="2:65" s="13" customFormat="1" ht="13.5">
      <c r="B193" s="233"/>
      <c r="C193" s="234"/>
      <c r="D193" s="235" t="s">
        <v>371</v>
      </c>
      <c r="E193" s="236" t="s">
        <v>21</v>
      </c>
      <c r="F193" s="237" t="s">
        <v>4475</v>
      </c>
      <c r="G193" s="234"/>
      <c r="H193" s="238">
        <v>16</v>
      </c>
      <c r="I193" s="239"/>
      <c r="J193" s="234"/>
      <c r="K193" s="234"/>
      <c r="L193" s="240"/>
      <c r="M193" s="241"/>
      <c r="N193" s="242"/>
      <c r="O193" s="242"/>
      <c r="P193" s="242"/>
      <c r="Q193" s="242"/>
      <c r="R193" s="242"/>
      <c r="S193" s="242"/>
      <c r="T193" s="243"/>
      <c r="AT193" s="244" t="s">
        <v>371</v>
      </c>
      <c r="AU193" s="244" t="s">
        <v>79</v>
      </c>
      <c r="AV193" s="13" t="s">
        <v>79</v>
      </c>
      <c r="AW193" s="13" t="s">
        <v>33</v>
      </c>
      <c r="AX193" s="13" t="s">
        <v>77</v>
      </c>
      <c r="AY193" s="244" t="s">
        <v>361</v>
      </c>
    </row>
    <row r="194" spans="2:65" s="1" customFormat="1" ht="22.5" customHeight="1">
      <c r="B194" s="42"/>
      <c r="C194" s="207" t="s">
        <v>558</v>
      </c>
      <c r="D194" s="207" t="s">
        <v>363</v>
      </c>
      <c r="E194" s="208" t="s">
        <v>4293</v>
      </c>
      <c r="F194" s="209" t="s">
        <v>4294</v>
      </c>
      <c r="G194" s="210" t="s">
        <v>459</v>
      </c>
      <c r="H194" s="211">
        <v>6.1219999999999999</v>
      </c>
      <c r="I194" s="212"/>
      <c r="J194" s="213">
        <f>ROUND(I194*H194,2)</f>
        <v>0</v>
      </c>
      <c r="K194" s="209" t="s">
        <v>21</v>
      </c>
      <c r="L194" s="62"/>
      <c r="M194" s="214" t="s">
        <v>21</v>
      </c>
      <c r="N194" s="215" t="s">
        <v>41</v>
      </c>
      <c r="O194" s="43"/>
      <c r="P194" s="216">
        <f>O194*H194</f>
        <v>0</v>
      </c>
      <c r="Q194" s="216">
        <v>0</v>
      </c>
      <c r="R194" s="216">
        <f>Q194*H194</f>
        <v>0</v>
      </c>
      <c r="S194" s="216">
        <v>0</v>
      </c>
      <c r="T194" s="217">
        <f>S194*H194</f>
        <v>0</v>
      </c>
      <c r="AR194" s="25" t="s">
        <v>464</v>
      </c>
      <c r="AT194" s="25" t="s">
        <v>363</v>
      </c>
      <c r="AU194" s="25" t="s">
        <v>79</v>
      </c>
      <c r="AY194" s="25" t="s">
        <v>361</v>
      </c>
      <c r="BE194" s="218">
        <f>IF(N194="základní",J194,0)</f>
        <v>0</v>
      </c>
      <c r="BF194" s="218">
        <f>IF(N194="snížená",J194,0)</f>
        <v>0</v>
      </c>
      <c r="BG194" s="218">
        <f>IF(N194="zákl. přenesená",J194,0)</f>
        <v>0</v>
      </c>
      <c r="BH194" s="218">
        <f>IF(N194="sníž. přenesená",J194,0)</f>
        <v>0</v>
      </c>
      <c r="BI194" s="218">
        <f>IF(N194="nulová",J194,0)</f>
        <v>0</v>
      </c>
      <c r="BJ194" s="25" t="s">
        <v>77</v>
      </c>
      <c r="BK194" s="218">
        <f>ROUND(I194*H194,2)</f>
        <v>0</v>
      </c>
      <c r="BL194" s="25" t="s">
        <v>464</v>
      </c>
      <c r="BM194" s="25" t="s">
        <v>4476</v>
      </c>
    </row>
    <row r="195" spans="2:65" s="1" customFormat="1" ht="13.5">
      <c r="B195" s="42"/>
      <c r="C195" s="64"/>
      <c r="D195" s="219" t="s">
        <v>369</v>
      </c>
      <c r="E195" s="64"/>
      <c r="F195" s="220" t="s">
        <v>4296</v>
      </c>
      <c r="G195" s="64"/>
      <c r="H195" s="64"/>
      <c r="I195" s="175"/>
      <c r="J195" s="64"/>
      <c r="K195" s="64"/>
      <c r="L195" s="62"/>
      <c r="M195" s="221"/>
      <c r="N195" s="43"/>
      <c r="O195" s="43"/>
      <c r="P195" s="43"/>
      <c r="Q195" s="43"/>
      <c r="R195" s="43"/>
      <c r="S195" s="43"/>
      <c r="T195" s="79"/>
      <c r="AT195" s="25" t="s">
        <v>369</v>
      </c>
      <c r="AU195" s="25" t="s">
        <v>79</v>
      </c>
    </row>
    <row r="196" spans="2:65" s="12" customFormat="1" ht="13.5">
      <c r="B196" s="222"/>
      <c r="C196" s="223"/>
      <c r="D196" s="219" t="s">
        <v>371</v>
      </c>
      <c r="E196" s="224" t="s">
        <v>21</v>
      </c>
      <c r="F196" s="225" t="s">
        <v>4278</v>
      </c>
      <c r="G196" s="223"/>
      <c r="H196" s="226" t="s">
        <v>21</v>
      </c>
      <c r="I196" s="227"/>
      <c r="J196" s="223"/>
      <c r="K196" s="223"/>
      <c r="L196" s="228"/>
      <c r="M196" s="229"/>
      <c r="N196" s="230"/>
      <c r="O196" s="230"/>
      <c r="P196" s="230"/>
      <c r="Q196" s="230"/>
      <c r="R196" s="230"/>
      <c r="S196" s="230"/>
      <c r="T196" s="231"/>
      <c r="AT196" s="232" t="s">
        <v>371</v>
      </c>
      <c r="AU196" s="232" t="s">
        <v>79</v>
      </c>
      <c r="AV196" s="12" t="s">
        <v>77</v>
      </c>
      <c r="AW196" s="12" t="s">
        <v>33</v>
      </c>
      <c r="AX196" s="12" t="s">
        <v>70</v>
      </c>
      <c r="AY196" s="232" t="s">
        <v>361</v>
      </c>
    </row>
    <row r="197" spans="2:65" s="13" customFormat="1" ht="13.5">
      <c r="B197" s="233"/>
      <c r="C197" s="234"/>
      <c r="D197" s="235" t="s">
        <v>371</v>
      </c>
      <c r="E197" s="236" t="s">
        <v>21</v>
      </c>
      <c r="F197" s="237" t="s">
        <v>4477</v>
      </c>
      <c r="G197" s="234"/>
      <c r="H197" s="238">
        <v>6.1219999999999999</v>
      </c>
      <c r="I197" s="239"/>
      <c r="J197" s="234"/>
      <c r="K197" s="234"/>
      <c r="L197" s="240"/>
      <c r="M197" s="241"/>
      <c r="N197" s="242"/>
      <c r="O197" s="242"/>
      <c r="P197" s="242"/>
      <c r="Q197" s="242"/>
      <c r="R197" s="242"/>
      <c r="S197" s="242"/>
      <c r="T197" s="243"/>
      <c r="AT197" s="244" t="s">
        <v>371</v>
      </c>
      <c r="AU197" s="244" t="s">
        <v>79</v>
      </c>
      <c r="AV197" s="13" t="s">
        <v>79</v>
      </c>
      <c r="AW197" s="13" t="s">
        <v>33</v>
      </c>
      <c r="AX197" s="13" t="s">
        <v>77</v>
      </c>
      <c r="AY197" s="244" t="s">
        <v>361</v>
      </c>
    </row>
    <row r="198" spans="2:65" s="1" customFormat="1" ht="22.5" customHeight="1">
      <c r="B198" s="42"/>
      <c r="C198" s="207" t="s">
        <v>563</v>
      </c>
      <c r="D198" s="207" t="s">
        <v>363</v>
      </c>
      <c r="E198" s="208" t="s">
        <v>1790</v>
      </c>
      <c r="F198" s="209" t="s">
        <v>1791</v>
      </c>
      <c r="G198" s="210" t="s">
        <v>1227</v>
      </c>
      <c r="H198" s="284"/>
      <c r="I198" s="212"/>
      <c r="J198" s="213">
        <f>ROUND(I198*H198,2)</f>
        <v>0</v>
      </c>
      <c r="K198" s="209" t="s">
        <v>367</v>
      </c>
      <c r="L198" s="62"/>
      <c r="M198" s="214" t="s">
        <v>21</v>
      </c>
      <c r="N198" s="215" t="s">
        <v>41</v>
      </c>
      <c r="O198" s="43"/>
      <c r="P198" s="216">
        <f>O198*H198</f>
        <v>0</v>
      </c>
      <c r="Q198" s="216">
        <v>0</v>
      </c>
      <c r="R198" s="216">
        <f>Q198*H198</f>
        <v>0</v>
      </c>
      <c r="S198" s="216">
        <v>0</v>
      </c>
      <c r="T198" s="217">
        <f>S198*H198</f>
        <v>0</v>
      </c>
      <c r="AR198" s="25" t="s">
        <v>464</v>
      </c>
      <c r="AT198" s="25" t="s">
        <v>363</v>
      </c>
      <c r="AU198" s="25" t="s">
        <v>79</v>
      </c>
      <c r="AY198" s="25" t="s">
        <v>361</v>
      </c>
      <c r="BE198" s="218">
        <f>IF(N198="základní",J198,0)</f>
        <v>0</v>
      </c>
      <c r="BF198" s="218">
        <f>IF(N198="snížená",J198,0)</f>
        <v>0</v>
      </c>
      <c r="BG198" s="218">
        <f>IF(N198="zákl. přenesená",J198,0)</f>
        <v>0</v>
      </c>
      <c r="BH198" s="218">
        <f>IF(N198="sníž. přenesená",J198,0)</f>
        <v>0</v>
      </c>
      <c r="BI198" s="218">
        <f>IF(N198="nulová",J198,0)</f>
        <v>0</v>
      </c>
      <c r="BJ198" s="25" t="s">
        <v>77</v>
      </c>
      <c r="BK198" s="218">
        <f>ROUND(I198*H198,2)</f>
        <v>0</v>
      </c>
      <c r="BL198" s="25" t="s">
        <v>464</v>
      </c>
      <c r="BM198" s="25" t="s">
        <v>4478</v>
      </c>
    </row>
    <row r="199" spans="2:65" s="1" customFormat="1" ht="27">
      <c r="B199" s="42"/>
      <c r="C199" s="64"/>
      <c r="D199" s="219" t="s">
        <v>369</v>
      </c>
      <c r="E199" s="64"/>
      <c r="F199" s="220" t="s">
        <v>1793</v>
      </c>
      <c r="G199" s="64"/>
      <c r="H199" s="64"/>
      <c r="I199" s="175"/>
      <c r="J199" s="64"/>
      <c r="K199" s="64"/>
      <c r="L199" s="62"/>
      <c r="M199" s="221"/>
      <c r="N199" s="43"/>
      <c r="O199" s="43"/>
      <c r="P199" s="43"/>
      <c r="Q199" s="43"/>
      <c r="R199" s="43"/>
      <c r="S199" s="43"/>
      <c r="T199" s="79"/>
      <c r="AT199" s="25" t="s">
        <v>369</v>
      </c>
      <c r="AU199" s="25" t="s">
        <v>79</v>
      </c>
    </row>
    <row r="200" spans="2:65" s="11" customFormat="1" ht="29.85" customHeight="1">
      <c r="B200" s="190"/>
      <c r="C200" s="191"/>
      <c r="D200" s="204" t="s">
        <v>69</v>
      </c>
      <c r="E200" s="205" t="s">
        <v>1794</v>
      </c>
      <c r="F200" s="205" t="s">
        <v>1795</v>
      </c>
      <c r="G200" s="191"/>
      <c r="H200" s="191"/>
      <c r="I200" s="194"/>
      <c r="J200" s="206">
        <f>BK200</f>
        <v>0</v>
      </c>
      <c r="K200" s="191"/>
      <c r="L200" s="196"/>
      <c r="M200" s="197"/>
      <c r="N200" s="198"/>
      <c r="O200" s="198"/>
      <c r="P200" s="199">
        <f>SUM(P201:P210)</f>
        <v>0</v>
      </c>
      <c r="Q200" s="198"/>
      <c r="R200" s="199">
        <f>SUM(R201:R210)</f>
        <v>0</v>
      </c>
      <c r="S200" s="198"/>
      <c r="T200" s="200">
        <f>SUM(T201:T210)</f>
        <v>0.69537599999999988</v>
      </c>
      <c r="AR200" s="201" t="s">
        <v>79</v>
      </c>
      <c r="AT200" s="202" t="s">
        <v>69</v>
      </c>
      <c r="AU200" s="202" t="s">
        <v>77</v>
      </c>
      <c r="AY200" s="201" t="s">
        <v>361</v>
      </c>
      <c r="BK200" s="203">
        <f>SUM(BK201:BK210)</f>
        <v>0</v>
      </c>
    </row>
    <row r="201" spans="2:65" s="1" customFormat="1" ht="31.5" customHeight="1">
      <c r="B201" s="42"/>
      <c r="C201" s="207" t="s">
        <v>573</v>
      </c>
      <c r="D201" s="207" t="s">
        <v>363</v>
      </c>
      <c r="E201" s="208" t="s">
        <v>4479</v>
      </c>
      <c r="F201" s="209" t="s">
        <v>4480</v>
      </c>
      <c r="G201" s="210" t="s">
        <v>459</v>
      </c>
      <c r="H201" s="211">
        <v>38.631999999999998</v>
      </c>
      <c r="I201" s="212"/>
      <c r="J201" s="213">
        <f>ROUND(I201*H201,2)</f>
        <v>0</v>
      </c>
      <c r="K201" s="209" t="s">
        <v>21</v>
      </c>
      <c r="L201" s="62"/>
      <c r="M201" s="214" t="s">
        <v>21</v>
      </c>
      <c r="N201" s="215" t="s">
        <v>41</v>
      </c>
      <c r="O201" s="43"/>
      <c r="P201" s="216">
        <f>O201*H201</f>
        <v>0</v>
      </c>
      <c r="Q201" s="216">
        <v>0</v>
      </c>
      <c r="R201" s="216">
        <f>Q201*H201</f>
        <v>0</v>
      </c>
      <c r="S201" s="216">
        <v>1.7999999999999999E-2</v>
      </c>
      <c r="T201" s="217">
        <f>S201*H201</f>
        <v>0.69537599999999988</v>
      </c>
      <c r="AR201" s="25" t="s">
        <v>464</v>
      </c>
      <c r="AT201" s="25" t="s">
        <v>363</v>
      </c>
      <c r="AU201" s="25" t="s">
        <v>79</v>
      </c>
      <c r="AY201" s="25" t="s">
        <v>361</v>
      </c>
      <c r="BE201" s="218">
        <f>IF(N201="základní",J201,0)</f>
        <v>0</v>
      </c>
      <c r="BF201" s="218">
        <f>IF(N201="snížená",J201,0)</f>
        <v>0</v>
      </c>
      <c r="BG201" s="218">
        <f>IF(N201="zákl. přenesená",J201,0)</f>
        <v>0</v>
      </c>
      <c r="BH201" s="218">
        <f>IF(N201="sníž. přenesená",J201,0)</f>
        <v>0</v>
      </c>
      <c r="BI201" s="218">
        <f>IF(N201="nulová",J201,0)</f>
        <v>0</v>
      </c>
      <c r="BJ201" s="25" t="s">
        <v>77</v>
      </c>
      <c r="BK201" s="218">
        <f>ROUND(I201*H201,2)</f>
        <v>0</v>
      </c>
      <c r="BL201" s="25" t="s">
        <v>464</v>
      </c>
      <c r="BM201" s="25" t="s">
        <v>4481</v>
      </c>
    </row>
    <row r="202" spans="2:65" s="1" customFormat="1" ht="13.5">
      <c r="B202" s="42"/>
      <c r="C202" s="64"/>
      <c r="D202" s="219" t="s">
        <v>369</v>
      </c>
      <c r="E202" s="64"/>
      <c r="F202" s="220" t="s">
        <v>4482</v>
      </c>
      <c r="G202" s="64"/>
      <c r="H202" s="64"/>
      <c r="I202" s="175"/>
      <c r="J202" s="64"/>
      <c r="K202" s="64"/>
      <c r="L202" s="62"/>
      <c r="M202" s="221"/>
      <c r="N202" s="43"/>
      <c r="O202" s="43"/>
      <c r="P202" s="43"/>
      <c r="Q202" s="43"/>
      <c r="R202" s="43"/>
      <c r="S202" s="43"/>
      <c r="T202" s="79"/>
      <c r="AT202" s="25" t="s">
        <v>369</v>
      </c>
      <c r="AU202" s="25" t="s">
        <v>79</v>
      </c>
    </row>
    <row r="203" spans="2:65" s="12" customFormat="1" ht="13.5">
      <c r="B203" s="222"/>
      <c r="C203" s="223"/>
      <c r="D203" s="219" t="s">
        <v>371</v>
      </c>
      <c r="E203" s="224" t="s">
        <v>21</v>
      </c>
      <c r="F203" s="225" t="s">
        <v>4459</v>
      </c>
      <c r="G203" s="223"/>
      <c r="H203" s="226" t="s">
        <v>21</v>
      </c>
      <c r="I203" s="227"/>
      <c r="J203" s="223"/>
      <c r="K203" s="223"/>
      <c r="L203" s="228"/>
      <c r="M203" s="229"/>
      <c r="N203" s="230"/>
      <c r="O203" s="230"/>
      <c r="P203" s="230"/>
      <c r="Q203" s="230"/>
      <c r="R203" s="230"/>
      <c r="S203" s="230"/>
      <c r="T203" s="231"/>
      <c r="AT203" s="232" t="s">
        <v>371</v>
      </c>
      <c r="AU203" s="232" t="s">
        <v>79</v>
      </c>
      <c r="AV203" s="12" t="s">
        <v>77</v>
      </c>
      <c r="AW203" s="12" t="s">
        <v>33</v>
      </c>
      <c r="AX203" s="12" t="s">
        <v>70</v>
      </c>
      <c r="AY203" s="232" t="s">
        <v>361</v>
      </c>
    </row>
    <row r="204" spans="2:65" s="13" customFormat="1" ht="13.5">
      <c r="B204" s="233"/>
      <c r="C204" s="234"/>
      <c r="D204" s="219" t="s">
        <v>371</v>
      </c>
      <c r="E204" s="245" t="s">
        <v>21</v>
      </c>
      <c r="F204" s="246" t="s">
        <v>4483</v>
      </c>
      <c r="G204" s="234"/>
      <c r="H204" s="247">
        <v>38.631999999999998</v>
      </c>
      <c r="I204" s="239"/>
      <c r="J204" s="234"/>
      <c r="K204" s="234"/>
      <c r="L204" s="240"/>
      <c r="M204" s="241"/>
      <c r="N204" s="242"/>
      <c r="O204" s="242"/>
      <c r="P204" s="242"/>
      <c r="Q204" s="242"/>
      <c r="R204" s="242"/>
      <c r="S204" s="242"/>
      <c r="T204" s="243"/>
      <c r="AT204" s="244" t="s">
        <v>371</v>
      </c>
      <c r="AU204" s="244" t="s">
        <v>79</v>
      </c>
      <c r="AV204" s="13" t="s">
        <v>79</v>
      </c>
      <c r="AW204" s="13" t="s">
        <v>33</v>
      </c>
      <c r="AX204" s="13" t="s">
        <v>70</v>
      </c>
      <c r="AY204" s="244" t="s">
        <v>361</v>
      </c>
    </row>
    <row r="205" spans="2:65" s="14" customFormat="1" ht="13.5">
      <c r="B205" s="248"/>
      <c r="C205" s="249"/>
      <c r="D205" s="235" t="s">
        <v>371</v>
      </c>
      <c r="E205" s="250" t="s">
        <v>4402</v>
      </c>
      <c r="F205" s="251" t="s">
        <v>392</v>
      </c>
      <c r="G205" s="249"/>
      <c r="H205" s="252">
        <v>38.631999999999998</v>
      </c>
      <c r="I205" s="253"/>
      <c r="J205" s="249"/>
      <c r="K205" s="249"/>
      <c r="L205" s="254"/>
      <c r="M205" s="255"/>
      <c r="N205" s="256"/>
      <c r="O205" s="256"/>
      <c r="P205" s="256"/>
      <c r="Q205" s="256"/>
      <c r="R205" s="256"/>
      <c r="S205" s="256"/>
      <c r="T205" s="257"/>
      <c r="AT205" s="258" t="s">
        <v>371</v>
      </c>
      <c r="AU205" s="258" t="s">
        <v>79</v>
      </c>
      <c r="AV205" s="14" t="s">
        <v>147</v>
      </c>
      <c r="AW205" s="14" t="s">
        <v>33</v>
      </c>
      <c r="AX205" s="14" t="s">
        <v>77</v>
      </c>
      <c r="AY205" s="258" t="s">
        <v>361</v>
      </c>
    </row>
    <row r="206" spans="2:65" s="1" customFormat="1" ht="22.5" customHeight="1">
      <c r="B206" s="42"/>
      <c r="C206" s="207" t="s">
        <v>580</v>
      </c>
      <c r="D206" s="207" t="s">
        <v>363</v>
      </c>
      <c r="E206" s="208" t="s">
        <v>4484</v>
      </c>
      <c r="F206" s="209" t="s">
        <v>4485</v>
      </c>
      <c r="G206" s="210" t="s">
        <v>459</v>
      </c>
      <c r="H206" s="211">
        <v>38.631999999999998</v>
      </c>
      <c r="I206" s="212"/>
      <c r="J206" s="213">
        <f>ROUND(I206*H206,2)</f>
        <v>0</v>
      </c>
      <c r="K206" s="209" t="s">
        <v>367</v>
      </c>
      <c r="L206" s="62"/>
      <c r="M206" s="214" t="s">
        <v>21</v>
      </c>
      <c r="N206" s="215" t="s">
        <v>41</v>
      </c>
      <c r="O206" s="43"/>
      <c r="P206" s="216">
        <f>O206*H206</f>
        <v>0</v>
      </c>
      <c r="Q206" s="216">
        <v>0</v>
      </c>
      <c r="R206" s="216">
        <f>Q206*H206</f>
        <v>0</v>
      </c>
      <c r="S206" s="216">
        <v>0</v>
      </c>
      <c r="T206" s="217">
        <f>S206*H206</f>
        <v>0</v>
      </c>
      <c r="AR206" s="25" t="s">
        <v>464</v>
      </c>
      <c r="AT206" s="25" t="s">
        <v>363</v>
      </c>
      <c r="AU206" s="25" t="s">
        <v>79</v>
      </c>
      <c r="AY206" s="25" t="s">
        <v>361</v>
      </c>
      <c r="BE206" s="218">
        <f>IF(N206="základní",J206,0)</f>
        <v>0</v>
      </c>
      <c r="BF206" s="218">
        <f>IF(N206="snížená",J206,0)</f>
        <v>0</v>
      </c>
      <c r="BG206" s="218">
        <f>IF(N206="zákl. přenesená",J206,0)</f>
        <v>0</v>
      </c>
      <c r="BH206" s="218">
        <f>IF(N206="sníž. přenesená",J206,0)</f>
        <v>0</v>
      </c>
      <c r="BI206" s="218">
        <f>IF(N206="nulová",J206,0)</f>
        <v>0</v>
      </c>
      <c r="BJ206" s="25" t="s">
        <v>77</v>
      </c>
      <c r="BK206" s="218">
        <f>ROUND(I206*H206,2)</f>
        <v>0</v>
      </c>
      <c r="BL206" s="25" t="s">
        <v>464</v>
      </c>
      <c r="BM206" s="25" t="s">
        <v>4486</v>
      </c>
    </row>
    <row r="207" spans="2:65" s="1" customFormat="1" ht="27">
      <c r="B207" s="42"/>
      <c r="C207" s="64"/>
      <c r="D207" s="219" t="s">
        <v>369</v>
      </c>
      <c r="E207" s="64"/>
      <c r="F207" s="220" t="s">
        <v>4487</v>
      </c>
      <c r="G207" s="64"/>
      <c r="H207" s="64"/>
      <c r="I207" s="175"/>
      <c r="J207" s="64"/>
      <c r="K207" s="64"/>
      <c r="L207" s="62"/>
      <c r="M207" s="221"/>
      <c r="N207" s="43"/>
      <c r="O207" s="43"/>
      <c r="P207" s="43"/>
      <c r="Q207" s="43"/>
      <c r="R207" s="43"/>
      <c r="S207" s="43"/>
      <c r="T207" s="79"/>
      <c r="AT207" s="25" t="s">
        <v>369</v>
      </c>
      <c r="AU207" s="25" t="s">
        <v>79</v>
      </c>
    </row>
    <row r="208" spans="2:65" s="13" customFormat="1" ht="13.5">
      <c r="B208" s="233"/>
      <c r="C208" s="234"/>
      <c r="D208" s="235" t="s">
        <v>371</v>
      </c>
      <c r="E208" s="236" t="s">
        <v>21</v>
      </c>
      <c r="F208" s="237" t="s">
        <v>4402</v>
      </c>
      <c r="G208" s="234"/>
      <c r="H208" s="238">
        <v>38.631999999999998</v>
      </c>
      <c r="I208" s="239"/>
      <c r="J208" s="234"/>
      <c r="K208" s="234"/>
      <c r="L208" s="240"/>
      <c r="M208" s="241"/>
      <c r="N208" s="242"/>
      <c r="O208" s="242"/>
      <c r="P208" s="242"/>
      <c r="Q208" s="242"/>
      <c r="R208" s="242"/>
      <c r="S208" s="242"/>
      <c r="T208" s="243"/>
      <c r="AT208" s="244" t="s">
        <v>371</v>
      </c>
      <c r="AU208" s="244" t="s">
        <v>79</v>
      </c>
      <c r="AV208" s="13" t="s">
        <v>79</v>
      </c>
      <c r="AW208" s="13" t="s">
        <v>33</v>
      </c>
      <c r="AX208" s="13" t="s">
        <v>77</v>
      </c>
      <c r="AY208" s="244" t="s">
        <v>361</v>
      </c>
    </row>
    <row r="209" spans="2:65" s="1" customFormat="1" ht="22.5" customHeight="1">
      <c r="B209" s="42"/>
      <c r="C209" s="207" t="s">
        <v>588</v>
      </c>
      <c r="D209" s="207" t="s">
        <v>363</v>
      </c>
      <c r="E209" s="208" t="s">
        <v>1835</v>
      </c>
      <c r="F209" s="209" t="s">
        <v>1836</v>
      </c>
      <c r="G209" s="210" t="s">
        <v>1227</v>
      </c>
      <c r="H209" s="284"/>
      <c r="I209" s="212"/>
      <c r="J209" s="213">
        <f>ROUND(I209*H209,2)</f>
        <v>0</v>
      </c>
      <c r="K209" s="209" t="s">
        <v>367</v>
      </c>
      <c r="L209" s="62"/>
      <c r="M209" s="214" t="s">
        <v>21</v>
      </c>
      <c r="N209" s="215" t="s">
        <v>41</v>
      </c>
      <c r="O209" s="43"/>
      <c r="P209" s="216">
        <f>O209*H209</f>
        <v>0</v>
      </c>
      <c r="Q209" s="216">
        <v>0</v>
      </c>
      <c r="R209" s="216">
        <f>Q209*H209</f>
        <v>0</v>
      </c>
      <c r="S209" s="216">
        <v>0</v>
      </c>
      <c r="T209" s="217">
        <f>S209*H209</f>
        <v>0</v>
      </c>
      <c r="AR209" s="25" t="s">
        <v>464</v>
      </c>
      <c r="AT209" s="25" t="s">
        <v>363</v>
      </c>
      <c r="AU209" s="25" t="s">
        <v>79</v>
      </c>
      <c r="AY209" s="25" t="s">
        <v>361</v>
      </c>
      <c r="BE209" s="218">
        <f>IF(N209="základní",J209,0)</f>
        <v>0</v>
      </c>
      <c r="BF209" s="218">
        <f>IF(N209="snížená",J209,0)</f>
        <v>0</v>
      </c>
      <c r="BG209" s="218">
        <f>IF(N209="zákl. přenesená",J209,0)</f>
        <v>0</v>
      </c>
      <c r="BH209" s="218">
        <f>IF(N209="sníž. přenesená",J209,0)</f>
        <v>0</v>
      </c>
      <c r="BI209" s="218">
        <f>IF(N209="nulová",J209,0)</f>
        <v>0</v>
      </c>
      <c r="BJ209" s="25" t="s">
        <v>77</v>
      </c>
      <c r="BK209" s="218">
        <f>ROUND(I209*H209,2)</f>
        <v>0</v>
      </c>
      <c r="BL209" s="25" t="s">
        <v>464</v>
      </c>
      <c r="BM209" s="25" t="s">
        <v>4488</v>
      </c>
    </row>
    <row r="210" spans="2:65" s="1" customFormat="1" ht="27">
      <c r="B210" s="42"/>
      <c r="C210" s="64"/>
      <c r="D210" s="219" t="s">
        <v>369</v>
      </c>
      <c r="E210" s="64"/>
      <c r="F210" s="220" t="s">
        <v>1838</v>
      </c>
      <c r="G210" s="64"/>
      <c r="H210" s="64"/>
      <c r="I210" s="175"/>
      <c r="J210" s="64"/>
      <c r="K210" s="64"/>
      <c r="L210" s="62"/>
      <c r="M210" s="221"/>
      <c r="N210" s="43"/>
      <c r="O210" s="43"/>
      <c r="P210" s="43"/>
      <c r="Q210" s="43"/>
      <c r="R210" s="43"/>
      <c r="S210" s="43"/>
      <c r="T210" s="79"/>
      <c r="AT210" s="25" t="s">
        <v>369</v>
      </c>
      <c r="AU210" s="25" t="s">
        <v>79</v>
      </c>
    </row>
    <row r="211" spans="2:65" s="11" customFormat="1" ht="29.85" customHeight="1">
      <c r="B211" s="190"/>
      <c r="C211" s="191"/>
      <c r="D211" s="204" t="s">
        <v>69</v>
      </c>
      <c r="E211" s="205" t="s">
        <v>1839</v>
      </c>
      <c r="F211" s="205" t="s">
        <v>1840</v>
      </c>
      <c r="G211" s="191"/>
      <c r="H211" s="191"/>
      <c r="I211" s="194"/>
      <c r="J211" s="206">
        <f>BK211</f>
        <v>0</v>
      </c>
      <c r="K211" s="191"/>
      <c r="L211" s="196"/>
      <c r="M211" s="197"/>
      <c r="N211" s="198"/>
      <c r="O211" s="198"/>
      <c r="P211" s="199">
        <f>SUM(P212:P213)</f>
        <v>0</v>
      </c>
      <c r="Q211" s="198"/>
      <c r="R211" s="199">
        <f>SUM(R212:R213)</f>
        <v>0</v>
      </c>
      <c r="S211" s="198"/>
      <c r="T211" s="200">
        <f>SUM(T212:T213)</f>
        <v>0</v>
      </c>
      <c r="AR211" s="201" t="s">
        <v>79</v>
      </c>
      <c r="AT211" s="202" t="s">
        <v>69</v>
      </c>
      <c r="AU211" s="202" t="s">
        <v>77</v>
      </c>
      <c r="AY211" s="201" t="s">
        <v>361</v>
      </c>
      <c r="BK211" s="203">
        <f>SUM(BK212:BK213)</f>
        <v>0</v>
      </c>
    </row>
    <row r="212" spans="2:65" s="1" customFormat="1" ht="22.5" customHeight="1">
      <c r="B212" s="42"/>
      <c r="C212" s="207" t="s">
        <v>595</v>
      </c>
      <c r="D212" s="207" t="s">
        <v>363</v>
      </c>
      <c r="E212" s="208" t="s">
        <v>1842</v>
      </c>
      <c r="F212" s="209" t="s">
        <v>4489</v>
      </c>
      <c r="G212" s="210" t="s">
        <v>614</v>
      </c>
      <c r="H212" s="211">
        <v>1</v>
      </c>
      <c r="I212" s="212"/>
      <c r="J212" s="213">
        <f>ROUND(I212*H212,2)</f>
        <v>0</v>
      </c>
      <c r="K212" s="209" t="s">
        <v>21</v>
      </c>
      <c r="L212" s="62"/>
      <c r="M212" s="214" t="s">
        <v>21</v>
      </c>
      <c r="N212" s="215" t="s">
        <v>41</v>
      </c>
      <c r="O212" s="43"/>
      <c r="P212" s="216">
        <f>O212*H212</f>
        <v>0</v>
      </c>
      <c r="Q212" s="216">
        <v>0</v>
      </c>
      <c r="R212" s="216">
        <f>Q212*H212</f>
        <v>0</v>
      </c>
      <c r="S212" s="216">
        <v>0</v>
      </c>
      <c r="T212" s="217">
        <f>S212*H212</f>
        <v>0</v>
      </c>
      <c r="AR212" s="25" t="s">
        <v>464</v>
      </c>
      <c r="AT212" s="25" t="s">
        <v>363</v>
      </c>
      <c r="AU212" s="25" t="s">
        <v>79</v>
      </c>
      <c r="AY212" s="25" t="s">
        <v>361</v>
      </c>
      <c r="BE212" s="218">
        <f>IF(N212="základní",J212,0)</f>
        <v>0</v>
      </c>
      <c r="BF212" s="218">
        <f>IF(N212="snížená",J212,0)</f>
        <v>0</v>
      </c>
      <c r="BG212" s="218">
        <f>IF(N212="zákl. přenesená",J212,0)</f>
        <v>0</v>
      </c>
      <c r="BH212" s="218">
        <f>IF(N212="sníž. přenesená",J212,0)</f>
        <v>0</v>
      </c>
      <c r="BI212" s="218">
        <f>IF(N212="nulová",J212,0)</f>
        <v>0</v>
      </c>
      <c r="BJ212" s="25" t="s">
        <v>77</v>
      </c>
      <c r="BK212" s="218">
        <f>ROUND(I212*H212,2)</f>
        <v>0</v>
      </c>
      <c r="BL212" s="25" t="s">
        <v>464</v>
      </c>
      <c r="BM212" s="25" t="s">
        <v>4490</v>
      </c>
    </row>
    <row r="213" spans="2:65" s="1" customFormat="1" ht="13.5">
      <c r="B213" s="42"/>
      <c r="C213" s="64"/>
      <c r="D213" s="219" t="s">
        <v>369</v>
      </c>
      <c r="E213" s="64"/>
      <c r="F213" s="220" t="s">
        <v>4489</v>
      </c>
      <c r="G213" s="64"/>
      <c r="H213" s="64"/>
      <c r="I213" s="175"/>
      <c r="J213" s="64"/>
      <c r="K213" s="64"/>
      <c r="L213" s="62"/>
      <c r="M213" s="221"/>
      <c r="N213" s="43"/>
      <c r="O213" s="43"/>
      <c r="P213" s="43"/>
      <c r="Q213" s="43"/>
      <c r="R213" s="43"/>
      <c r="S213" s="43"/>
      <c r="T213" s="79"/>
      <c r="AT213" s="25" t="s">
        <v>369</v>
      </c>
      <c r="AU213" s="25" t="s">
        <v>79</v>
      </c>
    </row>
    <row r="214" spans="2:65" s="11" customFormat="1" ht="29.85" customHeight="1">
      <c r="B214" s="190"/>
      <c r="C214" s="191"/>
      <c r="D214" s="204" t="s">
        <v>69</v>
      </c>
      <c r="E214" s="205" t="s">
        <v>2391</v>
      </c>
      <c r="F214" s="205" t="s">
        <v>2392</v>
      </c>
      <c r="G214" s="191"/>
      <c r="H214" s="191"/>
      <c r="I214" s="194"/>
      <c r="J214" s="206">
        <f>BK214</f>
        <v>0</v>
      </c>
      <c r="K214" s="191"/>
      <c r="L214" s="196"/>
      <c r="M214" s="197"/>
      <c r="N214" s="198"/>
      <c r="O214" s="198"/>
      <c r="P214" s="199">
        <f>SUM(P215:P238)</f>
        <v>0</v>
      </c>
      <c r="Q214" s="198"/>
      <c r="R214" s="199">
        <f>SUM(R215:R238)</f>
        <v>6.2829999999999997E-2</v>
      </c>
      <c r="S214" s="198"/>
      <c r="T214" s="200">
        <f>SUM(T215:T238)</f>
        <v>0</v>
      </c>
      <c r="AR214" s="201" t="s">
        <v>79</v>
      </c>
      <c r="AT214" s="202" t="s">
        <v>69</v>
      </c>
      <c r="AU214" s="202" t="s">
        <v>77</v>
      </c>
      <c r="AY214" s="201" t="s">
        <v>361</v>
      </c>
      <c r="BK214" s="203">
        <f>SUM(BK215:BK238)</f>
        <v>0</v>
      </c>
    </row>
    <row r="215" spans="2:65" s="1" customFormat="1" ht="22.5" customHeight="1">
      <c r="B215" s="42"/>
      <c r="C215" s="207" t="s">
        <v>601</v>
      </c>
      <c r="D215" s="207" t="s">
        <v>363</v>
      </c>
      <c r="E215" s="208" t="s">
        <v>2394</v>
      </c>
      <c r="F215" s="209" t="s">
        <v>2395</v>
      </c>
      <c r="G215" s="210" t="s">
        <v>459</v>
      </c>
      <c r="H215" s="211">
        <v>61</v>
      </c>
      <c r="I215" s="212"/>
      <c r="J215" s="213">
        <f>ROUND(I215*H215,2)</f>
        <v>0</v>
      </c>
      <c r="K215" s="209" t="s">
        <v>367</v>
      </c>
      <c r="L215" s="62"/>
      <c r="M215" s="214" t="s">
        <v>21</v>
      </c>
      <c r="N215" s="215" t="s">
        <v>41</v>
      </c>
      <c r="O215" s="43"/>
      <c r="P215" s="216">
        <f>O215*H215</f>
        <v>0</v>
      </c>
      <c r="Q215" s="216">
        <v>2.0000000000000002E-5</v>
      </c>
      <c r="R215" s="216">
        <f>Q215*H215</f>
        <v>1.2200000000000002E-3</v>
      </c>
      <c r="S215" s="216">
        <v>0</v>
      </c>
      <c r="T215" s="217">
        <f>S215*H215</f>
        <v>0</v>
      </c>
      <c r="AR215" s="25" t="s">
        <v>464</v>
      </c>
      <c r="AT215" s="25" t="s">
        <v>363</v>
      </c>
      <c r="AU215" s="25" t="s">
        <v>79</v>
      </c>
      <c r="AY215" s="25" t="s">
        <v>361</v>
      </c>
      <c r="BE215" s="218">
        <f>IF(N215="základní",J215,0)</f>
        <v>0</v>
      </c>
      <c r="BF215" s="218">
        <f>IF(N215="snížená",J215,0)</f>
        <v>0</v>
      </c>
      <c r="BG215" s="218">
        <f>IF(N215="zákl. přenesená",J215,0)</f>
        <v>0</v>
      </c>
      <c r="BH215" s="218">
        <f>IF(N215="sníž. přenesená",J215,0)</f>
        <v>0</v>
      </c>
      <c r="BI215" s="218">
        <f>IF(N215="nulová",J215,0)</f>
        <v>0</v>
      </c>
      <c r="BJ215" s="25" t="s">
        <v>77</v>
      </c>
      <c r="BK215" s="218">
        <f>ROUND(I215*H215,2)</f>
        <v>0</v>
      </c>
      <c r="BL215" s="25" t="s">
        <v>464</v>
      </c>
      <c r="BM215" s="25" t="s">
        <v>4491</v>
      </c>
    </row>
    <row r="216" spans="2:65" s="1" customFormat="1" ht="13.5">
      <c r="B216" s="42"/>
      <c r="C216" s="64"/>
      <c r="D216" s="219" t="s">
        <v>369</v>
      </c>
      <c r="E216" s="64"/>
      <c r="F216" s="220" t="s">
        <v>2397</v>
      </c>
      <c r="G216" s="64"/>
      <c r="H216" s="64"/>
      <c r="I216" s="175"/>
      <c r="J216" s="64"/>
      <c r="K216" s="64"/>
      <c r="L216" s="62"/>
      <c r="M216" s="221"/>
      <c r="N216" s="43"/>
      <c r="O216" s="43"/>
      <c r="P216" s="43"/>
      <c r="Q216" s="43"/>
      <c r="R216" s="43"/>
      <c r="S216" s="43"/>
      <c r="T216" s="79"/>
      <c r="AT216" s="25" t="s">
        <v>369</v>
      </c>
      <c r="AU216" s="25" t="s">
        <v>79</v>
      </c>
    </row>
    <row r="217" spans="2:65" s="13" customFormat="1" ht="13.5">
      <c r="B217" s="233"/>
      <c r="C217" s="234"/>
      <c r="D217" s="235" t="s">
        <v>371</v>
      </c>
      <c r="E217" s="236" t="s">
        <v>4406</v>
      </c>
      <c r="F217" s="237" t="s">
        <v>799</v>
      </c>
      <c r="G217" s="234"/>
      <c r="H217" s="238">
        <v>61</v>
      </c>
      <c r="I217" s="239"/>
      <c r="J217" s="234"/>
      <c r="K217" s="234"/>
      <c r="L217" s="240"/>
      <c r="M217" s="241"/>
      <c r="N217" s="242"/>
      <c r="O217" s="242"/>
      <c r="P217" s="242"/>
      <c r="Q217" s="242"/>
      <c r="R217" s="242"/>
      <c r="S217" s="242"/>
      <c r="T217" s="243"/>
      <c r="AT217" s="244" t="s">
        <v>371</v>
      </c>
      <c r="AU217" s="244" t="s">
        <v>79</v>
      </c>
      <c r="AV217" s="13" t="s">
        <v>79</v>
      </c>
      <c r="AW217" s="13" t="s">
        <v>33</v>
      </c>
      <c r="AX217" s="13" t="s">
        <v>77</v>
      </c>
      <c r="AY217" s="244" t="s">
        <v>361</v>
      </c>
    </row>
    <row r="218" spans="2:65" s="1" customFormat="1" ht="22.5" customHeight="1">
      <c r="B218" s="42"/>
      <c r="C218" s="207" t="s">
        <v>611</v>
      </c>
      <c r="D218" s="207" t="s">
        <v>363</v>
      </c>
      <c r="E218" s="208" t="s">
        <v>2408</v>
      </c>
      <c r="F218" s="209" t="s">
        <v>2409</v>
      </c>
      <c r="G218" s="210" t="s">
        <v>459</v>
      </c>
      <c r="H218" s="211">
        <v>61</v>
      </c>
      <c r="I218" s="212"/>
      <c r="J218" s="213">
        <f>ROUND(I218*H218,2)</f>
        <v>0</v>
      </c>
      <c r="K218" s="209" t="s">
        <v>367</v>
      </c>
      <c r="L218" s="62"/>
      <c r="M218" s="214" t="s">
        <v>21</v>
      </c>
      <c r="N218" s="215" t="s">
        <v>41</v>
      </c>
      <c r="O218" s="43"/>
      <c r="P218" s="216">
        <f>O218*H218</f>
        <v>0</v>
      </c>
      <c r="Q218" s="216">
        <v>0</v>
      </c>
      <c r="R218" s="216">
        <f>Q218*H218</f>
        <v>0</v>
      </c>
      <c r="S218" s="216">
        <v>0</v>
      </c>
      <c r="T218" s="217">
        <f>S218*H218</f>
        <v>0</v>
      </c>
      <c r="AR218" s="25" t="s">
        <v>464</v>
      </c>
      <c r="AT218" s="25" t="s">
        <v>363</v>
      </c>
      <c r="AU218" s="25" t="s">
        <v>79</v>
      </c>
      <c r="AY218" s="25" t="s">
        <v>361</v>
      </c>
      <c r="BE218" s="218">
        <f>IF(N218="základní",J218,0)</f>
        <v>0</v>
      </c>
      <c r="BF218" s="218">
        <f>IF(N218="snížená",J218,0)</f>
        <v>0</v>
      </c>
      <c r="BG218" s="218">
        <f>IF(N218="zákl. přenesená",J218,0)</f>
        <v>0</v>
      </c>
      <c r="BH218" s="218">
        <f>IF(N218="sníž. přenesená",J218,0)</f>
        <v>0</v>
      </c>
      <c r="BI218" s="218">
        <f>IF(N218="nulová",J218,0)</f>
        <v>0</v>
      </c>
      <c r="BJ218" s="25" t="s">
        <v>77</v>
      </c>
      <c r="BK218" s="218">
        <f>ROUND(I218*H218,2)</f>
        <v>0</v>
      </c>
      <c r="BL218" s="25" t="s">
        <v>464</v>
      </c>
      <c r="BM218" s="25" t="s">
        <v>4492</v>
      </c>
    </row>
    <row r="219" spans="2:65" s="1" customFormat="1" ht="13.5">
      <c r="B219" s="42"/>
      <c r="C219" s="64"/>
      <c r="D219" s="219" t="s">
        <v>369</v>
      </c>
      <c r="E219" s="64"/>
      <c r="F219" s="220" t="s">
        <v>2411</v>
      </c>
      <c r="G219" s="64"/>
      <c r="H219" s="64"/>
      <c r="I219" s="175"/>
      <c r="J219" s="64"/>
      <c r="K219" s="64"/>
      <c r="L219" s="62"/>
      <c r="M219" s="221"/>
      <c r="N219" s="43"/>
      <c r="O219" s="43"/>
      <c r="P219" s="43"/>
      <c r="Q219" s="43"/>
      <c r="R219" s="43"/>
      <c r="S219" s="43"/>
      <c r="T219" s="79"/>
      <c r="AT219" s="25" t="s">
        <v>369</v>
      </c>
      <c r="AU219" s="25" t="s">
        <v>79</v>
      </c>
    </row>
    <row r="220" spans="2:65" s="13" customFormat="1" ht="13.5">
      <c r="B220" s="233"/>
      <c r="C220" s="234"/>
      <c r="D220" s="235" t="s">
        <v>371</v>
      </c>
      <c r="E220" s="236" t="s">
        <v>21</v>
      </c>
      <c r="F220" s="237" t="s">
        <v>4406</v>
      </c>
      <c r="G220" s="234"/>
      <c r="H220" s="238">
        <v>61</v>
      </c>
      <c r="I220" s="239"/>
      <c r="J220" s="234"/>
      <c r="K220" s="234"/>
      <c r="L220" s="240"/>
      <c r="M220" s="241"/>
      <c r="N220" s="242"/>
      <c r="O220" s="242"/>
      <c r="P220" s="242"/>
      <c r="Q220" s="242"/>
      <c r="R220" s="242"/>
      <c r="S220" s="242"/>
      <c r="T220" s="243"/>
      <c r="AT220" s="244" t="s">
        <v>371</v>
      </c>
      <c r="AU220" s="244" t="s">
        <v>79</v>
      </c>
      <c r="AV220" s="13" t="s">
        <v>79</v>
      </c>
      <c r="AW220" s="13" t="s">
        <v>33</v>
      </c>
      <c r="AX220" s="13" t="s">
        <v>77</v>
      </c>
      <c r="AY220" s="244" t="s">
        <v>361</v>
      </c>
    </row>
    <row r="221" spans="2:65" s="1" customFormat="1" ht="22.5" customHeight="1">
      <c r="B221" s="42"/>
      <c r="C221" s="207" t="s">
        <v>619</v>
      </c>
      <c r="D221" s="207" t="s">
        <v>363</v>
      </c>
      <c r="E221" s="208" t="s">
        <v>4493</v>
      </c>
      <c r="F221" s="209" t="s">
        <v>4494</v>
      </c>
      <c r="G221" s="210" t="s">
        <v>459</v>
      </c>
      <c r="H221" s="211">
        <v>61</v>
      </c>
      <c r="I221" s="212"/>
      <c r="J221" s="213">
        <f>ROUND(I221*H221,2)</f>
        <v>0</v>
      </c>
      <c r="K221" s="209" t="s">
        <v>367</v>
      </c>
      <c r="L221" s="62"/>
      <c r="M221" s="214" t="s">
        <v>21</v>
      </c>
      <c r="N221" s="215" t="s">
        <v>41</v>
      </c>
      <c r="O221" s="43"/>
      <c r="P221" s="216">
        <f>O221*H221</f>
        <v>0</v>
      </c>
      <c r="Q221" s="216">
        <v>6.0000000000000002E-5</v>
      </c>
      <c r="R221" s="216">
        <f>Q221*H221</f>
        <v>3.6600000000000001E-3</v>
      </c>
      <c r="S221" s="216">
        <v>0</v>
      </c>
      <c r="T221" s="217">
        <f>S221*H221</f>
        <v>0</v>
      </c>
      <c r="AR221" s="25" t="s">
        <v>464</v>
      </c>
      <c r="AT221" s="25" t="s">
        <v>363</v>
      </c>
      <c r="AU221" s="25" t="s">
        <v>79</v>
      </c>
      <c r="AY221" s="25" t="s">
        <v>361</v>
      </c>
      <c r="BE221" s="218">
        <f>IF(N221="základní",J221,0)</f>
        <v>0</v>
      </c>
      <c r="BF221" s="218">
        <f>IF(N221="snížená",J221,0)</f>
        <v>0</v>
      </c>
      <c r="BG221" s="218">
        <f>IF(N221="zákl. přenesená",J221,0)</f>
        <v>0</v>
      </c>
      <c r="BH221" s="218">
        <f>IF(N221="sníž. přenesená",J221,0)</f>
        <v>0</v>
      </c>
      <c r="BI221" s="218">
        <f>IF(N221="nulová",J221,0)</f>
        <v>0</v>
      </c>
      <c r="BJ221" s="25" t="s">
        <v>77</v>
      </c>
      <c r="BK221" s="218">
        <f>ROUND(I221*H221,2)</f>
        <v>0</v>
      </c>
      <c r="BL221" s="25" t="s">
        <v>464</v>
      </c>
      <c r="BM221" s="25" t="s">
        <v>4495</v>
      </c>
    </row>
    <row r="222" spans="2:65" s="1" customFormat="1" ht="13.5">
      <c r="B222" s="42"/>
      <c r="C222" s="64"/>
      <c r="D222" s="219" t="s">
        <v>369</v>
      </c>
      <c r="E222" s="64"/>
      <c r="F222" s="220" t="s">
        <v>4494</v>
      </c>
      <c r="G222" s="64"/>
      <c r="H222" s="64"/>
      <c r="I222" s="175"/>
      <c r="J222" s="64"/>
      <c r="K222" s="64"/>
      <c r="L222" s="62"/>
      <c r="M222" s="221"/>
      <c r="N222" s="43"/>
      <c r="O222" s="43"/>
      <c r="P222" s="43"/>
      <c r="Q222" s="43"/>
      <c r="R222" s="43"/>
      <c r="S222" s="43"/>
      <c r="T222" s="79"/>
      <c r="AT222" s="25" t="s">
        <v>369</v>
      </c>
      <c r="AU222" s="25" t="s">
        <v>79</v>
      </c>
    </row>
    <row r="223" spans="2:65" s="13" customFormat="1" ht="13.5">
      <c r="B223" s="233"/>
      <c r="C223" s="234"/>
      <c r="D223" s="235" t="s">
        <v>371</v>
      </c>
      <c r="E223" s="236" t="s">
        <v>21</v>
      </c>
      <c r="F223" s="237" t="s">
        <v>4406</v>
      </c>
      <c r="G223" s="234"/>
      <c r="H223" s="238">
        <v>61</v>
      </c>
      <c r="I223" s="239"/>
      <c r="J223" s="234"/>
      <c r="K223" s="234"/>
      <c r="L223" s="240"/>
      <c r="M223" s="241"/>
      <c r="N223" s="242"/>
      <c r="O223" s="242"/>
      <c r="P223" s="242"/>
      <c r="Q223" s="242"/>
      <c r="R223" s="242"/>
      <c r="S223" s="242"/>
      <c r="T223" s="243"/>
      <c r="AT223" s="244" t="s">
        <v>371</v>
      </c>
      <c r="AU223" s="244" t="s">
        <v>79</v>
      </c>
      <c r="AV223" s="13" t="s">
        <v>79</v>
      </c>
      <c r="AW223" s="13" t="s">
        <v>33</v>
      </c>
      <c r="AX223" s="13" t="s">
        <v>77</v>
      </c>
      <c r="AY223" s="244" t="s">
        <v>361</v>
      </c>
    </row>
    <row r="224" spans="2:65" s="1" customFormat="1" ht="31.5" customHeight="1">
      <c r="B224" s="42"/>
      <c r="C224" s="207" t="s">
        <v>626</v>
      </c>
      <c r="D224" s="207" t="s">
        <v>363</v>
      </c>
      <c r="E224" s="208" t="s">
        <v>4496</v>
      </c>
      <c r="F224" s="209" t="s">
        <v>4497</v>
      </c>
      <c r="G224" s="210" t="s">
        <v>459</v>
      </c>
      <c r="H224" s="211">
        <v>61</v>
      </c>
      <c r="I224" s="212"/>
      <c r="J224" s="213">
        <f>ROUND(I224*H224,2)</f>
        <v>0</v>
      </c>
      <c r="K224" s="209" t="s">
        <v>367</v>
      </c>
      <c r="L224" s="62"/>
      <c r="M224" s="214" t="s">
        <v>21</v>
      </c>
      <c r="N224" s="215" t="s">
        <v>41</v>
      </c>
      <c r="O224" s="43"/>
      <c r="P224" s="216">
        <f>O224*H224</f>
        <v>0</v>
      </c>
      <c r="Q224" s="216">
        <v>2.2000000000000001E-4</v>
      </c>
      <c r="R224" s="216">
        <f>Q224*H224</f>
        <v>1.342E-2</v>
      </c>
      <c r="S224" s="216">
        <v>0</v>
      </c>
      <c r="T224" s="217">
        <f>S224*H224</f>
        <v>0</v>
      </c>
      <c r="AR224" s="25" t="s">
        <v>464</v>
      </c>
      <c r="AT224" s="25" t="s">
        <v>363</v>
      </c>
      <c r="AU224" s="25" t="s">
        <v>79</v>
      </c>
      <c r="AY224" s="25" t="s">
        <v>361</v>
      </c>
      <c r="BE224" s="218">
        <f>IF(N224="základní",J224,0)</f>
        <v>0</v>
      </c>
      <c r="BF224" s="218">
        <f>IF(N224="snížená",J224,0)</f>
        <v>0</v>
      </c>
      <c r="BG224" s="218">
        <f>IF(N224="zákl. přenesená",J224,0)</f>
        <v>0</v>
      </c>
      <c r="BH224" s="218">
        <f>IF(N224="sníž. přenesená",J224,0)</f>
        <v>0</v>
      </c>
      <c r="BI224" s="218">
        <f>IF(N224="nulová",J224,0)</f>
        <v>0</v>
      </c>
      <c r="BJ224" s="25" t="s">
        <v>77</v>
      </c>
      <c r="BK224" s="218">
        <f>ROUND(I224*H224,2)</f>
        <v>0</v>
      </c>
      <c r="BL224" s="25" t="s">
        <v>464</v>
      </c>
      <c r="BM224" s="25" t="s">
        <v>4498</v>
      </c>
    </row>
    <row r="225" spans="2:65" s="1" customFormat="1" ht="27">
      <c r="B225" s="42"/>
      <c r="C225" s="64"/>
      <c r="D225" s="219" t="s">
        <v>369</v>
      </c>
      <c r="E225" s="64"/>
      <c r="F225" s="220" t="s">
        <v>4499</v>
      </c>
      <c r="G225" s="64"/>
      <c r="H225" s="64"/>
      <c r="I225" s="175"/>
      <c r="J225" s="64"/>
      <c r="K225" s="64"/>
      <c r="L225" s="62"/>
      <c r="M225" s="221"/>
      <c r="N225" s="43"/>
      <c r="O225" s="43"/>
      <c r="P225" s="43"/>
      <c r="Q225" s="43"/>
      <c r="R225" s="43"/>
      <c r="S225" s="43"/>
      <c r="T225" s="79"/>
      <c r="AT225" s="25" t="s">
        <v>369</v>
      </c>
      <c r="AU225" s="25" t="s">
        <v>79</v>
      </c>
    </row>
    <row r="226" spans="2:65" s="13" customFormat="1" ht="13.5">
      <c r="B226" s="233"/>
      <c r="C226" s="234"/>
      <c r="D226" s="235" t="s">
        <v>371</v>
      </c>
      <c r="E226" s="236" t="s">
        <v>21</v>
      </c>
      <c r="F226" s="237" t="s">
        <v>4406</v>
      </c>
      <c r="G226" s="234"/>
      <c r="H226" s="238">
        <v>61</v>
      </c>
      <c r="I226" s="239"/>
      <c r="J226" s="234"/>
      <c r="K226" s="234"/>
      <c r="L226" s="240"/>
      <c r="M226" s="241"/>
      <c r="N226" s="242"/>
      <c r="O226" s="242"/>
      <c r="P226" s="242"/>
      <c r="Q226" s="242"/>
      <c r="R226" s="242"/>
      <c r="S226" s="242"/>
      <c r="T226" s="243"/>
      <c r="AT226" s="244" t="s">
        <v>371</v>
      </c>
      <c r="AU226" s="244" t="s">
        <v>79</v>
      </c>
      <c r="AV226" s="13" t="s">
        <v>79</v>
      </c>
      <c r="AW226" s="13" t="s">
        <v>33</v>
      </c>
      <c r="AX226" s="13" t="s">
        <v>77</v>
      </c>
      <c r="AY226" s="244" t="s">
        <v>361</v>
      </c>
    </row>
    <row r="227" spans="2:65" s="1" customFormat="1" ht="22.5" customHeight="1">
      <c r="B227" s="42"/>
      <c r="C227" s="207" t="s">
        <v>632</v>
      </c>
      <c r="D227" s="207" t="s">
        <v>363</v>
      </c>
      <c r="E227" s="208" t="s">
        <v>2413</v>
      </c>
      <c r="F227" s="209" t="s">
        <v>2414</v>
      </c>
      <c r="G227" s="210" t="s">
        <v>459</v>
      </c>
      <c r="H227" s="211">
        <v>61</v>
      </c>
      <c r="I227" s="212"/>
      <c r="J227" s="213">
        <f>ROUND(I227*H227,2)</f>
        <v>0</v>
      </c>
      <c r="K227" s="209" t="s">
        <v>367</v>
      </c>
      <c r="L227" s="62"/>
      <c r="M227" s="214" t="s">
        <v>21</v>
      </c>
      <c r="N227" s="215" t="s">
        <v>41</v>
      </c>
      <c r="O227" s="43"/>
      <c r="P227" s="216">
        <f>O227*H227</f>
        <v>0</v>
      </c>
      <c r="Q227" s="216">
        <v>1.2999999999999999E-4</v>
      </c>
      <c r="R227" s="216">
        <f>Q227*H227</f>
        <v>7.9299999999999995E-3</v>
      </c>
      <c r="S227" s="216">
        <v>0</v>
      </c>
      <c r="T227" s="217">
        <f>S227*H227</f>
        <v>0</v>
      </c>
      <c r="AR227" s="25" t="s">
        <v>464</v>
      </c>
      <c r="AT227" s="25" t="s">
        <v>363</v>
      </c>
      <c r="AU227" s="25" t="s">
        <v>79</v>
      </c>
      <c r="AY227" s="25" t="s">
        <v>361</v>
      </c>
      <c r="BE227" s="218">
        <f>IF(N227="základní",J227,0)</f>
        <v>0</v>
      </c>
      <c r="BF227" s="218">
        <f>IF(N227="snížená",J227,0)</f>
        <v>0</v>
      </c>
      <c r="BG227" s="218">
        <f>IF(N227="zákl. přenesená",J227,0)</f>
        <v>0</v>
      </c>
      <c r="BH227" s="218">
        <f>IF(N227="sníž. přenesená",J227,0)</f>
        <v>0</v>
      </c>
      <c r="BI227" s="218">
        <f>IF(N227="nulová",J227,0)</f>
        <v>0</v>
      </c>
      <c r="BJ227" s="25" t="s">
        <v>77</v>
      </c>
      <c r="BK227" s="218">
        <f>ROUND(I227*H227,2)</f>
        <v>0</v>
      </c>
      <c r="BL227" s="25" t="s">
        <v>464</v>
      </c>
      <c r="BM227" s="25" t="s">
        <v>4500</v>
      </c>
    </row>
    <row r="228" spans="2:65" s="1" customFormat="1" ht="13.5">
      <c r="B228" s="42"/>
      <c r="C228" s="64"/>
      <c r="D228" s="219" t="s">
        <v>369</v>
      </c>
      <c r="E228" s="64"/>
      <c r="F228" s="220" t="s">
        <v>2416</v>
      </c>
      <c r="G228" s="64"/>
      <c r="H228" s="64"/>
      <c r="I228" s="175"/>
      <c r="J228" s="64"/>
      <c r="K228" s="64"/>
      <c r="L228" s="62"/>
      <c r="M228" s="221"/>
      <c r="N228" s="43"/>
      <c r="O228" s="43"/>
      <c r="P228" s="43"/>
      <c r="Q228" s="43"/>
      <c r="R228" s="43"/>
      <c r="S228" s="43"/>
      <c r="T228" s="79"/>
      <c r="AT228" s="25" t="s">
        <v>369</v>
      </c>
      <c r="AU228" s="25" t="s">
        <v>79</v>
      </c>
    </row>
    <row r="229" spans="2:65" s="13" customFormat="1" ht="13.5">
      <c r="B229" s="233"/>
      <c r="C229" s="234"/>
      <c r="D229" s="235" t="s">
        <v>371</v>
      </c>
      <c r="E229" s="236" t="s">
        <v>21</v>
      </c>
      <c r="F229" s="237" t="s">
        <v>4406</v>
      </c>
      <c r="G229" s="234"/>
      <c r="H229" s="238">
        <v>61</v>
      </c>
      <c r="I229" s="239"/>
      <c r="J229" s="234"/>
      <c r="K229" s="234"/>
      <c r="L229" s="240"/>
      <c r="M229" s="241"/>
      <c r="N229" s="242"/>
      <c r="O229" s="242"/>
      <c r="P229" s="242"/>
      <c r="Q229" s="242"/>
      <c r="R229" s="242"/>
      <c r="S229" s="242"/>
      <c r="T229" s="243"/>
      <c r="AT229" s="244" t="s">
        <v>371</v>
      </c>
      <c r="AU229" s="244" t="s">
        <v>79</v>
      </c>
      <c r="AV229" s="13" t="s">
        <v>79</v>
      </c>
      <c r="AW229" s="13" t="s">
        <v>33</v>
      </c>
      <c r="AX229" s="13" t="s">
        <v>77</v>
      </c>
      <c r="AY229" s="244" t="s">
        <v>361</v>
      </c>
    </row>
    <row r="230" spans="2:65" s="1" customFormat="1" ht="22.5" customHeight="1">
      <c r="B230" s="42"/>
      <c r="C230" s="207" t="s">
        <v>638</v>
      </c>
      <c r="D230" s="207" t="s">
        <v>363</v>
      </c>
      <c r="E230" s="208" t="s">
        <v>2418</v>
      </c>
      <c r="F230" s="209" t="s">
        <v>2419</v>
      </c>
      <c r="G230" s="210" t="s">
        <v>459</v>
      </c>
      <c r="H230" s="211">
        <v>61</v>
      </c>
      <c r="I230" s="212"/>
      <c r="J230" s="213">
        <f>ROUND(I230*H230,2)</f>
        <v>0</v>
      </c>
      <c r="K230" s="209" t="s">
        <v>367</v>
      </c>
      <c r="L230" s="62"/>
      <c r="M230" s="214" t="s">
        <v>21</v>
      </c>
      <c r="N230" s="215" t="s">
        <v>41</v>
      </c>
      <c r="O230" s="43"/>
      <c r="P230" s="216">
        <f>O230*H230</f>
        <v>0</v>
      </c>
      <c r="Q230" s="216">
        <v>1.1E-4</v>
      </c>
      <c r="R230" s="216">
        <f>Q230*H230</f>
        <v>6.7099999999999998E-3</v>
      </c>
      <c r="S230" s="216">
        <v>0</v>
      </c>
      <c r="T230" s="217">
        <f>S230*H230</f>
        <v>0</v>
      </c>
      <c r="AR230" s="25" t="s">
        <v>464</v>
      </c>
      <c r="AT230" s="25" t="s">
        <v>363</v>
      </c>
      <c r="AU230" s="25" t="s">
        <v>79</v>
      </c>
      <c r="AY230" s="25" t="s">
        <v>361</v>
      </c>
      <c r="BE230" s="218">
        <f>IF(N230="základní",J230,0)</f>
        <v>0</v>
      </c>
      <c r="BF230" s="218">
        <f>IF(N230="snížená",J230,0)</f>
        <v>0</v>
      </c>
      <c r="BG230" s="218">
        <f>IF(N230="zákl. přenesená",J230,0)</f>
        <v>0</v>
      </c>
      <c r="BH230" s="218">
        <f>IF(N230="sníž. přenesená",J230,0)</f>
        <v>0</v>
      </c>
      <c r="BI230" s="218">
        <f>IF(N230="nulová",J230,0)</f>
        <v>0</v>
      </c>
      <c r="BJ230" s="25" t="s">
        <v>77</v>
      </c>
      <c r="BK230" s="218">
        <f>ROUND(I230*H230,2)</f>
        <v>0</v>
      </c>
      <c r="BL230" s="25" t="s">
        <v>464</v>
      </c>
      <c r="BM230" s="25" t="s">
        <v>4501</v>
      </c>
    </row>
    <row r="231" spans="2:65" s="1" customFormat="1" ht="13.5">
      <c r="B231" s="42"/>
      <c r="C231" s="64"/>
      <c r="D231" s="219" t="s">
        <v>369</v>
      </c>
      <c r="E231" s="64"/>
      <c r="F231" s="220" t="s">
        <v>2421</v>
      </c>
      <c r="G231" s="64"/>
      <c r="H231" s="64"/>
      <c r="I231" s="175"/>
      <c r="J231" s="64"/>
      <c r="K231" s="64"/>
      <c r="L231" s="62"/>
      <c r="M231" s="221"/>
      <c r="N231" s="43"/>
      <c r="O231" s="43"/>
      <c r="P231" s="43"/>
      <c r="Q231" s="43"/>
      <c r="R231" s="43"/>
      <c r="S231" s="43"/>
      <c r="T231" s="79"/>
      <c r="AT231" s="25" t="s">
        <v>369</v>
      </c>
      <c r="AU231" s="25" t="s">
        <v>79</v>
      </c>
    </row>
    <row r="232" spans="2:65" s="13" customFormat="1" ht="13.5">
      <c r="B232" s="233"/>
      <c r="C232" s="234"/>
      <c r="D232" s="235" t="s">
        <v>371</v>
      </c>
      <c r="E232" s="236" t="s">
        <v>21</v>
      </c>
      <c r="F232" s="237" t="s">
        <v>4406</v>
      </c>
      <c r="G232" s="234"/>
      <c r="H232" s="238">
        <v>61</v>
      </c>
      <c r="I232" s="239"/>
      <c r="J232" s="234"/>
      <c r="K232" s="234"/>
      <c r="L232" s="240"/>
      <c r="M232" s="241"/>
      <c r="N232" s="242"/>
      <c r="O232" s="242"/>
      <c r="P232" s="242"/>
      <c r="Q232" s="242"/>
      <c r="R232" s="242"/>
      <c r="S232" s="242"/>
      <c r="T232" s="243"/>
      <c r="AT232" s="244" t="s">
        <v>371</v>
      </c>
      <c r="AU232" s="244" t="s">
        <v>79</v>
      </c>
      <c r="AV232" s="13" t="s">
        <v>79</v>
      </c>
      <c r="AW232" s="13" t="s">
        <v>33</v>
      </c>
      <c r="AX232" s="13" t="s">
        <v>77</v>
      </c>
      <c r="AY232" s="244" t="s">
        <v>361</v>
      </c>
    </row>
    <row r="233" spans="2:65" s="1" customFormat="1" ht="22.5" customHeight="1">
      <c r="B233" s="42"/>
      <c r="C233" s="207" t="s">
        <v>644</v>
      </c>
      <c r="D233" s="207" t="s">
        <v>363</v>
      </c>
      <c r="E233" s="208" t="s">
        <v>2423</v>
      </c>
      <c r="F233" s="209" t="s">
        <v>2424</v>
      </c>
      <c r="G233" s="210" t="s">
        <v>459</v>
      </c>
      <c r="H233" s="211">
        <v>61</v>
      </c>
      <c r="I233" s="212"/>
      <c r="J233" s="213">
        <f>ROUND(I233*H233,2)</f>
        <v>0</v>
      </c>
      <c r="K233" s="209" t="s">
        <v>367</v>
      </c>
      <c r="L233" s="62"/>
      <c r="M233" s="214" t="s">
        <v>21</v>
      </c>
      <c r="N233" s="215" t="s">
        <v>41</v>
      </c>
      <c r="O233" s="43"/>
      <c r="P233" s="216">
        <f>O233*H233</f>
        <v>0</v>
      </c>
      <c r="Q233" s="216">
        <v>3.4000000000000002E-4</v>
      </c>
      <c r="R233" s="216">
        <f>Q233*H233</f>
        <v>2.0740000000000001E-2</v>
      </c>
      <c r="S233" s="216">
        <v>0</v>
      </c>
      <c r="T233" s="217">
        <f>S233*H233</f>
        <v>0</v>
      </c>
      <c r="AR233" s="25" t="s">
        <v>464</v>
      </c>
      <c r="AT233" s="25" t="s">
        <v>363</v>
      </c>
      <c r="AU233" s="25" t="s">
        <v>79</v>
      </c>
      <c r="AY233" s="25" t="s">
        <v>361</v>
      </c>
      <c r="BE233" s="218">
        <f>IF(N233="základní",J233,0)</f>
        <v>0</v>
      </c>
      <c r="BF233" s="218">
        <f>IF(N233="snížená",J233,0)</f>
        <v>0</v>
      </c>
      <c r="BG233" s="218">
        <f>IF(N233="zákl. přenesená",J233,0)</f>
        <v>0</v>
      </c>
      <c r="BH233" s="218">
        <f>IF(N233="sníž. přenesená",J233,0)</f>
        <v>0</v>
      </c>
      <c r="BI233" s="218">
        <f>IF(N233="nulová",J233,0)</f>
        <v>0</v>
      </c>
      <c r="BJ233" s="25" t="s">
        <v>77</v>
      </c>
      <c r="BK233" s="218">
        <f>ROUND(I233*H233,2)</f>
        <v>0</v>
      </c>
      <c r="BL233" s="25" t="s">
        <v>464</v>
      </c>
      <c r="BM233" s="25" t="s">
        <v>4502</v>
      </c>
    </row>
    <row r="234" spans="2:65" s="1" customFormat="1" ht="13.5">
      <c r="B234" s="42"/>
      <c r="C234" s="64"/>
      <c r="D234" s="219" t="s">
        <v>369</v>
      </c>
      <c r="E234" s="64"/>
      <c r="F234" s="220" t="s">
        <v>2426</v>
      </c>
      <c r="G234" s="64"/>
      <c r="H234" s="64"/>
      <c r="I234" s="175"/>
      <c r="J234" s="64"/>
      <c r="K234" s="64"/>
      <c r="L234" s="62"/>
      <c r="M234" s="221"/>
      <c r="N234" s="43"/>
      <c r="O234" s="43"/>
      <c r="P234" s="43"/>
      <c r="Q234" s="43"/>
      <c r="R234" s="43"/>
      <c r="S234" s="43"/>
      <c r="T234" s="79"/>
      <c r="AT234" s="25" t="s">
        <v>369</v>
      </c>
      <c r="AU234" s="25" t="s">
        <v>79</v>
      </c>
    </row>
    <row r="235" spans="2:65" s="13" customFormat="1" ht="13.5">
      <c r="B235" s="233"/>
      <c r="C235" s="234"/>
      <c r="D235" s="235" t="s">
        <v>371</v>
      </c>
      <c r="E235" s="236" t="s">
        <v>21</v>
      </c>
      <c r="F235" s="237" t="s">
        <v>4406</v>
      </c>
      <c r="G235" s="234"/>
      <c r="H235" s="238">
        <v>61</v>
      </c>
      <c r="I235" s="239"/>
      <c r="J235" s="234"/>
      <c r="K235" s="234"/>
      <c r="L235" s="240"/>
      <c r="M235" s="241"/>
      <c r="N235" s="242"/>
      <c r="O235" s="242"/>
      <c r="P235" s="242"/>
      <c r="Q235" s="242"/>
      <c r="R235" s="242"/>
      <c r="S235" s="242"/>
      <c r="T235" s="243"/>
      <c r="AT235" s="244" t="s">
        <v>371</v>
      </c>
      <c r="AU235" s="244" t="s">
        <v>79</v>
      </c>
      <c r="AV235" s="13" t="s">
        <v>79</v>
      </c>
      <c r="AW235" s="13" t="s">
        <v>33</v>
      </c>
      <c r="AX235" s="13" t="s">
        <v>77</v>
      </c>
      <c r="AY235" s="244" t="s">
        <v>361</v>
      </c>
    </row>
    <row r="236" spans="2:65" s="1" customFormat="1" ht="22.5" customHeight="1">
      <c r="B236" s="42"/>
      <c r="C236" s="207" t="s">
        <v>650</v>
      </c>
      <c r="D236" s="207" t="s">
        <v>363</v>
      </c>
      <c r="E236" s="208" t="s">
        <v>4503</v>
      </c>
      <c r="F236" s="209" t="s">
        <v>4504</v>
      </c>
      <c r="G236" s="210" t="s">
        <v>459</v>
      </c>
      <c r="H236" s="211">
        <v>61</v>
      </c>
      <c r="I236" s="212"/>
      <c r="J236" s="213">
        <f>ROUND(I236*H236,2)</f>
        <v>0</v>
      </c>
      <c r="K236" s="209" t="s">
        <v>367</v>
      </c>
      <c r="L236" s="62"/>
      <c r="M236" s="214" t="s">
        <v>21</v>
      </c>
      <c r="N236" s="215" t="s">
        <v>41</v>
      </c>
      <c r="O236" s="43"/>
      <c r="P236" s="216">
        <f>O236*H236</f>
        <v>0</v>
      </c>
      <c r="Q236" s="216">
        <v>1.4999999999999999E-4</v>
      </c>
      <c r="R236" s="216">
        <f>Q236*H236</f>
        <v>9.1499999999999984E-3</v>
      </c>
      <c r="S236" s="216">
        <v>0</v>
      </c>
      <c r="T236" s="217">
        <f>S236*H236</f>
        <v>0</v>
      </c>
      <c r="AR236" s="25" t="s">
        <v>464</v>
      </c>
      <c r="AT236" s="25" t="s">
        <v>363</v>
      </c>
      <c r="AU236" s="25" t="s">
        <v>79</v>
      </c>
      <c r="AY236" s="25" t="s">
        <v>361</v>
      </c>
      <c r="BE236" s="218">
        <f>IF(N236="základní",J236,0)</f>
        <v>0</v>
      </c>
      <c r="BF236" s="218">
        <f>IF(N236="snížená",J236,0)</f>
        <v>0</v>
      </c>
      <c r="BG236" s="218">
        <f>IF(N236="zákl. přenesená",J236,0)</f>
        <v>0</v>
      </c>
      <c r="BH236" s="218">
        <f>IF(N236="sníž. přenesená",J236,0)</f>
        <v>0</v>
      </c>
      <c r="BI236" s="218">
        <f>IF(N236="nulová",J236,0)</f>
        <v>0</v>
      </c>
      <c r="BJ236" s="25" t="s">
        <v>77</v>
      </c>
      <c r="BK236" s="218">
        <f>ROUND(I236*H236,2)</f>
        <v>0</v>
      </c>
      <c r="BL236" s="25" t="s">
        <v>464</v>
      </c>
      <c r="BM236" s="25" t="s">
        <v>4505</v>
      </c>
    </row>
    <row r="237" spans="2:65" s="1" customFormat="1" ht="27">
      <c r="B237" s="42"/>
      <c r="C237" s="64"/>
      <c r="D237" s="219" t="s">
        <v>369</v>
      </c>
      <c r="E237" s="64"/>
      <c r="F237" s="220" t="s">
        <v>4506</v>
      </c>
      <c r="G237" s="64"/>
      <c r="H237" s="64"/>
      <c r="I237" s="175"/>
      <c r="J237" s="64"/>
      <c r="K237" s="64"/>
      <c r="L237" s="62"/>
      <c r="M237" s="221"/>
      <c r="N237" s="43"/>
      <c r="O237" s="43"/>
      <c r="P237" s="43"/>
      <c r="Q237" s="43"/>
      <c r="R237" s="43"/>
      <c r="S237" s="43"/>
      <c r="T237" s="79"/>
      <c r="AT237" s="25" t="s">
        <v>369</v>
      </c>
      <c r="AU237" s="25" t="s">
        <v>79</v>
      </c>
    </row>
    <row r="238" spans="2:65" s="13" customFormat="1" ht="13.5">
      <c r="B238" s="233"/>
      <c r="C238" s="234"/>
      <c r="D238" s="219" t="s">
        <v>371</v>
      </c>
      <c r="E238" s="245" t="s">
        <v>21</v>
      </c>
      <c r="F238" s="246" t="s">
        <v>4406</v>
      </c>
      <c r="G238" s="234"/>
      <c r="H238" s="247">
        <v>61</v>
      </c>
      <c r="I238" s="239"/>
      <c r="J238" s="234"/>
      <c r="K238" s="234"/>
      <c r="L238" s="240"/>
      <c r="M238" s="286"/>
      <c r="N238" s="287"/>
      <c r="O238" s="287"/>
      <c r="P238" s="287"/>
      <c r="Q238" s="287"/>
      <c r="R238" s="287"/>
      <c r="S238" s="287"/>
      <c r="T238" s="288"/>
      <c r="AT238" s="244" t="s">
        <v>371</v>
      </c>
      <c r="AU238" s="244" t="s">
        <v>79</v>
      </c>
      <c r="AV238" s="13" t="s">
        <v>79</v>
      </c>
      <c r="AW238" s="13" t="s">
        <v>33</v>
      </c>
      <c r="AX238" s="13" t="s">
        <v>77</v>
      </c>
      <c r="AY238" s="244" t="s">
        <v>361</v>
      </c>
    </row>
    <row r="239" spans="2:65" s="1" customFormat="1" ht="6.95" customHeight="1">
      <c r="B239" s="57"/>
      <c r="C239" s="58"/>
      <c r="D239" s="58"/>
      <c r="E239" s="58"/>
      <c r="F239" s="58"/>
      <c r="G239" s="58"/>
      <c r="H239" s="58"/>
      <c r="I239" s="151"/>
      <c r="J239" s="58"/>
      <c r="K239" s="58"/>
      <c r="L239" s="62"/>
    </row>
  </sheetData>
  <sheetProtection algorithmName="SHA-512" hashValue="k4PnTooYrWrgASsIb0pgGGRffQyia91db9MZ680Ofr41O9KzmeyJ9e2m/muEA4B9F++eB0VMEIE+vjo+RGPwxw==" saltValue="VVBVoP5bCl5Z0pdsmeeWrQ==" spinCount="100000" sheet="1" objects="1" scenarios="1" formatCells="0" formatColumns="0" formatRows="0" sort="0" autoFilter="0"/>
  <autoFilter ref="C96:K238" xr:uid="{00000000-0009-0000-0000-000019000000}"/>
  <mergeCells count="15">
    <mergeCell ref="E87:H87"/>
    <mergeCell ref="E85:H85"/>
    <mergeCell ref="E89:H89"/>
    <mergeCell ref="G1:H1"/>
    <mergeCell ref="L2:V2"/>
    <mergeCell ref="E49:H49"/>
    <mergeCell ref="E53:H53"/>
    <mergeCell ref="E51:H51"/>
    <mergeCell ref="E55:H55"/>
    <mergeCell ref="E83:H83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900-000000000000}"/>
    <hyperlink ref="G1:H1" location="C62" display="2) Rekapitulace" xr:uid="{00000000-0004-0000-1900-000001000000}"/>
    <hyperlink ref="J1" location="C96" display="3) Soupis prací" xr:uid="{00000000-0004-0000-1900-000002000000}"/>
    <hyperlink ref="L1:V1" location="'Rekapitulace stavby'!C2" display="Rekapitulace stavby" xr:uid="{00000000-0004-0000-19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BR177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184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4407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4507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ROUND(J95,2)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ROUND(SUM(BE95:BE176), 2)</f>
        <v>0</v>
      </c>
      <c r="G34" s="43"/>
      <c r="H34" s="43"/>
      <c r="I34" s="143">
        <v>0.21</v>
      </c>
      <c r="J34" s="142">
        <f>ROUND(ROUND((SUM(BE95:BE176)),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ROUND(SUM(BF95:BF176), 2)</f>
        <v>0</v>
      </c>
      <c r="G35" s="43"/>
      <c r="H35" s="43"/>
      <c r="I35" s="143">
        <v>0.15</v>
      </c>
      <c r="J35" s="142">
        <f>ROUND(ROUND((SUM(BF95:BF176)),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ROUND(SUM(BG95:BG176),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ROUND(SUM(BH95:BH176),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ROUND(SUM(BI95:BI176),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4407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D.1.3.04 - Silnoproudá elektroinstalace, Bleskosvod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J95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4388</v>
      </c>
      <c r="E65" s="164"/>
      <c r="F65" s="164"/>
      <c r="G65" s="164"/>
      <c r="H65" s="164"/>
      <c r="I65" s="165"/>
      <c r="J65" s="166">
        <f>J96</f>
        <v>0</v>
      </c>
      <c r="K65" s="167"/>
    </row>
    <row r="66" spans="2:12" s="8" customFormat="1" ht="24.95" customHeight="1">
      <c r="B66" s="161"/>
      <c r="C66" s="162"/>
      <c r="D66" s="163" t="s">
        <v>4389</v>
      </c>
      <c r="E66" s="164"/>
      <c r="F66" s="164"/>
      <c r="G66" s="164"/>
      <c r="H66" s="164"/>
      <c r="I66" s="165"/>
      <c r="J66" s="166">
        <f>J100</f>
        <v>0</v>
      </c>
      <c r="K66" s="167"/>
    </row>
    <row r="67" spans="2:12" s="8" customFormat="1" ht="24.95" customHeight="1">
      <c r="B67" s="161"/>
      <c r="C67" s="162"/>
      <c r="D67" s="163" t="s">
        <v>4390</v>
      </c>
      <c r="E67" s="164"/>
      <c r="F67" s="164"/>
      <c r="G67" s="164"/>
      <c r="H67" s="164"/>
      <c r="I67" s="165"/>
      <c r="J67" s="166">
        <f>J103</f>
        <v>0</v>
      </c>
      <c r="K67" s="167"/>
    </row>
    <row r="68" spans="2:12" s="8" customFormat="1" ht="24.95" customHeight="1">
      <c r="B68" s="161"/>
      <c r="C68" s="162"/>
      <c r="D68" s="163" t="s">
        <v>4391</v>
      </c>
      <c r="E68" s="164"/>
      <c r="F68" s="164"/>
      <c r="G68" s="164"/>
      <c r="H68" s="164"/>
      <c r="I68" s="165"/>
      <c r="J68" s="166">
        <f>J108</f>
        <v>0</v>
      </c>
      <c r="K68" s="167"/>
    </row>
    <row r="69" spans="2:12" s="8" customFormat="1" ht="24.95" customHeight="1">
      <c r="B69" s="161"/>
      <c r="C69" s="162"/>
      <c r="D69" s="163" t="s">
        <v>4392</v>
      </c>
      <c r="E69" s="164"/>
      <c r="F69" s="164"/>
      <c r="G69" s="164"/>
      <c r="H69" s="164"/>
      <c r="I69" s="165"/>
      <c r="J69" s="166">
        <f>J118</f>
        <v>0</v>
      </c>
      <c r="K69" s="167"/>
    </row>
    <row r="70" spans="2:12" s="8" customFormat="1" ht="24.95" customHeight="1">
      <c r="B70" s="161"/>
      <c r="C70" s="162"/>
      <c r="D70" s="163" t="s">
        <v>4393</v>
      </c>
      <c r="E70" s="164"/>
      <c r="F70" s="164"/>
      <c r="G70" s="164"/>
      <c r="H70" s="164"/>
      <c r="I70" s="165"/>
      <c r="J70" s="166">
        <f>J122</f>
        <v>0</v>
      </c>
      <c r="K70" s="167"/>
    </row>
    <row r="71" spans="2:12" s="8" customFormat="1" ht="24.95" customHeight="1">
      <c r="B71" s="161"/>
      <c r="C71" s="162"/>
      <c r="D71" s="163" t="s">
        <v>4394</v>
      </c>
      <c r="E71" s="164"/>
      <c r="F71" s="164"/>
      <c r="G71" s="164"/>
      <c r="H71" s="164"/>
      <c r="I71" s="165"/>
      <c r="J71" s="166">
        <f>J168</f>
        <v>0</v>
      </c>
      <c r="K71" s="167"/>
    </row>
    <row r="72" spans="2:12" s="1" customFormat="1" ht="21.75" customHeight="1">
      <c r="B72" s="42"/>
      <c r="C72" s="43"/>
      <c r="D72" s="43"/>
      <c r="E72" s="43"/>
      <c r="F72" s="43"/>
      <c r="G72" s="43"/>
      <c r="H72" s="43"/>
      <c r="I72" s="129"/>
      <c r="J72" s="43"/>
      <c r="K72" s="46"/>
    </row>
    <row r="73" spans="2:12" s="1" customFormat="1" ht="6.95" customHeight="1">
      <c r="B73" s="57"/>
      <c r="C73" s="58"/>
      <c r="D73" s="58"/>
      <c r="E73" s="58"/>
      <c r="F73" s="58"/>
      <c r="G73" s="58"/>
      <c r="H73" s="58"/>
      <c r="I73" s="151"/>
      <c r="J73" s="58"/>
      <c r="K73" s="59"/>
    </row>
    <row r="77" spans="2:12" s="1" customFormat="1" ht="6.95" customHeight="1">
      <c r="B77" s="60"/>
      <c r="C77" s="61"/>
      <c r="D77" s="61"/>
      <c r="E77" s="61"/>
      <c r="F77" s="61"/>
      <c r="G77" s="61"/>
      <c r="H77" s="61"/>
      <c r="I77" s="154"/>
      <c r="J77" s="61"/>
      <c r="K77" s="61"/>
      <c r="L77" s="62"/>
    </row>
    <row r="78" spans="2:12" s="1" customFormat="1" ht="36.950000000000003" customHeight="1">
      <c r="B78" s="42"/>
      <c r="C78" s="63" t="s">
        <v>345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4.45" customHeight="1">
      <c r="B80" s="42"/>
      <c r="C80" s="66" t="s">
        <v>18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22.5" customHeight="1">
      <c r="B81" s="42"/>
      <c r="C81" s="64"/>
      <c r="D81" s="64"/>
      <c r="E81" s="423" t="str">
        <f>E7</f>
        <v>Transformace ÚSP pro mládež Kvasiny – výstavba v lokalitě Kostelec nad Orlicí 2</v>
      </c>
      <c r="F81" s="424"/>
      <c r="G81" s="424"/>
      <c r="H81" s="424"/>
      <c r="I81" s="175"/>
      <c r="J81" s="64"/>
      <c r="K81" s="64"/>
      <c r="L81" s="62"/>
    </row>
    <row r="82" spans="2:63">
      <c r="B82" s="29"/>
      <c r="C82" s="66" t="s">
        <v>237</v>
      </c>
      <c r="D82" s="176"/>
      <c r="E82" s="176"/>
      <c r="F82" s="176"/>
      <c r="G82" s="176"/>
      <c r="H82" s="176"/>
      <c r="J82" s="176"/>
      <c r="K82" s="176"/>
      <c r="L82" s="177"/>
    </row>
    <row r="83" spans="2:63" ht="22.5" customHeight="1">
      <c r="B83" s="29"/>
      <c r="C83" s="176"/>
      <c r="D83" s="176"/>
      <c r="E83" s="423" t="s">
        <v>3753</v>
      </c>
      <c r="F83" s="427"/>
      <c r="G83" s="427"/>
      <c r="H83" s="427"/>
      <c r="J83" s="176"/>
      <c r="K83" s="176"/>
      <c r="L83" s="177"/>
    </row>
    <row r="84" spans="2:63">
      <c r="B84" s="29"/>
      <c r="C84" s="66" t="s">
        <v>243</v>
      </c>
      <c r="D84" s="176"/>
      <c r="E84" s="176"/>
      <c r="F84" s="176"/>
      <c r="G84" s="176"/>
      <c r="H84" s="176"/>
      <c r="J84" s="176"/>
      <c r="K84" s="176"/>
      <c r="L84" s="177"/>
    </row>
    <row r="85" spans="2:63" s="1" customFormat="1" ht="22.5" customHeight="1">
      <c r="B85" s="42"/>
      <c r="C85" s="64"/>
      <c r="D85" s="64"/>
      <c r="E85" s="425" t="s">
        <v>4407</v>
      </c>
      <c r="F85" s="426"/>
      <c r="G85" s="426"/>
      <c r="H85" s="426"/>
      <c r="I85" s="175"/>
      <c r="J85" s="64"/>
      <c r="K85" s="64"/>
      <c r="L85" s="62"/>
    </row>
    <row r="86" spans="2:63" s="1" customFormat="1" ht="14.45" customHeight="1">
      <c r="B86" s="42"/>
      <c r="C86" s="66" t="s">
        <v>248</v>
      </c>
      <c r="D86" s="64"/>
      <c r="E86" s="64"/>
      <c r="F86" s="64"/>
      <c r="G86" s="64"/>
      <c r="H86" s="64"/>
      <c r="I86" s="175"/>
      <c r="J86" s="64"/>
      <c r="K86" s="64"/>
      <c r="L86" s="62"/>
    </row>
    <row r="87" spans="2:63" s="1" customFormat="1" ht="23.25" customHeight="1">
      <c r="B87" s="42"/>
      <c r="C87" s="64"/>
      <c r="D87" s="64"/>
      <c r="E87" s="394" t="str">
        <f>E13</f>
        <v>D.1.3.04 - Silnoproudá elektroinstalace, Bleskosvod</v>
      </c>
      <c r="F87" s="426"/>
      <c r="G87" s="426"/>
      <c r="H87" s="426"/>
      <c r="I87" s="175"/>
      <c r="J87" s="64"/>
      <c r="K87" s="64"/>
      <c r="L87" s="62"/>
    </row>
    <row r="88" spans="2:63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3" s="1" customFormat="1" ht="18" customHeight="1">
      <c r="B89" s="42"/>
      <c r="C89" s="66" t="s">
        <v>23</v>
      </c>
      <c r="D89" s="64"/>
      <c r="E89" s="64"/>
      <c r="F89" s="178" t="str">
        <f>F16</f>
        <v xml:space="preserve"> </v>
      </c>
      <c r="G89" s="64"/>
      <c r="H89" s="64"/>
      <c r="I89" s="179" t="s">
        <v>25</v>
      </c>
      <c r="J89" s="74" t="str">
        <f>IF(J16="","",J16)</f>
        <v>11. 5. 2017</v>
      </c>
      <c r="K89" s="64"/>
      <c r="L89" s="62"/>
    </row>
    <row r="90" spans="2:63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63" s="1" customFormat="1">
      <c r="B91" s="42"/>
      <c r="C91" s="66" t="s">
        <v>27</v>
      </c>
      <c r="D91" s="64"/>
      <c r="E91" s="64"/>
      <c r="F91" s="178" t="str">
        <f>E19</f>
        <v xml:space="preserve"> </v>
      </c>
      <c r="G91" s="64"/>
      <c r="H91" s="64"/>
      <c r="I91" s="179" t="s">
        <v>32</v>
      </c>
      <c r="J91" s="178" t="str">
        <f>E25</f>
        <v xml:space="preserve"> </v>
      </c>
      <c r="K91" s="64"/>
      <c r="L91" s="62"/>
    </row>
    <row r="92" spans="2:63" s="1" customFormat="1" ht="14.45" customHeight="1">
      <c r="B92" s="42"/>
      <c r="C92" s="66" t="s">
        <v>30</v>
      </c>
      <c r="D92" s="64"/>
      <c r="E92" s="64"/>
      <c r="F92" s="178" t="str">
        <f>IF(E22="","",E22)</f>
        <v/>
      </c>
      <c r="G92" s="64"/>
      <c r="H92" s="64"/>
      <c r="I92" s="175"/>
      <c r="J92" s="64"/>
      <c r="K92" s="64"/>
      <c r="L92" s="62"/>
    </row>
    <row r="93" spans="2:63" s="1" customFormat="1" ht="10.3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63" s="10" customFormat="1" ht="29.25" customHeight="1">
      <c r="B94" s="180"/>
      <c r="C94" s="181" t="s">
        <v>346</v>
      </c>
      <c r="D94" s="182" t="s">
        <v>55</v>
      </c>
      <c r="E94" s="182" t="s">
        <v>51</v>
      </c>
      <c r="F94" s="182" t="s">
        <v>347</v>
      </c>
      <c r="G94" s="182" t="s">
        <v>348</v>
      </c>
      <c r="H94" s="182" t="s">
        <v>349</v>
      </c>
      <c r="I94" s="183" t="s">
        <v>350</v>
      </c>
      <c r="J94" s="182" t="s">
        <v>317</v>
      </c>
      <c r="K94" s="184" t="s">
        <v>351</v>
      </c>
      <c r="L94" s="185"/>
      <c r="M94" s="82" t="s">
        <v>352</v>
      </c>
      <c r="N94" s="83" t="s">
        <v>40</v>
      </c>
      <c r="O94" s="83" t="s">
        <v>353</v>
      </c>
      <c r="P94" s="83" t="s">
        <v>354</v>
      </c>
      <c r="Q94" s="83" t="s">
        <v>355</v>
      </c>
      <c r="R94" s="83" t="s">
        <v>356</v>
      </c>
      <c r="S94" s="83" t="s">
        <v>357</v>
      </c>
      <c r="T94" s="84" t="s">
        <v>358</v>
      </c>
    </row>
    <row r="95" spans="2:63" s="1" customFormat="1" ht="29.25" customHeight="1">
      <c r="B95" s="42"/>
      <c r="C95" s="88" t="s">
        <v>318</v>
      </c>
      <c r="D95" s="64"/>
      <c r="E95" s="64"/>
      <c r="F95" s="64"/>
      <c r="G95" s="64"/>
      <c r="H95" s="64"/>
      <c r="I95" s="175"/>
      <c r="J95" s="186">
        <f>BK95</f>
        <v>0</v>
      </c>
      <c r="K95" s="64"/>
      <c r="L95" s="62"/>
      <c r="M95" s="85"/>
      <c r="N95" s="86"/>
      <c r="O95" s="86"/>
      <c r="P95" s="187">
        <f>P96+P100+P103+P108+P118+P122+P168</f>
        <v>0</v>
      </c>
      <c r="Q95" s="86"/>
      <c r="R95" s="187">
        <f>R96+R100+R103+R108+R118+R122+R168</f>
        <v>0</v>
      </c>
      <c r="S95" s="86"/>
      <c r="T95" s="188">
        <f>T96+T100+T103+T108+T118+T122+T168</f>
        <v>0</v>
      </c>
      <c r="AT95" s="25" t="s">
        <v>69</v>
      </c>
      <c r="AU95" s="25" t="s">
        <v>319</v>
      </c>
      <c r="BK95" s="189">
        <f>BK96+BK100+BK103+BK108+BK118+BK122+BK168</f>
        <v>0</v>
      </c>
    </row>
    <row r="96" spans="2:63" s="11" customFormat="1" ht="37.35" customHeight="1">
      <c r="B96" s="190"/>
      <c r="C96" s="191"/>
      <c r="D96" s="204" t="s">
        <v>69</v>
      </c>
      <c r="E96" s="293" t="s">
        <v>2980</v>
      </c>
      <c r="F96" s="293" t="s">
        <v>2994</v>
      </c>
      <c r="G96" s="191"/>
      <c r="H96" s="191"/>
      <c r="I96" s="194"/>
      <c r="J96" s="294">
        <f>BK96</f>
        <v>0</v>
      </c>
      <c r="K96" s="191"/>
      <c r="L96" s="196"/>
      <c r="M96" s="197"/>
      <c r="N96" s="198"/>
      <c r="O96" s="198"/>
      <c r="P96" s="199">
        <f>SUM(P97:P99)</f>
        <v>0</v>
      </c>
      <c r="Q96" s="198"/>
      <c r="R96" s="199">
        <f>SUM(R97:R99)</f>
        <v>0</v>
      </c>
      <c r="S96" s="198"/>
      <c r="T96" s="200">
        <f>SUM(T97:T99)</f>
        <v>0</v>
      </c>
      <c r="AR96" s="201" t="s">
        <v>77</v>
      </c>
      <c r="AT96" s="202" t="s">
        <v>69</v>
      </c>
      <c r="AU96" s="202" t="s">
        <v>70</v>
      </c>
      <c r="AY96" s="201" t="s">
        <v>361</v>
      </c>
      <c r="BK96" s="203">
        <f>SUM(BK97:BK99)</f>
        <v>0</v>
      </c>
    </row>
    <row r="97" spans="2:65" s="1" customFormat="1" ht="22.5" customHeight="1">
      <c r="B97" s="42"/>
      <c r="C97" s="207" t="s">
        <v>77</v>
      </c>
      <c r="D97" s="207" t="s">
        <v>363</v>
      </c>
      <c r="E97" s="208" t="s">
        <v>2995</v>
      </c>
      <c r="F97" s="209" t="s">
        <v>2996</v>
      </c>
      <c r="G97" s="210" t="s">
        <v>2984</v>
      </c>
      <c r="H97" s="211">
        <v>4</v>
      </c>
      <c r="I97" s="212"/>
      <c r="J97" s="213">
        <f>ROUND(I97*H97,2)</f>
        <v>0</v>
      </c>
      <c r="K97" s="209" t="s">
        <v>21</v>
      </c>
      <c r="L97" s="62"/>
      <c r="M97" s="214" t="s">
        <v>21</v>
      </c>
      <c r="N97" s="215" t="s">
        <v>41</v>
      </c>
      <c r="O97" s="43"/>
      <c r="P97" s="216">
        <f>O97*H97</f>
        <v>0</v>
      </c>
      <c r="Q97" s="216">
        <v>0</v>
      </c>
      <c r="R97" s="216">
        <f>Q97*H97</f>
        <v>0</v>
      </c>
      <c r="S97" s="216">
        <v>0</v>
      </c>
      <c r="T97" s="217">
        <f>S97*H97</f>
        <v>0</v>
      </c>
      <c r="AR97" s="25" t="s">
        <v>147</v>
      </c>
      <c r="AT97" s="25" t="s">
        <v>363</v>
      </c>
      <c r="AU97" s="25" t="s">
        <v>77</v>
      </c>
      <c r="AY97" s="25" t="s">
        <v>361</v>
      </c>
      <c r="BE97" s="218">
        <f>IF(N97="základní",J97,0)</f>
        <v>0</v>
      </c>
      <c r="BF97" s="218">
        <f>IF(N97="snížená",J97,0)</f>
        <v>0</v>
      </c>
      <c r="BG97" s="218">
        <f>IF(N97="zákl. přenesená",J97,0)</f>
        <v>0</v>
      </c>
      <c r="BH97" s="218">
        <f>IF(N97="sníž. přenesená",J97,0)</f>
        <v>0</v>
      </c>
      <c r="BI97" s="218">
        <f>IF(N97="nulová",J97,0)</f>
        <v>0</v>
      </c>
      <c r="BJ97" s="25" t="s">
        <v>77</v>
      </c>
      <c r="BK97" s="218">
        <f>ROUND(I97*H97,2)</f>
        <v>0</v>
      </c>
      <c r="BL97" s="25" t="s">
        <v>147</v>
      </c>
      <c r="BM97" s="25" t="s">
        <v>79</v>
      </c>
    </row>
    <row r="98" spans="2:65" s="1" customFormat="1" ht="13.5">
      <c r="B98" s="42"/>
      <c r="C98" s="64"/>
      <c r="D98" s="219" t="s">
        <v>369</v>
      </c>
      <c r="E98" s="64"/>
      <c r="F98" s="220" t="s">
        <v>2997</v>
      </c>
      <c r="G98" s="64"/>
      <c r="H98" s="64"/>
      <c r="I98" s="175"/>
      <c r="J98" s="64"/>
      <c r="K98" s="64"/>
      <c r="L98" s="62"/>
      <c r="M98" s="221"/>
      <c r="N98" s="43"/>
      <c r="O98" s="43"/>
      <c r="P98" s="43"/>
      <c r="Q98" s="43"/>
      <c r="R98" s="43"/>
      <c r="S98" s="43"/>
      <c r="T98" s="79"/>
      <c r="AT98" s="25" t="s">
        <v>369</v>
      </c>
      <c r="AU98" s="25" t="s">
        <v>77</v>
      </c>
    </row>
    <row r="99" spans="2:65" s="1" customFormat="1" ht="40.5">
      <c r="B99" s="42"/>
      <c r="C99" s="64"/>
      <c r="D99" s="219" t="s">
        <v>974</v>
      </c>
      <c r="E99" s="64"/>
      <c r="F99" s="283" t="s">
        <v>2998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974</v>
      </c>
      <c r="AU99" s="25" t="s">
        <v>77</v>
      </c>
    </row>
    <row r="100" spans="2:65" s="11" customFormat="1" ht="37.35" customHeight="1">
      <c r="B100" s="190"/>
      <c r="C100" s="191"/>
      <c r="D100" s="204" t="s">
        <v>69</v>
      </c>
      <c r="E100" s="293" t="s">
        <v>2993</v>
      </c>
      <c r="F100" s="293" t="s">
        <v>3000</v>
      </c>
      <c r="G100" s="191"/>
      <c r="H100" s="191"/>
      <c r="I100" s="194"/>
      <c r="J100" s="294">
        <f>BK100</f>
        <v>0</v>
      </c>
      <c r="K100" s="191"/>
      <c r="L100" s="196"/>
      <c r="M100" s="197"/>
      <c r="N100" s="198"/>
      <c r="O100" s="198"/>
      <c r="P100" s="199">
        <f>SUM(P101:P102)</f>
        <v>0</v>
      </c>
      <c r="Q100" s="198"/>
      <c r="R100" s="199">
        <f>SUM(R101:R102)</f>
        <v>0</v>
      </c>
      <c r="S100" s="198"/>
      <c r="T100" s="200">
        <f>SUM(T101:T102)</f>
        <v>0</v>
      </c>
      <c r="AR100" s="201" t="s">
        <v>77</v>
      </c>
      <c r="AT100" s="202" t="s">
        <v>69</v>
      </c>
      <c r="AU100" s="202" t="s">
        <v>70</v>
      </c>
      <c r="AY100" s="201" t="s">
        <v>361</v>
      </c>
      <c r="BK100" s="203">
        <f>SUM(BK101:BK102)</f>
        <v>0</v>
      </c>
    </row>
    <row r="101" spans="2:65" s="1" customFormat="1" ht="22.5" customHeight="1">
      <c r="B101" s="42"/>
      <c r="C101" s="207" t="s">
        <v>79</v>
      </c>
      <c r="D101" s="207" t="s">
        <v>363</v>
      </c>
      <c r="E101" s="208" t="s">
        <v>3001</v>
      </c>
      <c r="F101" s="209" t="s">
        <v>3002</v>
      </c>
      <c r="G101" s="210" t="s">
        <v>685</v>
      </c>
      <c r="H101" s="211">
        <v>2</v>
      </c>
      <c r="I101" s="212"/>
      <c r="J101" s="213">
        <f>ROUND(I101*H101,2)</f>
        <v>0</v>
      </c>
      <c r="K101" s="209" t="s">
        <v>21</v>
      </c>
      <c r="L101" s="62"/>
      <c r="M101" s="214" t="s">
        <v>21</v>
      </c>
      <c r="N101" s="215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147</v>
      </c>
      <c r="AT101" s="25" t="s">
        <v>363</v>
      </c>
      <c r="AU101" s="25" t="s">
        <v>77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147</v>
      </c>
      <c r="BM101" s="25" t="s">
        <v>147</v>
      </c>
    </row>
    <row r="102" spans="2:65" s="1" customFormat="1" ht="13.5">
      <c r="B102" s="42"/>
      <c r="C102" s="64"/>
      <c r="D102" s="219" t="s">
        <v>369</v>
      </c>
      <c r="E102" s="64"/>
      <c r="F102" s="220" t="s">
        <v>3002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369</v>
      </c>
      <c r="AU102" s="25" t="s">
        <v>77</v>
      </c>
    </row>
    <row r="103" spans="2:65" s="11" customFormat="1" ht="37.35" customHeight="1">
      <c r="B103" s="190"/>
      <c r="C103" s="191"/>
      <c r="D103" s="204" t="s">
        <v>69</v>
      </c>
      <c r="E103" s="293" t="s">
        <v>2999</v>
      </c>
      <c r="F103" s="293" t="s">
        <v>3013</v>
      </c>
      <c r="G103" s="191"/>
      <c r="H103" s="191"/>
      <c r="I103" s="194"/>
      <c r="J103" s="294">
        <f>BK103</f>
        <v>0</v>
      </c>
      <c r="K103" s="191"/>
      <c r="L103" s="196"/>
      <c r="M103" s="197"/>
      <c r="N103" s="198"/>
      <c r="O103" s="198"/>
      <c r="P103" s="199">
        <f>SUM(P104:P107)</f>
        <v>0</v>
      </c>
      <c r="Q103" s="198"/>
      <c r="R103" s="199">
        <f>SUM(R104:R107)</f>
        <v>0</v>
      </c>
      <c r="S103" s="198"/>
      <c r="T103" s="200">
        <f>SUM(T104:T107)</f>
        <v>0</v>
      </c>
      <c r="AR103" s="201" t="s">
        <v>77</v>
      </c>
      <c r="AT103" s="202" t="s">
        <v>69</v>
      </c>
      <c r="AU103" s="202" t="s">
        <v>70</v>
      </c>
      <c r="AY103" s="201" t="s">
        <v>361</v>
      </c>
      <c r="BK103" s="203">
        <f>SUM(BK104:BK107)</f>
        <v>0</v>
      </c>
    </row>
    <row r="104" spans="2:65" s="1" customFormat="1" ht="22.5" customHeight="1">
      <c r="B104" s="42"/>
      <c r="C104" s="207" t="s">
        <v>87</v>
      </c>
      <c r="D104" s="207" t="s">
        <v>363</v>
      </c>
      <c r="E104" s="208" t="s">
        <v>4508</v>
      </c>
      <c r="F104" s="209" t="s">
        <v>4509</v>
      </c>
      <c r="G104" s="210" t="s">
        <v>2984</v>
      </c>
      <c r="H104" s="211">
        <v>3</v>
      </c>
      <c r="I104" s="212"/>
      <c r="J104" s="213">
        <f>ROUND(I104*H104,2)</f>
        <v>0</v>
      </c>
      <c r="K104" s="209" t="s">
        <v>21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77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398</v>
      </c>
    </row>
    <row r="105" spans="2:65" s="1" customFormat="1" ht="13.5">
      <c r="B105" s="42"/>
      <c r="C105" s="64"/>
      <c r="D105" s="235" t="s">
        <v>369</v>
      </c>
      <c r="E105" s="64"/>
      <c r="F105" s="285" t="s">
        <v>4510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77</v>
      </c>
    </row>
    <row r="106" spans="2:65" s="1" customFormat="1" ht="22.5" customHeight="1">
      <c r="B106" s="42"/>
      <c r="C106" s="207" t="s">
        <v>147</v>
      </c>
      <c r="D106" s="207" t="s">
        <v>363</v>
      </c>
      <c r="E106" s="208" t="s">
        <v>4395</v>
      </c>
      <c r="F106" s="209" t="s">
        <v>4396</v>
      </c>
      <c r="G106" s="210" t="s">
        <v>2984</v>
      </c>
      <c r="H106" s="211">
        <v>1</v>
      </c>
      <c r="I106" s="212"/>
      <c r="J106" s="213">
        <f>ROUND(I106*H106,2)</f>
        <v>0</v>
      </c>
      <c r="K106" s="209" t="s">
        <v>21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77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417</v>
      </c>
    </row>
    <row r="107" spans="2:65" s="1" customFormat="1" ht="13.5">
      <c r="B107" s="42"/>
      <c r="C107" s="64"/>
      <c r="D107" s="219" t="s">
        <v>369</v>
      </c>
      <c r="E107" s="64"/>
      <c r="F107" s="220" t="s">
        <v>4396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77</v>
      </c>
    </row>
    <row r="108" spans="2:65" s="11" customFormat="1" ht="37.35" customHeight="1">
      <c r="B108" s="190"/>
      <c r="C108" s="191"/>
      <c r="D108" s="204" t="s">
        <v>69</v>
      </c>
      <c r="E108" s="293" t="s">
        <v>3005</v>
      </c>
      <c r="F108" s="293" t="s">
        <v>3041</v>
      </c>
      <c r="G108" s="191"/>
      <c r="H108" s="191"/>
      <c r="I108" s="194"/>
      <c r="J108" s="294">
        <f>BK108</f>
        <v>0</v>
      </c>
      <c r="K108" s="191"/>
      <c r="L108" s="196"/>
      <c r="M108" s="197"/>
      <c r="N108" s="198"/>
      <c r="O108" s="198"/>
      <c r="P108" s="199">
        <f>SUM(P109:P117)</f>
        <v>0</v>
      </c>
      <c r="Q108" s="198"/>
      <c r="R108" s="199">
        <f>SUM(R109:R117)</f>
        <v>0</v>
      </c>
      <c r="S108" s="198"/>
      <c r="T108" s="200">
        <f>SUM(T109:T117)</f>
        <v>0</v>
      </c>
      <c r="AR108" s="201" t="s">
        <v>77</v>
      </c>
      <c r="AT108" s="202" t="s">
        <v>69</v>
      </c>
      <c r="AU108" s="202" t="s">
        <v>70</v>
      </c>
      <c r="AY108" s="201" t="s">
        <v>361</v>
      </c>
      <c r="BK108" s="203">
        <f>SUM(BK109:BK117)</f>
        <v>0</v>
      </c>
    </row>
    <row r="109" spans="2:65" s="1" customFormat="1" ht="22.5" customHeight="1">
      <c r="B109" s="42"/>
      <c r="C109" s="207" t="s">
        <v>287</v>
      </c>
      <c r="D109" s="207" t="s">
        <v>363</v>
      </c>
      <c r="E109" s="208" t="s">
        <v>4511</v>
      </c>
      <c r="F109" s="209" t="s">
        <v>3043</v>
      </c>
      <c r="G109" s="210" t="s">
        <v>685</v>
      </c>
      <c r="H109" s="211">
        <v>20</v>
      </c>
      <c r="I109" s="212"/>
      <c r="J109" s="213">
        <f>ROUND(I109*H109,2)</f>
        <v>0</v>
      </c>
      <c r="K109" s="209" t="s">
        <v>21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77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430</v>
      </c>
    </row>
    <row r="110" spans="2:65" s="1" customFormat="1" ht="13.5">
      <c r="B110" s="42"/>
      <c r="C110" s="64"/>
      <c r="D110" s="219" t="s">
        <v>369</v>
      </c>
      <c r="E110" s="64"/>
      <c r="F110" s="220" t="s">
        <v>3043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77</v>
      </c>
    </row>
    <row r="111" spans="2:65" s="1" customFormat="1" ht="40.5">
      <c r="B111" s="42"/>
      <c r="C111" s="64"/>
      <c r="D111" s="235" t="s">
        <v>974</v>
      </c>
      <c r="E111" s="64"/>
      <c r="F111" s="289" t="s">
        <v>3044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974</v>
      </c>
      <c r="AU111" s="25" t="s">
        <v>77</v>
      </c>
    </row>
    <row r="112" spans="2:65" s="1" customFormat="1" ht="22.5" customHeight="1">
      <c r="B112" s="42"/>
      <c r="C112" s="207" t="s">
        <v>398</v>
      </c>
      <c r="D112" s="207" t="s">
        <v>363</v>
      </c>
      <c r="E112" s="208" t="s">
        <v>3049</v>
      </c>
      <c r="F112" s="209" t="s">
        <v>3050</v>
      </c>
      <c r="G112" s="210" t="s">
        <v>685</v>
      </c>
      <c r="H112" s="211">
        <v>45</v>
      </c>
      <c r="I112" s="212"/>
      <c r="J112" s="213">
        <f>ROUND(I112*H112,2)</f>
        <v>0</v>
      </c>
      <c r="K112" s="209" t="s">
        <v>21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77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440</v>
      </c>
    </row>
    <row r="113" spans="2:65" s="1" customFormat="1" ht="13.5">
      <c r="B113" s="42"/>
      <c r="C113" s="64"/>
      <c r="D113" s="219" t="s">
        <v>369</v>
      </c>
      <c r="E113" s="64"/>
      <c r="F113" s="220" t="s">
        <v>3050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77</v>
      </c>
    </row>
    <row r="114" spans="2:65" s="1" customFormat="1" ht="40.5">
      <c r="B114" s="42"/>
      <c r="C114" s="64"/>
      <c r="D114" s="235" t="s">
        <v>974</v>
      </c>
      <c r="E114" s="64"/>
      <c r="F114" s="289" t="s">
        <v>3044</v>
      </c>
      <c r="G114" s="64"/>
      <c r="H114" s="64"/>
      <c r="I114" s="175"/>
      <c r="J114" s="64"/>
      <c r="K114" s="64"/>
      <c r="L114" s="62"/>
      <c r="M114" s="221"/>
      <c r="N114" s="43"/>
      <c r="O114" s="43"/>
      <c r="P114" s="43"/>
      <c r="Q114" s="43"/>
      <c r="R114" s="43"/>
      <c r="S114" s="43"/>
      <c r="T114" s="79"/>
      <c r="AT114" s="25" t="s">
        <v>974</v>
      </c>
      <c r="AU114" s="25" t="s">
        <v>77</v>
      </c>
    </row>
    <row r="115" spans="2:65" s="1" customFormat="1" ht="22.5" customHeight="1">
      <c r="B115" s="42"/>
      <c r="C115" s="207" t="s">
        <v>411</v>
      </c>
      <c r="D115" s="207" t="s">
        <v>363</v>
      </c>
      <c r="E115" s="208" t="s">
        <v>3053</v>
      </c>
      <c r="F115" s="209" t="s">
        <v>3054</v>
      </c>
      <c r="G115" s="210" t="s">
        <v>685</v>
      </c>
      <c r="H115" s="211">
        <v>25</v>
      </c>
      <c r="I115" s="212"/>
      <c r="J115" s="213">
        <f>ROUND(I115*H115,2)</f>
        <v>0</v>
      </c>
      <c r="K115" s="209" t="s">
        <v>21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77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451</v>
      </c>
    </row>
    <row r="116" spans="2:65" s="1" customFormat="1" ht="13.5">
      <c r="B116" s="42"/>
      <c r="C116" s="64"/>
      <c r="D116" s="219" t="s">
        <v>369</v>
      </c>
      <c r="E116" s="64"/>
      <c r="F116" s="220" t="s">
        <v>3054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77</v>
      </c>
    </row>
    <row r="117" spans="2:65" s="1" customFormat="1" ht="40.5">
      <c r="B117" s="42"/>
      <c r="C117" s="64"/>
      <c r="D117" s="219" t="s">
        <v>974</v>
      </c>
      <c r="E117" s="64"/>
      <c r="F117" s="283" t="s">
        <v>3044</v>
      </c>
      <c r="G117" s="64"/>
      <c r="H117" s="64"/>
      <c r="I117" s="175"/>
      <c r="J117" s="64"/>
      <c r="K117" s="64"/>
      <c r="L117" s="62"/>
      <c r="M117" s="221"/>
      <c r="N117" s="43"/>
      <c r="O117" s="43"/>
      <c r="P117" s="43"/>
      <c r="Q117" s="43"/>
      <c r="R117" s="43"/>
      <c r="S117" s="43"/>
      <c r="T117" s="79"/>
      <c r="AT117" s="25" t="s">
        <v>974</v>
      </c>
      <c r="AU117" s="25" t="s">
        <v>77</v>
      </c>
    </row>
    <row r="118" spans="2:65" s="11" customFormat="1" ht="37.35" customHeight="1">
      <c r="B118" s="190"/>
      <c r="C118" s="191"/>
      <c r="D118" s="204" t="s">
        <v>69</v>
      </c>
      <c r="E118" s="293" t="s">
        <v>3012</v>
      </c>
      <c r="F118" s="293" t="s">
        <v>3059</v>
      </c>
      <c r="G118" s="191"/>
      <c r="H118" s="191"/>
      <c r="I118" s="194"/>
      <c r="J118" s="294">
        <f>BK118</f>
        <v>0</v>
      </c>
      <c r="K118" s="191"/>
      <c r="L118" s="196"/>
      <c r="M118" s="197"/>
      <c r="N118" s="198"/>
      <c r="O118" s="198"/>
      <c r="P118" s="199">
        <f>SUM(P119:P121)</f>
        <v>0</v>
      </c>
      <c r="Q118" s="198"/>
      <c r="R118" s="199">
        <f>SUM(R119:R121)</f>
        <v>0</v>
      </c>
      <c r="S118" s="198"/>
      <c r="T118" s="200">
        <f>SUM(T119:T121)</f>
        <v>0</v>
      </c>
      <c r="AR118" s="201" t="s">
        <v>77</v>
      </c>
      <c r="AT118" s="202" t="s">
        <v>69</v>
      </c>
      <c r="AU118" s="202" t="s">
        <v>70</v>
      </c>
      <c r="AY118" s="201" t="s">
        <v>361</v>
      </c>
      <c r="BK118" s="203">
        <f>SUM(BK119:BK121)</f>
        <v>0</v>
      </c>
    </row>
    <row r="119" spans="2:65" s="1" customFormat="1" ht="31.5" customHeight="1">
      <c r="B119" s="42"/>
      <c r="C119" s="207" t="s">
        <v>417</v>
      </c>
      <c r="D119" s="207" t="s">
        <v>363</v>
      </c>
      <c r="E119" s="208" t="s">
        <v>4512</v>
      </c>
      <c r="F119" s="209" t="s">
        <v>4400</v>
      </c>
      <c r="G119" s="210" t="s">
        <v>2984</v>
      </c>
      <c r="H119" s="211">
        <v>4</v>
      </c>
      <c r="I119" s="212"/>
      <c r="J119" s="213">
        <f>ROUND(I119*H119,2)</f>
        <v>0</v>
      </c>
      <c r="K119" s="209" t="s">
        <v>21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0</v>
      </c>
      <c r="R119" s="216">
        <f>Q119*H119</f>
        <v>0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77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464</v>
      </c>
    </row>
    <row r="120" spans="2:65" s="1" customFormat="1" ht="13.5">
      <c r="B120" s="42"/>
      <c r="C120" s="64"/>
      <c r="D120" s="219" t="s">
        <v>369</v>
      </c>
      <c r="E120" s="64"/>
      <c r="F120" s="220" t="s">
        <v>4400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77</v>
      </c>
    </row>
    <row r="121" spans="2:65" s="1" customFormat="1" ht="27">
      <c r="B121" s="42"/>
      <c r="C121" s="64"/>
      <c r="D121" s="219" t="s">
        <v>974</v>
      </c>
      <c r="E121" s="64"/>
      <c r="F121" s="283" t="s">
        <v>3062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974</v>
      </c>
      <c r="AU121" s="25" t="s">
        <v>77</v>
      </c>
    </row>
    <row r="122" spans="2:65" s="11" customFormat="1" ht="37.35" customHeight="1">
      <c r="B122" s="190"/>
      <c r="C122" s="191"/>
      <c r="D122" s="204" t="s">
        <v>69</v>
      </c>
      <c r="E122" s="293" t="s">
        <v>3040</v>
      </c>
      <c r="F122" s="293" t="s">
        <v>3103</v>
      </c>
      <c r="G122" s="191"/>
      <c r="H122" s="191"/>
      <c r="I122" s="194"/>
      <c r="J122" s="294">
        <f>BK122</f>
        <v>0</v>
      </c>
      <c r="K122" s="191"/>
      <c r="L122" s="196"/>
      <c r="M122" s="197"/>
      <c r="N122" s="198"/>
      <c r="O122" s="198"/>
      <c r="P122" s="199">
        <f>SUM(P123:P167)</f>
        <v>0</v>
      </c>
      <c r="Q122" s="198"/>
      <c r="R122" s="199">
        <f>SUM(R123:R167)</f>
        <v>0</v>
      </c>
      <c r="S122" s="198"/>
      <c r="T122" s="200">
        <f>SUM(T123:T167)</f>
        <v>0</v>
      </c>
      <c r="AR122" s="201" t="s">
        <v>77</v>
      </c>
      <c r="AT122" s="202" t="s">
        <v>69</v>
      </c>
      <c r="AU122" s="202" t="s">
        <v>70</v>
      </c>
      <c r="AY122" s="201" t="s">
        <v>361</v>
      </c>
      <c r="BK122" s="203">
        <f>SUM(BK123:BK167)</f>
        <v>0</v>
      </c>
    </row>
    <row r="123" spans="2:65" s="1" customFormat="1" ht="22.5" customHeight="1">
      <c r="B123" s="42"/>
      <c r="C123" s="207" t="s">
        <v>424</v>
      </c>
      <c r="D123" s="207" t="s">
        <v>363</v>
      </c>
      <c r="E123" s="208" t="s">
        <v>3111</v>
      </c>
      <c r="F123" s="209" t="s">
        <v>3112</v>
      </c>
      <c r="G123" s="210" t="s">
        <v>2984</v>
      </c>
      <c r="H123" s="211">
        <v>20</v>
      </c>
      <c r="I123" s="212"/>
      <c r="J123" s="213">
        <f>ROUND(I123*H123,2)</f>
        <v>0</v>
      </c>
      <c r="K123" s="209" t="s">
        <v>21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0</v>
      </c>
      <c r="R123" s="216">
        <f>Q123*H123</f>
        <v>0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77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477</v>
      </c>
    </row>
    <row r="124" spans="2:65" s="1" customFormat="1" ht="13.5">
      <c r="B124" s="42"/>
      <c r="C124" s="64"/>
      <c r="D124" s="219" t="s">
        <v>369</v>
      </c>
      <c r="E124" s="64"/>
      <c r="F124" s="220" t="s">
        <v>3112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77</v>
      </c>
    </row>
    <row r="125" spans="2:65" s="1" customFormat="1" ht="27">
      <c r="B125" s="42"/>
      <c r="C125" s="64"/>
      <c r="D125" s="235" t="s">
        <v>974</v>
      </c>
      <c r="E125" s="64"/>
      <c r="F125" s="289" t="s">
        <v>3062</v>
      </c>
      <c r="G125" s="64"/>
      <c r="H125" s="64"/>
      <c r="I125" s="175"/>
      <c r="J125" s="64"/>
      <c r="K125" s="64"/>
      <c r="L125" s="62"/>
      <c r="M125" s="221"/>
      <c r="N125" s="43"/>
      <c r="O125" s="43"/>
      <c r="P125" s="43"/>
      <c r="Q125" s="43"/>
      <c r="R125" s="43"/>
      <c r="S125" s="43"/>
      <c r="T125" s="79"/>
      <c r="AT125" s="25" t="s">
        <v>974</v>
      </c>
      <c r="AU125" s="25" t="s">
        <v>77</v>
      </c>
    </row>
    <row r="126" spans="2:65" s="1" customFormat="1" ht="22.5" customHeight="1">
      <c r="B126" s="42"/>
      <c r="C126" s="207" t="s">
        <v>430</v>
      </c>
      <c r="D126" s="207" t="s">
        <v>363</v>
      </c>
      <c r="E126" s="208" t="s">
        <v>3113</v>
      </c>
      <c r="F126" s="209" t="s">
        <v>3114</v>
      </c>
      <c r="G126" s="210" t="s">
        <v>2984</v>
      </c>
      <c r="H126" s="211">
        <v>10</v>
      </c>
      <c r="I126" s="212"/>
      <c r="J126" s="213">
        <f>ROUND(I126*H126,2)</f>
        <v>0</v>
      </c>
      <c r="K126" s="209" t="s">
        <v>21</v>
      </c>
      <c r="L126" s="62"/>
      <c r="M126" s="214" t="s">
        <v>21</v>
      </c>
      <c r="N126" s="215" t="s">
        <v>41</v>
      </c>
      <c r="O126" s="43"/>
      <c r="P126" s="216">
        <f>O126*H126</f>
        <v>0</v>
      </c>
      <c r="Q126" s="216">
        <v>0</v>
      </c>
      <c r="R126" s="216">
        <f>Q126*H126</f>
        <v>0</v>
      </c>
      <c r="S126" s="216">
        <v>0</v>
      </c>
      <c r="T126" s="217">
        <f>S126*H126</f>
        <v>0</v>
      </c>
      <c r="AR126" s="25" t="s">
        <v>147</v>
      </c>
      <c r="AT126" s="25" t="s">
        <v>363</v>
      </c>
      <c r="AU126" s="25" t="s">
        <v>77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491</v>
      </c>
    </row>
    <row r="127" spans="2:65" s="1" customFormat="1" ht="13.5">
      <c r="B127" s="42"/>
      <c r="C127" s="64"/>
      <c r="D127" s="219" t="s">
        <v>369</v>
      </c>
      <c r="E127" s="64"/>
      <c r="F127" s="220" t="s">
        <v>3114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77</v>
      </c>
    </row>
    <row r="128" spans="2:65" s="1" customFormat="1" ht="27">
      <c r="B128" s="42"/>
      <c r="C128" s="64"/>
      <c r="D128" s="235" t="s">
        <v>974</v>
      </c>
      <c r="E128" s="64"/>
      <c r="F128" s="289" t="s">
        <v>3062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974</v>
      </c>
      <c r="AU128" s="25" t="s">
        <v>77</v>
      </c>
    </row>
    <row r="129" spans="2:65" s="1" customFormat="1" ht="22.5" customHeight="1">
      <c r="B129" s="42"/>
      <c r="C129" s="207" t="s">
        <v>285</v>
      </c>
      <c r="D129" s="207" t="s">
        <v>363</v>
      </c>
      <c r="E129" s="208" t="s">
        <v>3115</v>
      </c>
      <c r="F129" s="209" t="s">
        <v>3116</v>
      </c>
      <c r="G129" s="210" t="s">
        <v>2984</v>
      </c>
      <c r="H129" s="211">
        <v>10</v>
      </c>
      <c r="I129" s="212"/>
      <c r="J129" s="213">
        <f>ROUND(I129*H129,2)</f>
        <v>0</v>
      </c>
      <c r="K129" s="209" t="s">
        <v>21</v>
      </c>
      <c r="L129" s="62"/>
      <c r="M129" s="214" t="s">
        <v>21</v>
      </c>
      <c r="N129" s="215" t="s">
        <v>41</v>
      </c>
      <c r="O129" s="43"/>
      <c r="P129" s="216">
        <f>O129*H129</f>
        <v>0</v>
      </c>
      <c r="Q129" s="216">
        <v>0</v>
      </c>
      <c r="R129" s="216">
        <f>Q129*H129</f>
        <v>0</v>
      </c>
      <c r="S129" s="216">
        <v>0</v>
      </c>
      <c r="T129" s="217">
        <f>S129*H129</f>
        <v>0</v>
      </c>
      <c r="AR129" s="25" t="s">
        <v>147</v>
      </c>
      <c r="AT129" s="25" t="s">
        <v>363</v>
      </c>
      <c r="AU129" s="25" t="s">
        <v>77</v>
      </c>
      <c r="AY129" s="25" t="s">
        <v>361</v>
      </c>
      <c r="BE129" s="218">
        <f>IF(N129="základní",J129,0)</f>
        <v>0</v>
      </c>
      <c r="BF129" s="218">
        <f>IF(N129="snížená",J129,0)</f>
        <v>0</v>
      </c>
      <c r="BG129" s="218">
        <f>IF(N129="zákl. přenesená",J129,0)</f>
        <v>0</v>
      </c>
      <c r="BH129" s="218">
        <f>IF(N129="sníž. přenesená",J129,0)</f>
        <v>0</v>
      </c>
      <c r="BI129" s="218">
        <f>IF(N129="nulová",J129,0)</f>
        <v>0</v>
      </c>
      <c r="BJ129" s="25" t="s">
        <v>77</v>
      </c>
      <c r="BK129" s="218">
        <f>ROUND(I129*H129,2)</f>
        <v>0</v>
      </c>
      <c r="BL129" s="25" t="s">
        <v>147</v>
      </c>
      <c r="BM129" s="25" t="s">
        <v>501</v>
      </c>
    </row>
    <row r="130" spans="2:65" s="1" customFormat="1" ht="13.5">
      <c r="B130" s="42"/>
      <c r="C130" s="64"/>
      <c r="D130" s="219" t="s">
        <v>369</v>
      </c>
      <c r="E130" s="64"/>
      <c r="F130" s="220" t="s">
        <v>3116</v>
      </c>
      <c r="G130" s="64"/>
      <c r="H130" s="64"/>
      <c r="I130" s="175"/>
      <c r="J130" s="64"/>
      <c r="K130" s="64"/>
      <c r="L130" s="62"/>
      <c r="M130" s="221"/>
      <c r="N130" s="43"/>
      <c r="O130" s="43"/>
      <c r="P130" s="43"/>
      <c r="Q130" s="43"/>
      <c r="R130" s="43"/>
      <c r="S130" s="43"/>
      <c r="T130" s="79"/>
      <c r="AT130" s="25" t="s">
        <v>369</v>
      </c>
      <c r="AU130" s="25" t="s">
        <v>77</v>
      </c>
    </row>
    <row r="131" spans="2:65" s="1" customFormat="1" ht="27">
      <c r="B131" s="42"/>
      <c r="C131" s="64"/>
      <c r="D131" s="235" t="s">
        <v>974</v>
      </c>
      <c r="E131" s="64"/>
      <c r="F131" s="289" t="s">
        <v>3062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974</v>
      </c>
      <c r="AU131" s="25" t="s">
        <v>77</v>
      </c>
    </row>
    <row r="132" spans="2:65" s="1" customFormat="1" ht="22.5" customHeight="1">
      <c r="B132" s="42"/>
      <c r="C132" s="207" t="s">
        <v>440</v>
      </c>
      <c r="D132" s="207" t="s">
        <v>363</v>
      </c>
      <c r="E132" s="208" t="s">
        <v>3117</v>
      </c>
      <c r="F132" s="209" t="s">
        <v>3118</v>
      </c>
      <c r="G132" s="210" t="s">
        <v>2984</v>
      </c>
      <c r="H132" s="211">
        <v>10</v>
      </c>
      <c r="I132" s="212"/>
      <c r="J132" s="213">
        <f>ROUND(I132*H132,2)</f>
        <v>0</v>
      </c>
      <c r="K132" s="209" t="s">
        <v>21</v>
      </c>
      <c r="L132" s="62"/>
      <c r="M132" s="214" t="s">
        <v>21</v>
      </c>
      <c r="N132" s="215" t="s">
        <v>41</v>
      </c>
      <c r="O132" s="43"/>
      <c r="P132" s="216">
        <f>O132*H132</f>
        <v>0</v>
      </c>
      <c r="Q132" s="216">
        <v>0</v>
      </c>
      <c r="R132" s="216">
        <f>Q132*H132</f>
        <v>0</v>
      </c>
      <c r="S132" s="216">
        <v>0</v>
      </c>
      <c r="T132" s="217">
        <f>S132*H132</f>
        <v>0</v>
      </c>
      <c r="AR132" s="25" t="s">
        <v>147</v>
      </c>
      <c r="AT132" s="25" t="s">
        <v>363</v>
      </c>
      <c r="AU132" s="25" t="s">
        <v>77</v>
      </c>
      <c r="AY132" s="25" t="s">
        <v>361</v>
      </c>
      <c r="BE132" s="218">
        <f>IF(N132="základní",J132,0)</f>
        <v>0</v>
      </c>
      <c r="BF132" s="218">
        <f>IF(N132="snížená",J132,0)</f>
        <v>0</v>
      </c>
      <c r="BG132" s="218">
        <f>IF(N132="zákl. přenesená",J132,0)</f>
        <v>0</v>
      </c>
      <c r="BH132" s="218">
        <f>IF(N132="sníž. přenesená",J132,0)</f>
        <v>0</v>
      </c>
      <c r="BI132" s="218">
        <f>IF(N132="nulová",J132,0)</f>
        <v>0</v>
      </c>
      <c r="BJ132" s="25" t="s">
        <v>77</v>
      </c>
      <c r="BK132" s="218">
        <f>ROUND(I132*H132,2)</f>
        <v>0</v>
      </c>
      <c r="BL132" s="25" t="s">
        <v>147</v>
      </c>
      <c r="BM132" s="25" t="s">
        <v>512</v>
      </c>
    </row>
    <row r="133" spans="2:65" s="1" customFormat="1" ht="13.5">
      <c r="B133" s="42"/>
      <c r="C133" s="64"/>
      <c r="D133" s="219" t="s">
        <v>369</v>
      </c>
      <c r="E133" s="64"/>
      <c r="F133" s="220" t="s">
        <v>3118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369</v>
      </c>
      <c r="AU133" s="25" t="s">
        <v>77</v>
      </c>
    </row>
    <row r="134" spans="2:65" s="1" customFormat="1" ht="27">
      <c r="B134" s="42"/>
      <c r="C134" s="64"/>
      <c r="D134" s="235" t="s">
        <v>974</v>
      </c>
      <c r="E134" s="64"/>
      <c r="F134" s="289" t="s">
        <v>3062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974</v>
      </c>
      <c r="AU134" s="25" t="s">
        <v>77</v>
      </c>
    </row>
    <row r="135" spans="2:65" s="1" customFormat="1" ht="22.5" customHeight="1">
      <c r="B135" s="42"/>
      <c r="C135" s="207" t="s">
        <v>444</v>
      </c>
      <c r="D135" s="207" t="s">
        <v>363</v>
      </c>
      <c r="E135" s="208" t="s">
        <v>3119</v>
      </c>
      <c r="F135" s="209" t="s">
        <v>3120</v>
      </c>
      <c r="G135" s="210" t="s">
        <v>685</v>
      </c>
      <c r="H135" s="211">
        <v>20</v>
      </c>
      <c r="I135" s="212"/>
      <c r="J135" s="213">
        <f>ROUND(I135*H135,2)</f>
        <v>0</v>
      </c>
      <c r="K135" s="209" t="s">
        <v>21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147</v>
      </c>
      <c r="AT135" s="25" t="s">
        <v>363</v>
      </c>
      <c r="AU135" s="25" t="s">
        <v>77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147</v>
      </c>
      <c r="BM135" s="25" t="s">
        <v>526</v>
      </c>
    </row>
    <row r="136" spans="2:65" s="1" customFormat="1" ht="13.5">
      <c r="B136" s="42"/>
      <c r="C136" s="64"/>
      <c r="D136" s="219" t="s">
        <v>369</v>
      </c>
      <c r="E136" s="64"/>
      <c r="F136" s="220" t="s">
        <v>3120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77</v>
      </c>
    </row>
    <row r="137" spans="2:65" s="1" customFormat="1" ht="27">
      <c r="B137" s="42"/>
      <c r="C137" s="64"/>
      <c r="D137" s="235" t="s">
        <v>974</v>
      </c>
      <c r="E137" s="64"/>
      <c r="F137" s="289" t="s">
        <v>3062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974</v>
      </c>
      <c r="AU137" s="25" t="s">
        <v>77</v>
      </c>
    </row>
    <row r="138" spans="2:65" s="1" customFormat="1" ht="22.5" customHeight="1">
      <c r="B138" s="42"/>
      <c r="C138" s="207" t="s">
        <v>451</v>
      </c>
      <c r="D138" s="207" t="s">
        <v>363</v>
      </c>
      <c r="E138" s="208" t="s">
        <v>3121</v>
      </c>
      <c r="F138" s="209" t="s">
        <v>3122</v>
      </c>
      <c r="G138" s="210" t="s">
        <v>685</v>
      </c>
      <c r="H138" s="211">
        <v>5</v>
      </c>
      <c r="I138" s="212"/>
      <c r="J138" s="213">
        <f>ROUND(I138*H138,2)</f>
        <v>0</v>
      </c>
      <c r="K138" s="209" t="s">
        <v>21</v>
      </c>
      <c r="L138" s="62"/>
      <c r="M138" s="214" t="s">
        <v>21</v>
      </c>
      <c r="N138" s="215" t="s">
        <v>41</v>
      </c>
      <c r="O138" s="43"/>
      <c r="P138" s="216">
        <f>O138*H138</f>
        <v>0</v>
      </c>
      <c r="Q138" s="216">
        <v>0</v>
      </c>
      <c r="R138" s="216">
        <f>Q138*H138</f>
        <v>0</v>
      </c>
      <c r="S138" s="216">
        <v>0</v>
      </c>
      <c r="T138" s="217">
        <f>S138*H138</f>
        <v>0</v>
      </c>
      <c r="AR138" s="25" t="s">
        <v>147</v>
      </c>
      <c r="AT138" s="25" t="s">
        <v>363</v>
      </c>
      <c r="AU138" s="25" t="s">
        <v>77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147</v>
      </c>
      <c r="BM138" s="25" t="s">
        <v>545</v>
      </c>
    </row>
    <row r="139" spans="2:65" s="1" customFormat="1" ht="13.5">
      <c r="B139" s="42"/>
      <c r="C139" s="64"/>
      <c r="D139" s="219" t="s">
        <v>369</v>
      </c>
      <c r="E139" s="64"/>
      <c r="F139" s="220" t="s">
        <v>3122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77</v>
      </c>
    </row>
    <row r="140" spans="2:65" s="1" customFormat="1" ht="27">
      <c r="B140" s="42"/>
      <c r="C140" s="64"/>
      <c r="D140" s="235" t="s">
        <v>974</v>
      </c>
      <c r="E140" s="64"/>
      <c r="F140" s="289" t="s">
        <v>3062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974</v>
      </c>
      <c r="AU140" s="25" t="s">
        <v>77</v>
      </c>
    </row>
    <row r="141" spans="2:65" s="1" customFormat="1" ht="22.5" customHeight="1">
      <c r="B141" s="42"/>
      <c r="C141" s="207" t="s">
        <v>10</v>
      </c>
      <c r="D141" s="207" t="s">
        <v>363</v>
      </c>
      <c r="E141" s="208" t="s">
        <v>3123</v>
      </c>
      <c r="F141" s="209" t="s">
        <v>3124</v>
      </c>
      <c r="G141" s="210" t="s">
        <v>685</v>
      </c>
      <c r="H141" s="211">
        <v>20</v>
      </c>
      <c r="I141" s="212"/>
      <c r="J141" s="213">
        <f>ROUND(I141*H141,2)</f>
        <v>0</v>
      </c>
      <c r="K141" s="209" t="s">
        <v>21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0</v>
      </c>
      <c r="R141" s="216">
        <f>Q141*H141</f>
        <v>0</v>
      </c>
      <c r="S141" s="216">
        <v>0</v>
      </c>
      <c r="T141" s="217">
        <f>S141*H141</f>
        <v>0</v>
      </c>
      <c r="AR141" s="25" t="s">
        <v>147</v>
      </c>
      <c r="AT141" s="25" t="s">
        <v>363</v>
      </c>
      <c r="AU141" s="25" t="s">
        <v>77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147</v>
      </c>
      <c r="BM141" s="25" t="s">
        <v>563</v>
      </c>
    </row>
    <row r="142" spans="2:65" s="1" customFormat="1" ht="13.5">
      <c r="B142" s="42"/>
      <c r="C142" s="64"/>
      <c r="D142" s="219" t="s">
        <v>369</v>
      </c>
      <c r="E142" s="64"/>
      <c r="F142" s="220" t="s">
        <v>3124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77</v>
      </c>
    </row>
    <row r="143" spans="2:65" s="1" customFormat="1" ht="27">
      <c r="B143" s="42"/>
      <c r="C143" s="64"/>
      <c r="D143" s="235" t="s">
        <v>974</v>
      </c>
      <c r="E143" s="64"/>
      <c r="F143" s="289" t="s">
        <v>3062</v>
      </c>
      <c r="G143" s="64"/>
      <c r="H143" s="64"/>
      <c r="I143" s="175"/>
      <c r="J143" s="64"/>
      <c r="K143" s="64"/>
      <c r="L143" s="62"/>
      <c r="M143" s="221"/>
      <c r="N143" s="43"/>
      <c r="O143" s="43"/>
      <c r="P143" s="43"/>
      <c r="Q143" s="43"/>
      <c r="R143" s="43"/>
      <c r="S143" s="43"/>
      <c r="T143" s="79"/>
      <c r="AT143" s="25" t="s">
        <v>974</v>
      </c>
      <c r="AU143" s="25" t="s">
        <v>77</v>
      </c>
    </row>
    <row r="144" spans="2:65" s="1" customFormat="1" ht="22.5" customHeight="1">
      <c r="B144" s="42"/>
      <c r="C144" s="207" t="s">
        <v>464</v>
      </c>
      <c r="D144" s="207" t="s">
        <v>363</v>
      </c>
      <c r="E144" s="208" t="s">
        <v>3125</v>
      </c>
      <c r="F144" s="209" t="s">
        <v>3126</v>
      </c>
      <c r="G144" s="210" t="s">
        <v>2984</v>
      </c>
      <c r="H144" s="211">
        <v>2</v>
      </c>
      <c r="I144" s="212"/>
      <c r="J144" s="213">
        <f>ROUND(I144*H144,2)</f>
        <v>0</v>
      </c>
      <c r="K144" s="209" t="s">
        <v>21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147</v>
      </c>
      <c r="AT144" s="25" t="s">
        <v>363</v>
      </c>
      <c r="AU144" s="25" t="s">
        <v>77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580</v>
      </c>
    </row>
    <row r="145" spans="2:65" s="1" customFormat="1" ht="13.5">
      <c r="B145" s="42"/>
      <c r="C145" s="64"/>
      <c r="D145" s="219" t="s">
        <v>369</v>
      </c>
      <c r="E145" s="64"/>
      <c r="F145" s="220" t="s">
        <v>3126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77</v>
      </c>
    </row>
    <row r="146" spans="2:65" s="1" customFormat="1" ht="27">
      <c r="B146" s="42"/>
      <c r="C146" s="64"/>
      <c r="D146" s="235" t="s">
        <v>974</v>
      </c>
      <c r="E146" s="64"/>
      <c r="F146" s="289" t="s">
        <v>3062</v>
      </c>
      <c r="G146" s="64"/>
      <c r="H146" s="64"/>
      <c r="I146" s="175"/>
      <c r="J146" s="64"/>
      <c r="K146" s="64"/>
      <c r="L146" s="62"/>
      <c r="M146" s="221"/>
      <c r="N146" s="43"/>
      <c r="O146" s="43"/>
      <c r="P146" s="43"/>
      <c r="Q146" s="43"/>
      <c r="R146" s="43"/>
      <c r="S146" s="43"/>
      <c r="T146" s="79"/>
      <c r="AT146" s="25" t="s">
        <v>974</v>
      </c>
      <c r="AU146" s="25" t="s">
        <v>77</v>
      </c>
    </row>
    <row r="147" spans="2:65" s="1" customFormat="1" ht="22.5" customHeight="1">
      <c r="B147" s="42"/>
      <c r="C147" s="207" t="s">
        <v>470</v>
      </c>
      <c r="D147" s="207" t="s">
        <v>363</v>
      </c>
      <c r="E147" s="208" t="s">
        <v>3127</v>
      </c>
      <c r="F147" s="209" t="s">
        <v>3128</v>
      </c>
      <c r="G147" s="210" t="s">
        <v>2984</v>
      </c>
      <c r="H147" s="211">
        <v>10</v>
      </c>
      <c r="I147" s="212"/>
      <c r="J147" s="213">
        <f>ROUND(I147*H147,2)</f>
        <v>0</v>
      </c>
      <c r="K147" s="209" t="s">
        <v>21</v>
      </c>
      <c r="L147" s="62"/>
      <c r="M147" s="214" t="s">
        <v>21</v>
      </c>
      <c r="N147" s="215" t="s">
        <v>41</v>
      </c>
      <c r="O147" s="43"/>
      <c r="P147" s="216">
        <f>O147*H147</f>
        <v>0</v>
      </c>
      <c r="Q147" s="216">
        <v>0</v>
      </c>
      <c r="R147" s="216">
        <f>Q147*H147</f>
        <v>0</v>
      </c>
      <c r="S147" s="216">
        <v>0</v>
      </c>
      <c r="T147" s="217">
        <f>S147*H147</f>
        <v>0</v>
      </c>
      <c r="AR147" s="25" t="s">
        <v>147</v>
      </c>
      <c r="AT147" s="25" t="s">
        <v>363</v>
      </c>
      <c r="AU147" s="25" t="s">
        <v>77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595</v>
      </c>
    </row>
    <row r="148" spans="2:65" s="1" customFormat="1" ht="13.5">
      <c r="B148" s="42"/>
      <c r="C148" s="64"/>
      <c r="D148" s="219" t="s">
        <v>369</v>
      </c>
      <c r="E148" s="64"/>
      <c r="F148" s="220" t="s">
        <v>3128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77</v>
      </c>
    </row>
    <row r="149" spans="2:65" s="1" customFormat="1" ht="27">
      <c r="B149" s="42"/>
      <c r="C149" s="64"/>
      <c r="D149" s="235" t="s">
        <v>974</v>
      </c>
      <c r="E149" s="64"/>
      <c r="F149" s="289" t="s">
        <v>3062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974</v>
      </c>
      <c r="AU149" s="25" t="s">
        <v>77</v>
      </c>
    </row>
    <row r="150" spans="2:65" s="1" customFormat="1" ht="22.5" customHeight="1">
      <c r="B150" s="42"/>
      <c r="C150" s="207" t="s">
        <v>477</v>
      </c>
      <c r="D150" s="207" t="s">
        <v>363</v>
      </c>
      <c r="E150" s="208" t="s">
        <v>3129</v>
      </c>
      <c r="F150" s="209" t="s">
        <v>3130</v>
      </c>
      <c r="G150" s="210" t="s">
        <v>2984</v>
      </c>
      <c r="H150" s="211">
        <v>2</v>
      </c>
      <c r="I150" s="212"/>
      <c r="J150" s="213">
        <f>ROUND(I150*H150,2)</f>
        <v>0</v>
      </c>
      <c r="K150" s="209" t="s">
        <v>21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0</v>
      </c>
      <c r="R150" s="216">
        <f>Q150*H150</f>
        <v>0</v>
      </c>
      <c r="S150" s="216">
        <v>0</v>
      </c>
      <c r="T150" s="217">
        <f>S150*H150</f>
        <v>0</v>
      </c>
      <c r="AR150" s="25" t="s">
        <v>147</v>
      </c>
      <c r="AT150" s="25" t="s">
        <v>363</v>
      </c>
      <c r="AU150" s="25" t="s">
        <v>77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147</v>
      </c>
      <c r="BM150" s="25" t="s">
        <v>611</v>
      </c>
    </row>
    <row r="151" spans="2:65" s="1" customFormat="1" ht="13.5">
      <c r="B151" s="42"/>
      <c r="C151" s="64"/>
      <c r="D151" s="219" t="s">
        <v>369</v>
      </c>
      <c r="E151" s="64"/>
      <c r="F151" s="220" t="s">
        <v>3130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77</v>
      </c>
    </row>
    <row r="152" spans="2:65" s="1" customFormat="1" ht="27">
      <c r="B152" s="42"/>
      <c r="C152" s="64"/>
      <c r="D152" s="235" t="s">
        <v>974</v>
      </c>
      <c r="E152" s="64"/>
      <c r="F152" s="289" t="s">
        <v>3062</v>
      </c>
      <c r="G152" s="64"/>
      <c r="H152" s="64"/>
      <c r="I152" s="175"/>
      <c r="J152" s="64"/>
      <c r="K152" s="64"/>
      <c r="L152" s="62"/>
      <c r="M152" s="221"/>
      <c r="N152" s="43"/>
      <c r="O152" s="43"/>
      <c r="P152" s="43"/>
      <c r="Q152" s="43"/>
      <c r="R152" s="43"/>
      <c r="S152" s="43"/>
      <c r="T152" s="79"/>
      <c r="AT152" s="25" t="s">
        <v>974</v>
      </c>
      <c r="AU152" s="25" t="s">
        <v>77</v>
      </c>
    </row>
    <row r="153" spans="2:65" s="1" customFormat="1" ht="22.5" customHeight="1">
      <c r="B153" s="42"/>
      <c r="C153" s="207" t="s">
        <v>485</v>
      </c>
      <c r="D153" s="207" t="s">
        <v>363</v>
      </c>
      <c r="E153" s="208" t="s">
        <v>3133</v>
      </c>
      <c r="F153" s="209" t="s">
        <v>3134</v>
      </c>
      <c r="G153" s="210" t="s">
        <v>2984</v>
      </c>
      <c r="H153" s="211">
        <v>4</v>
      </c>
      <c r="I153" s="212"/>
      <c r="J153" s="213">
        <f>ROUND(I153*H153,2)</f>
        <v>0</v>
      </c>
      <c r="K153" s="209" t="s">
        <v>21</v>
      </c>
      <c r="L153" s="62"/>
      <c r="M153" s="214" t="s">
        <v>21</v>
      </c>
      <c r="N153" s="215" t="s">
        <v>41</v>
      </c>
      <c r="O153" s="43"/>
      <c r="P153" s="216">
        <f>O153*H153</f>
        <v>0</v>
      </c>
      <c r="Q153" s="216">
        <v>0</v>
      </c>
      <c r="R153" s="216">
        <f>Q153*H153</f>
        <v>0</v>
      </c>
      <c r="S153" s="216">
        <v>0</v>
      </c>
      <c r="T153" s="217">
        <f>S153*H153</f>
        <v>0</v>
      </c>
      <c r="AR153" s="25" t="s">
        <v>147</v>
      </c>
      <c r="AT153" s="25" t="s">
        <v>363</v>
      </c>
      <c r="AU153" s="25" t="s">
        <v>77</v>
      </c>
      <c r="AY153" s="25" t="s">
        <v>361</v>
      </c>
      <c r="BE153" s="218">
        <f>IF(N153="základní",J153,0)</f>
        <v>0</v>
      </c>
      <c r="BF153" s="218">
        <f>IF(N153="snížená",J153,0)</f>
        <v>0</v>
      </c>
      <c r="BG153" s="218">
        <f>IF(N153="zákl. přenesená",J153,0)</f>
        <v>0</v>
      </c>
      <c r="BH153" s="218">
        <f>IF(N153="sníž. přenesená",J153,0)</f>
        <v>0</v>
      </c>
      <c r="BI153" s="218">
        <f>IF(N153="nulová",J153,0)</f>
        <v>0</v>
      </c>
      <c r="BJ153" s="25" t="s">
        <v>77</v>
      </c>
      <c r="BK153" s="218">
        <f>ROUND(I153*H153,2)</f>
        <v>0</v>
      </c>
      <c r="BL153" s="25" t="s">
        <v>147</v>
      </c>
      <c r="BM153" s="25" t="s">
        <v>626</v>
      </c>
    </row>
    <row r="154" spans="2:65" s="1" customFormat="1" ht="13.5">
      <c r="B154" s="42"/>
      <c r="C154" s="64"/>
      <c r="D154" s="219" t="s">
        <v>369</v>
      </c>
      <c r="E154" s="64"/>
      <c r="F154" s="220" t="s">
        <v>3134</v>
      </c>
      <c r="G154" s="64"/>
      <c r="H154" s="64"/>
      <c r="I154" s="175"/>
      <c r="J154" s="64"/>
      <c r="K154" s="64"/>
      <c r="L154" s="62"/>
      <c r="M154" s="221"/>
      <c r="N154" s="43"/>
      <c r="O154" s="43"/>
      <c r="P154" s="43"/>
      <c r="Q154" s="43"/>
      <c r="R154" s="43"/>
      <c r="S154" s="43"/>
      <c r="T154" s="79"/>
      <c r="AT154" s="25" t="s">
        <v>369</v>
      </c>
      <c r="AU154" s="25" t="s">
        <v>77</v>
      </c>
    </row>
    <row r="155" spans="2:65" s="1" customFormat="1" ht="27">
      <c r="B155" s="42"/>
      <c r="C155" s="64"/>
      <c r="D155" s="235" t="s">
        <v>974</v>
      </c>
      <c r="E155" s="64"/>
      <c r="F155" s="289" t="s">
        <v>3062</v>
      </c>
      <c r="G155" s="64"/>
      <c r="H155" s="64"/>
      <c r="I155" s="175"/>
      <c r="J155" s="64"/>
      <c r="K155" s="64"/>
      <c r="L155" s="62"/>
      <c r="M155" s="221"/>
      <c r="N155" s="43"/>
      <c r="O155" s="43"/>
      <c r="P155" s="43"/>
      <c r="Q155" s="43"/>
      <c r="R155" s="43"/>
      <c r="S155" s="43"/>
      <c r="T155" s="79"/>
      <c r="AT155" s="25" t="s">
        <v>974</v>
      </c>
      <c r="AU155" s="25" t="s">
        <v>77</v>
      </c>
    </row>
    <row r="156" spans="2:65" s="1" customFormat="1" ht="22.5" customHeight="1">
      <c r="B156" s="42"/>
      <c r="C156" s="207" t="s">
        <v>491</v>
      </c>
      <c r="D156" s="207" t="s">
        <v>363</v>
      </c>
      <c r="E156" s="208" t="s">
        <v>3135</v>
      </c>
      <c r="F156" s="209" t="s">
        <v>3136</v>
      </c>
      <c r="G156" s="210" t="s">
        <v>2984</v>
      </c>
      <c r="H156" s="211">
        <v>2</v>
      </c>
      <c r="I156" s="212"/>
      <c r="J156" s="213">
        <f>ROUND(I156*H156,2)</f>
        <v>0</v>
      </c>
      <c r="K156" s="209" t="s">
        <v>21</v>
      </c>
      <c r="L156" s="62"/>
      <c r="M156" s="214" t="s">
        <v>21</v>
      </c>
      <c r="N156" s="215" t="s">
        <v>41</v>
      </c>
      <c r="O156" s="43"/>
      <c r="P156" s="216">
        <f>O156*H156</f>
        <v>0</v>
      </c>
      <c r="Q156" s="216">
        <v>0</v>
      </c>
      <c r="R156" s="216">
        <f>Q156*H156</f>
        <v>0</v>
      </c>
      <c r="S156" s="216">
        <v>0</v>
      </c>
      <c r="T156" s="217">
        <f>S156*H156</f>
        <v>0</v>
      </c>
      <c r="AR156" s="25" t="s">
        <v>147</v>
      </c>
      <c r="AT156" s="25" t="s">
        <v>363</v>
      </c>
      <c r="AU156" s="25" t="s">
        <v>77</v>
      </c>
      <c r="AY156" s="25" t="s">
        <v>361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25" t="s">
        <v>77</v>
      </c>
      <c r="BK156" s="218">
        <f>ROUND(I156*H156,2)</f>
        <v>0</v>
      </c>
      <c r="BL156" s="25" t="s">
        <v>147</v>
      </c>
      <c r="BM156" s="25" t="s">
        <v>638</v>
      </c>
    </row>
    <row r="157" spans="2:65" s="1" customFormat="1" ht="13.5">
      <c r="B157" s="42"/>
      <c r="C157" s="64"/>
      <c r="D157" s="219" t="s">
        <v>369</v>
      </c>
      <c r="E157" s="64"/>
      <c r="F157" s="220" t="s">
        <v>3136</v>
      </c>
      <c r="G157" s="64"/>
      <c r="H157" s="64"/>
      <c r="I157" s="175"/>
      <c r="J157" s="64"/>
      <c r="K157" s="64"/>
      <c r="L157" s="62"/>
      <c r="M157" s="221"/>
      <c r="N157" s="43"/>
      <c r="O157" s="43"/>
      <c r="P157" s="43"/>
      <c r="Q157" s="43"/>
      <c r="R157" s="43"/>
      <c r="S157" s="43"/>
      <c r="T157" s="79"/>
      <c r="AT157" s="25" t="s">
        <v>369</v>
      </c>
      <c r="AU157" s="25" t="s">
        <v>77</v>
      </c>
    </row>
    <row r="158" spans="2:65" s="1" customFormat="1" ht="27">
      <c r="B158" s="42"/>
      <c r="C158" s="64"/>
      <c r="D158" s="235" t="s">
        <v>974</v>
      </c>
      <c r="E158" s="64"/>
      <c r="F158" s="289" t="s">
        <v>3062</v>
      </c>
      <c r="G158" s="64"/>
      <c r="H158" s="64"/>
      <c r="I158" s="175"/>
      <c r="J158" s="64"/>
      <c r="K158" s="64"/>
      <c r="L158" s="62"/>
      <c r="M158" s="221"/>
      <c r="N158" s="43"/>
      <c r="O158" s="43"/>
      <c r="P158" s="43"/>
      <c r="Q158" s="43"/>
      <c r="R158" s="43"/>
      <c r="S158" s="43"/>
      <c r="T158" s="79"/>
      <c r="AT158" s="25" t="s">
        <v>974</v>
      </c>
      <c r="AU158" s="25" t="s">
        <v>77</v>
      </c>
    </row>
    <row r="159" spans="2:65" s="1" customFormat="1" ht="22.5" customHeight="1">
      <c r="B159" s="42"/>
      <c r="C159" s="207" t="s">
        <v>9</v>
      </c>
      <c r="D159" s="207" t="s">
        <v>363</v>
      </c>
      <c r="E159" s="208" t="s">
        <v>3137</v>
      </c>
      <c r="F159" s="209" t="s">
        <v>3138</v>
      </c>
      <c r="G159" s="210" t="s">
        <v>2984</v>
      </c>
      <c r="H159" s="211">
        <v>4</v>
      </c>
      <c r="I159" s="212"/>
      <c r="J159" s="213">
        <f>ROUND(I159*H159,2)</f>
        <v>0</v>
      </c>
      <c r="K159" s="209" t="s">
        <v>21</v>
      </c>
      <c r="L159" s="62"/>
      <c r="M159" s="214" t="s">
        <v>21</v>
      </c>
      <c r="N159" s="215" t="s">
        <v>41</v>
      </c>
      <c r="O159" s="43"/>
      <c r="P159" s="216">
        <f>O159*H159</f>
        <v>0</v>
      </c>
      <c r="Q159" s="216">
        <v>0</v>
      </c>
      <c r="R159" s="216">
        <f>Q159*H159</f>
        <v>0</v>
      </c>
      <c r="S159" s="216">
        <v>0</v>
      </c>
      <c r="T159" s="217">
        <f>S159*H159</f>
        <v>0</v>
      </c>
      <c r="AR159" s="25" t="s">
        <v>147</v>
      </c>
      <c r="AT159" s="25" t="s">
        <v>363</v>
      </c>
      <c r="AU159" s="25" t="s">
        <v>77</v>
      </c>
      <c r="AY159" s="25" t="s">
        <v>361</v>
      </c>
      <c r="BE159" s="218">
        <f>IF(N159="základní",J159,0)</f>
        <v>0</v>
      </c>
      <c r="BF159" s="218">
        <f>IF(N159="snížená",J159,0)</f>
        <v>0</v>
      </c>
      <c r="BG159" s="218">
        <f>IF(N159="zákl. přenesená",J159,0)</f>
        <v>0</v>
      </c>
      <c r="BH159" s="218">
        <f>IF(N159="sníž. přenesená",J159,0)</f>
        <v>0</v>
      </c>
      <c r="BI159" s="218">
        <f>IF(N159="nulová",J159,0)</f>
        <v>0</v>
      </c>
      <c r="BJ159" s="25" t="s">
        <v>77</v>
      </c>
      <c r="BK159" s="218">
        <f>ROUND(I159*H159,2)</f>
        <v>0</v>
      </c>
      <c r="BL159" s="25" t="s">
        <v>147</v>
      </c>
      <c r="BM159" s="25" t="s">
        <v>650</v>
      </c>
    </row>
    <row r="160" spans="2:65" s="1" customFormat="1" ht="13.5">
      <c r="B160" s="42"/>
      <c r="C160" s="64"/>
      <c r="D160" s="219" t="s">
        <v>369</v>
      </c>
      <c r="E160" s="64"/>
      <c r="F160" s="220" t="s">
        <v>3138</v>
      </c>
      <c r="G160" s="64"/>
      <c r="H160" s="64"/>
      <c r="I160" s="175"/>
      <c r="J160" s="64"/>
      <c r="K160" s="64"/>
      <c r="L160" s="62"/>
      <c r="M160" s="221"/>
      <c r="N160" s="43"/>
      <c r="O160" s="43"/>
      <c r="P160" s="43"/>
      <c r="Q160" s="43"/>
      <c r="R160" s="43"/>
      <c r="S160" s="43"/>
      <c r="T160" s="79"/>
      <c r="AT160" s="25" t="s">
        <v>369</v>
      </c>
      <c r="AU160" s="25" t="s">
        <v>77</v>
      </c>
    </row>
    <row r="161" spans="2:65" s="1" customFormat="1" ht="27">
      <c r="B161" s="42"/>
      <c r="C161" s="64"/>
      <c r="D161" s="235" t="s">
        <v>974</v>
      </c>
      <c r="E161" s="64"/>
      <c r="F161" s="289" t="s">
        <v>3062</v>
      </c>
      <c r="G161" s="64"/>
      <c r="H161" s="64"/>
      <c r="I161" s="175"/>
      <c r="J161" s="64"/>
      <c r="K161" s="64"/>
      <c r="L161" s="62"/>
      <c r="M161" s="221"/>
      <c r="N161" s="43"/>
      <c r="O161" s="43"/>
      <c r="P161" s="43"/>
      <c r="Q161" s="43"/>
      <c r="R161" s="43"/>
      <c r="S161" s="43"/>
      <c r="T161" s="79"/>
      <c r="AT161" s="25" t="s">
        <v>974</v>
      </c>
      <c r="AU161" s="25" t="s">
        <v>77</v>
      </c>
    </row>
    <row r="162" spans="2:65" s="1" customFormat="1" ht="22.5" customHeight="1">
      <c r="B162" s="42"/>
      <c r="C162" s="207" t="s">
        <v>501</v>
      </c>
      <c r="D162" s="207" t="s">
        <v>363</v>
      </c>
      <c r="E162" s="208" t="s">
        <v>3139</v>
      </c>
      <c r="F162" s="209" t="s">
        <v>3140</v>
      </c>
      <c r="G162" s="210" t="s">
        <v>2984</v>
      </c>
      <c r="H162" s="211">
        <v>2</v>
      </c>
      <c r="I162" s="212"/>
      <c r="J162" s="213">
        <f>ROUND(I162*H162,2)</f>
        <v>0</v>
      </c>
      <c r="K162" s="209" t="s">
        <v>21</v>
      </c>
      <c r="L162" s="62"/>
      <c r="M162" s="214" t="s">
        <v>21</v>
      </c>
      <c r="N162" s="215" t="s">
        <v>41</v>
      </c>
      <c r="O162" s="43"/>
      <c r="P162" s="216">
        <f>O162*H162</f>
        <v>0</v>
      </c>
      <c r="Q162" s="216">
        <v>0</v>
      </c>
      <c r="R162" s="216">
        <f>Q162*H162</f>
        <v>0</v>
      </c>
      <c r="S162" s="216">
        <v>0</v>
      </c>
      <c r="T162" s="217">
        <f>S162*H162</f>
        <v>0</v>
      </c>
      <c r="AR162" s="25" t="s">
        <v>147</v>
      </c>
      <c r="AT162" s="25" t="s">
        <v>363</v>
      </c>
      <c r="AU162" s="25" t="s">
        <v>77</v>
      </c>
      <c r="AY162" s="25" t="s">
        <v>361</v>
      </c>
      <c r="BE162" s="218">
        <f>IF(N162="základní",J162,0)</f>
        <v>0</v>
      </c>
      <c r="BF162" s="218">
        <f>IF(N162="snížená",J162,0)</f>
        <v>0</v>
      </c>
      <c r="BG162" s="218">
        <f>IF(N162="zákl. přenesená",J162,0)</f>
        <v>0</v>
      </c>
      <c r="BH162" s="218">
        <f>IF(N162="sníž. přenesená",J162,0)</f>
        <v>0</v>
      </c>
      <c r="BI162" s="218">
        <f>IF(N162="nulová",J162,0)</f>
        <v>0</v>
      </c>
      <c r="BJ162" s="25" t="s">
        <v>77</v>
      </c>
      <c r="BK162" s="218">
        <f>ROUND(I162*H162,2)</f>
        <v>0</v>
      </c>
      <c r="BL162" s="25" t="s">
        <v>147</v>
      </c>
      <c r="BM162" s="25" t="s">
        <v>662</v>
      </c>
    </row>
    <row r="163" spans="2:65" s="1" customFormat="1" ht="13.5">
      <c r="B163" s="42"/>
      <c r="C163" s="64"/>
      <c r="D163" s="219" t="s">
        <v>369</v>
      </c>
      <c r="E163" s="64"/>
      <c r="F163" s="220" t="s">
        <v>3140</v>
      </c>
      <c r="G163" s="64"/>
      <c r="H163" s="64"/>
      <c r="I163" s="175"/>
      <c r="J163" s="64"/>
      <c r="K163" s="64"/>
      <c r="L163" s="62"/>
      <c r="M163" s="221"/>
      <c r="N163" s="43"/>
      <c r="O163" s="43"/>
      <c r="P163" s="43"/>
      <c r="Q163" s="43"/>
      <c r="R163" s="43"/>
      <c r="S163" s="43"/>
      <c r="T163" s="79"/>
      <c r="AT163" s="25" t="s">
        <v>369</v>
      </c>
      <c r="AU163" s="25" t="s">
        <v>77</v>
      </c>
    </row>
    <row r="164" spans="2:65" s="1" customFormat="1" ht="27">
      <c r="B164" s="42"/>
      <c r="C164" s="64"/>
      <c r="D164" s="235" t="s">
        <v>974</v>
      </c>
      <c r="E164" s="64"/>
      <c r="F164" s="289" t="s">
        <v>3062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974</v>
      </c>
      <c r="AU164" s="25" t="s">
        <v>77</v>
      </c>
    </row>
    <row r="165" spans="2:65" s="1" customFormat="1" ht="22.5" customHeight="1">
      <c r="B165" s="42"/>
      <c r="C165" s="207" t="s">
        <v>507</v>
      </c>
      <c r="D165" s="207" t="s">
        <v>363</v>
      </c>
      <c r="E165" s="208" t="s">
        <v>3141</v>
      </c>
      <c r="F165" s="209" t="s">
        <v>3142</v>
      </c>
      <c r="G165" s="210" t="s">
        <v>2984</v>
      </c>
      <c r="H165" s="211">
        <v>2</v>
      </c>
      <c r="I165" s="212"/>
      <c r="J165" s="213">
        <f>ROUND(I165*H165,2)</f>
        <v>0</v>
      </c>
      <c r="K165" s="209" t="s">
        <v>21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0</v>
      </c>
      <c r="R165" s="216">
        <f>Q165*H165</f>
        <v>0</v>
      </c>
      <c r="S165" s="216">
        <v>0</v>
      </c>
      <c r="T165" s="217">
        <f>S165*H165</f>
        <v>0</v>
      </c>
      <c r="AR165" s="25" t="s">
        <v>147</v>
      </c>
      <c r="AT165" s="25" t="s">
        <v>363</v>
      </c>
      <c r="AU165" s="25" t="s">
        <v>77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147</v>
      </c>
      <c r="BM165" s="25" t="s">
        <v>675</v>
      </c>
    </row>
    <row r="166" spans="2:65" s="1" customFormat="1" ht="13.5">
      <c r="B166" s="42"/>
      <c r="C166" s="64"/>
      <c r="D166" s="219" t="s">
        <v>369</v>
      </c>
      <c r="E166" s="64"/>
      <c r="F166" s="220" t="s">
        <v>3142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77</v>
      </c>
    </row>
    <row r="167" spans="2:65" s="1" customFormat="1" ht="27">
      <c r="B167" s="42"/>
      <c r="C167" s="64"/>
      <c r="D167" s="219" t="s">
        <v>974</v>
      </c>
      <c r="E167" s="64"/>
      <c r="F167" s="283" t="s">
        <v>3062</v>
      </c>
      <c r="G167" s="64"/>
      <c r="H167" s="64"/>
      <c r="I167" s="175"/>
      <c r="J167" s="64"/>
      <c r="K167" s="64"/>
      <c r="L167" s="62"/>
      <c r="M167" s="221"/>
      <c r="N167" s="43"/>
      <c r="O167" s="43"/>
      <c r="P167" s="43"/>
      <c r="Q167" s="43"/>
      <c r="R167" s="43"/>
      <c r="S167" s="43"/>
      <c r="T167" s="79"/>
      <c r="AT167" s="25" t="s">
        <v>974</v>
      </c>
      <c r="AU167" s="25" t="s">
        <v>77</v>
      </c>
    </row>
    <row r="168" spans="2:65" s="11" customFormat="1" ht="37.35" customHeight="1">
      <c r="B168" s="190"/>
      <c r="C168" s="191"/>
      <c r="D168" s="204" t="s">
        <v>69</v>
      </c>
      <c r="E168" s="293" t="s">
        <v>3058</v>
      </c>
      <c r="F168" s="293" t="s">
        <v>3144</v>
      </c>
      <c r="G168" s="191"/>
      <c r="H168" s="191"/>
      <c r="I168" s="194"/>
      <c r="J168" s="294">
        <f>BK168</f>
        <v>0</v>
      </c>
      <c r="K168" s="191"/>
      <c r="L168" s="196"/>
      <c r="M168" s="197"/>
      <c r="N168" s="198"/>
      <c r="O168" s="198"/>
      <c r="P168" s="199">
        <f>SUM(P169:P176)</f>
        <v>0</v>
      </c>
      <c r="Q168" s="198"/>
      <c r="R168" s="199">
        <f>SUM(R169:R176)</f>
        <v>0</v>
      </c>
      <c r="S168" s="198"/>
      <c r="T168" s="200">
        <f>SUM(T169:T176)</f>
        <v>0</v>
      </c>
      <c r="AR168" s="201" t="s">
        <v>77</v>
      </c>
      <c r="AT168" s="202" t="s">
        <v>69</v>
      </c>
      <c r="AU168" s="202" t="s">
        <v>70</v>
      </c>
      <c r="AY168" s="201" t="s">
        <v>361</v>
      </c>
      <c r="BK168" s="203">
        <f>SUM(BK169:BK176)</f>
        <v>0</v>
      </c>
    </row>
    <row r="169" spans="2:65" s="1" customFormat="1" ht="22.5" customHeight="1">
      <c r="B169" s="42"/>
      <c r="C169" s="207" t="s">
        <v>512</v>
      </c>
      <c r="D169" s="207" t="s">
        <v>363</v>
      </c>
      <c r="E169" s="208" t="s">
        <v>3145</v>
      </c>
      <c r="F169" s="209" t="s">
        <v>3146</v>
      </c>
      <c r="G169" s="210" t="s">
        <v>2740</v>
      </c>
      <c r="H169" s="211">
        <v>2</v>
      </c>
      <c r="I169" s="212"/>
      <c r="J169" s="213">
        <f>ROUND(I169*H169,2)</f>
        <v>0</v>
      </c>
      <c r="K169" s="209" t="s">
        <v>21</v>
      </c>
      <c r="L169" s="62"/>
      <c r="M169" s="214" t="s">
        <v>21</v>
      </c>
      <c r="N169" s="215" t="s">
        <v>41</v>
      </c>
      <c r="O169" s="43"/>
      <c r="P169" s="216">
        <f>O169*H169</f>
        <v>0</v>
      </c>
      <c r="Q169" s="216">
        <v>0</v>
      </c>
      <c r="R169" s="216">
        <f>Q169*H169</f>
        <v>0</v>
      </c>
      <c r="S169" s="216">
        <v>0</v>
      </c>
      <c r="T169" s="217">
        <f>S169*H169</f>
        <v>0</v>
      </c>
      <c r="AR169" s="25" t="s">
        <v>147</v>
      </c>
      <c r="AT169" s="25" t="s">
        <v>363</v>
      </c>
      <c r="AU169" s="25" t="s">
        <v>77</v>
      </c>
      <c r="AY169" s="25" t="s">
        <v>361</v>
      </c>
      <c r="BE169" s="218">
        <f>IF(N169="základní",J169,0)</f>
        <v>0</v>
      </c>
      <c r="BF169" s="218">
        <f>IF(N169="snížená",J169,0)</f>
        <v>0</v>
      </c>
      <c r="BG169" s="218">
        <f>IF(N169="zákl. přenesená",J169,0)</f>
        <v>0</v>
      </c>
      <c r="BH169" s="218">
        <f>IF(N169="sníž. přenesená",J169,0)</f>
        <v>0</v>
      </c>
      <c r="BI169" s="218">
        <f>IF(N169="nulová",J169,0)</f>
        <v>0</v>
      </c>
      <c r="BJ169" s="25" t="s">
        <v>77</v>
      </c>
      <c r="BK169" s="218">
        <f>ROUND(I169*H169,2)</f>
        <v>0</v>
      </c>
      <c r="BL169" s="25" t="s">
        <v>147</v>
      </c>
      <c r="BM169" s="25" t="s">
        <v>690</v>
      </c>
    </row>
    <row r="170" spans="2:65" s="1" customFormat="1" ht="13.5">
      <c r="B170" s="42"/>
      <c r="C170" s="64"/>
      <c r="D170" s="219" t="s">
        <v>369</v>
      </c>
      <c r="E170" s="64"/>
      <c r="F170" s="220" t="s">
        <v>3146</v>
      </c>
      <c r="G170" s="64"/>
      <c r="H170" s="64"/>
      <c r="I170" s="175"/>
      <c r="J170" s="64"/>
      <c r="K170" s="64"/>
      <c r="L170" s="62"/>
      <c r="M170" s="221"/>
      <c r="N170" s="43"/>
      <c r="O170" s="43"/>
      <c r="P170" s="43"/>
      <c r="Q170" s="43"/>
      <c r="R170" s="43"/>
      <c r="S170" s="43"/>
      <c r="T170" s="79"/>
      <c r="AT170" s="25" t="s">
        <v>369</v>
      </c>
      <c r="AU170" s="25" t="s">
        <v>77</v>
      </c>
    </row>
    <row r="171" spans="2:65" s="1" customFormat="1" ht="27">
      <c r="B171" s="42"/>
      <c r="C171" s="64"/>
      <c r="D171" s="235" t="s">
        <v>974</v>
      </c>
      <c r="E171" s="64"/>
      <c r="F171" s="289" t="s">
        <v>3147</v>
      </c>
      <c r="G171" s="64"/>
      <c r="H171" s="64"/>
      <c r="I171" s="175"/>
      <c r="J171" s="64"/>
      <c r="K171" s="64"/>
      <c r="L171" s="62"/>
      <c r="M171" s="221"/>
      <c r="N171" s="43"/>
      <c r="O171" s="43"/>
      <c r="P171" s="43"/>
      <c r="Q171" s="43"/>
      <c r="R171" s="43"/>
      <c r="S171" s="43"/>
      <c r="T171" s="79"/>
      <c r="AT171" s="25" t="s">
        <v>974</v>
      </c>
      <c r="AU171" s="25" t="s">
        <v>77</v>
      </c>
    </row>
    <row r="172" spans="2:65" s="1" customFormat="1" ht="22.5" customHeight="1">
      <c r="B172" s="42"/>
      <c r="C172" s="207" t="s">
        <v>521</v>
      </c>
      <c r="D172" s="207" t="s">
        <v>363</v>
      </c>
      <c r="E172" s="208" t="s">
        <v>4401</v>
      </c>
      <c r="F172" s="209" t="s">
        <v>2739</v>
      </c>
      <c r="G172" s="210" t="s">
        <v>2740</v>
      </c>
      <c r="H172" s="211">
        <v>20</v>
      </c>
      <c r="I172" s="212"/>
      <c r="J172" s="213">
        <f>ROUND(I172*H172,2)</f>
        <v>0</v>
      </c>
      <c r="K172" s="209" t="s">
        <v>21</v>
      </c>
      <c r="L172" s="62"/>
      <c r="M172" s="214" t="s">
        <v>21</v>
      </c>
      <c r="N172" s="215" t="s">
        <v>41</v>
      </c>
      <c r="O172" s="43"/>
      <c r="P172" s="216">
        <f>O172*H172</f>
        <v>0</v>
      </c>
      <c r="Q172" s="216">
        <v>0</v>
      </c>
      <c r="R172" s="216">
        <f>Q172*H172</f>
        <v>0</v>
      </c>
      <c r="S172" s="216">
        <v>0</v>
      </c>
      <c r="T172" s="217">
        <f>S172*H172</f>
        <v>0</v>
      </c>
      <c r="AR172" s="25" t="s">
        <v>147</v>
      </c>
      <c r="AT172" s="25" t="s">
        <v>363</v>
      </c>
      <c r="AU172" s="25" t="s">
        <v>77</v>
      </c>
      <c r="AY172" s="25" t="s">
        <v>361</v>
      </c>
      <c r="BE172" s="218">
        <f>IF(N172="základní",J172,0)</f>
        <v>0</v>
      </c>
      <c r="BF172" s="218">
        <f>IF(N172="snížená",J172,0)</f>
        <v>0</v>
      </c>
      <c r="BG172" s="218">
        <f>IF(N172="zákl. přenesená",J172,0)</f>
        <v>0</v>
      </c>
      <c r="BH172" s="218">
        <f>IF(N172="sníž. přenesená",J172,0)</f>
        <v>0</v>
      </c>
      <c r="BI172" s="218">
        <f>IF(N172="nulová",J172,0)</f>
        <v>0</v>
      </c>
      <c r="BJ172" s="25" t="s">
        <v>77</v>
      </c>
      <c r="BK172" s="218">
        <f>ROUND(I172*H172,2)</f>
        <v>0</v>
      </c>
      <c r="BL172" s="25" t="s">
        <v>147</v>
      </c>
      <c r="BM172" s="25" t="s">
        <v>703</v>
      </c>
    </row>
    <row r="173" spans="2:65" s="1" customFormat="1" ht="13.5">
      <c r="B173" s="42"/>
      <c r="C173" s="64"/>
      <c r="D173" s="235" t="s">
        <v>369</v>
      </c>
      <c r="E173" s="64"/>
      <c r="F173" s="285" t="s">
        <v>2739</v>
      </c>
      <c r="G173" s="64"/>
      <c r="H173" s="64"/>
      <c r="I173" s="175"/>
      <c r="J173" s="64"/>
      <c r="K173" s="64"/>
      <c r="L173" s="62"/>
      <c r="M173" s="221"/>
      <c r="N173" s="43"/>
      <c r="O173" s="43"/>
      <c r="P173" s="43"/>
      <c r="Q173" s="43"/>
      <c r="R173" s="43"/>
      <c r="S173" s="43"/>
      <c r="T173" s="79"/>
      <c r="AT173" s="25" t="s">
        <v>369</v>
      </c>
      <c r="AU173" s="25" t="s">
        <v>77</v>
      </c>
    </row>
    <row r="174" spans="2:65" s="1" customFormat="1" ht="22.5" customHeight="1">
      <c r="B174" s="42"/>
      <c r="C174" s="207" t="s">
        <v>526</v>
      </c>
      <c r="D174" s="207" t="s">
        <v>363</v>
      </c>
      <c r="E174" s="208" t="s">
        <v>3149</v>
      </c>
      <c r="F174" s="209" t="s">
        <v>3150</v>
      </c>
      <c r="G174" s="210" t="s">
        <v>2740</v>
      </c>
      <c r="H174" s="211">
        <v>1</v>
      </c>
      <c r="I174" s="212"/>
      <c r="J174" s="213">
        <f>ROUND(I174*H174,2)</f>
        <v>0</v>
      </c>
      <c r="K174" s="209" t="s">
        <v>21</v>
      </c>
      <c r="L174" s="62"/>
      <c r="M174" s="214" t="s">
        <v>21</v>
      </c>
      <c r="N174" s="215" t="s">
        <v>41</v>
      </c>
      <c r="O174" s="43"/>
      <c r="P174" s="216">
        <f>O174*H174</f>
        <v>0</v>
      </c>
      <c r="Q174" s="216">
        <v>0</v>
      </c>
      <c r="R174" s="216">
        <f>Q174*H174</f>
        <v>0</v>
      </c>
      <c r="S174" s="216">
        <v>0</v>
      </c>
      <c r="T174" s="217">
        <f>S174*H174</f>
        <v>0</v>
      </c>
      <c r="AR174" s="25" t="s">
        <v>147</v>
      </c>
      <c r="AT174" s="25" t="s">
        <v>363</v>
      </c>
      <c r="AU174" s="25" t="s">
        <v>77</v>
      </c>
      <c r="AY174" s="25" t="s">
        <v>361</v>
      </c>
      <c r="BE174" s="218">
        <f>IF(N174="základní",J174,0)</f>
        <v>0</v>
      </c>
      <c r="BF174" s="218">
        <f>IF(N174="snížená",J174,0)</f>
        <v>0</v>
      </c>
      <c r="BG174" s="218">
        <f>IF(N174="zákl. přenesená",J174,0)</f>
        <v>0</v>
      </c>
      <c r="BH174" s="218">
        <f>IF(N174="sníž. přenesená",J174,0)</f>
        <v>0</v>
      </c>
      <c r="BI174" s="218">
        <f>IF(N174="nulová",J174,0)</f>
        <v>0</v>
      </c>
      <c r="BJ174" s="25" t="s">
        <v>77</v>
      </c>
      <c r="BK174" s="218">
        <f>ROUND(I174*H174,2)</f>
        <v>0</v>
      </c>
      <c r="BL174" s="25" t="s">
        <v>147</v>
      </c>
      <c r="BM174" s="25" t="s">
        <v>720</v>
      </c>
    </row>
    <row r="175" spans="2:65" s="1" customFormat="1" ht="13.5">
      <c r="B175" s="42"/>
      <c r="C175" s="64"/>
      <c r="D175" s="219" t="s">
        <v>369</v>
      </c>
      <c r="E175" s="64"/>
      <c r="F175" s="220" t="s">
        <v>3150</v>
      </c>
      <c r="G175" s="64"/>
      <c r="H175" s="64"/>
      <c r="I175" s="175"/>
      <c r="J175" s="64"/>
      <c r="K175" s="64"/>
      <c r="L175" s="62"/>
      <c r="M175" s="221"/>
      <c r="N175" s="43"/>
      <c r="O175" s="43"/>
      <c r="P175" s="43"/>
      <c r="Q175" s="43"/>
      <c r="R175" s="43"/>
      <c r="S175" s="43"/>
      <c r="T175" s="79"/>
      <c r="AT175" s="25" t="s">
        <v>369</v>
      </c>
      <c r="AU175" s="25" t="s">
        <v>77</v>
      </c>
    </row>
    <row r="176" spans="2:65" s="1" customFormat="1" ht="27">
      <c r="B176" s="42"/>
      <c r="C176" s="64"/>
      <c r="D176" s="219" t="s">
        <v>974</v>
      </c>
      <c r="E176" s="64"/>
      <c r="F176" s="283" t="s">
        <v>3151</v>
      </c>
      <c r="G176" s="64"/>
      <c r="H176" s="64"/>
      <c r="I176" s="175"/>
      <c r="J176" s="64"/>
      <c r="K176" s="64"/>
      <c r="L176" s="62"/>
      <c r="M176" s="290"/>
      <c r="N176" s="291"/>
      <c r="O176" s="291"/>
      <c r="P176" s="291"/>
      <c r="Q176" s="291"/>
      <c r="R176" s="291"/>
      <c r="S176" s="291"/>
      <c r="T176" s="292"/>
      <c r="AT176" s="25" t="s">
        <v>974</v>
      </c>
      <c r="AU176" s="25" t="s">
        <v>77</v>
      </c>
    </row>
    <row r="177" spans="2:12" s="1" customFormat="1" ht="6.95" customHeight="1">
      <c r="B177" s="57"/>
      <c r="C177" s="58"/>
      <c r="D177" s="58"/>
      <c r="E177" s="58"/>
      <c r="F177" s="58"/>
      <c r="G177" s="58"/>
      <c r="H177" s="58"/>
      <c r="I177" s="151"/>
      <c r="J177" s="58"/>
      <c r="K177" s="58"/>
      <c r="L177" s="62"/>
    </row>
  </sheetData>
  <sheetProtection algorithmName="SHA-512" hashValue="2vGD6U2RoP9gxR1JRFEWW1KZGzbiOyDSnK3QJDf9v25vUoBtpsrYcVm38UOcYE2Ayn+EOhCskJq9JScELyDeCQ==" saltValue="bsgfB7Sc/ZrV0aCU/tzybQ==" spinCount="100000" sheet="1" objects="1" scenarios="1" formatCells="0" formatColumns="0" formatRows="0" sort="0" autoFilter="0"/>
  <autoFilter ref="C94:K176" xr:uid="{00000000-0009-0000-0000-00001A000000}"/>
  <mergeCells count="15">
    <mergeCell ref="E85:H85"/>
    <mergeCell ref="E83:H83"/>
    <mergeCell ref="E87:H87"/>
    <mergeCell ref="G1:H1"/>
    <mergeCell ref="L2:V2"/>
    <mergeCell ref="E49:H49"/>
    <mergeCell ref="E53:H53"/>
    <mergeCell ref="E51:H51"/>
    <mergeCell ref="E55:H55"/>
    <mergeCell ref="E81:H81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A00-000000000000}"/>
    <hyperlink ref="G1:H1" location="C62" display="2) Rekapitulace" xr:uid="{00000000-0004-0000-1A00-000001000000}"/>
    <hyperlink ref="J1" location="C94" display="3) Soupis prací" xr:uid="{00000000-0004-0000-1A00-000002000000}"/>
    <hyperlink ref="L1:V1" location="'Rekapitulace stavby'!C2" display="Rekapitulace stavby" xr:uid="{00000000-0004-0000-1A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BR172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187</v>
      </c>
      <c r="AZ2" s="126" t="s">
        <v>4513</v>
      </c>
      <c r="BA2" s="126" t="s">
        <v>21</v>
      </c>
      <c r="BB2" s="126" t="s">
        <v>21</v>
      </c>
      <c r="BC2" s="126" t="s">
        <v>4514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293</v>
      </c>
      <c r="BA3" s="126" t="s">
        <v>21</v>
      </c>
      <c r="BB3" s="126" t="s">
        <v>21</v>
      </c>
      <c r="BC3" s="126" t="s">
        <v>4515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226</v>
      </c>
      <c r="BA4" s="126" t="s">
        <v>21</v>
      </c>
      <c r="BB4" s="126" t="s">
        <v>21</v>
      </c>
      <c r="BC4" s="126" t="s">
        <v>4516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  <c r="AZ5" s="126" t="s">
        <v>268</v>
      </c>
      <c r="BA5" s="126" t="s">
        <v>21</v>
      </c>
      <c r="BB5" s="126" t="s">
        <v>21</v>
      </c>
      <c r="BC5" s="126" t="s">
        <v>4517</v>
      </c>
      <c r="BD5" s="126" t="s">
        <v>79</v>
      </c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  <c r="AZ6" s="126" t="s">
        <v>274</v>
      </c>
      <c r="BA6" s="126" t="s">
        <v>21</v>
      </c>
      <c r="BB6" s="126" t="s">
        <v>21</v>
      </c>
      <c r="BC6" s="126" t="s">
        <v>4518</v>
      </c>
      <c r="BD6" s="126" t="s">
        <v>79</v>
      </c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  <c r="AZ7" s="126" t="s">
        <v>4519</v>
      </c>
      <c r="BA7" s="126" t="s">
        <v>21</v>
      </c>
      <c r="BB7" s="126" t="s">
        <v>21</v>
      </c>
      <c r="BC7" s="126" t="s">
        <v>4516</v>
      </c>
      <c r="BD7" s="126" t="s">
        <v>79</v>
      </c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s="1" customFormat="1" ht="22.5" customHeight="1">
      <c r="B9" s="42"/>
      <c r="C9" s="43"/>
      <c r="D9" s="43"/>
      <c r="E9" s="419" t="s">
        <v>3753</v>
      </c>
      <c r="F9" s="421"/>
      <c r="G9" s="421"/>
      <c r="H9" s="421"/>
      <c r="I9" s="129"/>
      <c r="J9" s="43"/>
      <c r="K9" s="46"/>
    </row>
    <row r="10" spans="1:70" s="1" customFormat="1">
      <c r="B10" s="42"/>
      <c r="C10" s="43"/>
      <c r="D10" s="38" t="s">
        <v>243</v>
      </c>
      <c r="E10" s="43"/>
      <c r="F10" s="43"/>
      <c r="G10" s="43"/>
      <c r="H10" s="43"/>
      <c r="I10" s="129"/>
      <c r="J10" s="43"/>
      <c r="K10" s="46"/>
    </row>
    <row r="11" spans="1:70" s="1" customFormat="1" ht="36.950000000000003" customHeight="1">
      <c r="B11" s="42"/>
      <c r="C11" s="43"/>
      <c r="D11" s="43"/>
      <c r="E11" s="422" t="s">
        <v>4520</v>
      </c>
      <c r="F11" s="421"/>
      <c r="G11" s="421"/>
      <c r="H11" s="421"/>
      <c r="I11" s="129"/>
      <c r="J11" s="43"/>
      <c r="K11" s="46"/>
    </row>
    <row r="12" spans="1:70" s="1" customFormat="1" ht="13.5">
      <c r="B12" s="42"/>
      <c r="C12" s="43"/>
      <c r="D12" s="43"/>
      <c r="E12" s="43"/>
      <c r="F12" s="43"/>
      <c r="G12" s="43"/>
      <c r="H12" s="43"/>
      <c r="I12" s="129"/>
      <c r="J12" s="43"/>
      <c r="K12" s="46"/>
    </row>
    <row r="13" spans="1:70" s="1" customFormat="1" ht="14.45" customHeight="1">
      <c r="B13" s="42"/>
      <c r="C13" s="43"/>
      <c r="D13" s="38" t="s">
        <v>20</v>
      </c>
      <c r="E13" s="43"/>
      <c r="F13" s="36" t="s">
        <v>21</v>
      </c>
      <c r="G13" s="43"/>
      <c r="H13" s="43"/>
      <c r="I13" s="130" t="s">
        <v>22</v>
      </c>
      <c r="J13" s="36" t="s">
        <v>21</v>
      </c>
      <c r="K13" s="46"/>
    </row>
    <row r="14" spans="1:70" s="1" customFormat="1" ht="14.45" customHeight="1">
      <c r="B14" s="42"/>
      <c r="C14" s="43"/>
      <c r="D14" s="38" t="s">
        <v>23</v>
      </c>
      <c r="E14" s="43"/>
      <c r="F14" s="36" t="s">
        <v>24</v>
      </c>
      <c r="G14" s="43"/>
      <c r="H14" s="43"/>
      <c r="I14" s="130" t="s">
        <v>25</v>
      </c>
      <c r="J14" s="131" t="str">
        <f>'Rekapitulace stavby'!AN8</f>
        <v>11. 5. 2017</v>
      </c>
      <c r="K14" s="46"/>
    </row>
    <row r="15" spans="1:70" s="1" customFormat="1" ht="10.9" customHeight="1">
      <c r="B15" s="42"/>
      <c r="C15" s="43"/>
      <c r="D15" s="43"/>
      <c r="E15" s="43"/>
      <c r="F15" s="43"/>
      <c r="G15" s="43"/>
      <c r="H15" s="43"/>
      <c r="I15" s="129"/>
      <c r="J15" s="43"/>
      <c r="K15" s="46"/>
    </row>
    <row r="16" spans="1:70" s="1" customFormat="1" ht="14.45" customHeight="1">
      <c r="B16" s="42"/>
      <c r="C16" s="43"/>
      <c r="D16" s="38" t="s">
        <v>27</v>
      </c>
      <c r="E16" s="43"/>
      <c r="F16" s="43"/>
      <c r="G16" s="43"/>
      <c r="H16" s="43"/>
      <c r="I16" s="130" t="s">
        <v>28</v>
      </c>
      <c r="J16" s="36" t="str">
        <f>IF('Rekapitulace stavby'!AN10="","",'Rekapitulace stavby'!AN10)</f>
        <v/>
      </c>
      <c r="K16" s="46"/>
    </row>
    <row r="17" spans="2:11" s="1" customFormat="1" ht="18" customHeight="1">
      <c r="B17" s="42"/>
      <c r="C17" s="43"/>
      <c r="D17" s="43"/>
      <c r="E17" s="36" t="str">
        <f>IF('Rekapitulace stavby'!E11="","",'Rekapitulace stavby'!E11)</f>
        <v xml:space="preserve"> </v>
      </c>
      <c r="F17" s="43"/>
      <c r="G17" s="43"/>
      <c r="H17" s="43"/>
      <c r="I17" s="130" t="s">
        <v>29</v>
      </c>
      <c r="J17" s="36" t="str">
        <f>IF('Rekapitulace stavby'!AN11="","",'Rekapitulace stavby'!AN11)</f>
        <v/>
      </c>
      <c r="K17" s="46"/>
    </row>
    <row r="18" spans="2:11" s="1" customFormat="1" ht="6.95" customHeight="1">
      <c r="B18" s="42"/>
      <c r="C18" s="43"/>
      <c r="D18" s="43"/>
      <c r="E18" s="43"/>
      <c r="F18" s="43"/>
      <c r="G18" s="43"/>
      <c r="H18" s="43"/>
      <c r="I18" s="129"/>
      <c r="J18" s="43"/>
      <c r="K18" s="46"/>
    </row>
    <row r="19" spans="2:11" s="1" customFormat="1" ht="14.45" customHeight="1">
      <c r="B19" s="42"/>
      <c r="C19" s="43"/>
      <c r="D19" s="38" t="s">
        <v>30</v>
      </c>
      <c r="E19" s="43"/>
      <c r="F19" s="43"/>
      <c r="G19" s="43"/>
      <c r="H19" s="43"/>
      <c r="I19" s="130" t="s">
        <v>28</v>
      </c>
      <c r="J19" s="36" t="str">
        <f>IF('Rekapitulace stavby'!AN13="Vyplň údaj","",IF('Rekapitulace stavby'!AN13="","",'Rekapitulace stavby'!AN13))</f>
        <v/>
      </c>
      <c r="K19" s="46"/>
    </row>
    <row r="20" spans="2:11" s="1" customFormat="1" ht="18" customHeight="1">
      <c r="B20" s="42"/>
      <c r="C20" s="43"/>
      <c r="D20" s="43"/>
      <c r="E20" s="36" t="str">
        <f>IF('Rekapitulace stavby'!E14="Vyplň údaj","",IF('Rekapitulace stavby'!E14="","",'Rekapitulace stavby'!E14))</f>
        <v/>
      </c>
      <c r="F20" s="43"/>
      <c r="G20" s="43"/>
      <c r="H20" s="43"/>
      <c r="I20" s="130" t="s">
        <v>29</v>
      </c>
      <c r="J20" s="36" t="str">
        <f>IF('Rekapitulace stavby'!AN14="Vyplň údaj","",IF('Rekapitulace stavby'!AN14="","",'Rekapitulace stavby'!AN14))</f>
        <v/>
      </c>
      <c r="K20" s="46"/>
    </row>
    <row r="21" spans="2:11" s="1" customFormat="1" ht="6.95" customHeight="1">
      <c r="B21" s="42"/>
      <c r="C21" s="43"/>
      <c r="D21" s="43"/>
      <c r="E21" s="43"/>
      <c r="F21" s="43"/>
      <c r="G21" s="43"/>
      <c r="H21" s="43"/>
      <c r="I21" s="129"/>
      <c r="J21" s="43"/>
      <c r="K21" s="46"/>
    </row>
    <row r="22" spans="2:11" s="1" customFormat="1" ht="14.45" customHeight="1">
      <c r="B22" s="42"/>
      <c r="C22" s="43"/>
      <c r="D22" s="38" t="s">
        <v>32</v>
      </c>
      <c r="E22" s="43"/>
      <c r="F22" s="43"/>
      <c r="G22" s="43"/>
      <c r="H22" s="43"/>
      <c r="I22" s="130" t="s">
        <v>28</v>
      </c>
      <c r="J22" s="36" t="str">
        <f>IF('Rekapitulace stavby'!AN16="","",'Rekapitulace stavby'!AN16)</f>
        <v/>
      </c>
      <c r="K22" s="46"/>
    </row>
    <row r="23" spans="2:11" s="1" customFormat="1" ht="18" customHeight="1">
      <c r="B23" s="42"/>
      <c r="C23" s="43"/>
      <c r="D23" s="43"/>
      <c r="E23" s="36" t="str">
        <f>IF('Rekapitulace stavby'!E17="","",'Rekapitulace stavby'!E17)</f>
        <v xml:space="preserve"> </v>
      </c>
      <c r="F23" s="43"/>
      <c r="G23" s="43"/>
      <c r="H23" s="43"/>
      <c r="I23" s="130" t="s">
        <v>29</v>
      </c>
      <c r="J23" s="36" t="str">
        <f>IF('Rekapitulace stavby'!AN17="","",'Rekapitulace stavby'!AN17)</f>
        <v/>
      </c>
      <c r="K23" s="46"/>
    </row>
    <row r="24" spans="2:11" s="1" customFormat="1" ht="6.95" customHeight="1">
      <c r="B24" s="42"/>
      <c r="C24" s="43"/>
      <c r="D24" s="43"/>
      <c r="E24" s="43"/>
      <c r="F24" s="43"/>
      <c r="G24" s="43"/>
      <c r="H24" s="43"/>
      <c r="I24" s="129"/>
      <c r="J24" s="43"/>
      <c r="K24" s="46"/>
    </row>
    <row r="25" spans="2:11" s="1" customFormat="1" ht="14.45" customHeight="1">
      <c r="B25" s="42"/>
      <c r="C25" s="43"/>
      <c r="D25" s="38" t="s">
        <v>34</v>
      </c>
      <c r="E25" s="43"/>
      <c r="F25" s="43"/>
      <c r="G25" s="43"/>
      <c r="H25" s="43"/>
      <c r="I25" s="129"/>
      <c r="J25" s="43"/>
      <c r="K25" s="46"/>
    </row>
    <row r="26" spans="2:11" s="7" customFormat="1" ht="22.5" customHeight="1">
      <c r="B26" s="132"/>
      <c r="C26" s="133"/>
      <c r="D26" s="133"/>
      <c r="E26" s="383" t="s">
        <v>21</v>
      </c>
      <c r="F26" s="383"/>
      <c r="G26" s="383"/>
      <c r="H26" s="383"/>
      <c r="I26" s="134"/>
      <c r="J26" s="133"/>
      <c r="K26" s="135"/>
    </row>
    <row r="27" spans="2:11" s="1" customFormat="1" ht="6.95" customHeight="1">
      <c r="B27" s="42"/>
      <c r="C27" s="43"/>
      <c r="D27" s="43"/>
      <c r="E27" s="43"/>
      <c r="F27" s="43"/>
      <c r="G27" s="43"/>
      <c r="H27" s="43"/>
      <c r="I27" s="129"/>
      <c r="J27" s="43"/>
      <c r="K27" s="46"/>
    </row>
    <row r="28" spans="2:11" s="1" customFormat="1" ht="6.95" customHeight="1">
      <c r="B28" s="42"/>
      <c r="C28" s="43"/>
      <c r="D28" s="86"/>
      <c r="E28" s="86"/>
      <c r="F28" s="86"/>
      <c r="G28" s="86"/>
      <c r="H28" s="86"/>
      <c r="I28" s="137"/>
      <c r="J28" s="86"/>
      <c r="K28" s="138"/>
    </row>
    <row r="29" spans="2:11" s="1" customFormat="1" ht="25.35" customHeight="1">
      <c r="B29" s="42"/>
      <c r="C29" s="43"/>
      <c r="D29" s="139" t="s">
        <v>36</v>
      </c>
      <c r="E29" s="43"/>
      <c r="F29" s="43"/>
      <c r="G29" s="43"/>
      <c r="H29" s="43"/>
      <c r="I29" s="129"/>
      <c r="J29" s="140">
        <f>ROUND(J89,2)</f>
        <v>0</v>
      </c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14.45" customHeight="1">
      <c r="B31" s="42"/>
      <c r="C31" s="43"/>
      <c r="D31" s="43"/>
      <c r="E31" s="43"/>
      <c r="F31" s="47" t="s">
        <v>38</v>
      </c>
      <c r="G31" s="43"/>
      <c r="H31" s="43"/>
      <c r="I31" s="141" t="s">
        <v>37</v>
      </c>
      <c r="J31" s="47" t="s">
        <v>39</v>
      </c>
      <c r="K31" s="46"/>
    </row>
    <row r="32" spans="2:11" s="1" customFormat="1" ht="14.45" customHeight="1">
      <c r="B32" s="42"/>
      <c r="C32" s="43"/>
      <c r="D32" s="50" t="s">
        <v>40</v>
      </c>
      <c r="E32" s="50" t="s">
        <v>41</v>
      </c>
      <c r="F32" s="142">
        <f>ROUND(SUM(BE89:BE171), 2)</f>
        <v>0</v>
      </c>
      <c r="G32" s="43"/>
      <c r="H32" s="43"/>
      <c r="I32" s="143">
        <v>0.21</v>
      </c>
      <c r="J32" s="142">
        <f>ROUND(ROUND((SUM(BE89:BE171)), 2)*I32, 2)</f>
        <v>0</v>
      </c>
      <c r="K32" s="46"/>
    </row>
    <row r="33" spans="2:11" s="1" customFormat="1" ht="14.45" customHeight="1">
      <c r="B33" s="42"/>
      <c r="C33" s="43"/>
      <c r="D33" s="43"/>
      <c r="E33" s="50" t="s">
        <v>42</v>
      </c>
      <c r="F33" s="142">
        <f>ROUND(SUM(BF89:BF171), 2)</f>
        <v>0</v>
      </c>
      <c r="G33" s="43"/>
      <c r="H33" s="43"/>
      <c r="I33" s="143">
        <v>0.15</v>
      </c>
      <c r="J33" s="142">
        <f>ROUND(ROUND((SUM(BF89:BF171)), 2)*I33, 2)</f>
        <v>0</v>
      </c>
      <c r="K33" s="46"/>
    </row>
    <row r="34" spans="2:11" s="1" customFormat="1" ht="14.45" hidden="1" customHeight="1">
      <c r="B34" s="42"/>
      <c r="C34" s="43"/>
      <c r="D34" s="43"/>
      <c r="E34" s="50" t="s">
        <v>43</v>
      </c>
      <c r="F34" s="142">
        <f>ROUND(SUM(BG89:BG171), 2)</f>
        <v>0</v>
      </c>
      <c r="G34" s="43"/>
      <c r="H34" s="43"/>
      <c r="I34" s="143">
        <v>0.21</v>
      </c>
      <c r="J34" s="142">
        <v>0</v>
      </c>
      <c r="K34" s="46"/>
    </row>
    <row r="35" spans="2:11" s="1" customFormat="1" ht="14.45" hidden="1" customHeight="1">
      <c r="B35" s="42"/>
      <c r="C35" s="43"/>
      <c r="D35" s="43"/>
      <c r="E35" s="50" t="s">
        <v>44</v>
      </c>
      <c r="F35" s="142">
        <f>ROUND(SUM(BH89:BH171), 2)</f>
        <v>0</v>
      </c>
      <c r="G35" s="43"/>
      <c r="H35" s="43"/>
      <c r="I35" s="143">
        <v>0.15</v>
      </c>
      <c r="J35" s="142"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45</v>
      </c>
      <c r="F36" s="142">
        <f>ROUND(SUM(BI89:BI171), 2)</f>
        <v>0</v>
      </c>
      <c r="G36" s="43"/>
      <c r="H36" s="43"/>
      <c r="I36" s="143">
        <v>0</v>
      </c>
      <c r="J36" s="142">
        <v>0</v>
      </c>
      <c r="K36" s="46"/>
    </row>
    <row r="37" spans="2:11" s="1" customFormat="1" ht="6.95" customHeight="1">
      <c r="B37" s="42"/>
      <c r="C37" s="43"/>
      <c r="D37" s="43"/>
      <c r="E37" s="43"/>
      <c r="F37" s="43"/>
      <c r="G37" s="43"/>
      <c r="H37" s="43"/>
      <c r="I37" s="129"/>
      <c r="J37" s="43"/>
      <c r="K37" s="46"/>
    </row>
    <row r="38" spans="2:11" s="1" customFormat="1" ht="25.35" customHeight="1">
      <c r="B38" s="42"/>
      <c r="C38" s="144"/>
      <c r="D38" s="145" t="s">
        <v>46</v>
      </c>
      <c r="E38" s="80"/>
      <c r="F38" s="80"/>
      <c r="G38" s="146" t="s">
        <v>47</v>
      </c>
      <c r="H38" s="147" t="s">
        <v>48</v>
      </c>
      <c r="I38" s="148"/>
      <c r="J38" s="149">
        <f>SUM(J29:J36)</f>
        <v>0</v>
      </c>
      <c r="K38" s="150"/>
    </row>
    <row r="39" spans="2:11" s="1" customFormat="1" ht="14.45" customHeight="1">
      <c r="B39" s="57"/>
      <c r="C39" s="58"/>
      <c r="D39" s="58"/>
      <c r="E39" s="58"/>
      <c r="F39" s="58"/>
      <c r="G39" s="58"/>
      <c r="H39" s="58"/>
      <c r="I39" s="151"/>
      <c r="J39" s="58"/>
      <c r="K39" s="59"/>
    </row>
    <row r="43" spans="2:11" s="1" customFormat="1" ht="6.95" customHeight="1">
      <c r="B43" s="152"/>
      <c r="C43" s="153"/>
      <c r="D43" s="153"/>
      <c r="E43" s="153"/>
      <c r="F43" s="153"/>
      <c r="G43" s="153"/>
      <c r="H43" s="153"/>
      <c r="I43" s="154"/>
      <c r="J43" s="153"/>
      <c r="K43" s="155"/>
    </row>
    <row r="44" spans="2:11" s="1" customFormat="1" ht="36.950000000000003" customHeight="1">
      <c r="B44" s="42"/>
      <c r="C44" s="31" t="s">
        <v>315</v>
      </c>
      <c r="D44" s="43"/>
      <c r="E44" s="43"/>
      <c r="F44" s="43"/>
      <c r="G44" s="43"/>
      <c r="H44" s="43"/>
      <c r="I44" s="129"/>
      <c r="J44" s="43"/>
      <c r="K44" s="46"/>
    </row>
    <row r="45" spans="2:11" s="1" customFormat="1" ht="6.95" customHeight="1">
      <c r="B45" s="42"/>
      <c r="C45" s="43"/>
      <c r="D45" s="43"/>
      <c r="E45" s="43"/>
      <c r="F45" s="43"/>
      <c r="G45" s="43"/>
      <c r="H45" s="43"/>
      <c r="I45" s="129"/>
      <c r="J45" s="43"/>
      <c r="K45" s="46"/>
    </row>
    <row r="46" spans="2:11" s="1" customFormat="1" ht="14.45" customHeight="1">
      <c r="B46" s="42"/>
      <c r="C46" s="38" t="s">
        <v>18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22.5" customHeight="1">
      <c r="B47" s="42"/>
      <c r="C47" s="43"/>
      <c r="D47" s="43"/>
      <c r="E47" s="419" t="str">
        <f>E7</f>
        <v>Transformace ÚSP pro mládež Kvasiny – výstavba v lokalitě Kostelec nad Orlicí 2</v>
      </c>
      <c r="F47" s="420"/>
      <c r="G47" s="420"/>
      <c r="H47" s="420"/>
      <c r="I47" s="129"/>
      <c r="J47" s="43"/>
      <c r="K47" s="46"/>
    </row>
    <row r="48" spans="2:11">
      <c r="B48" s="29"/>
      <c r="C48" s="38" t="s">
        <v>237</v>
      </c>
      <c r="D48" s="30"/>
      <c r="E48" s="30"/>
      <c r="F48" s="30"/>
      <c r="G48" s="30"/>
      <c r="H48" s="30"/>
      <c r="I48" s="128"/>
      <c r="J48" s="30"/>
      <c r="K48" s="32"/>
    </row>
    <row r="49" spans="2:47" s="1" customFormat="1" ht="22.5" customHeight="1">
      <c r="B49" s="42"/>
      <c r="C49" s="43"/>
      <c r="D49" s="43"/>
      <c r="E49" s="419" t="s">
        <v>3753</v>
      </c>
      <c r="F49" s="421"/>
      <c r="G49" s="421"/>
      <c r="H49" s="421"/>
      <c r="I49" s="129"/>
      <c r="J49" s="43"/>
      <c r="K49" s="46"/>
    </row>
    <row r="50" spans="2:47" s="1" customFormat="1" ht="14.45" customHeight="1">
      <c r="B50" s="42"/>
      <c r="C50" s="38" t="s">
        <v>243</v>
      </c>
      <c r="D50" s="43"/>
      <c r="E50" s="43"/>
      <c r="F50" s="43"/>
      <c r="G50" s="43"/>
      <c r="H50" s="43"/>
      <c r="I50" s="129"/>
      <c r="J50" s="43"/>
      <c r="K50" s="46"/>
    </row>
    <row r="51" spans="2:47" s="1" customFormat="1" ht="23.25" customHeight="1">
      <c r="B51" s="42"/>
      <c r="C51" s="43"/>
      <c r="D51" s="43"/>
      <c r="E51" s="422" t="str">
        <f>E11</f>
        <v>SO04 - Drátěné oplocení</v>
      </c>
      <c r="F51" s="421"/>
      <c r="G51" s="421"/>
      <c r="H51" s="421"/>
      <c r="I51" s="129"/>
      <c r="J51" s="43"/>
      <c r="K51" s="46"/>
    </row>
    <row r="52" spans="2:47" s="1" customFormat="1" ht="6.95" customHeight="1">
      <c r="B52" s="42"/>
      <c r="C52" s="43"/>
      <c r="D52" s="43"/>
      <c r="E52" s="43"/>
      <c r="F52" s="43"/>
      <c r="G52" s="43"/>
      <c r="H52" s="43"/>
      <c r="I52" s="129"/>
      <c r="J52" s="43"/>
      <c r="K52" s="46"/>
    </row>
    <row r="53" spans="2:47" s="1" customFormat="1" ht="18" customHeight="1">
      <c r="B53" s="42"/>
      <c r="C53" s="38" t="s">
        <v>23</v>
      </c>
      <c r="D53" s="43"/>
      <c r="E53" s="43"/>
      <c r="F53" s="36" t="str">
        <f>F14</f>
        <v xml:space="preserve"> </v>
      </c>
      <c r="G53" s="43"/>
      <c r="H53" s="43"/>
      <c r="I53" s="130" t="s">
        <v>25</v>
      </c>
      <c r="J53" s="131" t="str">
        <f>IF(J14="","",J14)</f>
        <v>11. 5. 2017</v>
      </c>
      <c r="K53" s="46"/>
    </row>
    <row r="54" spans="2:47" s="1" customFormat="1" ht="6.95" customHeight="1">
      <c r="B54" s="42"/>
      <c r="C54" s="43"/>
      <c r="D54" s="43"/>
      <c r="E54" s="43"/>
      <c r="F54" s="43"/>
      <c r="G54" s="43"/>
      <c r="H54" s="43"/>
      <c r="I54" s="129"/>
      <c r="J54" s="43"/>
      <c r="K54" s="46"/>
    </row>
    <row r="55" spans="2:47" s="1" customFormat="1">
      <c r="B55" s="42"/>
      <c r="C55" s="38" t="s">
        <v>27</v>
      </c>
      <c r="D55" s="43"/>
      <c r="E55" s="43"/>
      <c r="F55" s="36" t="str">
        <f>E17</f>
        <v xml:space="preserve"> </v>
      </c>
      <c r="G55" s="43"/>
      <c r="H55" s="43"/>
      <c r="I55" s="130" t="s">
        <v>32</v>
      </c>
      <c r="J55" s="36" t="str">
        <f>E23</f>
        <v xml:space="preserve"> </v>
      </c>
      <c r="K55" s="46"/>
    </row>
    <row r="56" spans="2:47" s="1" customFormat="1" ht="14.45" customHeight="1">
      <c r="B56" s="42"/>
      <c r="C56" s="38" t="s">
        <v>30</v>
      </c>
      <c r="D56" s="43"/>
      <c r="E56" s="43"/>
      <c r="F56" s="36" t="str">
        <f>IF(E20="","",E20)</f>
        <v/>
      </c>
      <c r="G56" s="43"/>
      <c r="H56" s="43"/>
      <c r="I56" s="129"/>
      <c r="J56" s="43"/>
      <c r="K56" s="46"/>
    </row>
    <row r="57" spans="2:47" s="1" customFormat="1" ht="10.35" customHeight="1">
      <c r="B57" s="42"/>
      <c r="C57" s="43"/>
      <c r="D57" s="43"/>
      <c r="E57" s="43"/>
      <c r="F57" s="43"/>
      <c r="G57" s="43"/>
      <c r="H57" s="43"/>
      <c r="I57" s="129"/>
      <c r="J57" s="43"/>
      <c r="K57" s="46"/>
    </row>
    <row r="58" spans="2:47" s="1" customFormat="1" ht="29.25" customHeight="1">
      <c r="B58" s="42"/>
      <c r="C58" s="156" t="s">
        <v>316</v>
      </c>
      <c r="D58" s="144"/>
      <c r="E58" s="144"/>
      <c r="F58" s="144"/>
      <c r="G58" s="144"/>
      <c r="H58" s="144"/>
      <c r="I58" s="157"/>
      <c r="J58" s="158" t="s">
        <v>317</v>
      </c>
      <c r="K58" s="159"/>
    </row>
    <row r="59" spans="2:47" s="1" customFormat="1" ht="10.35" customHeight="1">
      <c r="B59" s="42"/>
      <c r="C59" s="43"/>
      <c r="D59" s="43"/>
      <c r="E59" s="43"/>
      <c r="F59" s="43"/>
      <c r="G59" s="43"/>
      <c r="H59" s="43"/>
      <c r="I59" s="129"/>
      <c r="J59" s="43"/>
      <c r="K59" s="46"/>
    </row>
    <row r="60" spans="2:47" s="1" customFormat="1" ht="29.25" customHeight="1">
      <c r="B60" s="42"/>
      <c r="C60" s="160" t="s">
        <v>318</v>
      </c>
      <c r="D60" s="43"/>
      <c r="E60" s="43"/>
      <c r="F60" s="43"/>
      <c r="G60" s="43"/>
      <c r="H60" s="43"/>
      <c r="I60" s="129"/>
      <c r="J60" s="140">
        <f>J89</f>
        <v>0</v>
      </c>
      <c r="K60" s="46"/>
      <c r="AU60" s="25" t="s">
        <v>319</v>
      </c>
    </row>
    <row r="61" spans="2:47" s="8" customFormat="1" ht="24.95" customHeight="1">
      <c r="B61" s="161"/>
      <c r="C61" s="162"/>
      <c r="D61" s="163" t="s">
        <v>320</v>
      </c>
      <c r="E61" s="164"/>
      <c r="F61" s="164"/>
      <c r="G61" s="164"/>
      <c r="H61" s="164"/>
      <c r="I61" s="165"/>
      <c r="J61" s="166">
        <f>J90</f>
        <v>0</v>
      </c>
      <c r="K61" s="167"/>
    </row>
    <row r="62" spans="2:47" s="9" customFormat="1" ht="19.899999999999999" customHeight="1">
      <c r="B62" s="168"/>
      <c r="C62" s="169"/>
      <c r="D62" s="170" t="s">
        <v>321</v>
      </c>
      <c r="E62" s="171"/>
      <c r="F62" s="171"/>
      <c r="G62" s="171"/>
      <c r="H62" s="171"/>
      <c r="I62" s="172"/>
      <c r="J62" s="173">
        <f>J91</f>
        <v>0</v>
      </c>
      <c r="K62" s="174"/>
    </row>
    <row r="63" spans="2:47" s="9" customFormat="1" ht="19.899999999999999" customHeight="1">
      <c r="B63" s="168"/>
      <c r="C63" s="169"/>
      <c r="D63" s="170" t="s">
        <v>322</v>
      </c>
      <c r="E63" s="171"/>
      <c r="F63" s="171"/>
      <c r="G63" s="171"/>
      <c r="H63" s="171"/>
      <c r="I63" s="172"/>
      <c r="J63" s="173">
        <f>J118</f>
        <v>0</v>
      </c>
      <c r="K63" s="174"/>
    </row>
    <row r="64" spans="2:47" s="9" customFormat="1" ht="19.899999999999999" customHeight="1">
      <c r="B64" s="168"/>
      <c r="C64" s="169"/>
      <c r="D64" s="170" t="s">
        <v>323</v>
      </c>
      <c r="E64" s="171"/>
      <c r="F64" s="171"/>
      <c r="G64" s="171"/>
      <c r="H64" s="171"/>
      <c r="I64" s="172"/>
      <c r="J64" s="173">
        <f>J136</f>
        <v>0</v>
      </c>
      <c r="K64" s="174"/>
    </row>
    <row r="65" spans="2:12" s="9" customFormat="1" ht="19.899999999999999" customHeight="1">
      <c r="B65" s="168"/>
      <c r="C65" s="169"/>
      <c r="D65" s="170" t="s">
        <v>327</v>
      </c>
      <c r="E65" s="171"/>
      <c r="F65" s="171"/>
      <c r="G65" s="171"/>
      <c r="H65" s="171"/>
      <c r="I65" s="172"/>
      <c r="J65" s="173">
        <f>J157</f>
        <v>0</v>
      </c>
      <c r="K65" s="174"/>
    </row>
    <row r="66" spans="2:12" s="8" customFormat="1" ht="24.95" customHeight="1">
      <c r="B66" s="161"/>
      <c r="C66" s="162"/>
      <c r="D66" s="163" t="s">
        <v>328</v>
      </c>
      <c r="E66" s="164"/>
      <c r="F66" s="164"/>
      <c r="G66" s="164"/>
      <c r="H66" s="164"/>
      <c r="I66" s="165"/>
      <c r="J66" s="166">
        <f>J160</f>
        <v>0</v>
      </c>
      <c r="K66" s="167"/>
    </row>
    <row r="67" spans="2:12" s="9" customFormat="1" ht="19.899999999999999" customHeight="1">
      <c r="B67" s="168"/>
      <c r="C67" s="169"/>
      <c r="D67" s="170" t="s">
        <v>329</v>
      </c>
      <c r="E67" s="171"/>
      <c r="F67" s="171"/>
      <c r="G67" s="171"/>
      <c r="H67" s="171"/>
      <c r="I67" s="172"/>
      <c r="J67" s="173">
        <f>J161</f>
        <v>0</v>
      </c>
      <c r="K67" s="174"/>
    </row>
    <row r="68" spans="2:12" s="1" customFormat="1" ht="21.75" customHeight="1">
      <c r="B68" s="42"/>
      <c r="C68" s="43"/>
      <c r="D68" s="43"/>
      <c r="E68" s="43"/>
      <c r="F68" s="43"/>
      <c r="G68" s="43"/>
      <c r="H68" s="43"/>
      <c r="I68" s="129"/>
      <c r="J68" s="43"/>
      <c r="K68" s="46"/>
    </row>
    <row r="69" spans="2:12" s="1" customFormat="1" ht="6.95" customHeight="1">
      <c r="B69" s="57"/>
      <c r="C69" s="58"/>
      <c r="D69" s="58"/>
      <c r="E69" s="58"/>
      <c r="F69" s="58"/>
      <c r="G69" s="58"/>
      <c r="H69" s="58"/>
      <c r="I69" s="151"/>
      <c r="J69" s="58"/>
      <c r="K69" s="59"/>
    </row>
    <row r="73" spans="2:12" s="1" customFormat="1" ht="6.95" customHeight="1">
      <c r="B73" s="60"/>
      <c r="C73" s="61"/>
      <c r="D73" s="61"/>
      <c r="E73" s="61"/>
      <c r="F73" s="61"/>
      <c r="G73" s="61"/>
      <c r="H73" s="61"/>
      <c r="I73" s="154"/>
      <c r="J73" s="61"/>
      <c r="K73" s="61"/>
      <c r="L73" s="62"/>
    </row>
    <row r="74" spans="2:12" s="1" customFormat="1" ht="36.950000000000003" customHeight="1">
      <c r="B74" s="42"/>
      <c r="C74" s="63" t="s">
        <v>345</v>
      </c>
      <c r="D74" s="64"/>
      <c r="E74" s="64"/>
      <c r="F74" s="64"/>
      <c r="G74" s="64"/>
      <c r="H74" s="64"/>
      <c r="I74" s="175"/>
      <c r="J74" s="64"/>
      <c r="K74" s="64"/>
      <c r="L74" s="62"/>
    </row>
    <row r="75" spans="2:12" s="1" customFormat="1" ht="6.95" customHeight="1">
      <c r="B75" s="42"/>
      <c r="C75" s="64"/>
      <c r="D75" s="64"/>
      <c r="E75" s="64"/>
      <c r="F75" s="64"/>
      <c r="G75" s="64"/>
      <c r="H75" s="64"/>
      <c r="I75" s="175"/>
      <c r="J75" s="64"/>
      <c r="K75" s="64"/>
      <c r="L75" s="62"/>
    </row>
    <row r="76" spans="2:12" s="1" customFormat="1" ht="14.45" customHeight="1">
      <c r="B76" s="42"/>
      <c r="C76" s="66" t="s">
        <v>18</v>
      </c>
      <c r="D76" s="64"/>
      <c r="E76" s="64"/>
      <c r="F76" s="64"/>
      <c r="G76" s="64"/>
      <c r="H76" s="64"/>
      <c r="I76" s="175"/>
      <c r="J76" s="64"/>
      <c r="K76" s="64"/>
      <c r="L76" s="62"/>
    </row>
    <row r="77" spans="2:12" s="1" customFormat="1" ht="22.5" customHeight="1">
      <c r="B77" s="42"/>
      <c r="C77" s="64"/>
      <c r="D77" s="64"/>
      <c r="E77" s="423" t="str">
        <f>E7</f>
        <v>Transformace ÚSP pro mládež Kvasiny – výstavba v lokalitě Kostelec nad Orlicí 2</v>
      </c>
      <c r="F77" s="424"/>
      <c r="G77" s="424"/>
      <c r="H77" s="424"/>
      <c r="I77" s="175"/>
      <c r="J77" s="64"/>
      <c r="K77" s="64"/>
      <c r="L77" s="62"/>
    </row>
    <row r="78" spans="2:12">
      <c r="B78" s="29"/>
      <c r="C78" s="66" t="s">
        <v>237</v>
      </c>
      <c r="D78" s="176"/>
      <c r="E78" s="176"/>
      <c r="F78" s="176"/>
      <c r="G78" s="176"/>
      <c r="H78" s="176"/>
      <c r="J78" s="176"/>
      <c r="K78" s="176"/>
      <c r="L78" s="177"/>
    </row>
    <row r="79" spans="2:12" s="1" customFormat="1" ht="22.5" customHeight="1">
      <c r="B79" s="42"/>
      <c r="C79" s="64"/>
      <c r="D79" s="64"/>
      <c r="E79" s="423" t="s">
        <v>3753</v>
      </c>
      <c r="F79" s="426"/>
      <c r="G79" s="426"/>
      <c r="H79" s="426"/>
      <c r="I79" s="175"/>
      <c r="J79" s="64"/>
      <c r="K79" s="64"/>
      <c r="L79" s="62"/>
    </row>
    <row r="80" spans="2:12" s="1" customFormat="1" ht="14.45" customHeight="1">
      <c r="B80" s="42"/>
      <c r="C80" s="66" t="s">
        <v>243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5" s="1" customFormat="1" ht="23.25" customHeight="1">
      <c r="B81" s="42"/>
      <c r="C81" s="64"/>
      <c r="D81" s="64"/>
      <c r="E81" s="394" t="str">
        <f>E11</f>
        <v>SO04 - Drátěné oplocení</v>
      </c>
      <c r="F81" s="426"/>
      <c r="G81" s="426"/>
      <c r="H81" s="426"/>
      <c r="I81" s="175"/>
      <c r="J81" s="64"/>
      <c r="K81" s="64"/>
      <c r="L81" s="62"/>
    </row>
    <row r="82" spans="2:65" s="1" customFormat="1" ht="6.95" customHeight="1">
      <c r="B82" s="42"/>
      <c r="C82" s="64"/>
      <c r="D82" s="64"/>
      <c r="E82" s="64"/>
      <c r="F82" s="64"/>
      <c r="G82" s="64"/>
      <c r="H82" s="64"/>
      <c r="I82" s="175"/>
      <c r="J82" s="64"/>
      <c r="K82" s="64"/>
      <c r="L82" s="62"/>
    </row>
    <row r="83" spans="2:65" s="1" customFormat="1" ht="18" customHeight="1">
      <c r="B83" s="42"/>
      <c r="C83" s="66" t="s">
        <v>23</v>
      </c>
      <c r="D83" s="64"/>
      <c r="E83" s="64"/>
      <c r="F83" s="178" t="str">
        <f>F14</f>
        <v xml:space="preserve"> </v>
      </c>
      <c r="G83" s="64"/>
      <c r="H83" s="64"/>
      <c r="I83" s="179" t="s">
        <v>25</v>
      </c>
      <c r="J83" s="74" t="str">
        <f>IF(J14="","",J14)</f>
        <v>11. 5. 2017</v>
      </c>
      <c r="K83" s="64"/>
      <c r="L83" s="62"/>
    </row>
    <row r="84" spans="2:65" s="1" customFormat="1" ht="6.95" customHeight="1">
      <c r="B84" s="42"/>
      <c r="C84" s="64"/>
      <c r="D84" s="64"/>
      <c r="E84" s="64"/>
      <c r="F84" s="64"/>
      <c r="G84" s="64"/>
      <c r="H84" s="64"/>
      <c r="I84" s="175"/>
      <c r="J84" s="64"/>
      <c r="K84" s="64"/>
      <c r="L84" s="62"/>
    </row>
    <row r="85" spans="2:65" s="1" customFormat="1">
      <c r="B85" s="42"/>
      <c r="C85" s="66" t="s">
        <v>27</v>
      </c>
      <c r="D85" s="64"/>
      <c r="E85" s="64"/>
      <c r="F85" s="178" t="str">
        <f>E17</f>
        <v xml:space="preserve"> </v>
      </c>
      <c r="G85" s="64"/>
      <c r="H85" s="64"/>
      <c r="I85" s="179" t="s">
        <v>32</v>
      </c>
      <c r="J85" s="178" t="str">
        <f>E23</f>
        <v xml:space="preserve"> </v>
      </c>
      <c r="K85" s="64"/>
      <c r="L85" s="62"/>
    </row>
    <row r="86" spans="2:65" s="1" customFormat="1" ht="14.45" customHeight="1">
      <c r="B86" s="42"/>
      <c r="C86" s="66" t="s">
        <v>30</v>
      </c>
      <c r="D86" s="64"/>
      <c r="E86" s="64"/>
      <c r="F86" s="178" t="str">
        <f>IF(E20="","",E20)</f>
        <v/>
      </c>
      <c r="G86" s="64"/>
      <c r="H86" s="64"/>
      <c r="I86" s="175"/>
      <c r="J86" s="64"/>
      <c r="K86" s="64"/>
      <c r="L86" s="62"/>
    </row>
    <row r="87" spans="2:65" s="1" customFormat="1" ht="10.35" customHeight="1">
      <c r="B87" s="42"/>
      <c r="C87" s="64"/>
      <c r="D87" s="64"/>
      <c r="E87" s="64"/>
      <c r="F87" s="64"/>
      <c r="G87" s="64"/>
      <c r="H87" s="64"/>
      <c r="I87" s="175"/>
      <c r="J87" s="64"/>
      <c r="K87" s="64"/>
      <c r="L87" s="62"/>
    </row>
    <row r="88" spans="2:65" s="10" customFormat="1" ht="29.25" customHeight="1">
      <c r="B88" s="180"/>
      <c r="C88" s="181" t="s">
        <v>346</v>
      </c>
      <c r="D88" s="182" t="s">
        <v>55</v>
      </c>
      <c r="E88" s="182" t="s">
        <v>51</v>
      </c>
      <c r="F88" s="182" t="s">
        <v>347</v>
      </c>
      <c r="G88" s="182" t="s">
        <v>348</v>
      </c>
      <c r="H88" s="182" t="s">
        <v>349</v>
      </c>
      <c r="I88" s="183" t="s">
        <v>350</v>
      </c>
      <c r="J88" s="182" t="s">
        <v>317</v>
      </c>
      <c r="K88" s="184" t="s">
        <v>351</v>
      </c>
      <c r="L88" s="185"/>
      <c r="M88" s="82" t="s">
        <v>352</v>
      </c>
      <c r="N88" s="83" t="s">
        <v>40</v>
      </c>
      <c r="O88" s="83" t="s">
        <v>353</v>
      </c>
      <c r="P88" s="83" t="s">
        <v>354</v>
      </c>
      <c r="Q88" s="83" t="s">
        <v>355</v>
      </c>
      <c r="R88" s="83" t="s">
        <v>356</v>
      </c>
      <c r="S88" s="83" t="s">
        <v>357</v>
      </c>
      <c r="T88" s="84" t="s">
        <v>358</v>
      </c>
    </row>
    <row r="89" spans="2:65" s="1" customFormat="1" ht="29.25" customHeight="1">
      <c r="B89" s="42"/>
      <c r="C89" s="88" t="s">
        <v>318</v>
      </c>
      <c r="D89" s="64"/>
      <c r="E89" s="64"/>
      <c r="F89" s="64"/>
      <c r="G89" s="64"/>
      <c r="H89" s="64"/>
      <c r="I89" s="175"/>
      <c r="J89" s="186">
        <f>BK89</f>
        <v>0</v>
      </c>
      <c r="K89" s="64"/>
      <c r="L89" s="62"/>
      <c r="M89" s="85"/>
      <c r="N89" s="86"/>
      <c r="O89" s="86"/>
      <c r="P89" s="187">
        <f>P90+P160</f>
        <v>0</v>
      </c>
      <c r="Q89" s="86"/>
      <c r="R89" s="187">
        <f>R90+R160</f>
        <v>193.39112976999999</v>
      </c>
      <c r="S89" s="86"/>
      <c r="T89" s="188">
        <f>T90+T160</f>
        <v>0</v>
      </c>
      <c r="AT89" s="25" t="s">
        <v>69</v>
      </c>
      <c r="AU89" s="25" t="s">
        <v>319</v>
      </c>
      <c r="BK89" s="189">
        <f>BK90+BK160</f>
        <v>0</v>
      </c>
    </row>
    <row r="90" spans="2:65" s="11" customFormat="1" ht="37.35" customHeight="1">
      <c r="B90" s="190"/>
      <c r="C90" s="191"/>
      <c r="D90" s="192" t="s">
        <v>69</v>
      </c>
      <c r="E90" s="193" t="s">
        <v>359</v>
      </c>
      <c r="F90" s="193" t="s">
        <v>360</v>
      </c>
      <c r="G90" s="191"/>
      <c r="H90" s="191"/>
      <c r="I90" s="194"/>
      <c r="J90" s="195">
        <f>BK90</f>
        <v>0</v>
      </c>
      <c r="K90" s="191"/>
      <c r="L90" s="196"/>
      <c r="M90" s="197"/>
      <c r="N90" s="198"/>
      <c r="O90" s="198"/>
      <c r="P90" s="199">
        <f>P91+P118+P136+P157</f>
        <v>0</v>
      </c>
      <c r="Q90" s="198"/>
      <c r="R90" s="199">
        <f>R91+R118+R136+R157</f>
        <v>193.35907624999999</v>
      </c>
      <c r="S90" s="198"/>
      <c r="T90" s="200">
        <f>T91+T118+T136+T157</f>
        <v>0</v>
      </c>
      <c r="AR90" s="201" t="s">
        <v>77</v>
      </c>
      <c r="AT90" s="202" t="s">
        <v>69</v>
      </c>
      <c r="AU90" s="202" t="s">
        <v>70</v>
      </c>
      <c r="AY90" s="201" t="s">
        <v>361</v>
      </c>
      <c r="BK90" s="203">
        <f>BK91+BK118+BK136+BK157</f>
        <v>0</v>
      </c>
    </row>
    <row r="91" spans="2:65" s="11" customFormat="1" ht="19.899999999999999" customHeight="1">
      <c r="B91" s="190"/>
      <c r="C91" s="191"/>
      <c r="D91" s="204" t="s">
        <v>69</v>
      </c>
      <c r="E91" s="205" t="s">
        <v>77</v>
      </c>
      <c r="F91" s="205" t="s">
        <v>362</v>
      </c>
      <c r="G91" s="191"/>
      <c r="H91" s="191"/>
      <c r="I91" s="194"/>
      <c r="J91" s="206">
        <f>BK91</f>
        <v>0</v>
      </c>
      <c r="K91" s="191"/>
      <c r="L91" s="196"/>
      <c r="M91" s="197"/>
      <c r="N91" s="198"/>
      <c r="O91" s="198"/>
      <c r="P91" s="199">
        <f>SUM(P92:P117)</f>
        <v>0</v>
      </c>
      <c r="Q91" s="198"/>
      <c r="R91" s="199">
        <f>SUM(R92:R117)</f>
        <v>0</v>
      </c>
      <c r="S91" s="198"/>
      <c r="T91" s="200">
        <f>SUM(T92:T117)</f>
        <v>0</v>
      </c>
      <c r="AR91" s="201" t="s">
        <v>77</v>
      </c>
      <c r="AT91" s="202" t="s">
        <v>69</v>
      </c>
      <c r="AU91" s="202" t="s">
        <v>77</v>
      </c>
      <c r="AY91" s="201" t="s">
        <v>361</v>
      </c>
      <c r="BK91" s="203">
        <f>SUM(BK92:BK117)</f>
        <v>0</v>
      </c>
    </row>
    <row r="92" spans="2:65" s="1" customFormat="1" ht="22.5" customHeight="1">
      <c r="B92" s="42"/>
      <c r="C92" s="207" t="s">
        <v>77</v>
      </c>
      <c r="D92" s="207" t="s">
        <v>363</v>
      </c>
      <c r="E92" s="208" t="s">
        <v>364</v>
      </c>
      <c r="F92" s="209" t="s">
        <v>365</v>
      </c>
      <c r="G92" s="210" t="s">
        <v>366</v>
      </c>
      <c r="H92" s="211">
        <v>6.7910000000000004</v>
      </c>
      <c r="I92" s="212"/>
      <c r="J92" s="213">
        <f>ROUND(I92*H92,2)</f>
        <v>0</v>
      </c>
      <c r="K92" s="209" t="s">
        <v>367</v>
      </c>
      <c r="L92" s="62"/>
      <c r="M92" s="214" t="s">
        <v>21</v>
      </c>
      <c r="N92" s="215" t="s">
        <v>41</v>
      </c>
      <c r="O92" s="43"/>
      <c r="P92" s="216">
        <f>O92*H92</f>
        <v>0</v>
      </c>
      <c r="Q92" s="216">
        <v>0</v>
      </c>
      <c r="R92" s="216">
        <f>Q92*H92</f>
        <v>0</v>
      </c>
      <c r="S92" s="216">
        <v>0</v>
      </c>
      <c r="T92" s="217">
        <f>S92*H92</f>
        <v>0</v>
      </c>
      <c r="AR92" s="25" t="s">
        <v>147</v>
      </c>
      <c r="AT92" s="25" t="s">
        <v>363</v>
      </c>
      <c r="AU92" s="25" t="s">
        <v>79</v>
      </c>
      <c r="AY92" s="25" t="s">
        <v>361</v>
      </c>
      <c r="BE92" s="218">
        <f>IF(N92="základní",J92,0)</f>
        <v>0</v>
      </c>
      <c r="BF92" s="218">
        <f>IF(N92="snížená",J92,0)</f>
        <v>0</v>
      </c>
      <c r="BG92" s="218">
        <f>IF(N92="zákl. přenesená",J92,0)</f>
        <v>0</v>
      </c>
      <c r="BH92" s="218">
        <f>IF(N92="sníž. přenesená",J92,0)</f>
        <v>0</v>
      </c>
      <c r="BI92" s="218">
        <f>IF(N92="nulová",J92,0)</f>
        <v>0</v>
      </c>
      <c r="BJ92" s="25" t="s">
        <v>77</v>
      </c>
      <c r="BK92" s="218">
        <f>ROUND(I92*H92,2)</f>
        <v>0</v>
      </c>
      <c r="BL92" s="25" t="s">
        <v>147</v>
      </c>
      <c r="BM92" s="25" t="s">
        <v>4521</v>
      </c>
    </row>
    <row r="93" spans="2:65" s="1" customFormat="1" ht="27">
      <c r="B93" s="42"/>
      <c r="C93" s="64"/>
      <c r="D93" s="219" t="s">
        <v>369</v>
      </c>
      <c r="E93" s="64"/>
      <c r="F93" s="220" t="s">
        <v>370</v>
      </c>
      <c r="G93" s="64"/>
      <c r="H93" s="64"/>
      <c r="I93" s="175"/>
      <c r="J93" s="64"/>
      <c r="K93" s="64"/>
      <c r="L93" s="62"/>
      <c r="M93" s="221"/>
      <c r="N93" s="43"/>
      <c r="O93" s="43"/>
      <c r="P93" s="43"/>
      <c r="Q93" s="43"/>
      <c r="R93" s="43"/>
      <c r="S93" s="43"/>
      <c r="T93" s="79"/>
      <c r="AT93" s="25" t="s">
        <v>369</v>
      </c>
      <c r="AU93" s="25" t="s">
        <v>79</v>
      </c>
    </row>
    <row r="94" spans="2:65" s="12" customFormat="1" ht="13.5">
      <c r="B94" s="222"/>
      <c r="C94" s="223"/>
      <c r="D94" s="219" t="s">
        <v>371</v>
      </c>
      <c r="E94" s="224" t="s">
        <v>21</v>
      </c>
      <c r="F94" s="225" t="s">
        <v>4522</v>
      </c>
      <c r="G94" s="223"/>
      <c r="H94" s="226" t="s">
        <v>21</v>
      </c>
      <c r="I94" s="227"/>
      <c r="J94" s="223"/>
      <c r="K94" s="223"/>
      <c r="L94" s="228"/>
      <c r="M94" s="229"/>
      <c r="N94" s="230"/>
      <c r="O94" s="230"/>
      <c r="P94" s="230"/>
      <c r="Q94" s="230"/>
      <c r="R94" s="230"/>
      <c r="S94" s="230"/>
      <c r="T94" s="231"/>
      <c r="AT94" s="232" t="s">
        <v>371</v>
      </c>
      <c r="AU94" s="232" t="s">
        <v>79</v>
      </c>
      <c r="AV94" s="12" t="s">
        <v>77</v>
      </c>
      <c r="AW94" s="12" t="s">
        <v>33</v>
      </c>
      <c r="AX94" s="12" t="s">
        <v>70</v>
      </c>
      <c r="AY94" s="232" t="s">
        <v>361</v>
      </c>
    </row>
    <row r="95" spans="2:65" s="13" customFormat="1" ht="13.5">
      <c r="B95" s="233"/>
      <c r="C95" s="234"/>
      <c r="D95" s="235" t="s">
        <v>371</v>
      </c>
      <c r="E95" s="236" t="s">
        <v>270</v>
      </c>
      <c r="F95" s="237" t="s">
        <v>4523</v>
      </c>
      <c r="G95" s="234"/>
      <c r="H95" s="238">
        <v>6.7910000000000004</v>
      </c>
      <c r="I95" s="239"/>
      <c r="J95" s="234"/>
      <c r="K95" s="234"/>
      <c r="L95" s="240"/>
      <c r="M95" s="241"/>
      <c r="N95" s="242"/>
      <c r="O95" s="242"/>
      <c r="P95" s="242"/>
      <c r="Q95" s="242"/>
      <c r="R95" s="242"/>
      <c r="S95" s="242"/>
      <c r="T95" s="243"/>
      <c r="AT95" s="244" t="s">
        <v>371</v>
      </c>
      <c r="AU95" s="244" t="s">
        <v>79</v>
      </c>
      <c r="AV95" s="13" t="s">
        <v>79</v>
      </c>
      <c r="AW95" s="13" t="s">
        <v>33</v>
      </c>
      <c r="AX95" s="13" t="s">
        <v>77</v>
      </c>
      <c r="AY95" s="244" t="s">
        <v>361</v>
      </c>
    </row>
    <row r="96" spans="2:65" s="1" customFormat="1" ht="22.5" customHeight="1">
      <c r="B96" s="42"/>
      <c r="C96" s="207" t="s">
        <v>79</v>
      </c>
      <c r="D96" s="207" t="s">
        <v>363</v>
      </c>
      <c r="E96" s="208" t="s">
        <v>384</v>
      </c>
      <c r="F96" s="209" t="s">
        <v>385</v>
      </c>
      <c r="G96" s="210" t="s">
        <v>366</v>
      </c>
      <c r="H96" s="211">
        <v>71.305999999999997</v>
      </c>
      <c r="I96" s="212"/>
      <c r="J96" s="213">
        <f>ROUND(I96*H96,2)</f>
        <v>0</v>
      </c>
      <c r="K96" s="209" t="s">
        <v>367</v>
      </c>
      <c r="L96" s="62"/>
      <c r="M96" s="214" t="s">
        <v>21</v>
      </c>
      <c r="N96" s="215" t="s">
        <v>41</v>
      </c>
      <c r="O96" s="43"/>
      <c r="P96" s="216">
        <f>O96*H96</f>
        <v>0</v>
      </c>
      <c r="Q96" s="216">
        <v>0</v>
      </c>
      <c r="R96" s="216">
        <f>Q96*H96</f>
        <v>0</v>
      </c>
      <c r="S96" s="216">
        <v>0</v>
      </c>
      <c r="T96" s="217">
        <f>S96*H96</f>
        <v>0</v>
      </c>
      <c r="AR96" s="25" t="s">
        <v>147</v>
      </c>
      <c r="AT96" s="25" t="s">
        <v>363</v>
      </c>
      <c r="AU96" s="25" t="s">
        <v>79</v>
      </c>
      <c r="AY96" s="25" t="s">
        <v>361</v>
      </c>
      <c r="BE96" s="218">
        <f>IF(N96="základní",J96,0)</f>
        <v>0</v>
      </c>
      <c r="BF96" s="218">
        <f>IF(N96="snížená",J96,0)</f>
        <v>0</v>
      </c>
      <c r="BG96" s="218">
        <f>IF(N96="zákl. přenesená",J96,0)</f>
        <v>0</v>
      </c>
      <c r="BH96" s="218">
        <f>IF(N96="sníž. přenesená",J96,0)</f>
        <v>0</v>
      </c>
      <c r="BI96" s="218">
        <f>IF(N96="nulová",J96,0)</f>
        <v>0</v>
      </c>
      <c r="BJ96" s="25" t="s">
        <v>77</v>
      </c>
      <c r="BK96" s="218">
        <f>ROUND(I96*H96,2)</f>
        <v>0</v>
      </c>
      <c r="BL96" s="25" t="s">
        <v>147</v>
      </c>
      <c r="BM96" s="25" t="s">
        <v>4524</v>
      </c>
    </row>
    <row r="97" spans="2:65" s="1" customFormat="1" ht="27">
      <c r="B97" s="42"/>
      <c r="C97" s="64"/>
      <c r="D97" s="219" t="s">
        <v>369</v>
      </c>
      <c r="E97" s="64"/>
      <c r="F97" s="220" t="s">
        <v>387</v>
      </c>
      <c r="G97" s="64"/>
      <c r="H97" s="64"/>
      <c r="I97" s="175"/>
      <c r="J97" s="64"/>
      <c r="K97" s="64"/>
      <c r="L97" s="62"/>
      <c r="M97" s="221"/>
      <c r="N97" s="43"/>
      <c r="O97" s="43"/>
      <c r="P97" s="43"/>
      <c r="Q97" s="43"/>
      <c r="R97" s="43"/>
      <c r="S97" s="43"/>
      <c r="T97" s="79"/>
      <c r="AT97" s="25" t="s">
        <v>369</v>
      </c>
      <c r="AU97" s="25" t="s">
        <v>79</v>
      </c>
    </row>
    <row r="98" spans="2:65" s="12" customFormat="1" ht="13.5">
      <c r="B98" s="222"/>
      <c r="C98" s="223"/>
      <c r="D98" s="219" t="s">
        <v>371</v>
      </c>
      <c r="E98" s="224" t="s">
        <v>21</v>
      </c>
      <c r="F98" s="225" t="s">
        <v>4522</v>
      </c>
      <c r="G98" s="223"/>
      <c r="H98" s="226" t="s">
        <v>21</v>
      </c>
      <c r="I98" s="227"/>
      <c r="J98" s="223"/>
      <c r="K98" s="223"/>
      <c r="L98" s="228"/>
      <c r="M98" s="229"/>
      <c r="N98" s="230"/>
      <c r="O98" s="230"/>
      <c r="P98" s="230"/>
      <c r="Q98" s="230"/>
      <c r="R98" s="230"/>
      <c r="S98" s="230"/>
      <c r="T98" s="231"/>
      <c r="AT98" s="232" t="s">
        <v>371</v>
      </c>
      <c r="AU98" s="232" t="s">
        <v>79</v>
      </c>
      <c r="AV98" s="12" t="s">
        <v>77</v>
      </c>
      <c r="AW98" s="12" t="s">
        <v>33</v>
      </c>
      <c r="AX98" s="12" t="s">
        <v>70</v>
      </c>
      <c r="AY98" s="232" t="s">
        <v>361</v>
      </c>
    </row>
    <row r="99" spans="2:65" s="13" customFormat="1" ht="13.5">
      <c r="B99" s="233"/>
      <c r="C99" s="234"/>
      <c r="D99" s="219" t="s">
        <v>371</v>
      </c>
      <c r="E99" s="245" t="s">
        <v>21</v>
      </c>
      <c r="F99" s="246" t="s">
        <v>4525</v>
      </c>
      <c r="G99" s="234"/>
      <c r="H99" s="247">
        <v>71.305999999999997</v>
      </c>
      <c r="I99" s="239"/>
      <c r="J99" s="234"/>
      <c r="K99" s="234"/>
      <c r="L99" s="240"/>
      <c r="M99" s="241"/>
      <c r="N99" s="242"/>
      <c r="O99" s="242"/>
      <c r="P99" s="242"/>
      <c r="Q99" s="242"/>
      <c r="R99" s="242"/>
      <c r="S99" s="242"/>
      <c r="T99" s="243"/>
      <c r="AT99" s="244" t="s">
        <v>371</v>
      </c>
      <c r="AU99" s="244" t="s">
        <v>79</v>
      </c>
      <c r="AV99" s="13" t="s">
        <v>79</v>
      </c>
      <c r="AW99" s="13" t="s">
        <v>33</v>
      </c>
      <c r="AX99" s="13" t="s">
        <v>70</v>
      </c>
      <c r="AY99" s="244" t="s">
        <v>361</v>
      </c>
    </row>
    <row r="100" spans="2:65" s="14" customFormat="1" ht="13.5">
      <c r="B100" s="248"/>
      <c r="C100" s="249"/>
      <c r="D100" s="235" t="s">
        <v>371</v>
      </c>
      <c r="E100" s="250" t="s">
        <v>226</v>
      </c>
      <c r="F100" s="251" t="s">
        <v>392</v>
      </c>
      <c r="G100" s="249"/>
      <c r="H100" s="252">
        <v>71.305999999999997</v>
      </c>
      <c r="I100" s="253"/>
      <c r="J100" s="249"/>
      <c r="K100" s="249"/>
      <c r="L100" s="254"/>
      <c r="M100" s="255"/>
      <c r="N100" s="256"/>
      <c r="O100" s="256"/>
      <c r="P100" s="256"/>
      <c r="Q100" s="256"/>
      <c r="R100" s="256"/>
      <c r="S100" s="256"/>
      <c r="T100" s="257"/>
      <c r="AT100" s="258" t="s">
        <v>371</v>
      </c>
      <c r="AU100" s="258" t="s">
        <v>79</v>
      </c>
      <c r="AV100" s="14" t="s">
        <v>147</v>
      </c>
      <c r="AW100" s="14" t="s">
        <v>33</v>
      </c>
      <c r="AX100" s="14" t="s">
        <v>77</v>
      </c>
      <c r="AY100" s="258" t="s">
        <v>361</v>
      </c>
    </row>
    <row r="101" spans="2:65" s="1" customFormat="1" ht="22.5" customHeight="1">
      <c r="B101" s="42"/>
      <c r="C101" s="207" t="s">
        <v>87</v>
      </c>
      <c r="D101" s="207" t="s">
        <v>363</v>
      </c>
      <c r="E101" s="208" t="s">
        <v>393</v>
      </c>
      <c r="F101" s="209" t="s">
        <v>394</v>
      </c>
      <c r="G101" s="210" t="s">
        <v>366</v>
      </c>
      <c r="H101" s="211">
        <v>71.305999999999997</v>
      </c>
      <c r="I101" s="212"/>
      <c r="J101" s="213">
        <f>ROUND(I101*H101,2)</f>
        <v>0</v>
      </c>
      <c r="K101" s="209" t="s">
        <v>367</v>
      </c>
      <c r="L101" s="62"/>
      <c r="M101" s="214" t="s">
        <v>21</v>
      </c>
      <c r="N101" s="215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147</v>
      </c>
      <c r="AT101" s="25" t="s">
        <v>363</v>
      </c>
      <c r="AU101" s="25" t="s">
        <v>79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147</v>
      </c>
      <c r="BM101" s="25" t="s">
        <v>4526</v>
      </c>
    </row>
    <row r="102" spans="2:65" s="1" customFormat="1" ht="27">
      <c r="B102" s="42"/>
      <c r="C102" s="64"/>
      <c r="D102" s="219" t="s">
        <v>369</v>
      </c>
      <c r="E102" s="64"/>
      <c r="F102" s="220" t="s">
        <v>396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369</v>
      </c>
      <c r="AU102" s="25" t="s">
        <v>79</v>
      </c>
    </row>
    <row r="103" spans="2:65" s="13" customFormat="1" ht="13.5">
      <c r="B103" s="233"/>
      <c r="C103" s="234"/>
      <c r="D103" s="235" t="s">
        <v>371</v>
      </c>
      <c r="E103" s="236" t="s">
        <v>21</v>
      </c>
      <c r="F103" s="237" t="s">
        <v>226</v>
      </c>
      <c r="G103" s="234"/>
      <c r="H103" s="238">
        <v>71.305999999999997</v>
      </c>
      <c r="I103" s="239"/>
      <c r="J103" s="234"/>
      <c r="K103" s="234"/>
      <c r="L103" s="240"/>
      <c r="M103" s="241"/>
      <c r="N103" s="242"/>
      <c r="O103" s="242"/>
      <c r="P103" s="242"/>
      <c r="Q103" s="242"/>
      <c r="R103" s="242"/>
      <c r="S103" s="242"/>
      <c r="T103" s="243"/>
      <c r="AT103" s="244" t="s">
        <v>371</v>
      </c>
      <c r="AU103" s="244" t="s">
        <v>79</v>
      </c>
      <c r="AV103" s="13" t="s">
        <v>79</v>
      </c>
      <c r="AW103" s="13" t="s">
        <v>33</v>
      </c>
      <c r="AX103" s="13" t="s">
        <v>77</v>
      </c>
      <c r="AY103" s="244" t="s">
        <v>361</v>
      </c>
    </row>
    <row r="104" spans="2:65" s="1" customFormat="1" ht="22.5" customHeight="1">
      <c r="B104" s="42"/>
      <c r="C104" s="207" t="s">
        <v>147</v>
      </c>
      <c r="D104" s="207" t="s">
        <v>363</v>
      </c>
      <c r="E104" s="208" t="s">
        <v>418</v>
      </c>
      <c r="F104" s="209" t="s">
        <v>419</v>
      </c>
      <c r="G104" s="210" t="s">
        <v>366</v>
      </c>
      <c r="H104" s="211">
        <v>149.40299999999999</v>
      </c>
      <c r="I104" s="212"/>
      <c r="J104" s="213">
        <f>ROUND(I104*H104,2)</f>
        <v>0</v>
      </c>
      <c r="K104" s="209" t="s">
        <v>367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79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4527</v>
      </c>
    </row>
    <row r="105" spans="2:65" s="1" customFormat="1" ht="40.5">
      <c r="B105" s="42"/>
      <c r="C105" s="64"/>
      <c r="D105" s="219" t="s">
        <v>369</v>
      </c>
      <c r="E105" s="64"/>
      <c r="F105" s="220" t="s">
        <v>421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79</v>
      </c>
    </row>
    <row r="106" spans="2:65" s="13" customFormat="1" ht="13.5">
      <c r="B106" s="233"/>
      <c r="C106" s="234"/>
      <c r="D106" s="219" t="s">
        <v>371</v>
      </c>
      <c r="E106" s="245" t="s">
        <v>21</v>
      </c>
      <c r="F106" s="246" t="s">
        <v>4528</v>
      </c>
      <c r="G106" s="234"/>
      <c r="H106" s="247">
        <v>71.305999999999997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70</v>
      </c>
      <c r="AY106" s="244" t="s">
        <v>361</v>
      </c>
    </row>
    <row r="107" spans="2:65" s="13" customFormat="1" ht="13.5">
      <c r="B107" s="233"/>
      <c r="C107" s="234"/>
      <c r="D107" s="219" t="s">
        <v>371</v>
      </c>
      <c r="E107" s="245" t="s">
        <v>274</v>
      </c>
      <c r="F107" s="246" t="s">
        <v>4529</v>
      </c>
      <c r="G107" s="234"/>
      <c r="H107" s="247">
        <v>78.096999999999994</v>
      </c>
      <c r="I107" s="239"/>
      <c r="J107" s="234"/>
      <c r="K107" s="234"/>
      <c r="L107" s="240"/>
      <c r="M107" s="241"/>
      <c r="N107" s="242"/>
      <c r="O107" s="242"/>
      <c r="P107" s="242"/>
      <c r="Q107" s="242"/>
      <c r="R107" s="242"/>
      <c r="S107" s="242"/>
      <c r="T107" s="243"/>
      <c r="AT107" s="244" t="s">
        <v>371</v>
      </c>
      <c r="AU107" s="244" t="s">
        <v>79</v>
      </c>
      <c r="AV107" s="13" t="s">
        <v>79</v>
      </c>
      <c r="AW107" s="13" t="s">
        <v>33</v>
      </c>
      <c r="AX107" s="13" t="s">
        <v>70</v>
      </c>
      <c r="AY107" s="244" t="s">
        <v>361</v>
      </c>
    </row>
    <row r="108" spans="2:65" s="14" customFormat="1" ht="13.5">
      <c r="B108" s="248"/>
      <c r="C108" s="249"/>
      <c r="D108" s="235" t="s">
        <v>371</v>
      </c>
      <c r="E108" s="250" t="s">
        <v>21</v>
      </c>
      <c r="F108" s="251" t="s">
        <v>392</v>
      </c>
      <c r="G108" s="249"/>
      <c r="H108" s="252">
        <v>149.40299999999999</v>
      </c>
      <c r="I108" s="253"/>
      <c r="J108" s="249"/>
      <c r="K108" s="249"/>
      <c r="L108" s="254"/>
      <c r="M108" s="255"/>
      <c r="N108" s="256"/>
      <c r="O108" s="256"/>
      <c r="P108" s="256"/>
      <c r="Q108" s="256"/>
      <c r="R108" s="256"/>
      <c r="S108" s="256"/>
      <c r="T108" s="257"/>
      <c r="AT108" s="258" t="s">
        <v>371</v>
      </c>
      <c r="AU108" s="258" t="s">
        <v>79</v>
      </c>
      <c r="AV108" s="14" t="s">
        <v>147</v>
      </c>
      <c r="AW108" s="14" t="s">
        <v>33</v>
      </c>
      <c r="AX108" s="14" t="s">
        <v>77</v>
      </c>
      <c r="AY108" s="258" t="s">
        <v>361</v>
      </c>
    </row>
    <row r="109" spans="2:65" s="1" customFormat="1" ht="22.5" customHeight="1">
      <c r="B109" s="42"/>
      <c r="C109" s="207" t="s">
        <v>287</v>
      </c>
      <c r="D109" s="207" t="s">
        <v>363</v>
      </c>
      <c r="E109" s="208" t="s">
        <v>436</v>
      </c>
      <c r="F109" s="209" t="s">
        <v>437</v>
      </c>
      <c r="G109" s="210" t="s">
        <v>366</v>
      </c>
      <c r="H109" s="211">
        <v>78.096999999999994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4530</v>
      </c>
    </row>
    <row r="110" spans="2:65" s="1" customFormat="1" ht="27">
      <c r="B110" s="42"/>
      <c r="C110" s="64"/>
      <c r="D110" s="219" t="s">
        <v>369</v>
      </c>
      <c r="E110" s="64"/>
      <c r="F110" s="220" t="s">
        <v>4065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3" customFormat="1" ht="13.5">
      <c r="B111" s="233"/>
      <c r="C111" s="234"/>
      <c r="D111" s="235" t="s">
        <v>371</v>
      </c>
      <c r="E111" s="236" t="s">
        <v>21</v>
      </c>
      <c r="F111" s="237" t="s">
        <v>4066</v>
      </c>
      <c r="G111" s="234"/>
      <c r="H111" s="238">
        <v>78.096999999999994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79</v>
      </c>
      <c r="AV111" s="13" t="s">
        <v>79</v>
      </c>
      <c r="AW111" s="13" t="s">
        <v>33</v>
      </c>
      <c r="AX111" s="13" t="s">
        <v>77</v>
      </c>
      <c r="AY111" s="244" t="s">
        <v>361</v>
      </c>
    </row>
    <row r="112" spans="2:65" s="1" customFormat="1" ht="22.5" customHeight="1">
      <c r="B112" s="42"/>
      <c r="C112" s="207" t="s">
        <v>398</v>
      </c>
      <c r="D112" s="207" t="s">
        <v>363</v>
      </c>
      <c r="E112" s="208" t="s">
        <v>4531</v>
      </c>
      <c r="F112" s="209" t="s">
        <v>4532</v>
      </c>
      <c r="G112" s="210" t="s">
        <v>366</v>
      </c>
      <c r="H112" s="211">
        <v>71.305999999999997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4533</v>
      </c>
    </row>
    <row r="113" spans="2:65" s="1" customFormat="1" ht="40.5">
      <c r="B113" s="42"/>
      <c r="C113" s="64"/>
      <c r="D113" s="219" t="s">
        <v>369</v>
      </c>
      <c r="E113" s="64"/>
      <c r="F113" s="220" t="s">
        <v>4534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3" customFormat="1" ht="13.5">
      <c r="B114" s="233"/>
      <c r="C114" s="234"/>
      <c r="D114" s="235" t="s">
        <v>371</v>
      </c>
      <c r="E114" s="236" t="s">
        <v>4519</v>
      </c>
      <c r="F114" s="237" t="s">
        <v>4535</v>
      </c>
      <c r="G114" s="234"/>
      <c r="H114" s="238">
        <v>71.305999999999997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77</v>
      </c>
      <c r="AY114" s="244" t="s">
        <v>361</v>
      </c>
    </row>
    <row r="115" spans="2:65" s="1" customFormat="1" ht="22.5" customHeight="1">
      <c r="B115" s="42"/>
      <c r="C115" s="207" t="s">
        <v>411</v>
      </c>
      <c r="D115" s="207" t="s">
        <v>363</v>
      </c>
      <c r="E115" s="208" t="s">
        <v>457</v>
      </c>
      <c r="F115" s="209" t="s">
        <v>458</v>
      </c>
      <c r="G115" s="210" t="s">
        <v>459</v>
      </c>
      <c r="H115" s="211">
        <v>67.91</v>
      </c>
      <c r="I115" s="212"/>
      <c r="J115" s="213">
        <f>ROUND(I115*H115,2)</f>
        <v>0</v>
      </c>
      <c r="K115" s="209" t="s">
        <v>367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4536</v>
      </c>
    </row>
    <row r="116" spans="2:65" s="1" customFormat="1" ht="27">
      <c r="B116" s="42"/>
      <c r="C116" s="64"/>
      <c r="D116" s="219" t="s">
        <v>369</v>
      </c>
      <c r="E116" s="64"/>
      <c r="F116" s="220" t="s">
        <v>461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3" customFormat="1" ht="13.5">
      <c r="B117" s="233"/>
      <c r="C117" s="234"/>
      <c r="D117" s="219" t="s">
        <v>371</v>
      </c>
      <c r="E117" s="245" t="s">
        <v>268</v>
      </c>
      <c r="F117" s="246" t="s">
        <v>4537</v>
      </c>
      <c r="G117" s="234"/>
      <c r="H117" s="247">
        <v>67.91</v>
      </c>
      <c r="I117" s="239"/>
      <c r="J117" s="234"/>
      <c r="K117" s="234"/>
      <c r="L117" s="240"/>
      <c r="M117" s="241"/>
      <c r="N117" s="242"/>
      <c r="O117" s="242"/>
      <c r="P117" s="242"/>
      <c r="Q117" s="242"/>
      <c r="R117" s="242"/>
      <c r="S117" s="242"/>
      <c r="T117" s="243"/>
      <c r="AT117" s="244" t="s">
        <v>371</v>
      </c>
      <c r="AU117" s="244" t="s">
        <v>79</v>
      </c>
      <c r="AV117" s="13" t="s">
        <v>79</v>
      </c>
      <c r="AW117" s="13" t="s">
        <v>33</v>
      </c>
      <c r="AX117" s="13" t="s">
        <v>77</v>
      </c>
      <c r="AY117" s="244" t="s">
        <v>361</v>
      </c>
    </row>
    <row r="118" spans="2:65" s="11" customFormat="1" ht="29.85" customHeight="1">
      <c r="B118" s="190"/>
      <c r="C118" s="191"/>
      <c r="D118" s="204" t="s">
        <v>69</v>
      </c>
      <c r="E118" s="205" t="s">
        <v>79</v>
      </c>
      <c r="F118" s="205" t="s">
        <v>463</v>
      </c>
      <c r="G118" s="191"/>
      <c r="H118" s="191"/>
      <c r="I118" s="194"/>
      <c r="J118" s="206">
        <f>BK118</f>
        <v>0</v>
      </c>
      <c r="K118" s="191"/>
      <c r="L118" s="196"/>
      <c r="M118" s="197"/>
      <c r="N118" s="198"/>
      <c r="O118" s="198"/>
      <c r="P118" s="199">
        <f>SUM(P119:P135)</f>
        <v>0</v>
      </c>
      <c r="Q118" s="198"/>
      <c r="R118" s="199">
        <f>SUM(R119:R135)</f>
        <v>157.59491024999997</v>
      </c>
      <c r="S118" s="198"/>
      <c r="T118" s="200">
        <f>SUM(T119:T135)</f>
        <v>0</v>
      </c>
      <c r="AR118" s="201" t="s">
        <v>77</v>
      </c>
      <c r="AT118" s="202" t="s">
        <v>69</v>
      </c>
      <c r="AU118" s="202" t="s">
        <v>77</v>
      </c>
      <c r="AY118" s="201" t="s">
        <v>361</v>
      </c>
      <c r="BK118" s="203">
        <f>SUM(BK119:BK135)</f>
        <v>0</v>
      </c>
    </row>
    <row r="119" spans="2:65" s="1" customFormat="1" ht="22.5" customHeight="1">
      <c r="B119" s="42"/>
      <c r="C119" s="207" t="s">
        <v>417</v>
      </c>
      <c r="D119" s="207" t="s">
        <v>363</v>
      </c>
      <c r="E119" s="208" t="s">
        <v>471</v>
      </c>
      <c r="F119" s="209" t="s">
        <v>472</v>
      </c>
      <c r="G119" s="210" t="s">
        <v>366</v>
      </c>
      <c r="H119" s="211">
        <v>3.3959999999999999</v>
      </c>
      <c r="I119" s="212"/>
      <c r="J119" s="213">
        <f>ROUND(I119*H119,2)</f>
        <v>0</v>
      </c>
      <c r="K119" s="209" t="s">
        <v>367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1.98</v>
      </c>
      <c r="R119" s="216">
        <f>Q119*H119</f>
        <v>6.7240799999999998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79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4538</v>
      </c>
    </row>
    <row r="120" spans="2:65" s="1" customFormat="1" ht="13.5">
      <c r="B120" s="42"/>
      <c r="C120" s="64"/>
      <c r="D120" s="219" t="s">
        <v>369</v>
      </c>
      <c r="E120" s="64"/>
      <c r="F120" s="220" t="s">
        <v>474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79</v>
      </c>
    </row>
    <row r="121" spans="2:65" s="12" customFormat="1" ht="13.5">
      <c r="B121" s="222"/>
      <c r="C121" s="223"/>
      <c r="D121" s="219" t="s">
        <v>371</v>
      </c>
      <c r="E121" s="224" t="s">
        <v>21</v>
      </c>
      <c r="F121" s="225" t="s">
        <v>4522</v>
      </c>
      <c r="G121" s="223"/>
      <c r="H121" s="226" t="s">
        <v>21</v>
      </c>
      <c r="I121" s="227"/>
      <c r="J121" s="223"/>
      <c r="K121" s="223"/>
      <c r="L121" s="228"/>
      <c r="M121" s="229"/>
      <c r="N121" s="230"/>
      <c r="O121" s="230"/>
      <c r="P121" s="230"/>
      <c r="Q121" s="230"/>
      <c r="R121" s="230"/>
      <c r="S121" s="230"/>
      <c r="T121" s="231"/>
      <c r="AT121" s="232" t="s">
        <v>371</v>
      </c>
      <c r="AU121" s="232" t="s">
        <v>79</v>
      </c>
      <c r="AV121" s="12" t="s">
        <v>77</v>
      </c>
      <c r="AW121" s="12" t="s">
        <v>33</v>
      </c>
      <c r="AX121" s="12" t="s">
        <v>70</v>
      </c>
      <c r="AY121" s="232" t="s">
        <v>361</v>
      </c>
    </row>
    <row r="122" spans="2:65" s="13" customFormat="1" ht="13.5">
      <c r="B122" s="233"/>
      <c r="C122" s="234"/>
      <c r="D122" s="235" t="s">
        <v>371</v>
      </c>
      <c r="E122" s="236" t="s">
        <v>21</v>
      </c>
      <c r="F122" s="237" t="s">
        <v>4539</v>
      </c>
      <c r="G122" s="234"/>
      <c r="H122" s="238">
        <v>3.3959999999999999</v>
      </c>
      <c r="I122" s="239"/>
      <c r="J122" s="234"/>
      <c r="K122" s="234"/>
      <c r="L122" s="240"/>
      <c r="M122" s="241"/>
      <c r="N122" s="242"/>
      <c r="O122" s="242"/>
      <c r="P122" s="242"/>
      <c r="Q122" s="242"/>
      <c r="R122" s="242"/>
      <c r="S122" s="242"/>
      <c r="T122" s="243"/>
      <c r="AT122" s="244" t="s">
        <v>371</v>
      </c>
      <c r="AU122" s="244" t="s">
        <v>79</v>
      </c>
      <c r="AV122" s="13" t="s">
        <v>79</v>
      </c>
      <c r="AW122" s="13" t="s">
        <v>33</v>
      </c>
      <c r="AX122" s="13" t="s">
        <v>77</v>
      </c>
      <c r="AY122" s="244" t="s">
        <v>361</v>
      </c>
    </row>
    <row r="123" spans="2:65" s="1" customFormat="1" ht="22.5" customHeight="1">
      <c r="B123" s="42"/>
      <c r="C123" s="207" t="s">
        <v>424</v>
      </c>
      <c r="D123" s="207" t="s">
        <v>363</v>
      </c>
      <c r="E123" s="208" t="s">
        <v>508</v>
      </c>
      <c r="F123" s="209" t="s">
        <v>509</v>
      </c>
      <c r="G123" s="210" t="s">
        <v>366</v>
      </c>
      <c r="H123" s="211">
        <v>61.119</v>
      </c>
      <c r="I123" s="212"/>
      <c r="J123" s="213">
        <f>ROUND(I123*H123,2)</f>
        <v>0</v>
      </c>
      <c r="K123" s="209" t="s">
        <v>367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2.45329</v>
      </c>
      <c r="R123" s="216">
        <f>Q123*H123</f>
        <v>149.94263150999998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4540</v>
      </c>
    </row>
    <row r="124" spans="2:65" s="1" customFormat="1" ht="27">
      <c r="B124" s="42"/>
      <c r="C124" s="64"/>
      <c r="D124" s="219" t="s">
        <v>369</v>
      </c>
      <c r="E124" s="64"/>
      <c r="F124" s="220" t="s">
        <v>4541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2" customFormat="1" ht="13.5">
      <c r="B125" s="222"/>
      <c r="C125" s="223"/>
      <c r="D125" s="219" t="s">
        <v>371</v>
      </c>
      <c r="E125" s="224" t="s">
        <v>21</v>
      </c>
      <c r="F125" s="225" t="s">
        <v>4522</v>
      </c>
      <c r="G125" s="223"/>
      <c r="H125" s="226" t="s">
        <v>21</v>
      </c>
      <c r="I125" s="227"/>
      <c r="J125" s="223"/>
      <c r="K125" s="223"/>
      <c r="L125" s="228"/>
      <c r="M125" s="229"/>
      <c r="N125" s="230"/>
      <c r="O125" s="230"/>
      <c r="P125" s="230"/>
      <c r="Q125" s="230"/>
      <c r="R125" s="230"/>
      <c r="S125" s="230"/>
      <c r="T125" s="231"/>
      <c r="AT125" s="232" t="s">
        <v>371</v>
      </c>
      <c r="AU125" s="232" t="s">
        <v>79</v>
      </c>
      <c r="AV125" s="12" t="s">
        <v>77</v>
      </c>
      <c r="AW125" s="12" t="s">
        <v>33</v>
      </c>
      <c r="AX125" s="12" t="s">
        <v>70</v>
      </c>
      <c r="AY125" s="232" t="s">
        <v>361</v>
      </c>
    </row>
    <row r="126" spans="2:65" s="13" customFormat="1" ht="13.5">
      <c r="B126" s="233"/>
      <c r="C126" s="234"/>
      <c r="D126" s="235" t="s">
        <v>371</v>
      </c>
      <c r="E126" s="236" t="s">
        <v>21</v>
      </c>
      <c r="F126" s="237" t="s">
        <v>4542</v>
      </c>
      <c r="G126" s="234"/>
      <c r="H126" s="238">
        <v>61.119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371</v>
      </c>
      <c r="AU126" s="244" t="s">
        <v>79</v>
      </c>
      <c r="AV126" s="13" t="s">
        <v>79</v>
      </c>
      <c r="AW126" s="13" t="s">
        <v>33</v>
      </c>
      <c r="AX126" s="13" t="s">
        <v>77</v>
      </c>
      <c r="AY126" s="244" t="s">
        <v>361</v>
      </c>
    </row>
    <row r="127" spans="2:65" s="1" customFormat="1" ht="22.5" customHeight="1">
      <c r="B127" s="42"/>
      <c r="C127" s="207" t="s">
        <v>430</v>
      </c>
      <c r="D127" s="207" t="s">
        <v>363</v>
      </c>
      <c r="E127" s="208" t="s">
        <v>513</v>
      </c>
      <c r="F127" s="209" t="s">
        <v>514</v>
      </c>
      <c r="G127" s="210" t="s">
        <v>459</v>
      </c>
      <c r="H127" s="211">
        <v>244.476</v>
      </c>
      <c r="I127" s="212"/>
      <c r="J127" s="213">
        <f>ROUND(I127*H127,2)</f>
        <v>0</v>
      </c>
      <c r="K127" s="209" t="s">
        <v>367</v>
      </c>
      <c r="L127" s="62"/>
      <c r="M127" s="214" t="s">
        <v>21</v>
      </c>
      <c r="N127" s="215" t="s">
        <v>41</v>
      </c>
      <c r="O127" s="43"/>
      <c r="P127" s="216">
        <f>O127*H127</f>
        <v>0</v>
      </c>
      <c r="Q127" s="216">
        <v>1.0300000000000001E-3</v>
      </c>
      <c r="R127" s="216">
        <f>Q127*H127</f>
        <v>0.25181028</v>
      </c>
      <c r="S127" s="216">
        <v>0</v>
      </c>
      <c r="T127" s="217">
        <f>S127*H127</f>
        <v>0</v>
      </c>
      <c r="AR127" s="25" t="s">
        <v>147</v>
      </c>
      <c r="AT127" s="25" t="s">
        <v>363</v>
      </c>
      <c r="AU127" s="25" t="s">
        <v>79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147</v>
      </c>
      <c r="BM127" s="25" t="s">
        <v>4543</v>
      </c>
    </row>
    <row r="128" spans="2:65" s="1" customFormat="1" ht="27">
      <c r="B128" s="42"/>
      <c r="C128" s="64"/>
      <c r="D128" s="219" t="s">
        <v>369</v>
      </c>
      <c r="E128" s="64"/>
      <c r="F128" s="220" t="s">
        <v>516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79</v>
      </c>
    </row>
    <row r="129" spans="2:65" s="13" customFormat="1" ht="13.5">
      <c r="B129" s="233"/>
      <c r="C129" s="234"/>
      <c r="D129" s="235" t="s">
        <v>371</v>
      </c>
      <c r="E129" s="236" t="s">
        <v>293</v>
      </c>
      <c r="F129" s="237" t="s">
        <v>4544</v>
      </c>
      <c r="G129" s="234"/>
      <c r="H129" s="238">
        <v>244.476</v>
      </c>
      <c r="I129" s="239"/>
      <c r="J129" s="234"/>
      <c r="K129" s="234"/>
      <c r="L129" s="240"/>
      <c r="M129" s="241"/>
      <c r="N129" s="242"/>
      <c r="O129" s="242"/>
      <c r="P129" s="242"/>
      <c r="Q129" s="242"/>
      <c r="R129" s="242"/>
      <c r="S129" s="242"/>
      <c r="T129" s="243"/>
      <c r="AT129" s="244" t="s">
        <v>371</v>
      </c>
      <c r="AU129" s="244" t="s">
        <v>79</v>
      </c>
      <c r="AV129" s="13" t="s">
        <v>79</v>
      </c>
      <c r="AW129" s="13" t="s">
        <v>33</v>
      </c>
      <c r="AX129" s="13" t="s">
        <v>77</v>
      </c>
      <c r="AY129" s="244" t="s">
        <v>361</v>
      </c>
    </row>
    <row r="130" spans="2:65" s="1" customFormat="1" ht="22.5" customHeight="1">
      <c r="B130" s="42"/>
      <c r="C130" s="207" t="s">
        <v>285</v>
      </c>
      <c r="D130" s="207" t="s">
        <v>363</v>
      </c>
      <c r="E130" s="208" t="s">
        <v>522</v>
      </c>
      <c r="F130" s="209" t="s">
        <v>523</v>
      </c>
      <c r="G130" s="210" t="s">
        <v>459</v>
      </c>
      <c r="H130" s="211">
        <v>244.476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4545</v>
      </c>
    </row>
    <row r="131" spans="2:65" s="1" customFormat="1" ht="27">
      <c r="B131" s="42"/>
      <c r="C131" s="64"/>
      <c r="D131" s="219" t="s">
        <v>369</v>
      </c>
      <c r="E131" s="64"/>
      <c r="F131" s="220" t="s">
        <v>525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3" customFormat="1" ht="13.5">
      <c r="B132" s="233"/>
      <c r="C132" s="234"/>
      <c r="D132" s="235" t="s">
        <v>371</v>
      </c>
      <c r="E132" s="236" t="s">
        <v>21</v>
      </c>
      <c r="F132" s="237" t="s">
        <v>293</v>
      </c>
      <c r="G132" s="234"/>
      <c r="H132" s="238">
        <v>244.476</v>
      </c>
      <c r="I132" s="239"/>
      <c r="J132" s="234"/>
      <c r="K132" s="234"/>
      <c r="L132" s="240"/>
      <c r="M132" s="241"/>
      <c r="N132" s="242"/>
      <c r="O132" s="242"/>
      <c r="P132" s="242"/>
      <c r="Q132" s="242"/>
      <c r="R132" s="242"/>
      <c r="S132" s="242"/>
      <c r="T132" s="243"/>
      <c r="AT132" s="244" t="s">
        <v>371</v>
      </c>
      <c r="AU132" s="244" t="s">
        <v>79</v>
      </c>
      <c r="AV132" s="13" t="s">
        <v>79</v>
      </c>
      <c r="AW132" s="13" t="s">
        <v>33</v>
      </c>
      <c r="AX132" s="13" t="s">
        <v>77</v>
      </c>
      <c r="AY132" s="244" t="s">
        <v>361</v>
      </c>
    </row>
    <row r="133" spans="2:65" s="1" customFormat="1" ht="22.5" customHeight="1">
      <c r="B133" s="42"/>
      <c r="C133" s="207" t="s">
        <v>440</v>
      </c>
      <c r="D133" s="207" t="s">
        <v>363</v>
      </c>
      <c r="E133" s="208" t="s">
        <v>527</v>
      </c>
      <c r="F133" s="209" t="s">
        <v>528</v>
      </c>
      <c r="G133" s="210" t="s">
        <v>447</v>
      </c>
      <c r="H133" s="211">
        <v>0.63800000000000001</v>
      </c>
      <c r="I133" s="212"/>
      <c r="J133" s="213">
        <f>ROUND(I133*H133,2)</f>
        <v>0</v>
      </c>
      <c r="K133" s="209" t="s">
        <v>367</v>
      </c>
      <c r="L133" s="62"/>
      <c r="M133" s="214" t="s">
        <v>21</v>
      </c>
      <c r="N133" s="215" t="s">
        <v>41</v>
      </c>
      <c r="O133" s="43"/>
      <c r="P133" s="216">
        <f>O133*H133</f>
        <v>0</v>
      </c>
      <c r="Q133" s="216">
        <v>1.0601700000000001</v>
      </c>
      <c r="R133" s="216">
        <f>Q133*H133</f>
        <v>0.67638846000000008</v>
      </c>
      <c r="S133" s="216">
        <v>0</v>
      </c>
      <c r="T133" s="217">
        <f>S133*H133</f>
        <v>0</v>
      </c>
      <c r="AR133" s="25" t="s">
        <v>147</v>
      </c>
      <c r="AT133" s="25" t="s">
        <v>363</v>
      </c>
      <c r="AU133" s="25" t="s">
        <v>79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147</v>
      </c>
      <c r="BM133" s="25" t="s">
        <v>4546</v>
      </c>
    </row>
    <row r="134" spans="2:65" s="1" customFormat="1" ht="13.5">
      <c r="B134" s="42"/>
      <c r="C134" s="64"/>
      <c r="D134" s="219" t="s">
        <v>369</v>
      </c>
      <c r="E134" s="64"/>
      <c r="F134" s="220" t="s">
        <v>530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79</v>
      </c>
    </row>
    <row r="135" spans="2:65" s="13" customFormat="1" ht="13.5">
      <c r="B135" s="233"/>
      <c r="C135" s="234"/>
      <c r="D135" s="219" t="s">
        <v>371</v>
      </c>
      <c r="E135" s="245" t="s">
        <v>21</v>
      </c>
      <c r="F135" s="246" t="s">
        <v>4547</v>
      </c>
      <c r="G135" s="234"/>
      <c r="H135" s="247">
        <v>0.63800000000000001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77</v>
      </c>
      <c r="AY135" s="244" t="s">
        <v>361</v>
      </c>
    </row>
    <row r="136" spans="2:65" s="11" customFormat="1" ht="29.85" customHeight="1">
      <c r="B136" s="190"/>
      <c r="C136" s="191"/>
      <c r="D136" s="204" t="s">
        <v>69</v>
      </c>
      <c r="E136" s="205" t="s">
        <v>87</v>
      </c>
      <c r="F136" s="205" t="s">
        <v>579</v>
      </c>
      <c r="G136" s="191"/>
      <c r="H136" s="191"/>
      <c r="I136" s="194"/>
      <c r="J136" s="206">
        <f>BK136</f>
        <v>0</v>
      </c>
      <c r="K136" s="191"/>
      <c r="L136" s="196"/>
      <c r="M136" s="197"/>
      <c r="N136" s="198"/>
      <c r="O136" s="198"/>
      <c r="P136" s="199">
        <f>SUM(P137:P156)</f>
        <v>0</v>
      </c>
      <c r="Q136" s="198"/>
      <c r="R136" s="199">
        <f>SUM(R137:R156)</f>
        <v>35.764166000000003</v>
      </c>
      <c r="S136" s="198"/>
      <c r="T136" s="200">
        <f>SUM(T137:T156)</f>
        <v>0</v>
      </c>
      <c r="AR136" s="201" t="s">
        <v>77</v>
      </c>
      <c r="AT136" s="202" t="s">
        <v>69</v>
      </c>
      <c r="AU136" s="202" t="s">
        <v>77</v>
      </c>
      <c r="AY136" s="201" t="s">
        <v>361</v>
      </c>
      <c r="BK136" s="203">
        <f>SUM(BK137:BK156)</f>
        <v>0</v>
      </c>
    </row>
    <row r="137" spans="2:65" s="1" customFormat="1" ht="31.5" customHeight="1">
      <c r="B137" s="42"/>
      <c r="C137" s="207" t="s">
        <v>444</v>
      </c>
      <c r="D137" s="207" t="s">
        <v>363</v>
      </c>
      <c r="E137" s="208" t="s">
        <v>4548</v>
      </c>
      <c r="F137" s="209" t="s">
        <v>4549</v>
      </c>
      <c r="G137" s="210" t="s">
        <v>685</v>
      </c>
      <c r="H137" s="211">
        <v>135.82</v>
      </c>
      <c r="I137" s="212"/>
      <c r="J137" s="213">
        <f>ROUND(I137*H137,2)</f>
        <v>0</v>
      </c>
      <c r="K137" s="209" t="s">
        <v>367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79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4550</v>
      </c>
    </row>
    <row r="138" spans="2:65" s="1" customFormat="1" ht="13.5">
      <c r="B138" s="42"/>
      <c r="C138" s="64"/>
      <c r="D138" s="219" t="s">
        <v>369</v>
      </c>
      <c r="E138" s="64"/>
      <c r="F138" s="220" t="s">
        <v>4551</v>
      </c>
      <c r="G138" s="64"/>
      <c r="H138" s="64"/>
      <c r="I138" s="175"/>
      <c r="J138" s="64"/>
      <c r="K138" s="64"/>
      <c r="L138" s="62"/>
      <c r="M138" s="221"/>
      <c r="N138" s="43"/>
      <c r="O138" s="43"/>
      <c r="P138" s="43"/>
      <c r="Q138" s="43"/>
      <c r="R138" s="43"/>
      <c r="S138" s="43"/>
      <c r="T138" s="79"/>
      <c r="AT138" s="25" t="s">
        <v>369</v>
      </c>
      <c r="AU138" s="25" t="s">
        <v>79</v>
      </c>
    </row>
    <row r="139" spans="2:65" s="13" customFormat="1" ht="13.5">
      <c r="B139" s="233"/>
      <c r="C139" s="234"/>
      <c r="D139" s="235" t="s">
        <v>371</v>
      </c>
      <c r="E139" s="236" t="s">
        <v>21</v>
      </c>
      <c r="F139" s="237" t="s">
        <v>4513</v>
      </c>
      <c r="G139" s="234"/>
      <c r="H139" s="238">
        <v>135.82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79</v>
      </c>
      <c r="AV139" s="13" t="s">
        <v>79</v>
      </c>
      <c r="AW139" s="13" t="s">
        <v>33</v>
      </c>
      <c r="AX139" s="13" t="s">
        <v>77</v>
      </c>
      <c r="AY139" s="244" t="s">
        <v>361</v>
      </c>
    </row>
    <row r="140" spans="2:65" s="1" customFormat="1" ht="22.5" customHeight="1">
      <c r="B140" s="42"/>
      <c r="C140" s="273" t="s">
        <v>451</v>
      </c>
      <c r="D140" s="273" t="s">
        <v>952</v>
      </c>
      <c r="E140" s="274" t="s">
        <v>4552</v>
      </c>
      <c r="F140" s="275" t="s">
        <v>4553</v>
      </c>
      <c r="G140" s="276" t="s">
        <v>685</v>
      </c>
      <c r="H140" s="277">
        <v>135.82</v>
      </c>
      <c r="I140" s="278"/>
      <c r="J140" s="279">
        <f>ROUND(I140*H140,2)</f>
        <v>0</v>
      </c>
      <c r="K140" s="275" t="s">
        <v>367</v>
      </c>
      <c r="L140" s="280"/>
      <c r="M140" s="281" t="s">
        <v>21</v>
      </c>
      <c r="N140" s="282" t="s">
        <v>41</v>
      </c>
      <c r="O140" s="43"/>
      <c r="P140" s="216">
        <f>O140*H140</f>
        <v>0</v>
      </c>
      <c r="Q140" s="216">
        <v>1.2999999999999999E-3</v>
      </c>
      <c r="R140" s="216">
        <f>Q140*H140</f>
        <v>0.17656599999999997</v>
      </c>
      <c r="S140" s="216">
        <v>0</v>
      </c>
      <c r="T140" s="217">
        <f>S140*H140</f>
        <v>0</v>
      </c>
      <c r="AR140" s="25" t="s">
        <v>417</v>
      </c>
      <c r="AT140" s="25" t="s">
        <v>952</v>
      </c>
      <c r="AU140" s="25" t="s">
        <v>79</v>
      </c>
      <c r="AY140" s="25" t="s">
        <v>361</v>
      </c>
      <c r="BE140" s="218">
        <f>IF(N140="základní",J140,0)</f>
        <v>0</v>
      </c>
      <c r="BF140" s="218">
        <f>IF(N140="snížená",J140,0)</f>
        <v>0</v>
      </c>
      <c r="BG140" s="218">
        <f>IF(N140="zákl. přenesená",J140,0)</f>
        <v>0</v>
      </c>
      <c r="BH140" s="218">
        <f>IF(N140="sníž. přenesená",J140,0)</f>
        <v>0</v>
      </c>
      <c r="BI140" s="218">
        <f>IF(N140="nulová",J140,0)</f>
        <v>0</v>
      </c>
      <c r="BJ140" s="25" t="s">
        <v>77</v>
      </c>
      <c r="BK140" s="218">
        <f>ROUND(I140*H140,2)</f>
        <v>0</v>
      </c>
      <c r="BL140" s="25" t="s">
        <v>147</v>
      </c>
      <c r="BM140" s="25" t="s">
        <v>4554</v>
      </c>
    </row>
    <row r="141" spans="2:65" s="1" customFormat="1" ht="13.5">
      <c r="B141" s="42"/>
      <c r="C141" s="64"/>
      <c r="D141" s="235" t="s">
        <v>369</v>
      </c>
      <c r="E141" s="64"/>
      <c r="F141" s="285" t="s">
        <v>4555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369</v>
      </c>
      <c r="AU141" s="25" t="s">
        <v>79</v>
      </c>
    </row>
    <row r="142" spans="2:65" s="1" customFormat="1" ht="31.5" customHeight="1">
      <c r="B142" s="42"/>
      <c r="C142" s="207" t="s">
        <v>10</v>
      </c>
      <c r="D142" s="207" t="s">
        <v>363</v>
      </c>
      <c r="E142" s="208" t="s">
        <v>704</v>
      </c>
      <c r="F142" s="209" t="s">
        <v>4556</v>
      </c>
      <c r="G142" s="210" t="s">
        <v>614</v>
      </c>
      <c r="H142" s="211">
        <v>112</v>
      </c>
      <c r="I142" s="212"/>
      <c r="J142" s="213">
        <f>ROUND(I142*H142,2)</f>
        <v>0</v>
      </c>
      <c r="K142" s="209" t="s">
        <v>21</v>
      </c>
      <c r="L142" s="62"/>
      <c r="M142" s="214" t="s">
        <v>21</v>
      </c>
      <c r="N142" s="215" t="s">
        <v>41</v>
      </c>
      <c r="O142" s="43"/>
      <c r="P142" s="216">
        <f>O142*H142</f>
        <v>0</v>
      </c>
      <c r="Q142" s="216">
        <v>0</v>
      </c>
      <c r="R142" s="216">
        <f>Q142*H142</f>
        <v>0</v>
      </c>
      <c r="S142" s="216">
        <v>0</v>
      </c>
      <c r="T142" s="217">
        <f>S142*H142</f>
        <v>0</v>
      </c>
      <c r="AR142" s="25" t="s">
        <v>147</v>
      </c>
      <c r="AT142" s="25" t="s">
        <v>363</v>
      </c>
      <c r="AU142" s="25" t="s">
        <v>79</v>
      </c>
      <c r="AY142" s="25" t="s">
        <v>361</v>
      </c>
      <c r="BE142" s="218">
        <f>IF(N142="základní",J142,0)</f>
        <v>0</v>
      </c>
      <c r="BF142" s="218">
        <f>IF(N142="snížená",J142,0)</f>
        <v>0</v>
      </c>
      <c r="BG142" s="218">
        <f>IF(N142="zákl. přenesená",J142,0)</f>
        <v>0</v>
      </c>
      <c r="BH142" s="218">
        <f>IF(N142="sníž. přenesená",J142,0)</f>
        <v>0</v>
      </c>
      <c r="BI142" s="218">
        <f>IF(N142="nulová",J142,0)</f>
        <v>0</v>
      </c>
      <c r="BJ142" s="25" t="s">
        <v>77</v>
      </c>
      <c r="BK142" s="218">
        <f>ROUND(I142*H142,2)</f>
        <v>0</v>
      </c>
      <c r="BL142" s="25" t="s">
        <v>147</v>
      </c>
      <c r="BM142" s="25" t="s">
        <v>4557</v>
      </c>
    </row>
    <row r="143" spans="2:65" s="1" customFormat="1" ht="13.5">
      <c r="B143" s="42"/>
      <c r="C143" s="64"/>
      <c r="D143" s="235" t="s">
        <v>369</v>
      </c>
      <c r="E143" s="64"/>
      <c r="F143" s="285" t="s">
        <v>4556</v>
      </c>
      <c r="G143" s="64"/>
      <c r="H143" s="64"/>
      <c r="I143" s="175"/>
      <c r="J143" s="64"/>
      <c r="K143" s="64"/>
      <c r="L143" s="62"/>
      <c r="M143" s="221"/>
      <c r="N143" s="43"/>
      <c r="O143" s="43"/>
      <c r="P143" s="43"/>
      <c r="Q143" s="43"/>
      <c r="R143" s="43"/>
      <c r="S143" s="43"/>
      <c r="T143" s="79"/>
      <c r="AT143" s="25" t="s">
        <v>369</v>
      </c>
      <c r="AU143" s="25" t="s">
        <v>79</v>
      </c>
    </row>
    <row r="144" spans="2:65" s="1" customFormat="1" ht="22.5" customHeight="1">
      <c r="B144" s="42"/>
      <c r="C144" s="273" t="s">
        <v>464</v>
      </c>
      <c r="D144" s="273" t="s">
        <v>952</v>
      </c>
      <c r="E144" s="274" t="s">
        <v>4558</v>
      </c>
      <c r="F144" s="275" t="s">
        <v>4559</v>
      </c>
      <c r="G144" s="276" t="s">
        <v>614</v>
      </c>
      <c r="H144" s="277">
        <v>56</v>
      </c>
      <c r="I144" s="278"/>
      <c r="J144" s="279">
        <f>ROUND(I144*H144,2)</f>
        <v>0</v>
      </c>
      <c r="K144" s="275" t="s">
        <v>367</v>
      </c>
      <c r="L144" s="280"/>
      <c r="M144" s="281" t="s">
        <v>21</v>
      </c>
      <c r="N144" s="282" t="s">
        <v>41</v>
      </c>
      <c r="O144" s="43"/>
      <c r="P144" s="216">
        <f>O144*H144</f>
        <v>0</v>
      </c>
      <c r="Q144" s="216">
        <v>2.8999999999999998E-3</v>
      </c>
      <c r="R144" s="216">
        <f>Q144*H144</f>
        <v>0.16239999999999999</v>
      </c>
      <c r="S144" s="216">
        <v>0</v>
      </c>
      <c r="T144" s="217">
        <f>S144*H144</f>
        <v>0</v>
      </c>
      <c r="AR144" s="25" t="s">
        <v>417</v>
      </c>
      <c r="AT144" s="25" t="s">
        <v>952</v>
      </c>
      <c r="AU144" s="25" t="s">
        <v>79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4560</v>
      </c>
    </row>
    <row r="145" spans="2:65" s="1" customFormat="1" ht="13.5">
      <c r="B145" s="42"/>
      <c r="C145" s="64"/>
      <c r="D145" s="219" t="s">
        <v>369</v>
      </c>
      <c r="E145" s="64"/>
      <c r="F145" s="220" t="s">
        <v>4559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79</v>
      </c>
    </row>
    <row r="146" spans="2:65" s="13" customFormat="1" ht="13.5">
      <c r="B146" s="233"/>
      <c r="C146" s="234"/>
      <c r="D146" s="235" t="s">
        <v>371</v>
      </c>
      <c r="E146" s="236" t="s">
        <v>21</v>
      </c>
      <c r="F146" s="237" t="s">
        <v>4561</v>
      </c>
      <c r="G146" s="234"/>
      <c r="H146" s="238">
        <v>56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79</v>
      </c>
      <c r="AV146" s="13" t="s">
        <v>79</v>
      </c>
      <c r="AW146" s="13" t="s">
        <v>33</v>
      </c>
      <c r="AX146" s="13" t="s">
        <v>77</v>
      </c>
      <c r="AY146" s="244" t="s">
        <v>361</v>
      </c>
    </row>
    <row r="147" spans="2:65" s="1" customFormat="1" ht="22.5" customHeight="1">
      <c r="B147" s="42"/>
      <c r="C147" s="273" t="s">
        <v>507</v>
      </c>
      <c r="D147" s="273" t="s">
        <v>952</v>
      </c>
      <c r="E147" s="274" t="s">
        <v>4562</v>
      </c>
      <c r="F147" s="275" t="s">
        <v>4563</v>
      </c>
      <c r="G147" s="276" t="s">
        <v>614</v>
      </c>
      <c r="H147" s="277">
        <v>56</v>
      </c>
      <c r="I147" s="278"/>
      <c r="J147" s="279">
        <f>ROUND(I147*H147,2)</f>
        <v>0</v>
      </c>
      <c r="K147" s="275" t="s">
        <v>367</v>
      </c>
      <c r="L147" s="280"/>
      <c r="M147" s="281" t="s">
        <v>21</v>
      </c>
      <c r="N147" s="282" t="s">
        <v>41</v>
      </c>
      <c r="O147" s="43"/>
      <c r="P147" s="216">
        <f>O147*H147</f>
        <v>0</v>
      </c>
      <c r="Q147" s="216">
        <v>2E-3</v>
      </c>
      <c r="R147" s="216">
        <f>Q147*H147</f>
        <v>0.112</v>
      </c>
      <c r="S147" s="216">
        <v>0</v>
      </c>
      <c r="T147" s="217">
        <f>S147*H147</f>
        <v>0</v>
      </c>
      <c r="AR147" s="25" t="s">
        <v>417</v>
      </c>
      <c r="AT147" s="25" t="s">
        <v>952</v>
      </c>
      <c r="AU147" s="25" t="s">
        <v>79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4564</v>
      </c>
    </row>
    <row r="148" spans="2:65" s="1" customFormat="1" ht="13.5">
      <c r="B148" s="42"/>
      <c r="C148" s="64"/>
      <c r="D148" s="235" t="s">
        <v>369</v>
      </c>
      <c r="E148" s="64"/>
      <c r="F148" s="285" t="s">
        <v>4563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79</v>
      </c>
    </row>
    <row r="149" spans="2:65" s="1" customFormat="1" ht="31.5" customHeight="1">
      <c r="B149" s="42"/>
      <c r="C149" s="207" t="s">
        <v>470</v>
      </c>
      <c r="D149" s="207" t="s">
        <v>363</v>
      </c>
      <c r="E149" s="208" t="s">
        <v>711</v>
      </c>
      <c r="F149" s="209" t="s">
        <v>4565</v>
      </c>
      <c r="G149" s="210" t="s">
        <v>685</v>
      </c>
      <c r="H149" s="211">
        <v>135.82</v>
      </c>
      <c r="I149" s="212"/>
      <c r="J149" s="213">
        <f>ROUND(I149*H149,2)</f>
        <v>0</v>
      </c>
      <c r="K149" s="209" t="s">
        <v>21</v>
      </c>
      <c r="L149" s="62"/>
      <c r="M149" s="214" t="s">
        <v>21</v>
      </c>
      <c r="N149" s="215" t="s">
        <v>41</v>
      </c>
      <c r="O149" s="43"/>
      <c r="P149" s="216">
        <f>O149*H149</f>
        <v>0</v>
      </c>
      <c r="Q149" s="216">
        <v>0.04</v>
      </c>
      <c r="R149" s="216">
        <f>Q149*H149</f>
        <v>5.4327999999999994</v>
      </c>
      <c r="S149" s="216">
        <v>0</v>
      </c>
      <c r="T149" s="217">
        <f>S149*H149</f>
        <v>0</v>
      </c>
      <c r="AR149" s="25" t="s">
        <v>147</v>
      </c>
      <c r="AT149" s="25" t="s">
        <v>363</v>
      </c>
      <c r="AU149" s="25" t="s">
        <v>79</v>
      </c>
      <c r="AY149" s="25" t="s">
        <v>361</v>
      </c>
      <c r="BE149" s="218">
        <f>IF(N149="základní",J149,0)</f>
        <v>0</v>
      </c>
      <c r="BF149" s="218">
        <f>IF(N149="snížená",J149,0)</f>
        <v>0</v>
      </c>
      <c r="BG149" s="218">
        <f>IF(N149="zákl. přenesená",J149,0)</f>
        <v>0</v>
      </c>
      <c r="BH149" s="218">
        <f>IF(N149="sníž. přenesená",J149,0)</f>
        <v>0</v>
      </c>
      <c r="BI149" s="218">
        <f>IF(N149="nulová",J149,0)</f>
        <v>0</v>
      </c>
      <c r="BJ149" s="25" t="s">
        <v>77</v>
      </c>
      <c r="BK149" s="218">
        <f>ROUND(I149*H149,2)</f>
        <v>0</v>
      </c>
      <c r="BL149" s="25" t="s">
        <v>147</v>
      </c>
      <c r="BM149" s="25" t="s">
        <v>4566</v>
      </c>
    </row>
    <row r="150" spans="2:65" s="1" customFormat="1" ht="27">
      <c r="B150" s="42"/>
      <c r="C150" s="64"/>
      <c r="D150" s="219" t="s">
        <v>369</v>
      </c>
      <c r="E150" s="64"/>
      <c r="F150" s="220" t="s">
        <v>4567</v>
      </c>
      <c r="G150" s="64"/>
      <c r="H150" s="64"/>
      <c r="I150" s="175"/>
      <c r="J150" s="64"/>
      <c r="K150" s="64"/>
      <c r="L150" s="62"/>
      <c r="M150" s="221"/>
      <c r="N150" s="43"/>
      <c r="O150" s="43"/>
      <c r="P150" s="43"/>
      <c r="Q150" s="43"/>
      <c r="R150" s="43"/>
      <c r="S150" s="43"/>
      <c r="T150" s="79"/>
      <c r="AT150" s="25" t="s">
        <v>369</v>
      </c>
      <c r="AU150" s="25" t="s">
        <v>79</v>
      </c>
    </row>
    <row r="151" spans="2:65" s="12" customFormat="1" ht="13.5">
      <c r="B151" s="222"/>
      <c r="C151" s="223"/>
      <c r="D151" s="219" t="s">
        <v>371</v>
      </c>
      <c r="E151" s="224" t="s">
        <v>21</v>
      </c>
      <c r="F151" s="225" t="s">
        <v>4522</v>
      </c>
      <c r="G151" s="223"/>
      <c r="H151" s="226" t="s">
        <v>21</v>
      </c>
      <c r="I151" s="227"/>
      <c r="J151" s="223"/>
      <c r="K151" s="223"/>
      <c r="L151" s="228"/>
      <c r="M151" s="229"/>
      <c r="N151" s="230"/>
      <c r="O151" s="230"/>
      <c r="P151" s="230"/>
      <c r="Q151" s="230"/>
      <c r="R151" s="230"/>
      <c r="S151" s="230"/>
      <c r="T151" s="231"/>
      <c r="AT151" s="232" t="s">
        <v>371</v>
      </c>
      <c r="AU151" s="232" t="s">
        <v>79</v>
      </c>
      <c r="AV151" s="12" t="s">
        <v>77</v>
      </c>
      <c r="AW151" s="12" t="s">
        <v>33</v>
      </c>
      <c r="AX151" s="12" t="s">
        <v>70</v>
      </c>
      <c r="AY151" s="232" t="s">
        <v>361</v>
      </c>
    </row>
    <row r="152" spans="2:65" s="13" customFormat="1" ht="13.5">
      <c r="B152" s="233"/>
      <c r="C152" s="234"/>
      <c r="D152" s="235" t="s">
        <v>371</v>
      </c>
      <c r="E152" s="236" t="s">
        <v>4513</v>
      </c>
      <c r="F152" s="237" t="s">
        <v>4514</v>
      </c>
      <c r="G152" s="234"/>
      <c r="H152" s="238">
        <v>135.82</v>
      </c>
      <c r="I152" s="239"/>
      <c r="J152" s="234"/>
      <c r="K152" s="234"/>
      <c r="L152" s="240"/>
      <c r="M152" s="241"/>
      <c r="N152" s="242"/>
      <c r="O152" s="242"/>
      <c r="P152" s="242"/>
      <c r="Q152" s="242"/>
      <c r="R152" s="242"/>
      <c r="S152" s="242"/>
      <c r="T152" s="243"/>
      <c r="AT152" s="244" t="s">
        <v>371</v>
      </c>
      <c r="AU152" s="244" t="s">
        <v>79</v>
      </c>
      <c r="AV152" s="13" t="s">
        <v>79</v>
      </c>
      <c r="AW152" s="13" t="s">
        <v>33</v>
      </c>
      <c r="AX152" s="13" t="s">
        <v>77</v>
      </c>
      <c r="AY152" s="244" t="s">
        <v>361</v>
      </c>
    </row>
    <row r="153" spans="2:65" s="1" customFormat="1" ht="31.5" customHeight="1">
      <c r="B153" s="42"/>
      <c r="C153" s="207" t="s">
        <v>477</v>
      </c>
      <c r="D153" s="207" t="s">
        <v>363</v>
      </c>
      <c r="E153" s="208" t="s">
        <v>602</v>
      </c>
      <c r="F153" s="209" t="s">
        <v>4568</v>
      </c>
      <c r="G153" s="210" t="s">
        <v>459</v>
      </c>
      <c r="H153" s="211">
        <v>54.328000000000003</v>
      </c>
      <c r="I153" s="212"/>
      <c r="J153" s="213">
        <f>ROUND(I153*H153,2)</f>
        <v>0</v>
      </c>
      <c r="K153" s="209" t="s">
        <v>21</v>
      </c>
      <c r="L153" s="62"/>
      <c r="M153" s="214" t="s">
        <v>21</v>
      </c>
      <c r="N153" s="215" t="s">
        <v>41</v>
      </c>
      <c r="O153" s="43"/>
      <c r="P153" s="216">
        <f>O153*H153</f>
        <v>0</v>
      </c>
      <c r="Q153" s="216">
        <v>0.55000000000000004</v>
      </c>
      <c r="R153" s="216">
        <f>Q153*H153</f>
        <v>29.880400000000005</v>
      </c>
      <c r="S153" s="216">
        <v>0</v>
      </c>
      <c r="T153" s="217">
        <f>S153*H153</f>
        <v>0</v>
      </c>
      <c r="AR153" s="25" t="s">
        <v>147</v>
      </c>
      <c r="AT153" s="25" t="s">
        <v>363</v>
      </c>
      <c r="AU153" s="25" t="s">
        <v>79</v>
      </c>
      <c r="AY153" s="25" t="s">
        <v>361</v>
      </c>
      <c r="BE153" s="218">
        <f>IF(N153="základní",J153,0)</f>
        <v>0</v>
      </c>
      <c r="BF153" s="218">
        <f>IF(N153="snížená",J153,0)</f>
        <v>0</v>
      </c>
      <c r="BG153" s="218">
        <f>IF(N153="zákl. přenesená",J153,0)</f>
        <v>0</v>
      </c>
      <c r="BH153" s="218">
        <f>IF(N153="sníž. přenesená",J153,0)</f>
        <v>0</v>
      </c>
      <c r="BI153" s="218">
        <f>IF(N153="nulová",J153,0)</f>
        <v>0</v>
      </c>
      <c r="BJ153" s="25" t="s">
        <v>77</v>
      </c>
      <c r="BK153" s="218">
        <f>ROUND(I153*H153,2)</f>
        <v>0</v>
      </c>
      <c r="BL153" s="25" t="s">
        <v>147</v>
      </c>
      <c r="BM153" s="25" t="s">
        <v>4569</v>
      </c>
    </row>
    <row r="154" spans="2:65" s="1" customFormat="1" ht="40.5">
      <c r="B154" s="42"/>
      <c r="C154" s="64"/>
      <c r="D154" s="219" t="s">
        <v>369</v>
      </c>
      <c r="E154" s="64"/>
      <c r="F154" s="220" t="s">
        <v>4570</v>
      </c>
      <c r="G154" s="64"/>
      <c r="H154" s="64"/>
      <c r="I154" s="175"/>
      <c r="J154" s="64"/>
      <c r="K154" s="64"/>
      <c r="L154" s="62"/>
      <c r="M154" s="221"/>
      <c r="N154" s="43"/>
      <c r="O154" s="43"/>
      <c r="P154" s="43"/>
      <c r="Q154" s="43"/>
      <c r="R154" s="43"/>
      <c r="S154" s="43"/>
      <c r="T154" s="79"/>
      <c r="AT154" s="25" t="s">
        <v>369</v>
      </c>
      <c r="AU154" s="25" t="s">
        <v>79</v>
      </c>
    </row>
    <row r="155" spans="2:65" s="12" customFormat="1" ht="13.5">
      <c r="B155" s="222"/>
      <c r="C155" s="223"/>
      <c r="D155" s="219" t="s">
        <v>371</v>
      </c>
      <c r="E155" s="224" t="s">
        <v>21</v>
      </c>
      <c r="F155" s="225" t="s">
        <v>4522</v>
      </c>
      <c r="G155" s="223"/>
      <c r="H155" s="226" t="s">
        <v>21</v>
      </c>
      <c r="I155" s="227"/>
      <c r="J155" s="223"/>
      <c r="K155" s="223"/>
      <c r="L155" s="228"/>
      <c r="M155" s="229"/>
      <c r="N155" s="230"/>
      <c r="O155" s="230"/>
      <c r="P155" s="230"/>
      <c r="Q155" s="230"/>
      <c r="R155" s="230"/>
      <c r="S155" s="230"/>
      <c r="T155" s="231"/>
      <c r="AT155" s="232" t="s">
        <v>371</v>
      </c>
      <c r="AU155" s="232" t="s">
        <v>79</v>
      </c>
      <c r="AV155" s="12" t="s">
        <v>77</v>
      </c>
      <c r="AW155" s="12" t="s">
        <v>33</v>
      </c>
      <c r="AX155" s="12" t="s">
        <v>70</v>
      </c>
      <c r="AY155" s="232" t="s">
        <v>361</v>
      </c>
    </row>
    <row r="156" spans="2:65" s="13" customFormat="1" ht="13.5">
      <c r="B156" s="233"/>
      <c r="C156" s="234"/>
      <c r="D156" s="219" t="s">
        <v>371</v>
      </c>
      <c r="E156" s="245" t="s">
        <v>21</v>
      </c>
      <c r="F156" s="246" t="s">
        <v>4571</v>
      </c>
      <c r="G156" s="234"/>
      <c r="H156" s="247">
        <v>54.328000000000003</v>
      </c>
      <c r="I156" s="239"/>
      <c r="J156" s="234"/>
      <c r="K156" s="234"/>
      <c r="L156" s="240"/>
      <c r="M156" s="241"/>
      <c r="N156" s="242"/>
      <c r="O156" s="242"/>
      <c r="P156" s="242"/>
      <c r="Q156" s="242"/>
      <c r="R156" s="242"/>
      <c r="S156" s="242"/>
      <c r="T156" s="243"/>
      <c r="AT156" s="244" t="s">
        <v>371</v>
      </c>
      <c r="AU156" s="244" t="s">
        <v>79</v>
      </c>
      <c r="AV156" s="13" t="s">
        <v>79</v>
      </c>
      <c r="AW156" s="13" t="s">
        <v>33</v>
      </c>
      <c r="AX156" s="13" t="s">
        <v>77</v>
      </c>
      <c r="AY156" s="244" t="s">
        <v>361</v>
      </c>
    </row>
    <row r="157" spans="2:65" s="11" customFormat="1" ht="29.85" customHeight="1">
      <c r="B157" s="190"/>
      <c r="C157" s="191"/>
      <c r="D157" s="204" t="s">
        <v>69</v>
      </c>
      <c r="E157" s="205" t="s">
        <v>1153</v>
      </c>
      <c r="F157" s="205" t="s">
        <v>1154</v>
      </c>
      <c r="G157" s="191"/>
      <c r="H157" s="191"/>
      <c r="I157" s="194"/>
      <c r="J157" s="206">
        <f>BK157</f>
        <v>0</v>
      </c>
      <c r="K157" s="191"/>
      <c r="L157" s="196"/>
      <c r="M157" s="197"/>
      <c r="N157" s="198"/>
      <c r="O157" s="198"/>
      <c r="P157" s="199">
        <f>SUM(P158:P159)</f>
        <v>0</v>
      </c>
      <c r="Q157" s="198"/>
      <c r="R157" s="199">
        <f>SUM(R158:R159)</f>
        <v>0</v>
      </c>
      <c r="S157" s="198"/>
      <c r="T157" s="200">
        <f>SUM(T158:T159)</f>
        <v>0</v>
      </c>
      <c r="AR157" s="201" t="s">
        <v>77</v>
      </c>
      <c r="AT157" s="202" t="s">
        <v>69</v>
      </c>
      <c r="AU157" s="202" t="s">
        <v>77</v>
      </c>
      <c r="AY157" s="201" t="s">
        <v>361</v>
      </c>
      <c r="BK157" s="203">
        <f>SUM(BK158:BK159)</f>
        <v>0</v>
      </c>
    </row>
    <row r="158" spans="2:65" s="1" customFormat="1" ht="22.5" customHeight="1">
      <c r="B158" s="42"/>
      <c r="C158" s="207" t="s">
        <v>485</v>
      </c>
      <c r="D158" s="207" t="s">
        <v>363</v>
      </c>
      <c r="E158" s="208" t="s">
        <v>4572</v>
      </c>
      <c r="F158" s="209" t="s">
        <v>4573</v>
      </c>
      <c r="G158" s="210" t="s">
        <v>447</v>
      </c>
      <c r="H158" s="211">
        <v>193.35900000000001</v>
      </c>
      <c r="I158" s="212"/>
      <c r="J158" s="213">
        <f>ROUND(I158*H158,2)</f>
        <v>0</v>
      </c>
      <c r="K158" s="209" t="s">
        <v>367</v>
      </c>
      <c r="L158" s="62"/>
      <c r="M158" s="214" t="s">
        <v>21</v>
      </c>
      <c r="N158" s="215" t="s">
        <v>41</v>
      </c>
      <c r="O158" s="43"/>
      <c r="P158" s="216">
        <f>O158*H158</f>
        <v>0</v>
      </c>
      <c r="Q158" s="216">
        <v>0</v>
      </c>
      <c r="R158" s="216">
        <f>Q158*H158</f>
        <v>0</v>
      </c>
      <c r="S158" s="216">
        <v>0</v>
      </c>
      <c r="T158" s="217">
        <f>S158*H158</f>
        <v>0</v>
      </c>
      <c r="AR158" s="25" t="s">
        <v>147</v>
      </c>
      <c r="AT158" s="25" t="s">
        <v>363</v>
      </c>
      <c r="AU158" s="25" t="s">
        <v>79</v>
      </c>
      <c r="AY158" s="25" t="s">
        <v>361</v>
      </c>
      <c r="BE158" s="218">
        <f>IF(N158="základní",J158,0)</f>
        <v>0</v>
      </c>
      <c r="BF158" s="218">
        <f>IF(N158="snížená",J158,0)</f>
        <v>0</v>
      </c>
      <c r="BG158" s="218">
        <f>IF(N158="zákl. přenesená",J158,0)</f>
        <v>0</v>
      </c>
      <c r="BH158" s="218">
        <f>IF(N158="sníž. přenesená",J158,0)</f>
        <v>0</v>
      </c>
      <c r="BI158" s="218">
        <f>IF(N158="nulová",J158,0)</f>
        <v>0</v>
      </c>
      <c r="BJ158" s="25" t="s">
        <v>77</v>
      </c>
      <c r="BK158" s="218">
        <f>ROUND(I158*H158,2)</f>
        <v>0</v>
      </c>
      <c r="BL158" s="25" t="s">
        <v>147</v>
      </c>
      <c r="BM158" s="25" t="s">
        <v>4574</v>
      </c>
    </row>
    <row r="159" spans="2:65" s="1" customFormat="1" ht="27">
      <c r="B159" s="42"/>
      <c r="C159" s="64"/>
      <c r="D159" s="219" t="s">
        <v>369</v>
      </c>
      <c r="E159" s="64"/>
      <c r="F159" s="220" t="s">
        <v>4575</v>
      </c>
      <c r="G159" s="64"/>
      <c r="H159" s="64"/>
      <c r="I159" s="175"/>
      <c r="J159" s="64"/>
      <c r="K159" s="64"/>
      <c r="L159" s="62"/>
      <c r="M159" s="221"/>
      <c r="N159" s="43"/>
      <c r="O159" s="43"/>
      <c r="P159" s="43"/>
      <c r="Q159" s="43"/>
      <c r="R159" s="43"/>
      <c r="S159" s="43"/>
      <c r="T159" s="79"/>
      <c r="AT159" s="25" t="s">
        <v>369</v>
      </c>
      <c r="AU159" s="25" t="s">
        <v>79</v>
      </c>
    </row>
    <row r="160" spans="2:65" s="11" customFormat="1" ht="37.35" customHeight="1">
      <c r="B160" s="190"/>
      <c r="C160" s="191"/>
      <c r="D160" s="192" t="s">
        <v>69</v>
      </c>
      <c r="E160" s="193" t="s">
        <v>1160</v>
      </c>
      <c r="F160" s="193" t="s">
        <v>1161</v>
      </c>
      <c r="G160" s="191"/>
      <c r="H160" s="191"/>
      <c r="I160" s="194"/>
      <c r="J160" s="195">
        <f>BK160</f>
        <v>0</v>
      </c>
      <c r="K160" s="191"/>
      <c r="L160" s="196"/>
      <c r="M160" s="197"/>
      <c r="N160" s="198"/>
      <c r="O160" s="198"/>
      <c r="P160" s="199">
        <f>P161</f>
        <v>0</v>
      </c>
      <c r="Q160" s="198"/>
      <c r="R160" s="199">
        <f>R161</f>
        <v>3.2053520000000002E-2</v>
      </c>
      <c r="S160" s="198"/>
      <c r="T160" s="200">
        <f>T161</f>
        <v>0</v>
      </c>
      <c r="AR160" s="201" t="s">
        <v>79</v>
      </c>
      <c r="AT160" s="202" t="s">
        <v>69</v>
      </c>
      <c r="AU160" s="202" t="s">
        <v>70</v>
      </c>
      <c r="AY160" s="201" t="s">
        <v>361</v>
      </c>
      <c r="BK160" s="203">
        <f>BK161</f>
        <v>0</v>
      </c>
    </row>
    <row r="161" spans="2:65" s="11" customFormat="1" ht="19.899999999999999" customHeight="1">
      <c r="B161" s="190"/>
      <c r="C161" s="191"/>
      <c r="D161" s="204" t="s">
        <v>69</v>
      </c>
      <c r="E161" s="205" t="s">
        <v>1162</v>
      </c>
      <c r="F161" s="205" t="s">
        <v>1163</v>
      </c>
      <c r="G161" s="191"/>
      <c r="H161" s="191"/>
      <c r="I161" s="194"/>
      <c r="J161" s="206">
        <f>BK161</f>
        <v>0</v>
      </c>
      <c r="K161" s="191"/>
      <c r="L161" s="196"/>
      <c r="M161" s="197"/>
      <c r="N161" s="198"/>
      <c r="O161" s="198"/>
      <c r="P161" s="199">
        <f>SUM(P162:P171)</f>
        <v>0</v>
      </c>
      <c r="Q161" s="198"/>
      <c r="R161" s="199">
        <f>SUM(R162:R171)</f>
        <v>3.2053520000000002E-2</v>
      </c>
      <c r="S161" s="198"/>
      <c r="T161" s="200">
        <f>SUM(T162:T171)</f>
        <v>0</v>
      </c>
      <c r="AR161" s="201" t="s">
        <v>79</v>
      </c>
      <c r="AT161" s="202" t="s">
        <v>69</v>
      </c>
      <c r="AU161" s="202" t="s">
        <v>77</v>
      </c>
      <c r="AY161" s="201" t="s">
        <v>361</v>
      </c>
      <c r="BK161" s="203">
        <f>SUM(BK162:BK171)</f>
        <v>0</v>
      </c>
    </row>
    <row r="162" spans="2:65" s="1" customFormat="1" ht="31.5" customHeight="1">
      <c r="B162" s="42"/>
      <c r="C162" s="207" t="s">
        <v>491</v>
      </c>
      <c r="D162" s="207" t="s">
        <v>363</v>
      </c>
      <c r="E162" s="208" t="s">
        <v>4576</v>
      </c>
      <c r="F162" s="209" t="s">
        <v>4577</v>
      </c>
      <c r="G162" s="210" t="s">
        <v>459</v>
      </c>
      <c r="H162" s="211">
        <v>54.328000000000003</v>
      </c>
      <c r="I162" s="212"/>
      <c r="J162" s="213">
        <f>ROUND(I162*H162,2)</f>
        <v>0</v>
      </c>
      <c r="K162" s="209" t="s">
        <v>367</v>
      </c>
      <c r="L162" s="62"/>
      <c r="M162" s="214" t="s">
        <v>21</v>
      </c>
      <c r="N162" s="215" t="s">
        <v>41</v>
      </c>
      <c r="O162" s="43"/>
      <c r="P162" s="216">
        <f>O162*H162</f>
        <v>0</v>
      </c>
      <c r="Q162" s="216">
        <v>5.9000000000000003E-4</v>
      </c>
      <c r="R162" s="216">
        <f>Q162*H162</f>
        <v>3.2053520000000002E-2</v>
      </c>
      <c r="S162" s="216">
        <v>0</v>
      </c>
      <c r="T162" s="217">
        <f>S162*H162</f>
        <v>0</v>
      </c>
      <c r="AR162" s="25" t="s">
        <v>464</v>
      </c>
      <c r="AT162" s="25" t="s">
        <v>363</v>
      </c>
      <c r="AU162" s="25" t="s">
        <v>79</v>
      </c>
      <c r="AY162" s="25" t="s">
        <v>361</v>
      </c>
      <c r="BE162" s="218">
        <f>IF(N162="základní",J162,0)</f>
        <v>0</v>
      </c>
      <c r="BF162" s="218">
        <f>IF(N162="snížená",J162,0)</f>
        <v>0</v>
      </c>
      <c r="BG162" s="218">
        <f>IF(N162="zákl. přenesená",J162,0)</f>
        <v>0</v>
      </c>
      <c r="BH162" s="218">
        <f>IF(N162="sníž. přenesená",J162,0)</f>
        <v>0</v>
      </c>
      <c r="BI162" s="218">
        <f>IF(N162="nulová",J162,0)</f>
        <v>0</v>
      </c>
      <c r="BJ162" s="25" t="s">
        <v>77</v>
      </c>
      <c r="BK162" s="218">
        <f>ROUND(I162*H162,2)</f>
        <v>0</v>
      </c>
      <c r="BL162" s="25" t="s">
        <v>464</v>
      </c>
      <c r="BM162" s="25" t="s">
        <v>4578</v>
      </c>
    </row>
    <row r="163" spans="2:65" s="1" customFormat="1" ht="27">
      <c r="B163" s="42"/>
      <c r="C163" s="64"/>
      <c r="D163" s="219" t="s">
        <v>369</v>
      </c>
      <c r="E163" s="64"/>
      <c r="F163" s="220" t="s">
        <v>4579</v>
      </c>
      <c r="G163" s="64"/>
      <c r="H163" s="64"/>
      <c r="I163" s="175"/>
      <c r="J163" s="64"/>
      <c r="K163" s="64"/>
      <c r="L163" s="62"/>
      <c r="M163" s="221"/>
      <c r="N163" s="43"/>
      <c r="O163" s="43"/>
      <c r="P163" s="43"/>
      <c r="Q163" s="43"/>
      <c r="R163" s="43"/>
      <c r="S163" s="43"/>
      <c r="T163" s="79"/>
      <c r="AT163" s="25" t="s">
        <v>369</v>
      </c>
      <c r="AU163" s="25" t="s">
        <v>79</v>
      </c>
    </row>
    <row r="164" spans="2:65" s="12" customFormat="1" ht="13.5">
      <c r="B164" s="222"/>
      <c r="C164" s="223"/>
      <c r="D164" s="219" t="s">
        <v>371</v>
      </c>
      <c r="E164" s="224" t="s">
        <v>21</v>
      </c>
      <c r="F164" s="225" t="s">
        <v>4580</v>
      </c>
      <c r="G164" s="223"/>
      <c r="H164" s="226" t="s">
        <v>21</v>
      </c>
      <c r="I164" s="227"/>
      <c r="J164" s="223"/>
      <c r="K164" s="223"/>
      <c r="L164" s="228"/>
      <c r="M164" s="229"/>
      <c r="N164" s="230"/>
      <c r="O164" s="230"/>
      <c r="P164" s="230"/>
      <c r="Q164" s="230"/>
      <c r="R164" s="230"/>
      <c r="S164" s="230"/>
      <c r="T164" s="231"/>
      <c r="AT164" s="232" t="s">
        <v>371</v>
      </c>
      <c r="AU164" s="232" t="s">
        <v>79</v>
      </c>
      <c r="AV164" s="12" t="s">
        <v>77</v>
      </c>
      <c r="AW164" s="12" t="s">
        <v>33</v>
      </c>
      <c r="AX164" s="12" t="s">
        <v>70</v>
      </c>
      <c r="AY164" s="232" t="s">
        <v>361</v>
      </c>
    </row>
    <row r="165" spans="2:65" s="13" customFormat="1" ht="13.5">
      <c r="B165" s="233"/>
      <c r="C165" s="234"/>
      <c r="D165" s="235" t="s">
        <v>371</v>
      </c>
      <c r="E165" s="236" t="s">
        <v>21</v>
      </c>
      <c r="F165" s="237" t="s">
        <v>4571</v>
      </c>
      <c r="G165" s="234"/>
      <c r="H165" s="238">
        <v>54.328000000000003</v>
      </c>
      <c r="I165" s="239"/>
      <c r="J165" s="234"/>
      <c r="K165" s="234"/>
      <c r="L165" s="240"/>
      <c r="M165" s="241"/>
      <c r="N165" s="242"/>
      <c r="O165" s="242"/>
      <c r="P165" s="242"/>
      <c r="Q165" s="242"/>
      <c r="R165" s="242"/>
      <c r="S165" s="242"/>
      <c r="T165" s="243"/>
      <c r="AT165" s="244" t="s">
        <v>371</v>
      </c>
      <c r="AU165" s="244" t="s">
        <v>79</v>
      </c>
      <c r="AV165" s="13" t="s">
        <v>79</v>
      </c>
      <c r="AW165" s="13" t="s">
        <v>33</v>
      </c>
      <c r="AX165" s="13" t="s">
        <v>77</v>
      </c>
      <c r="AY165" s="244" t="s">
        <v>361</v>
      </c>
    </row>
    <row r="166" spans="2:65" s="1" customFormat="1" ht="22.5" customHeight="1">
      <c r="B166" s="42"/>
      <c r="C166" s="207" t="s">
        <v>9</v>
      </c>
      <c r="D166" s="207" t="s">
        <v>363</v>
      </c>
      <c r="E166" s="208" t="s">
        <v>4581</v>
      </c>
      <c r="F166" s="209" t="s">
        <v>4582</v>
      </c>
      <c r="G166" s="210" t="s">
        <v>459</v>
      </c>
      <c r="H166" s="211">
        <v>33.954999999999998</v>
      </c>
      <c r="I166" s="212"/>
      <c r="J166" s="213">
        <f>ROUND(I166*H166,2)</f>
        <v>0</v>
      </c>
      <c r="K166" s="209" t="s">
        <v>21</v>
      </c>
      <c r="L166" s="62"/>
      <c r="M166" s="214" t="s">
        <v>21</v>
      </c>
      <c r="N166" s="215" t="s">
        <v>41</v>
      </c>
      <c r="O166" s="43"/>
      <c r="P166" s="216">
        <f>O166*H166</f>
        <v>0</v>
      </c>
      <c r="Q166" s="216">
        <v>0</v>
      </c>
      <c r="R166" s="216">
        <f>Q166*H166</f>
        <v>0</v>
      </c>
      <c r="S166" s="216">
        <v>0</v>
      </c>
      <c r="T166" s="217">
        <f>S166*H166</f>
        <v>0</v>
      </c>
      <c r="AR166" s="25" t="s">
        <v>464</v>
      </c>
      <c r="AT166" s="25" t="s">
        <v>363</v>
      </c>
      <c r="AU166" s="25" t="s">
        <v>79</v>
      </c>
      <c r="AY166" s="25" t="s">
        <v>361</v>
      </c>
      <c r="BE166" s="218">
        <f>IF(N166="základní",J166,0)</f>
        <v>0</v>
      </c>
      <c r="BF166" s="218">
        <f>IF(N166="snížená",J166,0)</f>
        <v>0</v>
      </c>
      <c r="BG166" s="218">
        <f>IF(N166="zákl. přenesená",J166,0)</f>
        <v>0</v>
      </c>
      <c r="BH166" s="218">
        <f>IF(N166="sníž. přenesená",J166,0)</f>
        <v>0</v>
      </c>
      <c r="BI166" s="218">
        <f>IF(N166="nulová",J166,0)</f>
        <v>0</v>
      </c>
      <c r="BJ166" s="25" t="s">
        <v>77</v>
      </c>
      <c r="BK166" s="218">
        <f>ROUND(I166*H166,2)</f>
        <v>0</v>
      </c>
      <c r="BL166" s="25" t="s">
        <v>464</v>
      </c>
      <c r="BM166" s="25" t="s">
        <v>4583</v>
      </c>
    </row>
    <row r="167" spans="2:65" s="1" customFormat="1" ht="13.5">
      <c r="B167" s="42"/>
      <c r="C167" s="64"/>
      <c r="D167" s="219" t="s">
        <v>369</v>
      </c>
      <c r="E167" s="64"/>
      <c r="F167" s="220" t="s">
        <v>4582</v>
      </c>
      <c r="G167" s="64"/>
      <c r="H167" s="64"/>
      <c r="I167" s="175"/>
      <c r="J167" s="64"/>
      <c r="K167" s="64"/>
      <c r="L167" s="62"/>
      <c r="M167" s="221"/>
      <c r="N167" s="43"/>
      <c r="O167" s="43"/>
      <c r="P167" s="43"/>
      <c r="Q167" s="43"/>
      <c r="R167" s="43"/>
      <c r="S167" s="43"/>
      <c r="T167" s="79"/>
      <c r="AT167" s="25" t="s">
        <v>369</v>
      </c>
      <c r="AU167" s="25" t="s">
        <v>79</v>
      </c>
    </row>
    <row r="168" spans="2:65" s="12" customFormat="1" ht="13.5">
      <c r="B168" s="222"/>
      <c r="C168" s="223"/>
      <c r="D168" s="219" t="s">
        <v>371</v>
      </c>
      <c r="E168" s="224" t="s">
        <v>21</v>
      </c>
      <c r="F168" s="225" t="s">
        <v>4580</v>
      </c>
      <c r="G168" s="223"/>
      <c r="H168" s="226" t="s">
        <v>21</v>
      </c>
      <c r="I168" s="227"/>
      <c r="J168" s="223"/>
      <c r="K168" s="223"/>
      <c r="L168" s="228"/>
      <c r="M168" s="229"/>
      <c r="N168" s="230"/>
      <c r="O168" s="230"/>
      <c r="P168" s="230"/>
      <c r="Q168" s="230"/>
      <c r="R168" s="230"/>
      <c r="S168" s="230"/>
      <c r="T168" s="231"/>
      <c r="AT168" s="232" t="s">
        <v>371</v>
      </c>
      <c r="AU168" s="232" t="s">
        <v>79</v>
      </c>
      <c r="AV168" s="12" t="s">
        <v>77</v>
      </c>
      <c r="AW168" s="12" t="s">
        <v>33</v>
      </c>
      <c r="AX168" s="12" t="s">
        <v>70</v>
      </c>
      <c r="AY168" s="232" t="s">
        <v>361</v>
      </c>
    </row>
    <row r="169" spans="2:65" s="13" customFormat="1" ht="13.5">
      <c r="B169" s="233"/>
      <c r="C169" s="234"/>
      <c r="D169" s="235" t="s">
        <v>371</v>
      </c>
      <c r="E169" s="236" t="s">
        <v>21</v>
      </c>
      <c r="F169" s="237" t="s">
        <v>4584</v>
      </c>
      <c r="G169" s="234"/>
      <c r="H169" s="238">
        <v>33.954999999999998</v>
      </c>
      <c r="I169" s="239"/>
      <c r="J169" s="234"/>
      <c r="K169" s="234"/>
      <c r="L169" s="240"/>
      <c r="M169" s="241"/>
      <c r="N169" s="242"/>
      <c r="O169" s="242"/>
      <c r="P169" s="242"/>
      <c r="Q169" s="242"/>
      <c r="R169" s="242"/>
      <c r="S169" s="242"/>
      <c r="T169" s="243"/>
      <c r="AT169" s="244" t="s">
        <v>371</v>
      </c>
      <c r="AU169" s="244" t="s">
        <v>79</v>
      </c>
      <c r="AV169" s="13" t="s">
        <v>79</v>
      </c>
      <c r="AW169" s="13" t="s">
        <v>33</v>
      </c>
      <c r="AX169" s="13" t="s">
        <v>77</v>
      </c>
      <c r="AY169" s="244" t="s">
        <v>361</v>
      </c>
    </row>
    <row r="170" spans="2:65" s="1" customFormat="1" ht="22.5" customHeight="1">
      <c r="B170" s="42"/>
      <c r="C170" s="207" t="s">
        <v>501</v>
      </c>
      <c r="D170" s="207" t="s">
        <v>363</v>
      </c>
      <c r="E170" s="208" t="s">
        <v>1225</v>
      </c>
      <c r="F170" s="209" t="s">
        <v>1226</v>
      </c>
      <c r="G170" s="210" t="s">
        <v>1227</v>
      </c>
      <c r="H170" s="284"/>
      <c r="I170" s="212"/>
      <c r="J170" s="213">
        <f>ROUND(I170*H170,2)</f>
        <v>0</v>
      </c>
      <c r="K170" s="209" t="s">
        <v>367</v>
      </c>
      <c r="L170" s="62"/>
      <c r="M170" s="214" t="s">
        <v>21</v>
      </c>
      <c r="N170" s="215" t="s">
        <v>41</v>
      </c>
      <c r="O170" s="43"/>
      <c r="P170" s="216">
        <f>O170*H170</f>
        <v>0</v>
      </c>
      <c r="Q170" s="216">
        <v>0</v>
      </c>
      <c r="R170" s="216">
        <f>Q170*H170</f>
        <v>0</v>
      </c>
      <c r="S170" s="216">
        <v>0</v>
      </c>
      <c r="T170" s="217">
        <f>S170*H170</f>
        <v>0</v>
      </c>
      <c r="AR170" s="25" t="s">
        <v>464</v>
      </c>
      <c r="AT170" s="25" t="s">
        <v>363</v>
      </c>
      <c r="AU170" s="25" t="s">
        <v>79</v>
      </c>
      <c r="AY170" s="25" t="s">
        <v>361</v>
      </c>
      <c r="BE170" s="218">
        <f>IF(N170="základní",J170,0)</f>
        <v>0</v>
      </c>
      <c r="BF170" s="218">
        <f>IF(N170="snížená",J170,0)</f>
        <v>0</v>
      </c>
      <c r="BG170" s="218">
        <f>IF(N170="zákl. přenesená",J170,0)</f>
        <v>0</v>
      </c>
      <c r="BH170" s="218">
        <f>IF(N170="sníž. přenesená",J170,0)</f>
        <v>0</v>
      </c>
      <c r="BI170" s="218">
        <f>IF(N170="nulová",J170,0)</f>
        <v>0</v>
      </c>
      <c r="BJ170" s="25" t="s">
        <v>77</v>
      </c>
      <c r="BK170" s="218">
        <f>ROUND(I170*H170,2)</f>
        <v>0</v>
      </c>
      <c r="BL170" s="25" t="s">
        <v>464</v>
      </c>
      <c r="BM170" s="25" t="s">
        <v>4585</v>
      </c>
    </row>
    <row r="171" spans="2:65" s="1" customFormat="1" ht="27">
      <c r="B171" s="42"/>
      <c r="C171" s="64"/>
      <c r="D171" s="219" t="s">
        <v>369</v>
      </c>
      <c r="E171" s="64"/>
      <c r="F171" s="220" t="s">
        <v>1229</v>
      </c>
      <c r="G171" s="64"/>
      <c r="H171" s="64"/>
      <c r="I171" s="175"/>
      <c r="J171" s="64"/>
      <c r="K171" s="64"/>
      <c r="L171" s="62"/>
      <c r="M171" s="290"/>
      <c r="N171" s="291"/>
      <c r="O171" s="291"/>
      <c r="P171" s="291"/>
      <c r="Q171" s="291"/>
      <c r="R171" s="291"/>
      <c r="S171" s="291"/>
      <c r="T171" s="292"/>
      <c r="AT171" s="25" t="s">
        <v>369</v>
      </c>
      <c r="AU171" s="25" t="s">
        <v>79</v>
      </c>
    </row>
    <row r="172" spans="2:65" s="1" customFormat="1" ht="6.95" customHeight="1">
      <c r="B172" s="57"/>
      <c r="C172" s="58"/>
      <c r="D172" s="58"/>
      <c r="E172" s="58"/>
      <c r="F172" s="58"/>
      <c r="G172" s="58"/>
      <c r="H172" s="58"/>
      <c r="I172" s="151"/>
      <c r="J172" s="58"/>
      <c r="K172" s="58"/>
      <c r="L172" s="62"/>
    </row>
  </sheetData>
  <sheetProtection algorithmName="SHA-512" hashValue="bW++G+t23WAfLAXiqec0nOYtL4D5WsuqJbVircyxgC7ZGSqxExX+91AZul8r18ehDG//X55PwvVAGKdqrC1a/g==" saltValue="tMtVdQVu89NEZSAElYslBQ==" spinCount="100000" sheet="1" objects="1" scenarios="1" formatCells="0" formatColumns="0" formatRows="0" sort="0" autoFilter="0"/>
  <autoFilter ref="C88:K171" xr:uid="{00000000-0009-0000-0000-00001B000000}"/>
  <mergeCells count="12">
    <mergeCell ref="G1:H1"/>
    <mergeCell ref="L2:V2"/>
    <mergeCell ref="E49:H49"/>
    <mergeCell ref="E51:H51"/>
    <mergeCell ref="E77:H77"/>
    <mergeCell ref="E79:H79"/>
    <mergeCell ref="E81:H81"/>
    <mergeCell ref="E7:H7"/>
    <mergeCell ref="E9:H9"/>
    <mergeCell ref="E11:H11"/>
    <mergeCell ref="E26:H26"/>
    <mergeCell ref="E47:H47"/>
  </mergeCells>
  <hyperlinks>
    <hyperlink ref="F1:G1" location="C2" display="1) Krycí list soupisu" xr:uid="{00000000-0004-0000-1B00-000000000000}"/>
    <hyperlink ref="G1:H1" location="C58" display="2) Rekapitulace" xr:uid="{00000000-0004-0000-1B00-000001000000}"/>
    <hyperlink ref="J1" location="C88" display="3) Soupis prací" xr:uid="{00000000-0004-0000-1B00-000002000000}"/>
    <hyperlink ref="L1:V1" location="'Rekapitulace stavby'!C2" display="Rekapitulace stavby" xr:uid="{00000000-0004-0000-1B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BR174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190</v>
      </c>
      <c r="AZ2" s="126" t="s">
        <v>226</v>
      </c>
      <c r="BA2" s="126" t="s">
        <v>21</v>
      </c>
      <c r="BB2" s="126" t="s">
        <v>21</v>
      </c>
      <c r="BC2" s="126" t="s">
        <v>4586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4519</v>
      </c>
      <c r="BA3" s="126" t="s">
        <v>21</v>
      </c>
      <c r="BB3" s="126" t="s">
        <v>21</v>
      </c>
      <c r="BC3" s="126" t="s">
        <v>4586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268</v>
      </c>
      <c r="BA4" s="126" t="s">
        <v>21</v>
      </c>
      <c r="BB4" s="126" t="s">
        <v>21</v>
      </c>
      <c r="BC4" s="126" t="s">
        <v>4587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  <c r="AZ5" s="126" t="s">
        <v>274</v>
      </c>
      <c r="BA5" s="126" t="s">
        <v>21</v>
      </c>
      <c r="BB5" s="126" t="s">
        <v>21</v>
      </c>
      <c r="BC5" s="126" t="s">
        <v>4588</v>
      </c>
      <c r="BD5" s="126" t="s">
        <v>79</v>
      </c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  <c r="AZ6" s="126" t="s">
        <v>293</v>
      </c>
      <c r="BA6" s="126" t="s">
        <v>21</v>
      </c>
      <c r="BB6" s="126" t="s">
        <v>21</v>
      </c>
      <c r="BC6" s="126" t="s">
        <v>4589</v>
      </c>
      <c r="BD6" s="126" t="s">
        <v>79</v>
      </c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s="1" customFormat="1" ht="22.5" customHeight="1">
      <c r="B9" s="42"/>
      <c r="C9" s="43"/>
      <c r="D9" s="43"/>
      <c r="E9" s="419" t="s">
        <v>3753</v>
      </c>
      <c r="F9" s="421"/>
      <c r="G9" s="421"/>
      <c r="H9" s="421"/>
      <c r="I9" s="129"/>
      <c r="J9" s="43"/>
      <c r="K9" s="46"/>
    </row>
    <row r="10" spans="1:70" s="1" customFormat="1">
      <c r="B10" s="42"/>
      <c r="C10" s="43"/>
      <c r="D10" s="38" t="s">
        <v>243</v>
      </c>
      <c r="E10" s="43"/>
      <c r="F10" s="43"/>
      <c r="G10" s="43"/>
      <c r="H10" s="43"/>
      <c r="I10" s="129"/>
      <c r="J10" s="43"/>
      <c r="K10" s="46"/>
    </row>
    <row r="11" spans="1:70" s="1" customFormat="1" ht="36.950000000000003" customHeight="1">
      <c r="B11" s="42"/>
      <c r="C11" s="43"/>
      <c r="D11" s="43"/>
      <c r="E11" s="422" t="s">
        <v>4590</v>
      </c>
      <c r="F11" s="421"/>
      <c r="G11" s="421"/>
      <c r="H11" s="421"/>
      <c r="I11" s="129"/>
      <c r="J11" s="43"/>
      <c r="K11" s="46"/>
    </row>
    <row r="12" spans="1:70" s="1" customFormat="1" ht="13.5">
      <c r="B12" s="42"/>
      <c r="C12" s="43"/>
      <c r="D12" s="43"/>
      <c r="E12" s="43"/>
      <c r="F12" s="43"/>
      <c r="G12" s="43"/>
      <c r="H12" s="43"/>
      <c r="I12" s="129"/>
      <c r="J12" s="43"/>
      <c r="K12" s="46"/>
    </row>
    <row r="13" spans="1:70" s="1" customFormat="1" ht="14.45" customHeight="1">
      <c r="B13" s="42"/>
      <c r="C13" s="43"/>
      <c r="D13" s="38" t="s">
        <v>20</v>
      </c>
      <c r="E13" s="43"/>
      <c r="F13" s="36" t="s">
        <v>21</v>
      </c>
      <c r="G13" s="43"/>
      <c r="H13" s="43"/>
      <c r="I13" s="130" t="s">
        <v>22</v>
      </c>
      <c r="J13" s="36" t="s">
        <v>21</v>
      </c>
      <c r="K13" s="46"/>
    </row>
    <row r="14" spans="1:70" s="1" customFormat="1" ht="14.45" customHeight="1">
      <c r="B14" s="42"/>
      <c r="C14" s="43"/>
      <c r="D14" s="38" t="s">
        <v>23</v>
      </c>
      <c r="E14" s="43"/>
      <c r="F14" s="36" t="s">
        <v>24</v>
      </c>
      <c r="G14" s="43"/>
      <c r="H14" s="43"/>
      <c r="I14" s="130" t="s">
        <v>25</v>
      </c>
      <c r="J14" s="131" t="str">
        <f>'Rekapitulace stavby'!AN8</f>
        <v>11. 5. 2017</v>
      </c>
      <c r="K14" s="46"/>
    </row>
    <row r="15" spans="1:70" s="1" customFormat="1" ht="10.9" customHeight="1">
      <c r="B15" s="42"/>
      <c r="C15" s="43"/>
      <c r="D15" s="43"/>
      <c r="E15" s="43"/>
      <c r="F15" s="43"/>
      <c r="G15" s="43"/>
      <c r="H15" s="43"/>
      <c r="I15" s="129"/>
      <c r="J15" s="43"/>
      <c r="K15" s="46"/>
    </row>
    <row r="16" spans="1:70" s="1" customFormat="1" ht="14.45" customHeight="1">
      <c r="B16" s="42"/>
      <c r="C16" s="43"/>
      <c r="D16" s="38" t="s">
        <v>27</v>
      </c>
      <c r="E16" s="43"/>
      <c r="F16" s="43"/>
      <c r="G16" s="43"/>
      <c r="H16" s="43"/>
      <c r="I16" s="130" t="s">
        <v>28</v>
      </c>
      <c r="J16" s="36" t="str">
        <f>IF('Rekapitulace stavby'!AN10="","",'Rekapitulace stavby'!AN10)</f>
        <v/>
      </c>
      <c r="K16" s="46"/>
    </row>
    <row r="17" spans="2:11" s="1" customFormat="1" ht="18" customHeight="1">
      <c r="B17" s="42"/>
      <c r="C17" s="43"/>
      <c r="D17" s="43"/>
      <c r="E17" s="36" t="str">
        <f>IF('Rekapitulace stavby'!E11="","",'Rekapitulace stavby'!E11)</f>
        <v xml:space="preserve"> </v>
      </c>
      <c r="F17" s="43"/>
      <c r="G17" s="43"/>
      <c r="H17" s="43"/>
      <c r="I17" s="130" t="s">
        <v>29</v>
      </c>
      <c r="J17" s="36" t="str">
        <f>IF('Rekapitulace stavby'!AN11="","",'Rekapitulace stavby'!AN11)</f>
        <v/>
      </c>
      <c r="K17" s="46"/>
    </row>
    <row r="18" spans="2:11" s="1" customFormat="1" ht="6.95" customHeight="1">
      <c r="B18" s="42"/>
      <c r="C18" s="43"/>
      <c r="D18" s="43"/>
      <c r="E18" s="43"/>
      <c r="F18" s="43"/>
      <c r="G18" s="43"/>
      <c r="H18" s="43"/>
      <c r="I18" s="129"/>
      <c r="J18" s="43"/>
      <c r="K18" s="46"/>
    </row>
    <row r="19" spans="2:11" s="1" customFormat="1" ht="14.45" customHeight="1">
      <c r="B19" s="42"/>
      <c r="C19" s="43"/>
      <c r="D19" s="38" t="s">
        <v>30</v>
      </c>
      <c r="E19" s="43"/>
      <c r="F19" s="43"/>
      <c r="G19" s="43"/>
      <c r="H19" s="43"/>
      <c r="I19" s="130" t="s">
        <v>28</v>
      </c>
      <c r="J19" s="36" t="str">
        <f>IF('Rekapitulace stavby'!AN13="Vyplň údaj","",IF('Rekapitulace stavby'!AN13="","",'Rekapitulace stavby'!AN13))</f>
        <v/>
      </c>
      <c r="K19" s="46"/>
    </row>
    <row r="20" spans="2:11" s="1" customFormat="1" ht="18" customHeight="1">
      <c r="B20" s="42"/>
      <c r="C20" s="43"/>
      <c r="D20" s="43"/>
      <c r="E20" s="36" t="str">
        <f>IF('Rekapitulace stavby'!E14="Vyplň údaj","",IF('Rekapitulace stavby'!E14="","",'Rekapitulace stavby'!E14))</f>
        <v/>
      </c>
      <c r="F20" s="43"/>
      <c r="G20" s="43"/>
      <c r="H20" s="43"/>
      <c r="I20" s="130" t="s">
        <v>29</v>
      </c>
      <c r="J20" s="36" t="str">
        <f>IF('Rekapitulace stavby'!AN14="Vyplň údaj","",IF('Rekapitulace stavby'!AN14="","",'Rekapitulace stavby'!AN14))</f>
        <v/>
      </c>
      <c r="K20" s="46"/>
    </row>
    <row r="21" spans="2:11" s="1" customFormat="1" ht="6.95" customHeight="1">
      <c r="B21" s="42"/>
      <c r="C21" s="43"/>
      <c r="D21" s="43"/>
      <c r="E21" s="43"/>
      <c r="F21" s="43"/>
      <c r="G21" s="43"/>
      <c r="H21" s="43"/>
      <c r="I21" s="129"/>
      <c r="J21" s="43"/>
      <c r="K21" s="46"/>
    </row>
    <row r="22" spans="2:11" s="1" customFormat="1" ht="14.45" customHeight="1">
      <c r="B22" s="42"/>
      <c r="C22" s="43"/>
      <c r="D22" s="38" t="s">
        <v>32</v>
      </c>
      <c r="E22" s="43"/>
      <c r="F22" s="43"/>
      <c r="G22" s="43"/>
      <c r="H22" s="43"/>
      <c r="I22" s="130" t="s">
        <v>28</v>
      </c>
      <c r="J22" s="36" t="str">
        <f>IF('Rekapitulace stavby'!AN16="","",'Rekapitulace stavby'!AN16)</f>
        <v/>
      </c>
      <c r="K22" s="46"/>
    </row>
    <row r="23" spans="2:11" s="1" customFormat="1" ht="18" customHeight="1">
      <c r="B23" s="42"/>
      <c r="C23" s="43"/>
      <c r="D23" s="43"/>
      <c r="E23" s="36" t="str">
        <f>IF('Rekapitulace stavby'!E17="","",'Rekapitulace stavby'!E17)</f>
        <v xml:space="preserve"> </v>
      </c>
      <c r="F23" s="43"/>
      <c r="G23" s="43"/>
      <c r="H23" s="43"/>
      <c r="I23" s="130" t="s">
        <v>29</v>
      </c>
      <c r="J23" s="36" t="str">
        <f>IF('Rekapitulace stavby'!AN17="","",'Rekapitulace stavby'!AN17)</f>
        <v/>
      </c>
      <c r="K23" s="46"/>
    </row>
    <row r="24" spans="2:11" s="1" customFormat="1" ht="6.95" customHeight="1">
      <c r="B24" s="42"/>
      <c r="C24" s="43"/>
      <c r="D24" s="43"/>
      <c r="E24" s="43"/>
      <c r="F24" s="43"/>
      <c r="G24" s="43"/>
      <c r="H24" s="43"/>
      <c r="I24" s="129"/>
      <c r="J24" s="43"/>
      <c r="K24" s="46"/>
    </row>
    <row r="25" spans="2:11" s="1" customFormat="1" ht="14.45" customHeight="1">
      <c r="B25" s="42"/>
      <c r="C25" s="43"/>
      <c r="D25" s="38" t="s">
        <v>34</v>
      </c>
      <c r="E25" s="43"/>
      <c r="F25" s="43"/>
      <c r="G25" s="43"/>
      <c r="H25" s="43"/>
      <c r="I25" s="129"/>
      <c r="J25" s="43"/>
      <c r="K25" s="46"/>
    </row>
    <row r="26" spans="2:11" s="7" customFormat="1" ht="22.5" customHeight="1">
      <c r="B26" s="132"/>
      <c r="C26" s="133"/>
      <c r="D26" s="133"/>
      <c r="E26" s="383" t="s">
        <v>21</v>
      </c>
      <c r="F26" s="383"/>
      <c r="G26" s="383"/>
      <c r="H26" s="383"/>
      <c r="I26" s="134"/>
      <c r="J26" s="133"/>
      <c r="K26" s="135"/>
    </row>
    <row r="27" spans="2:11" s="1" customFormat="1" ht="6.95" customHeight="1">
      <c r="B27" s="42"/>
      <c r="C27" s="43"/>
      <c r="D27" s="43"/>
      <c r="E27" s="43"/>
      <c r="F27" s="43"/>
      <c r="G27" s="43"/>
      <c r="H27" s="43"/>
      <c r="I27" s="129"/>
      <c r="J27" s="43"/>
      <c r="K27" s="46"/>
    </row>
    <row r="28" spans="2:11" s="1" customFormat="1" ht="6.95" customHeight="1">
      <c r="B28" s="42"/>
      <c r="C28" s="43"/>
      <c r="D28" s="86"/>
      <c r="E28" s="86"/>
      <c r="F28" s="86"/>
      <c r="G28" s="86"/>
      <c r="H28" s="86"/>
      <c r="I28" s="137"/>
      <c r="J28" s="86"/>
      <c r="K28" s="138"/>
    </row>
    <row r="29" spans="2:11" s="1" customFormat="1" ht="25.35" customHeight="1">
      <c r="B29" s="42"/>
      <c r="C29" s="43"/>
      <c r="D29" s="139" t="s">
        <v>36</v>
      </c>
      <c r="E29" s="43"/>
      <c r="F29" s="43"/>
      <c r="G29" s="43"/>
      <c r="H29" s="43"/>
      <c r="I29" s="129"/>
      <c r="J29" s="140">
        <f>ROUND(J89,2)</f>
        <v>0</v>
      </c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14.45" customHeight="1">
      <c r="B31" s="42"/>
      <c r="C31" s="43"/>
      <c r="D31" s="43"/>
      <c r="E31" s="43"/>
      <c r="F31" s="47" t="s">
        <v>38</v>
      </c>
      <c r="G31" s="43"/>
      <c r="H31" s="43"/>
      <c r="I31" s="141" t="s">
        <v>37</v>
      </c>
      <c r="J31" s="47" t="s">
        <v>39</v>
      </c>
      <c r="K31" s="46"/>
    </row>
    <row r="32" spans="2:11" s="1" customFormat="1" ht="14.45" customHeight="1">
      <c r="B32" s="42"/>
      <c r="C32" s="43"/>
      <c r="D32" s="50" t="s">
        <v>40</v>
      </c>
      <c r="E32" s="50" t="s">
        <v>41</v>
      </c>
      <c r="F32" s="142">
        <f>ROUND(SUM(BE89:BE173), 2)</f>
        <v>0</v>
      </c>
      <c r="G32" s="43"/>
      <c r="H32" s="43"/>
      <c r="I32" s="143">
        <v>0.21</v>
      </c>
      <c r="J32" s="142">
        <f>ROUND(ROUND((SUM(BE89:BE173)), 2)*I32, 2)</f>
        <v>0</v>
      </c>
      <c r="K32" s="46"/>
    </row>
    <row r="33" spans="2:11" s="1" customFormat="1" ht="14.45" customHeight="1">
      <c r="B33" s="42"/>
      <c r="C33" s="43"/>
      <c r="D33" s="43"/>
      <c r="E33" s="50" t="s">
        <v>42</v>
      </c>
      <c r="F33" s="142">
        <f>ROUND(SUM(BF89:BF173), 2)</f>
        <v>0</v>
      </c>
      <c r="G33" s="43"/>
      <c r="H33" s="43"/>
      <c r="I33" s="143">
        <v>0.15</v>
      </c>
      <c r="J33" s="142">
        <f>ROUND(ROUND((SUM(BF89:BF173)), 2)*I33, 2)</f>
        <v>0</v>
      </c>
      <c r="K33" s="46"/>
    </row>
    <row r="34" spans="2:11" s="1" customFormat="1" ht="14.45" hidden="1" customHeight="1">
      <c r="B34" s="42"/>
      <c r="C34" s="43"/>
      <c r="D34" s="43"/>
      <c r="E34" s="50" t="s">
        <v>43</v>
      </c>
      <c r="F34" s="142">
        <f>ROUND(SUM(BG89:BG173), 2)</f>
        <v>0</v>
      </c>
      <c r="G34" s="43"/>
      <c r="H34" s="43"/>
      <c r="I34" s="143">
        <v>0.21</v>
      </c>
      <c r="J34" s="142">
        <v>0</v>
      </c>
      <c r="K34" s="46"/>
    </row>
    <row r="35" spans="2:11" s="1" customFormat="1" ht="14.45" hidden="1" customHeight="1">
      <c r="B35" s="42"/>
      <c r="C35" s="43"/>
      <c r="D35" s="43"/>
      <c r="E35" s="50" t="s">
        <v>44</v>
      </c>
      <c r="F35" s="142">
        <f>ROUND(SUM(BH89:BH173), 2)</f>
        <v>0</v>
      </c>
      <c r="G35" s="43"/>
      <c r="H35" s="43"/>
      <c r="I35" s="143">
        <v>0.15</v>
      </c>
      <c r="J35" s="142"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45</v>
      </c>
      <c r="F36" s="142">
        <f>ROUND(SUM(BI89:BI173), 2)</f>
        <v>0</v>
      </c>
      <c r="G36" s="43"/>
      <c r="H36" s="43"/>
      <c r="I36" s="143">
        <v>0</v>
      </c>
      <c r="J36" s="142">
        <v>0</v>
      </c>
      <c r="K36" s="46"/>
    </row>
    <row r="37" spans="2:11" s="1" customFormat="1" ht="6.95" customHeight="1">
      <c r="B37" s="42"/>
      <c r="C37" s="43"/>
      <c r="D37" s="43"/>
      <c r="E37" s="43"/>
      <c r="F37" s="43"/>
      <c r="G37" s="43"/>
      <c r="H37" s="43"/>
      <c r="I37" s="129"/>
      <c r="J37" s="43"/>
      <c r="K37" s="46"/>
    </row>
    <row r="38" spans="2:11" s="1" customFormat="1" ht="25.35" customHeight="1">
      <c r="B38" s="42"/>
      <c r="C38" s="144"/>
      <c r="D38" s="145" t="s">
        <v>46</v>
      </c>
      <c r="E38" s="80"/>
      <c r="F38" s="80"/>
      <c r="G38" s="146" t="s">
        <v>47</v>
      </c>
      <c r="H38" s="147" t="s">
        <v>48</v>
      </c>
      <c r="I38" s="148"/>
      <c r="J38" s="149">
        <f>SUM(J29:J36)</f>
        <v>0</v>
      </c>
      <c r="K38" s="150"/>
    </row>
    <row r="39" spans="2:11" s="1" customFormat="1" ht="14.45" customHeight="1">
      <c r="B39" s="57"/>
      <c r="C39" s="58"/>
      <c r="D39" s="58"/>
      <c r="E39" s="58"/>
      <c r="F39" s="58"/>
      <c r="G39" s="58"/>
      <c r="H39" s="58"/>
      <c r="I39" s="151"/>
      <c r="J39" s="58"/>
      <c r="K39" s="59"/>
    </row>
    <row r="43" spans="2:11" s="1" customFormat="1" ht="6.95" customHeight="1">
      <c r="B43" s="152"/>
      <c r="C43" s="153"/>
      <c r="D43" s="153"/>
      <c r="E43" s="153"/>
      <c r="F43" s="153"/>
      <c r="G43" s="153"/>
      <c r="H43" s="153"/>
      <c r="I43" s="154"/>
      <c r="J43" s="153"/>
      <c r="K43" s="155"/>
    </row>
    <row r="44" spans="2:11" s="1" customFormat="1" ht="36.950000000000003" customHeight="1">
      <c r="B44" s="42"/>
      <c r="C44" s="31" t="s">
        <v>315</v>
      </c>
      <c r="D44" s="43"/>
      <c r="E44" s="43"/>
      <c r="F44" s="43"/>
      <c r="G44" s="43"/>
      <c r="H44" s="43"/>
      <c r="I44" s="129"/>
      <c r="J44" s="43"/>
      <c r="K44" s="46"/>
    </row>
    <row r="45" spans="2:11" s="1" customFormat="1" ht="6.95" customHeight="1">
      <c r="B45" s="42"/>
      <c r="C45" s="43"/>
      <c r="D45" s="43"/>
      <c r="E45" s="43"/>
      <c r="F45" s="43"/>
      <c r="G45" s="43"/>
      <c r="H45" s="43"/>
      <c r="I45" s="129"/>
      <c r="J45" s="43"/>
      <c r="K45" s="46"/>
    </row>
    <row r="46" spans="2:11" s="1" customFormat="1" ht="14.45" customHeight="1">
      <c r="B46" s="42"/>
      <c r="C46" s="38" t="s">
        <v>18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22.5" customHeight="1">
      <c r="B47" s="42"/>
      <c r="C47" s="43"/>
      <c r="D47" s="43"/>
      <c r="E47" s="419" t="str">
        <f>E7</f>
        <v>Transformace ÚSP pro mládež Kvasiny – výstavba v lokalitě Kostelec nad Orlicí 2</v>
      </c>
      <c r="F47" s="420"/>
      <c r="G47" s="420"/>
      <c r="H47" s="420"/>
      <c r="I47" s="129"/>
      <c r="J47" s="43"/>
      <c r="K47" s="46"/>
    </row>
    <row r="48" spans="2:11">
      <c r="B48" s="29"/>
      <c r="C48" s="38" t="s">
        <v>237</v>
      </c>
      <c r="D48" s="30"/>
      <c r="E48" s="30"/>
      <c r="F48" s="30"/>
      <c r="G48" s="30"/>
      <c r="H48" s="30"/>
      <c r="I48" s="128"/>
      <c r="J48" s="30"/>
      <c r="K48" s="32"/>
    </row>
    <row r="49" spans="2:47" s="1" customFormat="1" ht="22.5" customHeight="1">
      <c r="B49" s="42"/>
      <c r="C49" s="43"/>
      <c r="D49" s="43"/>
      <c r="E49" s="419" t="s">
        <v>3753</v>
      </c>
      <c r="F49" s="421"/>
      <c r="G49" s="421"/>
      <c r="H49" s="421"/>
      <c r="I49" s="129"/>
      <c r="J49" s="43"/>
      <c r="K49" s="46"/>
    </row>
    <row r="50" spans="2:47" s="1" customFormat="1" ht="14.45" customHeight="1">
      <c r="B50" s="42"/>
      <c r="C50" s="38" t="s">
        <v>243</v>
      </c>
      <c r="D50" s="43"/>
      <c r="E50" s="43"/>
      <c r="F50" s="43"/>
      <c r="G50" s="43"/>
      <c r="H50" s="43"/>
      <c r="I50" s="129"/>
      <c r="J50" s="43"/>
      <c r="K50" s="46"/>
    </row>
    <row r="51" spans="2:47" s="1" customFormat="1" ht="23.25" customHeight="1">
      <c r="B51" s="42"/>
      <c r="C51" s="43"/>
      <c r="D51" s="43"/>
      <c r="E51" s="422" t="str">
        <f>E11</f>
        <v>SO05 - Zděné oplocení</v>
      </c>
      <c r="F51" s="421"/>
      <c r="G51" s="421"/>
      <c r="H51" s="421"/>
      <c r="I51" s="129"/>
      <c r="J51" s="43"/>
      <c r="K51" s="46"/>
    </row>
    <row r="52" spans="2:47" s="1" customFormat="1" ht="6.95" customHeight="1">
      <c r="B52" s="42"/>
      <c r="C52" s="43"/>
      <c r="D52" s="43"/>
      <c r="E52" s="43"/>
      <c r="F52" s="43"/>
      <c r="G52" s="43"/>
      <c r="H52" s="43"/>
      <c r="I52" s="129"/>
      <c r="J52" s="43"/>
      <c r="K52" s="46"/>
    </row>
    <row r="53" spans="2:47" s="1" customFormat="1" ht="18" customHeight="1">
      <c r="B53" s="42"/>
      <c r="C53" s="38" t="s">
        <v>23</v>
      </c>
      <c r="D53" s="43"/>
      <c r="E53" s="43"/>
      <c r="F53" s="36" t="str">
        <f>F14</f>
        <v xml:space="preserve"> </v>
      </c>
      <c r="G53" s="43"/>
      <c r="H53" s="43"/>
      <c r="I53" s="130" t="s">
        <v>25</v>
      </c>
      <c r="J53" s="131" t="str">
        <f>IF(J14="","",J14)</f>
        <v>11. 5. 2017</v>
      </c>
      <c r="K53" s="46"/>
    </row>
    <row r="54" spans="2:47" s="1" customFormat="1" ht="6.95" customHeight="1">
      <c r="B54" s="42"/>
      <c r="C54" s="43"/>
      <c r="D54" s="43"/>
      <c r="E54" s="43"/>
      <c r="F54" s="43"/>
      <c r="G54" s="43"/>
      <c r="H54" s="43"/>
      <c r="I54" s="129"/>
      <c r="J54" s="43"/>
      <c r="K54" s="46"/>
    </row>
    <row r="55" spans="2:47" s="1" customFormat="1">
      <c r="B55" s="42"/>
      <c r="C55" s="38" t="s">
        <v>27</v>
      </c>
      <c r="D55" s="43"/>
      <c r="E55" s="43"/>
      <c r="F55" s="36" t="str">
        <f>E17</f>
        <v xml:space="preserve"> </v>
      </c>
      <c r="G55" s="43"/>
      <c r="H55" s="43"/>
      <c r="I55" s="130" t="s">
        <v>32</v>
      </c>
      <c r="J55" s="36" t="str">
        <f>E23</f>
        <v xml:space="preserve"> </v>
      </c>
      <c r="K55" s="46"/>
    </row>
    <row r="56" spans="2:47" s="1" customFormat="1" ht="14.45" customHeight="1">
      <c r="B56" s="42"/>
      <c r="C56" s="38" t="s">
        <v>30</v>
      </c>
      <c r="D56" s="43"/>
      <c r="E56" s="43"/>
      <c r="F56" s="36" t="str">
        <f>IF(E20="","",E20)</f>
        <v/>
      </c>
      <c r="G56" s="43"/>
      <c r="H56" s="43"/>
      <c r="I56" s="129"/>
      <c r="J56" s="43"/>
      <c r="K56" s="46"/>
    </row>
    <row r="57" spans="2:47" s="1" customFormat="1" ht="10.35" customHeight="1">
      <c r="B57" s="42"/>
      <c r="C57" s="43"/>
      <c r="D57" s="43"/>
      <c r="E57" s="43"/>
      <c r="F57" s="43"/>
      <c r="G57" s="43"/>
      <c r="H57" s="43"/>
      <c r="I57" s="129"/>
      <c r="J57" s="43"/>
      <c r="K57" s="46"/>
    </row>
    <row r="58" spans="2:47" s="1" customFormat="1" ht="29.25" customHeight="1">
      <c r="B58" s="42"/>
      <c r="C58" s="156" t="s">
        <v>316</v>
      </c>
      <c r="D58" s="144"/>
      <c r="E58" s="144"/>
      <c r="F58" s="144"/>
      <c r="G58" s="144"/>
      <c r="H58" s="144"/>
      <c r="I58" s="157"/>
      <c r="J58" s="158" t="s">
        <v>317</v>
      </c>
      <c r="K58" s="159"/>
    </row>
    <row r="59" spans="2:47" s="1" customFormat="1" ht="10.35" customHeight="1">
      <c r="B59" s="42"/>
      <c r="C59" s="43"/>
      <c r="D59" s="43"/>
      <c r="E59" s="43"/>
      <c r="F59" s="43"/>
      <c r="G59" s="43"/>
      <c r="H59" s="43"/>
      <c r="I59" s="129"/>
      <c r="J59" s="43"/>
      <c r="K59" s="46"/>
    </row>
    <row r="60" spans="2:47" s="1" customFormat="1" ht="29.25" customHeight="1">
      <c r="B60" s="42"/>
      <c r="C60" s="160" t="s">
        <v>318</v>
      </c>
      <c r="D60" s="43"/>
      <c r="E60" s="43"/>
      <c r="F60" s="43"/>
      <c r="G60" s="43"/>
      <c r="H60" s="43"/>
      <c r="I60" s="129"/>
      <c r="J60" s="140">
        <f>J89</f>
        <v>0</v>
      </c>
      <c r="K60" s="46"/>
      <c r="AU60" s="25" t="s">
        <v>319</v>
      </c>
    </row>
    <row r="61" spans="2:47" s="8" customFormat="1" ht="24.95" customHeight="1">
      <c r="B61" s="161"/>
      <c r="C61" s="162"/>
      <c r="D61" s="163" t="s">
        <v>320</v>
      </c>
      <c r="E61" s="164"/>
      <c r="F61" s="164"/>
      <c r="G61" s="164"/>
      <c r="H61" s="164"/>
      <c r="I61" s="165"/>
      <c r="J61" s="166">
        <f>J90</f>
        <v>0</v>
      </c>
      <c r="K61" s="167"/>
    </row>
    <row r="62" spans="2:47" s="9" customFormat="1" ht="19.899999999999999" customHeight="1">
      <c r="B62" s="168"/>
      <c r="C62" s="169"/>
      <c r="D62" s="170" t="s">
        <v>321</v>
      </c>
      <c r="E62" s="171"/>
      <c r="F62" s="171"/>
      <c r="G62" s="171"/>
      <c r="H62" s="171"/>
      <c r="I62" s="172"/>
      <c r="J62" s="173">
        <f>J91</f>
        <v>0</v>
      </c>
      <c r="K62" s="174"/>
    </row>
    <row r="63" spans="2:47" s="9" customFormat="1" ht="19.899999999999999" customHeight="1">
      <c r="B63" s="168"/>
      <c r="C63" s="169"/>
      <c r="D63" s="170" t="s">
        <v>322</v>
      </c>
      <c r="E63" s="171"/>
      <c r="F63" s="171"/>
      <c r="G63" s="171"/>
      <c r="H63" s="171"/>
      <c r="I63" s="172"/>
      <c r="J63" s="173">
        <f>J118</f>
        <v>0</v>
      </c>
      <c r="K63" s="174"/>
    </row>
    <row r="64" spans="2:47" s="9" customFormat="1" ht="19.899999999999999" customHeight="1">
      <c r="B64" s="168"/>
      <c r="C64" s="169"/>
      <c r="D64" s="170" t="s">
        <v>323</v>
      </c>
      <c r="E64" s="171"/>
      <c r="F64" s="171"/>
      <c r="G64" s="171"/>
      <c r="H64" s="171"/>
      <c r="I64" s="172"/>
      <c r="J64" s="173">
        <f>J136</f>
        <v>0</v>
      </c>
      <c r="K64" s="174"/>
    </row>
    <row r="65" spans="2:12" s="9" customFormat="1" ht="19.899999999999999" customHeight="1">
      <c r="B65" s="168"/>
      <c r="C65" s="169"/>
      <c r="D65" s="170" t="s">
        <v>327</v>
      </c>
      <c r="E65" s="171"/>
      <c r="F65" s="171"/>
      <c r="G65" s="171"/>
      <c r="H65" s="171"/>
      <c r="I65" s="172"/>
      <c r="J65" s="173">
        <f>J164</f>
        <v>0</v>
      </c>
      <c r="K65" s="174"/>
    </row>
    <row r="66" spans="2:12" s="8" customFormat="1" ht="24.95" customHeight="1">
      <c r="B66" s="161"/>
      <c r="C66" s="162"/>
      <c r="D66" s="163" t="s">
        <v>328</v>
      </c>
      <c r="E66" s="164"/>
      <c r="F66" s="164"/>
      <c r="G66" s="164"/>
      <c r="H66" s="164"/>
      <c r="I66" s="165"/>
      <c r="J66" s="166">
        <f>J167</f>
        <v>0</v>
      </c>
      <c r="K66" s="167"/>
    </row>
    <row r="67" spans="2:12" s="9" customFormat="1" ht="19.899999999999999" customHeight="1">
      <c r="B67" s="168"/>
      <c r="C67" s="169"/>
      <c r="D67" s="170" t="s">
        <v>329</v>
      </c>
      <c r="E67" s="171"/>
      <c r="F67" s="171"/>
      <c r="G67" s="171"/>
      <c r="H67" s="171"/>
      <c r="I67" s="172"/>
      <c r="J67" s="173">
        <f>J168</f>
        <v>0</v>
      </c>
      <c r="K67" s="174"/>
    </row>
    <row r="68" spans="2:12" s="1" customFormat="1" ht="21.75" customHeight="1">
      <c r="B68" s="42"/>
      <c r="C68" s="43"/>
      <c r="D68" s="43"/>
      <c r="E68" s="43"/>
      <c r="F68" s="43"/>
      <c r="G68" s="43"/>
      <c r="H68" s="43"/>
      <c r="I68" s="129"/>
      <c r="J68" s="43"/>
      <c r="K68" s="46"/>
    </row>
    <row r="69" spans="2:12" s="1" customFormat="1" ht="6.95" customHeight="1">
      <c r="B69" s="57"/>
      <c r="C69" s="58"/>
      <c r="D69" s="58"/>
      <c r="E69" s="58"/>
      <c r="F69" s="58"/>
      <c r="G69" s="58"/>
      <c r="H69" s="58"/>
      <c r="I69" s="151"/>
      <c r="J69" s="58"/>
      <c r="K69" s="59"/>
    </row>
    <row r="73" spans="2:12" s="1" customFormat="1" ht="6.95" customHeight="1">
      <c r="B73" s="60"/>
      <c r="C73" s="61"/>
      <c r="D73" s="61"/>
      <c r="E73" s="61"/>
      <c r="F73" s="61"/>
      <c r="G73" s="61"/>
      <c r="H73" s="61"/>
      <c r="I73" s="154"/>
      <c r="J73" s="61"/>
      <c r="K73" s="61"/>
      <c r="L73" s="62"/>
    </row>
    <row r="74" spans="2:12" s="1" customFormat="1" ht="36.950000000000003" customHeight="1">
      <c r="B74" s="42"/>
      <c r="C74" s="63" t="s">
        <v>345</v>
      </c>
      <c r="D74" s="64"/>
      <c r="E74" s="64"/>
      <c r="F74" s="64"/>
      <c r="G74" s="64"/>
      <c r="H74" s="64"/>
      <c r="I74" s="175"/>
      <c r="J74" s="64"/>
      <c r="K74" s="64"/>
      <c r="L74" s="62"/>
    </row>
    <row r="75" spans="2:12" s="1" customFormat="1" ht="6.95" customHeight="1">
      <c r="B75" s="42"/>
      <c r="C75" s="64"/>
      <c r="D75" s="64"/>
      <c r="E75" s="64"/>
      <c r="F75" s="64"/>
      <c r="G75" s="64"/>
      <c r="H75" s="64"/>
      <c r="I75" s="175"/>
      <c r="J75" s="64"/>
      <c r="K75" s="64"/>
      <c r="L75" s="62"/>
    </row>
    <row r="76" spans="2:12" s="1" customFormat="1" ht="14.45" customHeight="1">
      <c r="B76" s="42"/>
      <c r="C76" s="66" t="s">
        <v>18</v>
      </c>
      <c r="D76" s="64"/>
      <c r="E76" s="64"/>
      <c r="F76" s="64"/>
      <c r="G76" s="64"/>
      <c r="H76" s="64"/>
      <c r="I76" s="175"/>
      <c r="J76" s="64"/>
      <c r="K76" s="64"/>
      <c r="L76" s="62"/>
    </row>
    <row r="77" spans="2:12" s="1" customFormat="1" ht="22.5" customHeight="1">
      <c r="B77" s="42"/>
      <c r="C77" s="64"/>
      <c r="D77" s="64"/>
      <c r="E77" s="423" t="str">
        <f>E7</f>
        <v>Transformace ÚSP pro mládež Kvasiny – výstavba v lokalitě Kostelec nad Orlicí 2</v>
      </c>
      <c r="F77" s="424"/>
      <c r="G77" s="424"/>
      <c r="H77" s="424"/>
      <c r="I77" s="175"/>
      <c r="J77" s="64"/>
      <c r="K77" s="64"/>
      <c r="L77" s="62"/>
    </row>
    <row r="78" spans="2:12">
      <c r="B78" s="29"/>
      <c r="C78" s="66" t="s">
        <v>237</v>
      </c>
      <c r="D78" s="176"/>
      <c r="E78" s="176"/>
      <c r="F78" s="176"/>
      <c r="G78" s="176"/>
      <c r="H78" s="176"/>
      <c r="J78" s="176"/>
      <c r="K78" s="176"/>
      <c r="L78" s="177"/>
    </row>
    <row r="79" spans="2:12" s="1" customFormat="1" ht="22.5" customHeight="1">
      <c r="B79" s="42"/>
      <c r="C79" s="64"/>
      <c r="D79" s="64"/>
      <c r="E79" s="423" t="s">
        <v>3753</v>
      </c>
      <c r="F79" s="426"/>
      <c r="G79" s="426"/>
      <c r="H79" s="426"/>
      <c r="I79" s="175"/>
      <c r="J79" s="64"/>
      <c r="K79" s="64"/>
      <c r="L79" s="62"/>
    </row>
    <row r="80" spans="2:12" s="1" customFormat="1" ht="14.45" customHeight="1">
      <c r="B80" s="42"/>
      <c r="C80" s="66" t="s">
        <v>243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5" s="1" customFormat="1" ht="23.25" customHeight="1">
      <c r="B81" s="42"/>
      <c r="C81" s="64"/>
      <c r="D81" s="64"/>
      <c r="E81" s="394" t="str">
        <f>E11</f>
        <v>SO05 - Zděné oplocení</v>
      </c>
      <c r="F81" s="426"/>
      <c r="G81" s="426"/>
      <c r="H81" s="426"/>
      <c r="I81" s="175"/>
      <c r="J81" s="64"/>
      <c r="K81" s="64"/>
      <c r="L81" s="62"/>
    </row>
    <row r="82" spans="2:65" s="1" customFormat="1" ht="6.95" customHeight="1">
      <c r="B82" s="42"/>
      <c r="C82" s="64"/>
      <c r="D82" s="64"/>
      <c r="E82" s="64"/>
      <c r="F82" s="64"/>
      <c r="G82" s="64"/>
      <c r="H82" s="64"/>
      <c r="I82" s="175"/>
      <c r="J82" s="64"/>
      <c r="K82" s="64"/>
      <c r="L82" s="62"/>
    </row>
    <row r="83" spans="2:65" s="1" customFormat="1" ht="18" customHeight="1">
      <c r="B83" s="42"/>
      <c r="C83" s="66" t="s">
        <v>23</v>
      </c>
      <c r="D83" s="64"/>
      <c r="E83" s="64"/>
      <c r="F83" s="178" t="str">
        <f>F14</f>
        <v xml:space="preserve"> </v>
      </c>
      <c r="G83" s="64"/>
      <c r="H83" s="64"/>
      <c r="I83" s="179" t="s">
        <v>25</v>
      </c>
      <c r="J83" s="74" t="str">
        <f>IF(J14="","",J14)</f>
        <v>11. 5. 2017</v>
      </c>
      <c r="K83" s="64"/>
      <c r="L83" s="62"/>
    </row>
    <row r="84" spans="2:65" s="1" customFormat="1" ht="6.95" customHeight="1">
      <c r="B84" s="42"/>
      <c r="C84" s="64"/>
      <c r="D84" s="64"/>
      <c r="E84" s="64"/>
      <c r="F84" s="64"/>
      <c r="G84" s="64"/>
      <c r="H84" s="64"/>
      <c r="I84" s="175"/>
      <c r="J84" s="64"/>
      <c r="K84" s="64"/>
      <c r="L84" s="62"/>
    </row>
    <row r="85" spans="2:65" s="1" customFormat="1">
      <c r="B85" s="42"/>
      <c r="C85" s="66" t="s">
        <v>27</v>
      </c>
      <c r="D85" s="64"/>
      <c r="E85" s="64"/>
      <c r="F85" s="178" t="str">
        <f>E17</f>
        <v xml:space="preserve"> </v>
      </c>
      <c r="G85" s="64"/>
      <c r="H85" s="64"/>
      <c r="I85" s="179" t="s">
        <v>32</v>
      </c>
      <c r="J85" s="178" t="str">
        <f>E23</f>
        <v xml:space="preserve"> </v>
      </c>
      <c r="K85" s="64"/>
      <c r="L85" s="62"/>
    </row>
    <row r="86" spans="2:65" s="1" customFormat="1" ht="14.45" customHeight="1">
      <c r="B86" s="42"/>
      <c r="C86" s="66" t="s">
        <v>30</v>
      </c>
      <c r="D86" s="64"/>
      <c r="E86" s="64"/>
      <c r="F86" s="178" t="str">
        <f>IF(E20="","",E20)</f>
        <v/>
      </c>
      <c r="G86" s="64"/>
      <c r="H86" s="64"/>
      <c r="I86" s="175"/>
      <c r="J86" s="64"/>
      <c r="K86" s="64"/>
      <c r="L86" s="62"/>
    </row>
    <row r="87" spans="2:65" s="1" customFormat="1" ht="10.35" customHeight="1">
      <c r="B87" s="42"/>
      <c r="C87" s="64"/>
      <c r="D87" s="64"/>
      <c r="E87" s="64"/>
      <c r="F87" s="64"/>
      <c r="G87" s="64"/>
      <c r="H87" s="64"/>
      <c r="I87" s="175"/>
      <c r="J87" s="64"/>
      <c r="K87" s="64"/>
      <c r="L87" s="62"/>
    </row>
    <row r="88" spans="2:65" s="10" customFormat="1" ht="29.25" customHeight="1">
      <c r="B88" s="180"/>
      <c r="C88" s="181" t="s">
        <v>346</v>
      </c>
      <c r="D88" s="182" t="s">
        <v>55</v>
      </c>
      <c r="E88" s="182" t="s">
        <v>51</v>
      </c>
      <c r="F88" s="182" t="s">
        <v>347</v>
      </c>
      <c r="G88" s="182" t="s">
        <v>348</v>
      </c>
      <c r="H88" s="182" t="s">
        <v>349</v>
      </c>
      <c r="I88" s="183" t="s">
        <v>350</v>
      </c>
      <c r="J88" s="182" t="s">
        <v>317</v>
      </c>
      <c r="K88" s="184" t="s">
        <v>351</v>
      </c>
      <c r="L88" s="185"/>
      <c r="M88" s="82" t="s">
        <v>352</v>
      </c>
      <c r="N88" s="83" t="s">
        <v>40</v>
      </c>
      <c r="O88" s="83" t="s">
        <v>353</v>
      </c>
      <c r="P88" s="83" t="s">
        <v>354</v>
      </c>
      <c r="Q88" s="83" t="s">
        <v>355</v>
      </c>
      <c r="R88" s="83" t="s">
        <v>356</v>
      </c>
      <c r="S88" s="83" t="s">
        <v>357</v>
      </c>
      <c r="T88" s="84" t="s">
        <v>358</v>
      </c>
    </row>
    <row r="89" spans="2:65" s="1" customFormat="1" ht="29.25" customHeight="1">
      <c r="B89" s="42"/>
      <c r="C89" s="88" t="s">
        <v>318</v>
      </c>
      <c r="D89" s="64"/>
      <c r="E89" s="64"/>
      <c r="F89" s="64"/>
      <c r="G89" s="64"/>
      <c r="H89" s="64"/>
      <c r="I89" s="175"/>
      <c r="J89" s="186">
        <f>BK89</f>
        <v>0</v>
      </c>
      <c r="K89" s="64"/>
      <c r="L89" s="62"/>
      <c r="M89" s="85"/>
      <c r="N89" s="86"/>
      <c r="O89" s="86"/>
      <c r="P89" s="187">
        <f>P90+P167</f>
        <v>0</v>
      </c>
      <c r="Q89" s="86"/>
      <c r="R89" s="187">
        <f>R90+R167</f>
        <v>15.097310480000003</v>
      </c>
      <c r="S89" s="86"/>
      <c r="T89" s="188">
        <f>T90+T167</f>
        <v>0</v>
      </c>
      <c r="AT89" s="25" t="s">
        <v>69</v>
      </c>
      <c r="AU89" s="25" t="s">
        <v>319</v>
      </c>
      <c r="BK89" s="189">
        <f>BK90+BK167</f>
        <v>0</v>
      </c>
    </row>
    <row r="90" spans="2:65" s="11" customFormat="1" ht="37.35" customHeight="1">
      <c r="B90" s="190"/>
      <c r="C90" s="191"/>
      <c r="D90" s="192" t="s">
        <v>69</v>
      </c>
      <c r="E90" s="193" t="s">
        <v>359</v>
      </c>
      <c r="F90" s="193" t="s">
        <v>360</v>
      </c>
      <c r="G90" s="191"/>
      <c r="H90" s="191"/>
      <c r="I90" s="194"/>
      <c r="J90" s="195">
        <f>BK90</f>
        <v>0</v>
      </c>
      <c r="K90" s="191"/>
      <c r="L90" s="196"/>
      <c r="M90" s="197"/>
      <c r="N90" s="198"/>
      <c r="O90" s="198"/>
      <c r="P90" s="199">
        <f>P91+P118+P136+P164</f>
        <v>0</v>
      </c>
      <c r="Q90" s="198"/>
      <c r="R90" s="199">
        <f>R91+R118+R136+R164</f>
        <v>15.093475480000002</v>
      </c>
      <c r="S90" s="198"/>
      <c r="T90" s="200">
        <f>T91+T118+T136+T164</f>
        <v>0</v>
      </c>
      <c r="AR90" s="201" t="s">
        <v>77</v>
      </c>
      <c r="AT90" s="202" t="s">
        <v>69</v>
      </c>
      <c r="AU90" s="202" t="s">
        <v>70</v>
      </c>
      <c r="AY90" s="201" t="s">
        <v>361</v>
      </c>
      <c r="BK90" s="203">
        <f>BK91+BK118+BK136+BK164</f>
        <v>0</v>
      </c>
    </row>
    <row r="91" spans="2:65" s="11" customFormat="1" ht="19.899999999999999" customHeight="1">
      <c r="B91" s="190"/>
      <c r="C91" s="191"/>
      <c r="D91" s="204" t="s">
        <v>69</v>
      </c>
      <c r="E91" s="205" t="s">
        <v>77</v>
      </c>
      <c r="F91" s="205" t="s">
        <v>362</v>
      </c>
      <c r="G91" s="191"/>
      <c r="H91" s="191"/>
      <c r="I91" s="194"/>
      <c r="J91" s="206">
        <f>BK91</f>
        <v>0</v>
      </c>
      <c r="K91" s="191"/>
      <c r="L91" s="196"/>
      <c r="M91" s="197"/>
      <c r="N91" s="198"/>
      <c r="O91" s="198"/>
      <c r="P91" s="199">
        <f>SUM(P92:P117)</f>
        <v>0</v>
      </c>
      <c r="Q91" s="198"/>
      <c r="R91" s="199">
        <f>SUM(R92:R117)</f>
        <v>0</v>
      </c>
      <c r="S91" s="198"/>
      <c r="T91" s="200">
        <f>SUM(T92:T117)</f>
        <v>0</v>
      </c>
      <c r="AR91" s="201" t="s">
        <v>77</v>
      </c>
      <c r="AT91" s="202" t="s">
        <v>69</v>
      </c>
      <c r="AU91" s="202" t="s">
        <v>77</v>
      </c>
      <c r="AY91" s="201" t="s">
        <v>361</v>
      </c>
      <c r="BK91" s="203">
        <f>SUM(BK92:BK117)</f>
        <v>0</v>
      </c>
    </row>
    <row r="92" spans="2:65" s="1" customFormat="1" ht="22.5" customHeight="1">
      <c r="B92" s="42"/>
      <c r="C92" s="207" t="s">
        <v>77</v>
      </c>
      <c r="D92" s="207" t="s">
        <v>363</v>
      </c>
      <c r="E92" s="208" t="s">
        <v>364</v>
      </c>
      <c r="F92" s="209" t="s">
        <v>365</v>
      </c>
      <c r="G92" s="210" t="s">
        <v>366</v>
      </c>
      <c r="H92" s="211">
        <v>0.39700000000000002</v>
      </c>
      <c r="I92" s="212"/>
      <c r="J92" s="213">
        <f>ROUND(I92*H92,2)</f>
        <v>0</v>
      </c>
      <c r="K92" s="209" t="s">
        <v>367</v>
      </c>
      <c r="L92" s="62"/>
      <c r="M92" s="214" t="s">
        <v>21</v>
      </c>
      <c r="N92" s="215" t="s">
        <v>41</v>
      </c>
      <c r="O92" s="43"/>
      <c r="P92" s="216">
        <f>O92*H92</f>
        <v>0</v>
      </c>
      <c r="Q92" s="216">
        <v>0</v>
      </c>
      <c r="R92" s="216">
        <f>Q92*H92</f>
        <v>0</v>
      </c>
      <c r="S92" s="216">
        <v>0</v>
      </c>
      <c r="T92" s="217">
        <f>S92*H92</f>
        <v>0</v>
      </c>
      <c r="AR92" s="25" t="s">
        <v>147</v>
      </c>
      <c r="AT92" s="25" t="s">
        <v>363</v>
      </c>
      <c r="AU92" s="25" t="s">
        <v>79</v>
      </c>
      <c r="AY92" s="25" t="s">
        <v>361</v>
      </c>
      <c r="BE92" s="218">
        <f>IF(N92="základní",J92,0)</f>
        <v>0</v>
      </c>
      <c r="BF92" s="218">
        <f>IF(N92="snížená",J92,0)</f>
        <v>0</v>
      </c>
      <c r="BG92" s="218">
        <f>IF(N92="zákl. přenesená",J92,0)</f>
        <v>0</v>
      </c>
      <c r="BH92" s="218">
        <f>IF(N92="sníž. přenesená",J92,0)</f>
        <v>0</v>
      </c>
      <c r="BI92" s="218">
        <f>IF(N92="nulová",J92,0)</f>
        <v>0</v>
      </c>
      <c r="BJ92" s="25" t="s">
        <v>77</v>
      </c>
      <c r="BK92" s="218">
        <f>ROUND(I92*H92,2)</f>
        <v>0</v>
      </c>
      <c r="BL92" s="25" t="s">
        <v>147</v>
      </c>
      <c r="BM92" s="25" t="s">
        <v>4591</v>
      </c>
    </row>
    <row r="93" spans="2:65" s="1" customFormat="1" ht="27">
      <c r="B93" s="42"/>
      <c r="C93" s="64"/>
      <c r="D93" s="219" t="s">
        <v>369</v>
      </c>
      <c r="E93" s="64"/>
      <c r="F93" s="220" t="s">
        <v>370</v>
      </c>
      <c r="G93" s="64"/>
      <c r="H93" s="64"/>
      <c r="I93" s="175"/>
      <c r="J93" s="64"/>
      <c r="K93" s="64"/>
      <c r="L93" s="62"/>
      <c r="M93" s="221"/>
      <c r="N93" s="43"/>
      <c r="O93" s="43"/>
      <c r="P93" s="43"/>
      <c r="Q93" s="43"/>
      <c r="R93" s="43"/>
      <c r="S93" s="43"/>
      <c r="T93" s="79"/>
      <c r="AT93" s="25" t="s">
        <v>369</v>
      </c>
      <c r="AU93" s="25" t="s">
        <v>79</v>
      </c>
    </row>
    <row r="94" spans="2:65" s="12" customFormat="1" ht="13.5">
      <c r="B94" s="222"/>
      <c r="C94" s="223"/>
      <c r="D94" s="219" t="s">
        <v>371</v>
      </c>
      <c r="E94" s="224" t="s">
        <v>21</v>
      </c>
      <c r="F94" s="225" t="s">
        <v>4592</v>
      </c>
      <c r="G94" s="223"/>
      <c r="H94" s="226" t="s">
        <v>21</v>
      </c>
      <c r="I94" s="227"/>
      <c r="J94" s="223"/>
      <c r="K94" s="223"/>
      <c r="L94" s="228"/>
      <c r="M94" s="229"/>
      <c r="N94" s="230"/>
      <c r="O94" s="230"/>
      <c r="P94" s="230"/>
      <c r="Q94" s="230"/>
      <c r="R94" s="230"/>
      <c r="S94" s="230"/>
      <c r="T94" s="231"/>
      <c r="AT94" s="232" t="s">
        <v>371</v>
      </c>
      <c r="AU94" s="232" t="s">
        <v>79</v>
      </c>
      <c r="AV94" s="12" t="s">
        <v>77</v>
      </c>
      <c r="AW94" s="12" t="s">
        <v>33</v>
      </c>
      <c r="AX94" s="12" t="s">
        <v>70</v>
      </c>
      <c r="AY94" s="232" t="s">
        <v>361</v>
      </c>
    </row>
    <row r="95" spans="2:65" s="13" customFormat="1" ht="13.5">
      <c r="B95" s="233"/>
      <c r="C95" s="234"/>
      <c r="D95" s="235" t="s">
        <v>371</v>
      </c>
      <c r="E95" s="236" t="s">
        <v>270</v>
      </c>
      <c r="F95" s="237" t="s">
        <v>4593</v>
      </c>
      <c r="G95" s="234"/>
      <c r="H95" s="238">
        <v>0.39700000000000002</v>
      </c>
      <c r="I95" s="239"/>
      <c r="J95" s="234"/>
      <c r="K95" s="234"/>
      <c r="L95" s="240"/>
      <c r="M95" s="241"/>
      <c r="N95" s="242"/>
      <c r="O95" s="242"/>
      <c r="P95" s="242"/>
      <c r="Q95" s="242"/>
      <c r="R95" s="242"/>
      <c r="S95" s="242"/>
      <c r="T95" s="243"/>
      <c r="AT95" s="244" t="s">
        <v>371</v>
      </c>
      <c r="AU95" s="244" t="s">
        <v>79</v>
      </c>
      <c r="AV95" s="13" t="s">
        <v>79</v>
      </c>
      <c r="AW95" s="13" t="s">
        <v>33</v>
      </c>
      <c r="AX95" s="13" t="s">
        <v>77</v>
      </c>
      <c r="AY95" s="244" t="s">
        <v>361</v>
      </c>
    </row>
    <row r="96" spans="2:65" s="1" customFormat="1" ht="22.5" customHeight="1">
      <c r="B96" s="42"/>
      <c r="C96" s="207" t="s">
        <v>79</v>
      </c>
      <c r="D96" s="207" t="s">
        <v>363</v>
      </c>
      <c r="E96" s="208" t="s">
        <v>384</v>
      </c>
      <c r="F96" s="209" t="s">
        <v>385</v>
      </c>
      <c r="G96" s="210" t="s">
        <v>366</v>
      </c>
      <c r="H96" s="211">
        <v>3.7719999999999998</v>
      </c>
      <c r="I96" s="212"/>
      <c r="J96" s="213">
        <f>ROUND(I96*H96,2)</f>
        <v>0</v>
      </c>
      <c r="K96" s="209" t="s">
        <v>367</v>
      </c>
      <c r="L96" s="62"/>
      <c r="M96" s="214" t="s">
        <v>21</v>
      </c>
      <c r="N96" s="215" t="s">
        <v>41</v>
      </c>
      <c r="O96" s="43"/>
      <c r="P96" s="216">
        <f>O96*H96</f>
        <v>0</v>
      </c>
      <c r="Q96" s="216">
        <v>0</v>
      </c>
      <c r="R96" s="216">
        <f>Q96*H96</f>
        <v>0</v>
      </c>
      <c r="S96" s="216">
        <v>0</v>
      </c>
      <c r="T96" s="217">
        <f>S96*H96</f>
        <v>0</v>
      </c>
      <c r="AR96" s="25" t="s">
        <v>147</v>
      </c>
      <c r="AT96" s="25" t="s">
        <v>363</v>
      </c>
      <c r="AU96" s="25" t="s">
        <v>79</v>
      </c>
      <c r="AY96" s="25" t="s">
        <v>361</v>
      </c>
      <c r="BE96" s="218">
        <f>IF(N96="základní",J96,0)</f>
        <v>0</v>
      </c>
      <c r="BF96" s="218">
        <f>IF(N96="snížená",J96,0)</f>
        <v>0</v>
      </c>
      <c r="BG96" s="218">
        <f>IF(N96="zákl. přenesená",J96,0)</f>
        <v>0</v>
      </c>
      <c r="BH96" s="218">
        <f>IF(N96="sníž. přenesená",J96,0)</f>
        <v>0</v>
      </c>
      <c r="BI96" s="218">
        <f>IF(N96="nulová",J96,0)</f>
        <v>0</v>
      </c>
      <c r="BJ96" s="25" t="s">
        <v>77</v>
      </c>
      <c r="BK96" s="218">
        <f>ROUND(I96*H96,2)</f>
        <v>0</v>
      </c>
      <c r="BL96" s="25" t="s">
        <v>147</v>
      </c>
      <c r="BM96" s="25" t="s">
        <v>4594</v>
      </c>
    </row>
    <row r="97" spans="2:65" s="1" customFormat="1" ht="27">
      <c r="B97" s="42"/>
      <c r="C97" s="64"/>
      <c r="D97" s="219" t="s">
        <v>369</v>
      </c>
      <c r="E97" s="64"/>
      <c r="F97" s="220" t="s">
        <v>387</v>
      </c>
      <c r="G97" s="64"/>
      <c r="H97" s="64"/>
      <c r="I97" s="175"/>
      <c r="J97" s="64"/>
      <c r="K97" s="64"/>
      <c r="L97" s="62"/>
      <c r="M97" s="221"/>
      <c r="N97" s="43"/>
      <c r="O97" s="43"/>
      <c r="P97" s="43"/>
      <c r="Q97" s="43"/>
      <c r="R97" s="43"/>
      <c r="S97" s="43"/>
      <c r="T97" s="79"/>
      <c r="AT97" s="25" t="s">
        <v>369</v>
      </c>
      <c r="AU97" s="25" t="s">
        <v>79</v>
      </c>
    </row>
    <row r="98" spans="2:65" s="12" customFormat="1" ht="13.5">
      <c r="B98" s="222"/>
      <c r="C98" s="223"/>
      <c r="D98" s="219" t="s">
        <v>371</v>
      </c>
      <c r="E98" s="224" t="s">
        <v>21</v>
      </c>
      <c r="F98" s="225" t="s">
        <v>4592</v>
      </c>
      <c r="G98" s="223"/>
      <c r="H98" s="226" t="s">
        <v>21</v>
      </c>
      <c r="I98" s="227"/>
      <c r="J98" s="223"/>
      <c r="K98" s="223"/>
      <c r="L98" s="228"/>
      <c r="M98" s="229"/>
      <c r="N98" s="230"/>
      <c r="O98" s="230"/>
      <c r="P98" s="230"/>
      <c r="Q98" s="230"/>
      <c r="R98" s="230"/>
      <c r="S98" s="230"/>
      <c r="T98" s="231"/>
      <c r="AT98" s="232" t="s">
        <v>371</v>
      </c>
      <c r="AU98" s="232" t="s">
        <v>79</v>
      </c>
      <c r="AV98" s="12" t="s">
        <v>77</v>
      </c>
      <c r="AW98" s="12" t="s">
        <v>33</v>
      </c>
      <c r="AX98" s="12" t="s">
        <v>70</v>
      </c>
      <c r="AY98" s="232" t="s">
        <v>361</v>
      </c>
    </row>
    <row r="99" spans="2:65" s="13" customFormat="1" ht="13.5">
      <c r="B99" s="233"/>
      <c r="C99" s="234"/>
      <c r="D99" s="219" t="s">
        <v>371</v>
      </c>
      <c r="E99" s="245" t="s">
        <v>21</v>
      </c>
      <c r="F99" s="246" t="s">
        <v>4595</v>
      </c>
      <c r="G99" s="234"/>
      <c r="H99" s="247">
        <v>3.7719999999999998</v>
      </c>
      <c r="I99" s="239"/>
      <c r="J99" s="234"/>
      <c r="K99" s="234"/>
      <c r="L99" s="240"/>
      <c r="M99" s="241"/>
      <c r="N99" s="242"/>
      <c r="O99" s="242"/>
      <c r="P99" s="242"/>
      <c r="Q99" s="242"/>
      <c r="R99" s="242"/>
      <c r="S99" s="242"/>
      <c r="T99" s="243"/>
      <c r="AT99" s="244" t="s">
        <v>371</v>
      </c>
      <c r="AU99" s="244" t="s">
        <v>79</v>
      </c>
      <c r="AV99" s="13" t="s">
        <v>79</v>
      </c>
      <c r="AW99" s="13" t="s">
        <v>33</v>
      </c>
      <c r="AX99" s="13" t="s">
        <v>70</v>
      </c>
      <c r="AY99" s="244" t="s">
        <v>361</v>
      </c>
    </row>
    <row r="100" spans="2:65" s="14" customFormat="1" ht="13.5">
      <c r="B100" s="248"/>
      <c r="C100" s="249"/>
      <c r="D100" s="235" t="s">
        <v>371</v>
      </c>
      <c r="E100" s="250" t="s">
        <v>226</v>
      </c>
      <c r="F100" s="251" t="s">
        <v>392</v>
      </c>
      <c r="G100" s="249"/>
      <c r="H100" s="252">
        <v>3.7719999999999998</v>
      </c>
      <c r="I100" s="253"/>
      <c r="J100" s="249"/>
      <c r="K100" s="249"/>
      <c r="L100" s="254"/>
      <c r="M100" s="255"/>
      <c r="N100" s="256"/>
      <c r="O100" s="256"/>
      <c r="P100" s="256"/>
      <c r="Q100" s="256"/>
      <c r="R100" s="256"/>
      <c r="S100" s="256"/>
      <c r="T100" s="257"/>
      <c r="AT100" s="258" t="s">
        <v>371</v>
      </c>
      <c r="AU100" s="258" t="s">
        <v>79</v>
      </c>
      <c r="AV100" s="14" t="s">
        <v>147</v>
      </c>
      <c r="AW100" s="14" t="s">
        <v>33</v>
      </c>
      <c r="AX100" s="14" t="s">
        <v>77</v>
      </c>
      <c r="AY100" s="258" t="s">
        <v>361</v>
      </c>
    </row>
    <row r="101" spans="2:65" s="1" customFormat="1" ht="22.5" customHeight="1">
      <c r="B101" s="42"/>
      <c r="C101" s="207" t="s">
        <v>87</v>
      </c>
      <c r="D101" s="207" t="s">
        <v>363</v>
      </c>
      <c r="E101" s="208" t="s">
        <v>393</v>
      </c>
      <c r="F101" s="209" t="s">
        <v>394</v>
      </c>
      <c r="G101" s="210" t="s">
        <v>366</v>
      </c>
      <c r="H101" s="211">
        <v>3.7719999999999998</v>
      </c>
      <c r="I101" s="212"/>
      <c r="J101" s="213">
        <f>ROUND(I101*H101,2)</f>
        <v>0</v>
      </c>
      <c r="K101" s="209" t="s">
        <v>367</v>
      </c>
      <c r="L101" s="62"/>
      <c r="M101" s="214" t="s">
        <v>21</v>
      </c>
      <c r="N101" s="215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147</v>
      </c>
      <c r="AT101" s="25" t="s">
        <v>363</v>
      </c>
      <c r="AU101" s="25" t="s">
        <v>79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147</v>
      </c>
      <c r="BM101" s="25" t="s">
        <v>4596</v>
      </c>
    </row>
    <row r="102" spans="2:65" s="1" customFormat="1" ht="27">
      <c r="B102" s="42"/>
      <c r="C102" s="64"/>
      <c r="D102" s="219" t="s">
        <v>369</v>
      </c>
      <c r="E102" s="64"/>
      <c r="F102" s="220" t="s">
        <v>396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369</v>
      </c>
      <c r="AU102" s="25" t="s">
        <v>79</v>
      </c>
    </row>
    <row r="103" spans="2:65" s="13" customFormat="1" ht="13.5">
      <c r="B103" s="233"/>
      <c r="C103" s="234"/>
      <c r="D103" s="235" t="s">
        <v>371</v>
      </c>
      <c r="E103" s="236" t="s">
        <v>21</v>
      </c>
      <c r="F103" s="237" t="s">
        <v>226</v>
      </c>
      <c r="G103" s="234"/>
      <c r="H103" s="238">
        <v>3.7719999999999998</v>
      </c>
      <c r="I103" s="239"/>
      <c r="J103" s="234"/>
      <c r="K103" s="234"/>
      <c r="L103" s="240"/>
      <c r="M103" s="241"/>
      <c r="N103" s="242"/>
      <c r="O103" s="242"/>
      <c r="P103" s="242"/>
      <c r="Q103" s="242"/>
      <c r="R103" s="242"/>
      <c r="S103" s="242"/>
      <c r="T103" s="243"/>
      <c r="AT103" s="244" t="s">
        <v>371</v>
      </c>
      <c r="AU103" s="244" t="s">
        <v>79</v>
      </c>
      <c r="AV103" s="13" t="s">
        <v>79</v>
      </c>
      <c r="AW103" s="13" t="s">
        <v>33</v>
      </c>
      <c r="AX103" s="13" t="s">
        <v>77</v>
      </c>
      <c r="AY103" s="244" t="s">
        <v>361</v>
      </c>
    </row>
    <row r="104" spans="2:65" s="1" customFormat="1" ht="22.5" customHeight="1">
      <c r="B104" s="42"/>
      <c r="C104" s="207" t="s">
        <v>147</v>
      </c>
      <c r="D104" s="207" t="s">
        <v>363</v>
      </c>
      <c r="E104" s="208" t="s">
        <v>418</v>
      </c>
      <c r="F104" s="209" t="s">
        <v>419</v>
      </c>
      <c r="G104" s="210" t="s">
        <v>366</v>
      </c>
      <c r="H104" s="211">
        <v>7.9409999999999998</v>
      </c>
      <c r="I104" s="212"/>
      <c r="J104" s="213">
        <f>ROUND(I104*H104,2)</f>
        <v>0</v>
      </c>
      <c r="K104" s="209" t="s">
        <v>367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79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4597</v>
      </c>
    </row>
    <row r="105" spans="2:65" s="1" customFormat="1" ht="40.5">
      <c r="B105" s="42"/>
      <c r="C105" s="64"/>
      <c r="D105" s="219" t="s">
        <v>369</v>
      </c>
      <c r="E105" s="64"/>
      <c r="F105" s="220" t="s">
        <v>421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79</v>
      </c>
    </row>
    <row r="106" spans="2:65" s="13" customFormat="1" ht="13.5">
      <c r="B106" s="233"/>
      <c r="C106" s="234"/>
      <c r="D106" s="219" t="s">
        <v>371</v>
      </c>
      <c r="E106" s="245" t="s">
        <v>21</v>
      </c>
      <c r="F106" s="246" t="s">
        <v>4528</v>
      </c>
      <c r="G106" s="234"/>
      <c r="H106" s="247">
        <v>3.7719999999999998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70</v>
      </c>
      <c r="AY106" s="244" t="s">
        <v>361</v>
      </c>
    </row>
    <row r="107" spans="2:65" s="13" customFormat="1" ht="13.5">
      <c r="B107" s="233"/>
      <c r="C107" s="234"/>
      <c r="D107" s="219" t="s">
        <v>371</v>
      </c>
      <c r="E107" s="245" t="s">
        <v>274</v>
      </c>
      <c r="F107" s="246" t="s">
        <v>4529</v>
      </c>
      <c r="G107" s="234"/>
      <c r="H107" s="247">
        <v>4.1689999999999996</v>
      </c>
      <c r="I107" s="239"/>
      <c r="J107" s="234"/>
      <c r="K107" s="234"/>
      <c r="L107" s="240"/>
      <c r="M107" s="241"/>
      <c r="N107" s="242"/>
      <c r="O107" s="242"/>
      <c r="P107" s="242"/>
      <c r="Q107" s="242"/>
      <c r="R107" s="242"/>
      <c r="S107" s="242"/>
      <c r="T107" s="243"/>
      <c r="AT107" s="244" t="s">
        <v>371</v>
      </c>
      <c r="AU107" s="244" t="s">
        <v>79</v>
      </c>
      <c r="AV107" s="13" t="s">
        <v>79</v>
      </c>
      <c r="AW107" s="13" t="s">
        <v>33</v>
      </c>
      <c r="AX107" s="13" t="s">
        <v>70</v>
      </c>
      <c r="AY107" s="244" t="s">
        <v>361</v>
      </c>
    </row>
    <row r="108" spans="2:65" s="14" customFormat="1" ht="13.5">
      <c r="B108" s="248"/>
      <c r="C108" s="249"/>
      <c r="D108" s="235" t="s">
        <v>371</v>
      </c>
      <c r="E108" s="250" t="s">
        <v>21</v>
      </c>
      <c r="F108" s="251" t="s">
        <v>392</v>
      </c>
      <c r="G108" s="249"/>
      <c r="H108" s="252">
        <v>7.9409999999999998</v>
      </c>
      <c r="I108" s="253"/>
      <c r="J108" s="249"/>
      <c r="K108" s="249"/>
      <c r="L108" s="254"/>
      <c r="M108" s="255"/>
      <c r="N108" s="256"/>
      <c r="O108" s="256"/>
      <c r="P108" s="256"/>
      <c r="Q108" s="256"/>
      <c r="R108" s="256"/>
      <c r="S108" s="256"/>
      <c r="T108" s="257"/>
      <c r="AT108" s="258" t="s">
        <v>371</v>
      </c>
      <c r="AU108" s="258" t="s">
        <v>79</v>
      </c>
      <c r="AV108" s="14" t="s">
        <v>147</v>
      </c>
      <c r="AW108" s="14" t="s">
        <v>33</v>
      </c>
      <c r="AX108" s="14" t="s">
        <v>77</v>
      </c>
      <c r="AY108" s="258" t="s">
        <v>361</v>
      </c>
    </row>
    <row r="109" spans="2:65" s="1" customFormat="1" ht="22.5" customHeight="1">
      <c r="B109" s="42"/>
      <c r="C109" s="207" t="s">
        <v>287</v>
      </c>
      <c r="D109" s="207" t="s">
        <v>363</v>
      </c>
      <c r="E109" s="208" t="s">
        <v>436</v>
      </c>
      <c r="F109" s="209" t="s">
        <v>437</v>
      </c>
      <c r="G109" s="210" t="s">
        <v>366</v>
      </c>
      <c r="H109" s="211">
        <v>4.1689999999999996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4598</v>
      </c>
    </row>
    <row r="110" spans="2:65" s="1" customFormat="1" ht="27">
      <c r="B110" s="42"/>
      <c r="C110" s="64"/>
      <c r="D110" s="219" t="s">
        <v>369</v>
      </c>
      <c r="E110" s="64"/>
      <c r="F110" s="220" t="s">
        <v>4065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3" customFormat="1" ht="13.5">
      <c r="B111" s="233"/>
      <c r="C111" s="234"/>
      <c r="D111" s="235" t="s">
        <v>371</v>
      </c>
      <c r="E111" s="236" t="s">
        <v>21</v>
      </c>
      <c r="F111" s="237" t="s">
        <v>4066</v>
      </c>
      <c r="G111" s="234"/>
      <c r="H111" s="238">
        <v>4.1689999999999996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79</v>
      </c>
      <c r="AV111" s="13" t="s">
        <v>79</v>
      </c>
      <c r="AW111" s="13" t="s">
        <v>33</v>
      </c>
      <c r="AX111" s="13" t="s">
        <v>77</v>
      </c>
      <c r="AY111" s="244" t="s">
        <v>361</v>
      </c>
    </row>
    <row r="112" spans="2:65" s="1" customFormat="1" ht="22.5" customHeight="1">
      <c r="B112" s="42"/>
      <c r="C112" s="207" t="s">
        <v>398</v>
      </c>
      <c r="D112" s="207" t="s">
        <v>363</v>
      </c>
      <c r="E112" s="208" t="s">
        <v>4531</v>
      </c>
      <c r="F112" s="209" t="s">
        <v>4532</v>
      </c>
      <c r="G112" s="210" t="s">
        <v>366</v>
      </c>
      <c r="H112" s="211">
        <v>3.7719999999999998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4599</v>
      </c>
    </row>
    <row r="113" spans="2:65" s="1" customFormat="1" ht="40.5">
      <c r="B113" s="42"/>
      <c r="C113" s="64"/>
      <c r="D113" s="219" t="s">
        <v>369</v>
      </c>
      <c r="E113" s="64"/>
      <c r="F113" s="220" t="s">
        <v>4534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3" customFormat="1" ht="13.5">
      <c r="B114" s="233"/>
      <c r="C114" s="234"/>
      <c r="D114" s="235" t="s">
        <v>371</v>
      </c>
      <c r="E114" s="236" t="s">
        <v>4519</v>
      </c>
      <c r="F114" s="237" t="s">
        <v>4535</v>
      </c>
      <c r="G114" s="234"/>
      <c r="H114" s="238">
        <v>3.7719999999999998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77</v>
      </c>
      <c r="AY114" s="244" t="s">
        <v>361</v>
      </c>
    </row>
    <row r="115" spans="2:65" s="1" customFormat="1" ht="22.5" customHeight="1">
      <c r="B115" s="42"/>
      <c r="C115" s="207" t="s">
        <v>411</v>
      </c>
      <c r="D115" s="207" t="s">
        <v>363</v>
      </c>
      <c r="E115" s="208" t="s">
        <v>457</v>
      </c>
      <c r="F115" s="209" t="s">
        <v>458</v>
      </c>
      <c r="G115" s="210" t="s">
        <v>459</v>
      </c>
      <c r="H115" s="211">
        <v>3.97</v>
      </c>
      <c r="I115" s="212"/>
      <c r="J115" s="213">
        <f>ROUND(I115*H115,2)</f>
        <v>0</v>
      </c>
      <c r="K115" s="209" t="s">
        <v>367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4600</v>
      </c>
    </row>
    <row r="116" spans="2:65" s="1" customFormat="1" ht="27">
      <c r="B116" s="42"/>
      <c r="C116" s="64"/>
      <c r="D116" s="219" t="s">
        <v>369</v>
      </c>
      <c r="E116" s="64"/>
      <c r="F116" s="220" t="s">
        <v>461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3" customFormat="1" ht="13.5">
      <c r="B117" s="233"/>
      <c r="C117" s="234"/>
      <c r="D117" s="219" t="s">
        <v>371</v>
      </c>
      <c r="E117" s="245" t="s">
        <v>268</v>
      </c>
      <c r="F117" s="246" t="s">
        <v>4601</v>
      </c>
      <c r="G117" s="234"/>
      <c r="H117" s="247">
        <v>3.97</v>
      </c>
      <c r="I117" s="239"/>
      <c r="J117" s="234"/>
      <c r="K117" s="234"/>
      <c r="L117" s="240"/>
      <c r="M117" s="241"/>
      <c r="N117" s="242"/>
      <c r="O117" s="242"/>
      <c r="P117" s="242"/>
      <c r="Q117" s="242"/>
      <c r="R117" s="242"/>
      <c r="S117" s="242"/>
      <c r="T117" s="243"/>
      <c r="AT117" s="244" t="s">
        <v>371</v>
      </c>
      <c r="AU117" s="244" t="s">
        <v>79</v>
      </c>
      <c r="AV117" s="13" t="s">
        <v>79</v>
      </c>
      <c r="AW117" s="13" t="s">
        <v>33</v>
      </c>
      <c r="AX117" s="13" t="s">
        <v>77</v>
      </c>
      <c r="AY117" s="244" t="s">
        <v>361</v>
      </c>
    </row>
    <row r="118" spans="2:65" s="11" customFormat="1" ht="29.85" customHeight="1">
      <c r="B118" s="190"/>
      <c r="C118" s="191"/>
      <c r="D118" s="204" t="s">
        <v>69</v>
      </c>
      <c r="E118" s="205" t="s">
        <v>79</v>
      </c>
      <c r="F118" s="205" t="s">
        <v>463</v>
      </c>
      <c r="G118" s="191"/>
      <c r="H118" s="191"/>
      <c r="I118" s="194"/>
      <c r="J118" s="206">
        <f>BK118</f>
        <v>0</v>
      </c>
      <c r="K118" s="191"/>
      <c r="L118" s="196"/>
      <c r="M118" s="197"/>
      <c r="N118" s="198"/>
      <c r="O118" s="198"/>
      <c r="P118" s="199">
        <f>SUM(P119:P135)</f>
        <v>0</v>
      </c>
      <c r="Q118" s="198"/>
      <c r="R118" s="199">
        <f>SUM(R119:R135)</f>
        <v>9.2228254800000009</v>
      </c>
      <c r="S118" s="198"/>
      <c r="T118" s="200">
        <f>SUM(T119:T135)</f>
        <v>0</v>
      </c>
      <c r="AR118" s="201" t="s">
        <v>77</v>
      </c>
      <c r="AT118" s="202" t="s">
        <v>69</v>
      </c>
      <c r="AU118" s="202" t="s">
        <v>77</v>
      </c>
      <c r="AY118" s="201" t="s">
        <v>361</v>
      </c>
      <c r="BK118" s="203">
        <f>SUM(BK119:BK135)</f>
        <v>0</v>
      </c>
    </row>
    <row r="119" spans="2:65" s="1" customFormat="1" ht="22.5" customHeight="1">
      <c r="B119" s="42"/>
      <c r="C119" s="207" t="s">
        <v>417</v>
      </c>
      <c r="D119" s="207" t="s">
        <v>363</v>
      </c>
      <c r="E119" s="208" t="s">
        <v>471</v>
      </c>
      <c r="F119" s="209" t="s">
        <v>472</v>
      </c>
      <c r="G119" s="210" t="s">
        <v>366</v>
      </c>
      <c r="H119" s="211">
        <v>0.19900000000000001</v>
      </c>
      <c r="I119" s="212"/>
      <c r="J119" s="213">
        <f>ROUND(I119*H119,2)</f>
        <v>0</v>
      </c>
      <c r="K119" s="209" t="s">
        <v>367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1.98</v>
      </c>
      <c r="R119" s="216">
        <f>Q119*H119</f>
        <v>0.39402000000000004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79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4602</v>
      </c>
    </row>
    <row r="120" spans="2:65" s="1" customFormat="1" ht="13.5">
      <c r="B120" s="42"/>
      <c r="C120" s="64"/>
      <c r="D120" s="219" t="s">
        <v>369</v>
      </c>
      <c r="E120" s="64"/>
      <c r="F120" s="220" t="s">
        <v>474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79</v>
      </c>
    </row>
    <row r="121" spans="2:65" s="12" customFormat="1" ht="13.5">
      <c r="B121" s="222"/>
      <c r="C121" s="223"/>
      <c r="D121" s="219" t="s">
        <v>371</v>
      </c>
      <c r="E121" s="224" t="s">
        <v>21</v>
      </c>
      <c r="F121" s="225" t="s">
        <v>4592</v>
      </c>
      <c r="G121" s="223"/>
      <c r="H121" s="226" t="s">
        <v>21</v>
      </c>
      <c r="I121" s="227"/>
      <c r="J121" s="223"/>
      <c r="K121" s="223"/>
      <c r="L121" s="228"/>
      <c r="M121" s="229"/>
      <c r="N121" s="230"/>
      <c r="O121" s="230"/>
      <c r="P121" s="230"/>
      <c r="Q121" s="230"/>
      <c r="R121" s="230"/>
      <c r="S121" s="230"/>
      <c r="T121" s="231"/>
      <c r="AT121" s="232" t="s">
        <v>371</v>
      </c>
      <c r="AU121" s="232" t="s">
        <v>79</v>
      </c>
      <c r="AV121" s="12" t="s">
        <v>77</v>
      </c>
      <c r="AW121" s="12" t="s">
        <v>33</v>
      </c>
      <c r="AX121" s="12" t="s">
        <v>70</v>
      </c>
      <c r="AY121" s="232" t="s">
        <v>361</v>
      </c>
    </row>
    <row r="122" spans="2:65" s="13" customFormat="1" ht="13.5">
      <c r="B122" s="233"/>
      <c r="C122" s="234"/>
      <c r="D122" s="235" t="s">
        <v>371</v>
      </c>
      <c r="E122" s="236" t="s">
        <v>21</v>
      </c>
      <c r="F122" s="237" t="s">
        <v>4603</v>
      </c>
      <c r="G122" s="234"/>
      <c r="H122" s="238">
        <v>0.19900000000000001</v>
      </c>
      <c r="I122" s="239"/>
      <c r="J122" s="234"/>
      <c r="K122" s="234"/>
      <c r="L122" s="240"/>
      <c r="M122" s="241"/>
      <c r="N122" s="242"/>
      <c r="O122" s="242"/>
      <c r="P122" s="242"/>
      <c r="Q122" s="242"/>
      <c r="R122" s="242"/>
      <c r="S122" s="242"/>
      <c r="T122" s="243"/>
      <c r="AT122" s="244" t="s">
        <v>371</v>
      </c>
      <c r="AU122" s="244" t="s">
        <v>79</v>
      </c>
      <c r="AV122" s="13" t="s">
        <v>79</v>
      </c>
      <c r="AW122" s="13" t="s">
        <v>33</v>
      </c>
      <c r="AX122" s="13" t="s">
        <v>77</v>
      </c>
      <c r="AY122" s="244" t="s">
        <v>361</v>
      </c>
    </row>
    <row r="123" spans="2:65" s="1" customFormat="1" ht="22.5" customHeight="1">
      <c r="B123" s="42"/>
      <c r="C123" s="207" t="s">
        <v>424</v>
      </c>
      <c r="D123" s="207" t="s">
        <v>363</v>
      </c>
      <c r="E123" s="208" t="s">
        <v>508</v>
      </c>
      <c r="F123" s="209" t="s">
        <v>509</v>
      </c>
      <c r="G123" s="210" t="s">
        <v>366</v>
      </c>
      <c r="H123" s="211">
        <v>3.573</v>
      </c>
      <c r="I123" s="212"/>
      <c r="J123" s="213">
        <f>ROUND(I123*H123,2)</f>
        <v>0</v>
      </c>
      <c r="K123" s="209" t="s">
        <v>367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2.45329</v>
      </c>
      <c r="R123" s="216">
        <f>Q123*H123</f>
        <v>8.7656051700000006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4604</v>
      </c>
    </row>
    <row r="124" spans="2:65" s="1" customFormat="1" ht="27">
      <c r="B124" s="42"/>
      <c r="C124" s="64"/>
      <c r="D124" s="219" t="s">
        <v>369</v>
      </c>
      <c r="E124" s="64"/>
      <c r="F124" s="220" t="s">
        <v>4541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2" customFormat="1" ht="13.5">
      <c r="B125" s="222"/>
      <c r="C125" s="223"/>
      <c r="D125" s="219" t="s">
        <v>371</v>
      </c>
      <c r="E125" s="224" t="s">
        <v>21</v>
      </c>
      <c r="F125" s="225" t="s">
        <v>4592</v>
      </c>
      <c r="G125" s="223"/>
      <c r="H125" s="226" t="s">
        <v>21</v>
      </c>
      <c r="I125" s="227"/>
      <c r="J125" s="223"/>
      <c r="K125" s="223"/>
      <c r="L125" s="228"/>
      <c r="M125" s="229"/>
      <c r="N125" s="230"/>
      <c r="O125" s="230"/>
      <c r="P125" s="230"/>
      <c r="Q125" s="230"/>
      <c r="R125" s="230"/>
      <c r="S125" s="230"/>
      <c r="T125" s="231"/>
      <c r="AT125" s="232" t="s">
        <v>371</v>
      </c>
      <c r="AU125" s="232" t="s">
        <v>79</v>
      </c>
      <c r="AV125" s="12" t="s">
        <v>77</v>
      </c>
      <c r="AW125" s="12" t="s">
        <v>33</v>
      </c>
      <c r="AX125" s="12" t="s">
        <v>70</v>
      </c>
      <c r="AY125" s="232" t="s">
        <v>361</v>
      </c>
    </row>
    <row r="126" spans="2:65" s="13" customFormat="1" ht="13.5">
      <c r="B126" s="233"/>
      <c r="C126" s="234"/>
      <c r="D126" s="235" t="s">
        <v>371</v>
      </c>
      <c r="E126" s="236" t="s">
        <v>21</v>
      </c>
      <c r="F126" s="237" t="s">
        <v>4605</v>
      </c>
      <c r="G126" s="234"/>
      <c r="H126" s="238">
        <v>3.573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371</v>
      </c>
      <c r="AU126" s="244" t="s">
        <v>79</v>
      </c>
      <c r="AV126" s="13" t="s">
        <v>79</v>
      </c>
      <c r="AW126" s="13" t="s">
        <v>33</v>
      </c>
      <c r="AX126" s="13" t="s">
        <v>77</v>
      </c>
      <c r="AY126" s="244" t="s">
        <v>361</v>
      </c>
    </row>
    <row r="127" spans="2:65" s="1" customFormat="1" ht="22.5" customHeight="1">
      <c r="B127" s="42"/>
      <c r="C127" s="207" t="s">
        <v>430</v>
      </c>
      <c r="D127" s="207" t="s">
        <v>363</v>
      </c>
      <c r="E127" s="208" t="s">
        <v>513</v>
      </c>
      <c r="F127" s="209" t="s">
        <v>514</v>
      </c>
      <c r="G127" s="210" t="s">
        <v>459</v>
      </c>
      <c r="H127" s="211">
        <v>17.100000000000001</v>
      </c>
      <c r="I127" s="212"/>
      <c r="J127" s="213">
        <f>ROUND(I127*H127,2)</f>
        <v>0</v>
      </c>
      <c r="K127" s="209" t="s">
        <v>367</v>
      </c>
      <c r="L127" s="62"/>
      <c r="M127" s="214" t="s">
        <v>21</v>
      </c>
      <c r="N127" s="215" t="s">
        <v>41</v>
      </c>
      <c r="O127" s="43"/>
      <c r="P127" s="216">
        <f>O127*H127</f>
        <v>0</v>
      </c>
      <c r="Q127" s="216">
        <v>1.0300000000000001E-3</v>
      </c>
      <c r="R127" s="216">
        <f>Q127*H127</f>
        <v>1.7613000000000004E-2</v>
      </c>
      <c r="S127" s="216">
        <v>0</v>
      </c>
      <c r="T127" s="217">
        <f>S127*H127</f>
        <v>0</v>
      </c>
      <c r="AR127" s="25" t="s">
        <v>147</v>
      </c>
      <c r="AT127" s="25" t="s">
        <v>363</v>
      </c>
      <c r="AU127" s="25" t="s">
        <v>79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147</v>
      </c>
      <c r="BM127" s="25" t="s">
        <v>4606</v>
      </c>
    </row>
    <row r="128" spans="2:65" s="1" customFormat="1" ht="27">
      <c r="B128" s="42"/>
      <c r="C128" s="64"/>
      <c r="D128" s="219" t="s">
        <v>369</v>
      </c>
      <c r="E128" s="64"/>
      <c r="F128" s="220" t="s">
        <v>516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79</v>
      </c>
    </row>
    <row r="129" spans="2:65" s="13" customFormat="1" ht="13.5">
      <c r="B129" s="233"/>
      <c r="C129" s="234"/>
      <c r="D129" s="235" t="s">
        <v>371</v>
      </c>
      <c r="E129" s="236" t="s">
        <v>293</v>
      </c>
      <c r="F129" s="237" t="s">
        <v>4607</v>
      </c>
      <c r="G129" s="234"/>
      <c r="H129" s="238">
        <v>17.100000000000001</v>
      </c>
      <c r="I129" s="239"/>
      <c r="J129" s="234"/>
      <c r="K129" s="234"/>
      <c r="L129" s="240"/>
      <c r="M129" s="241"/>
      <c r="N129" s="242"/>
      <c r="O129" s="242"/>
      <c r="P129" s="242"/>
      <c r="Q129" s="242"/>
      <c r="R129" s="242"/>
      <c r="S129" s="242"/>
      <c r="T129" s="243"/>
      <c r="AT129" s="244" t="s">
        <v>371</v>
      </c>
      <c r="AU129" s="244" t="s">
        <v>79</v>
      </c>
      <c r="AV129" s="13" t="s">
        <v>79</v>
      </c>
      <c r="AW129" s="13" t="s">
        <v>33</v>
      </c>
      <c r="AX129" s="13" t="s">
        <v>77</v>
      </c>
      <c r="AY129" s="244" t="s">
        <v>361</v>
      </c>
    </row>
    <row r="130" spans="2:65" s="1" customFormat="1" ht="22.5" customHeight="1">
      <c r="B130" s="42"/>
      <c r="C130" s="207" t="s">
        <v>285</v>
      </c>
      <c r="D130" s="207" t="s">
        <v>363</v>
      </c>
      <c r="E130" s="208" t="s">
        <v>522</v>
      </c>
      <c r="F130" s="209" t="s">
        <v>523</v>
      </c>
      <c r="G130" s="210" t="s">
        <v>459</v>
      </c>
      <c r="H130" s="211">
        <v>17.100000000000001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4608</v>
      </c>
    </row>
    <row r="131" spans="2:65" s="1" customFormat="1" ht="27">
      <c r="B131" s="42"/>
      <c r="C131" s="64"/>
      <c r="D131" s="219" t="s">
        <v>369</v>
      </c>
      <c r="E131" s="64"/>
      <c r="F131" s="220" t="s">
        <v>525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3" customFormat="1" ht="13.5">
      <c r="B132" s="233"/>
      <c r="C132" s="234"/>
      <c r="D132" s="235" t="s">
        <v>371</v>
      </c>
      <c r="E132" s="236" t="s">
        <v>21</v>
      </c>
      <c r="F132" s="237" t="s">
        <v>293</v>
      </c>
      <c r="G132" s="234"/>
      <c r="H132" s="238">
        <v>17.100000000000001</v>
      </c>
      <c r="I132" s="239"/>
      <c r="J132" s="234"/>
      <c r="K132" s="234"/>
      <c r="L132" s="240"/>
      <c r="M132" s="241"/>
      <c r="N132" s="242"/>
      <c r="O132" s="242"/>
      <c r="P132" s="242"/>
      <c r="Q132" s="242"/>
      <c r="R132" s="242"/>
      <c r="S132" s="242"/>
      <c r="T132" s="243"/>
      <c r="AT132" s="244" t="s">
        <v>371</v>
      </c>
      <c r="AU132" s="244" t="s">
        <v>79</v>
      </c>
      <c r="AV132" s="13" t="s">
        <v>79</v>
      </c>
      <c r="AW132" s="13" t="s">
        <v>33</v>
      </c>
      <c r="AX132" s="13" t="s">
        <v>77</v>
      </c>
      <c r="AY132" s="244" t="s">
        <v>361</v>
      </c>
    </row>
    <row r="133" spans="2:65" s="1" customFormat="1" ht="22.5" customHeight="1">
      <c r="B133" s="42"/>
      <c r="C133" s="207" t="s">
        <v>440</v>
      </c>
      <c r="D133" s="207" t="s">
        <v>363</v>
      </c>
      <c r="E133" s="208" t="s">
        <v>527</v>
      </c>
      <c r="F133" s="209" t="s">
        <v>528</v>
      </c>
      <c r="G133" s="210" t="s">
        <v>447</v>
      </c>
      <c r="H133" s="211">
        <v>4.2999999999999997E-2</v>
      </c>
      <c r="I133" s="212"/>
      <c r="J133" s="213">
        <f>ROUND(I133*H133,2)</f>
        <v>0</v>
      </c>
      <c r="K133" s="209" t="s">
        <v>367</v>
      </c>
      <c r="L133" s="62"/>
      <c r="M133" s="214" t="s">
        <v>21</v>
      </c>
      <c r="N133" s="215" t="s">
        <v>41</v>
      </c>
      <c r="O133" s="43"/>
      <c r="P133" s="216">
        <f>O133*H133</f>
        <v>0</v>
      </c>
      <c r="Q133" s="216">
        <v>1.0601700000000001</v>
      </c>
      <c r="R133" s="216">
        <f>Q133*H133</f>
        <v>4.5587309999999999E-2</v>
      </c>
      <c r="S133" s="216">
        <v>0</v>
      </c>
      <c r="T133" s="217">
        <f>S133*H133</f>
        <v>0</v>
      </c>
      <c r="AR133" s="25" t="s">
        <v>147</v>
      </c>
      <c r="AT133" s="25" t="s">
        <v>363</v>
      </c>
      <c r="AU133" s="25" t="s">
        <v>79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147</v>
      </c>
      <c r="BM133" s="25" t="s">
        <v>4609</v>
      </c>
    </row>
    <row r="134" spans="2:65" s="1" customFormat="1" ht="13.5">
      <c r="B134" s="42"/>
      <c r="C134" s="64"/>
      <c r="D134" s="219" t="s">
        <v>369</v>
      </c>
      <c r="E134" s="64"/>
      <c r="F134" s="220" t="s">
        <v>530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79</v>
      </c>
    </row>
    <row r="135" spans="2:65" s="13" customFormat="1" ht="13.5">
      <c r="B135" s="233"/>
      <c r="C135" s="234"/>
      <c r="D135" s="219" t="s">
        <v>371</v>
      </c>
      <c r="E135" s="245" t="s">
        <v>21</v>
      </c>
      <c r="F135" s="246" t="s">
        <v>4610</v>
      </c>
      <c r="G135" s="234"/>
      <c r="H135" s="247">
        <v>4.2999999999999997E-2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77</v>
      </c>
      <c r="AY135" s="244" t="s">
        <v>361</v>
      </c>
    </row>
    <row r="136" spans="2:65" s="11" customFormat="1" ht="29.85" customHeight="1">
      <c r="B136" s="190"/>
      <c r="C136" s="191"/>
      <c r="D136" s="204" t="s">
        <v>69</v>
      </c>
      <c r="E136" s="205" t="s">
        <v>87</v>
      </c>
      <c r="F136" s="205" t="s">
        <v>579</v>
      </c>
      <c r="G136" s="191"/>
      <c r="H136" s="191"/>
      <c r="I136" s="194"/>
      <c r="J136" s="206">
        <f>BK136</f>
        <v>0</v>
      </c>
      <c r="K136" s="191"/>
      <c r="L136" s="196"/>
      <c r="M136" s="197"/>
      <c r="N136" s="198"/>
      <c r="O136" s="198"/>
      <c r="P136" s="199">
        <f>SUM(P137:P163)</f>
        <v>0</v>
      </c>
      <c r="Q136" s="198"/>
      <c r="R136" s="199">
        <f>SUM(R137:R163)</f>
        <v>5.8706500000000004</v>
      </c>
      <c r="S136" s="198"/>
      <c r="T136" s="200">
        <f>SUM(T137:T163)</f>
        <v>0</v>
      </c>
      <c r="AR136" s="201" t="s">
        <v>77</v>
      </c>
      <c r="AT136" s="202" t="s">
        <v>69</v>
      </c>
      <c r="AU136" s="202" t="s">
        <v>77</v>
      </c>
      <c r="AY136" s="201" t="s">
        <v>361</v>
      </c>
      <c r="BK136" s="203">
        <f>SUM(BK137:BK163)</f>
        <v>0</v>
      </c>
    </row>
    <row r="137" spans="2:65" s="1" customFormat="1" ht="22.5" customHeight="1">
      <c r="B137" s="42"/>
      <c r="C137" s="207" t="s">
        <v>444</v>
      </c>
      <c r="D137" s="207" t="s">
        <v>363</v>
      </c>
      <c r="E137" s="208" t="s">
        <v>4611</v>
      </c>
      <c r="F137" s="209" t="s">
        <v>4612</v>
      </c>
      <c r="G137" s="210" t="s">
        <v>614</v>
      </c>
      <c r="H137" s="211">
        <v>2</v>
      </c>
      <c r="I137" s="212"/>
      <c r="J137" s="213">
        <f>ROUND(I137*H137,2)</f>
        <v>0</v>
      </c>
      <c r="K137" s="209" t="s">
        <v>367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79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4613</v>
      </c>
    </row>
    <row r="138" spans="2:65" s="1" customFormat="1" ht="13.5">
      <c r="B138" s="42"/>
      <c r="C138" s="64"/>
      <c r="D138" s="235" t="s">
        <v>369</v>
      </c>
      <c r="E138" s="64"/>
      <c r="F138" s="285" t="s">
        <v>4614</v>
      </c>
      <c r="G138" s="64"/>
      <c r="H138" s="64"/>
      <c r="I138" s="175"/>
      <c r="J138" s="64"/>
      <c r="K138" s="64"/>
      <c r="L138" s="62"/>
      <c r="M138" s="221"/>
      <c r="N138" s="43"/>
      <c r="O138" s="43"/>
      <c r="P138" s="43"/>
      <c r="Q138" s="43"/>
      <c r="R138" s="43"/>
      <c r="S138" s="43"/>
      <c r="T138" s="79"/>
      <c r="AT138" s="25" t="s">
        <v>369</v>
      </c>
      <c r="AU138" s="25" t="s">
        <v>79</v>
      </c>
    </row>
    <row r="139" spans="2:65" s="1" customFormat="1" ht="22.5" customHeight="1">
      <c r="B139" s="42"/>
      <c r="C139" s="273" t="s">
        <v>451</v>
      </c>
      <c r="D139" s="273" t="s">
        <v>952</v>
      </c>
      <c r="E139" s="274" t="s">
        <v>4615</v>
      </c>
      <c r="F139" s="275" t="s">
        <v>4616</v>
      </c>
      <c r="G139" s="276" t="s">
        <v>614</v>
      </c>
      <c r="H139" s="277">
        <v>2</v>
      </c>
      <c r="I139" s="278"/>
      <c r="J139" s="279">
        <f>ROUND(I139*H139,2)</f>
        <v>0</v>
      </c>
      <c r="K139" s="275" t="s">
        <v>21</v>
      </c>
      <c r="L139" s="280"/>
      <c r="M139" s="281" t="s">
        <v>21</v>
      </c>
      <c r="N139" s="282" t="s">
        <v>41</v>
      </c>
      <c r="O139" s="43"/>
      <c r="P139" s="216">
        <f>O139*H139</f>
        <v>0</v>
      </c>
      <c r="Q139" s="216">
        <v>0.05</v>
      </c>
      <c r="R139" s="216">
        <f>Q139*H139</f>
        <v>0.1</v>
      </c>
      <c r="S139" s="216">
        <v>0</v>
      </c>
      <c r="T139" s="217">
        <f>S139*H139</f>
        <v>0</v>
      </c>
      <c r="AR139" s="25" t="s">
        <v>417</v>
      </c>
      <c r="AT139" s="25" t="s">
        <v>952</v>
      </c>
      <c r="AU139" s="25" t="s">
        <v>79</v>
      </c>
      <c r="AY139" s="25" t="s">
        <v>361</v>
      </c>
      <c r="BE139" s="218">
        <f>IF(N139="základní",J139,0)</f>
        <v>0</v>
      </c>
      <c r="BF139" s="218">
        <f>IF(N139="snížená",J139,0)</f>
        <v>0</v>
      </c>
      <c r="BG139" s="218">
        <f>IF(N139="zákl. přenesená",J139,0)</f>
        <v>0</v>
      </c>
      <c r="BH139" s="218">
        <f>IF(N139="sníž. přenesená",J139,0)</f>
        <v>0</v>
      </c>
      <c r="BI139" s="218">
        <f>IF(N139="nulová",J139,0)</f>
        <v>0</v>
      </c>
      <c r="BJ139" s="25" t="s">
        <v>77</v>
      </c>
      <c r="BK139" s="218">
        <f>ROUND(I139*H139,2)</f>
        <v>0</v>
      </c>
      <c r="BL139" s="25" t="s">
        <v>147</v>
      </c>
      <c r="BM139" s="25" t="s">
        <v>4617</v>
      </c>
    </row>
    <row r="140" spans="2:65" s="1" customFormat="1" ht="13.5">
      <c r="B140" s="42"/>
      <c r="C140" s="64"/>
      <c r="D140" s="235" t="s">
        <v>369</v>
      </c>
      <c r="E140" s="64"/>
      <c r="F140" s="285" t="s">
        <v>4618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369</v>
      </c>
      <c r="AU140" s="25" t="s">
        <v>79</v>
      </c>
    </row>
    <row r="141" spans="2:65" s="1" customFormat="1" ht="31.5" customHeight="1">
      <c r="B141" s="42"/>
      <c r="C141" s="207" t="s">
        <v>10</v>
      </c>
      <c r="D141" s="207" t="s">
        <v>363</v>
      </c>
      <c r="E141" s="208" t="s">
        <v>704</v>
      </c>
      <c r="F141" s="209" t="s">
        <v>4619</v>
      </c>
      <c r="G141" s="210" t="s">
        <v>685</v>
      </c>
      <c r="H141" s="211">
        <v>1.4</v>
      </c>
      <c r="I141" s="212"/>
      <c r="J141" s="213">
        <f>ROUND(I141*H141,2)</f>
        <v>0</v>
      </c>
      <c r="K141" s="209" t="s">
        <v>21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0.05</v>
      </c>
      <c r="R141" s="216">
        <f>Q141*H141</f>
        <v>6.9999999999999993E-2</v>
      </c>
      <c r="S141" s="216">
        <v>0</v>
      </c>
      <c r="T141" s="217">
        <f>S141*H141</f>
        <v>0</v>
      </c>
      <c r="AR141" s="25" t="s">
        <v>147</v>
      </c>
      <c r="AT141" s="25" t="s">
        <v>363</v>
      </c>
      <c r="AU141" s="25" t="s">
        <v>79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147</v>
      </c>
      <c r="BM141" s="25" t="s">
        <v>4620</v>
      </c>
    </row>
    <row r="142" spans="2:65" s="1" customFormat="1" ht="27">
      <c r="B142" s="42"/>
      <c r="C142" s="64"/>
      <c r="D142" s="219" t="s">
        <v>369</v>
      </c>
      <c r="E142" s="64"/>
      <c r="F142" s="220" t="s">
        <v>4619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79</v>
      </c>
    </row>
    <row r="143" spans="2:65" s="12" customFormat="1" ht="13.5">
      <c r="B143" s="222"/>
      <c r="C143" s="223"/>
      <c r="D143" s="219" t="s">
        <v>371</v>
      </c>
      <c r="E143" s="224" t="s">
        <v>21</v>
      </c>
      <c r="F143" s="225" t="s">
        <v>4592</v>
      </c>
      <c r="G143" s="223"/>
      <c r="H143" s="226" t="s">
        <v>21</v>
      </c>
      <c r="I143" s="227"/>
      <c r="J143" s="223"/>
      <c r="K143" s="223"/>
      <c r="L143" s="228"/>
      <c r="M143" s="229"/>
      <c r="N143" s="230"/>
      <c r="O143" s="230"/>
      <c r="P143" s="230"/>
      <c r="Q143" s="230"/>
      <c r="R143" s="230"/>
      <c r="S143" s="230"/>
      <c r="T143" s="231"/>
      <c r="AT143" s="232" t="s">
        <v>371</v>
      </c>
      <c r="AU143" s="232" t="s">
        <v>79</v>
      </c>
      <c r="AV143" s="12" t="s">
        <v>77</v>
      </c>
      <c r="AW143" s="12" t="s">
        <v>33</v>
      </c>
      <c r="AX143" s="12" t="s">
        <v>70</v>
      </c>
      <c r="AY143" s="232" t="s">
        <v>361</v>
      </c>
    </row>
    <row r="144" spans="2:65" s="13" customFormat="1" ht="13.5">
      <c r="B144" s="233"/>
      <c r="C144" s="234"/>
      <c r="D144" s="235" t="s">
        <v>371</v>
      </c>
      <c r="E144" s="236" t="s">
        <v>21</v>
      </c>
      <c r="F144" s="237" t="s">
        <v>4621</v>
      </c>
      <c r="G144" s="234"/>
      <c r="H144" s="238">
        <v>1.4</v>
      </c>
      <c r="I144" s="239"/>
      <c r="J144" s="234"/>
      <c r="K144" s="234"/>
      <c r="L144" s="240"/>
      <c r="M144" s="241"/>
      <c r="N144" s="242"/>
      <c r="O144" s="242"/>
      <c r="P144" s="242"/>
      <c r="Q144" s="242"/>
      <c r="R144" s="242"/>
      <c r="S144" s="242"/>
      <c r="T144" s="243"/>
      <c r="AT144" s="244" t="s">
        <v>371</v>
      </c>
      <c r="AU144" s="244" t="s">
        <v>79</v>
      </c>
      <c r="AV144" s="13" t="s">
        <v>79</v>
      </c>
      <c r="AW144" s="13" t="s">
        <v>33</v>
      </c>
      <c r="AX144" s="13" t="s">
        <v>77</v>
      </c>
      <c r="AY144" s="244" t="s">
        <v>361</v>
      </c>
    </row>
    <row r="145" spans="2:65" s="1" customFormat="1" ht="31.5" customHeight="1">
      <c r="B145" s="42"/>
      <c r="C145" s="207" t="s">
        <v>464</v>
      </c>
      <c r="D145" s="207" t="s">
        <v>363</v>
      </c>
      <c r="E145" s="208" t="s">
        <v>711</v>
      </c>
      <c r="F145" s="209" t="s">
        <v>4622</v>
      </c>
      <c r="G145" s="210" t="s">
        <v>685</v>
      </c>
      <c r="H145" s="211">
        <v>4.8849999999999998</v>
      </c>
      <c r="I145" s="212"/>
      <c r="J145" s="213">
        <f>ROUND(I145*H145,2)</f>
        <v>0</v>
      </c>
      <c r="K145" s="209" t="s">
        <v>21</v>
      </c>
      <c r="L145" s="62"/>
      <c r="M145" s="214" t="s">
        <v>21</v>
      </c>
      <c r="N145" s="215" t="s">
        <v>41</v>
      </c>
      <c r="O145" s="43"/>
      <c r="P145" s="216">
        <f>O145*H145</f>
        <v>0</v>
      </c>
      <c r="Q145" s="216">
        <v>0.04</v>
      </c>
      <c r="R145" s="216">
        <f>Q145*H145</f>
        <v>0.19539999999999999</v>
      </c>
      <c r="S145" s="216">
        <v>0</v>
      </c>
      <c r="T145" s="217">
        <f>S145*H145</f>
        <v>0</v>
      </c>
      <c r="AR145" s="25" t="s">
        <v>147</v>
      </c>
      <c r="AT145" s="25" t="s">
        <v>363</v>
      </c>
      <c r="AU145" s="25" t="s">
        <v>79</v>
      </c>
      <c r="AY145" s="25" t="s">
        <v>361</v>
      </c>
      <c r="BE145" s="218">
        <f>IF(N145="základní",J145,0)</f>
        <v>0</v>
      </c>
      <c r="BF145" s="218">
        <f>IF(N145="snížená",J145,0)</f>
        <v>0</v>
      </c>
      <c r="BG145" s="218">
        <f>IF(N145="zákl. přenesená",J145,0)</f>
        <v>0</v>
      </c>
      <c r="BH145" s="218">
        <f>IF(N145="sníž. přenesená",J145,0)</f>
        <v>0</v>
      </c>
      <c r="BI145" s="218">
        <f>IF(N145="nulová",J145,0)</f>
        <v>0</v>
      </c>
      <c r="BJ145" s="25" t="s">
        <v>77</v>
      </c>
      <c r="BK145" s="218">
        <f>ROUND(I145*H145,2)</f>
        <v>0</v>
      </c>
      <c r="BL145" s="25" t="s">
        <v>147</v>
      </c>
      <c r="BM145" s="25" t="s">
        <v>4623</v>
      </c>
    </row>
    <row r="146" spans="2:65" s="1" customFormat="1" ht="27">
      <c r="B146" s="42"/>
      <c r="C146" s="64"/>
      <c r="D146" s="219" t="s">
        <v>369</v>
      </c>
      <c r="E146" s="64"/>
      <c r="F146" s="220" t="s">
        <v>4622</v>
      </c>
      <c r="G146" s="64"/>
      <c r="H146" s="64"/>
      <c r="I146" s="175"/>
      <c r="J146" s="64"/>
      <c r="K146" s="64"/>
      <c r="L146" s="62"/>
      <c r="M146" s="221"/>
      <c r="N146" s="43"/>
      <c r="O146" s="43"/>
      <c r="P146" s="43"/>
      <c r="Q146" s="43"/>
      <c r="R146" s="43"/>
      <c r="S146" s="43"/>
      <c r="T146" s="79"/>
      <c r="AT146" s="25" t="s">
        <v>369</v>
      </c>
      <c r="AU146" s="25" t="s">
        <v>79</v>
      </c>
    </row>
    <row r="147" spans="2:65" s="12" customFormat="1" ht="13.5">
      <c r="B147" s="222"/>
      <c r="C147" s="223"/>
      <c r="D147" s="219" t="s">
        <v>371</v>
      </c>
      <c r="E147" s="224" t="s">
        <v>21</v>
      </c>
      <c r="F147" s="225" t="s">
        <v>4592</v>
      </c>
      <c r="G147" s="223"/>
      <c r="H147" s="226" t="s">
        <v>21</v>
      </c>
      <c r="I147" s="227"/>
      <c r="J147" s="223"/>
      <c r="K147" s="223"/>
      <c r="L147" s="228"/>
      <c r="M147" s="229"/>
      <c r="N147" s="230"/>
      <c r="O147" s="230"/>
      <c r="P147" s="230"/>
      <c r="Q147" s="230"/>
      <c r="R147" s="230"/>
      <c r="S147" s="230"/>
      <c r="T147" s="231"/>
      <c r="AT147" s="232" t="s">
        <v>371</v>
      </c>
      <c r="AU147" s="232" t="s">
        <v>79</v>
      </c>
      <c r="AV147" s="12" t="s">
        <v>77</v>
      </c>
      <c r="AW147" s="12" t="s">
        <v>33</v>
      </c>
      <c r="AX147" s="12" t="s">
        <v>70</v>
      </c>
      <c r="AY147" s="232" t="s">
        <v>361</v>
      </c>
    </row>
    <row r="148" spans="2:65" s="13" customFormat="1" ht="13.5">
      <c r="B148" s="233"/>
      <c r="C148" s="234"/>
      <c r="D148" s="235" t="s">
        <v>371</v>
      </c>
      <c r="E148" s="236" t="s">
        <v>21</v>
      </c>
      <c r="F148" s="237" t="s">
        <v>4624</v>
      </c>
      <c r="G148" s="234"/>
      <c r="H148" s="238">
        <v>4.8849999999999998</v>
      </c>
      <c r="I148" s="239"/>
      <c r="J148" s="234"/>
      <c r="K148" s="234"/>
      <c r="L148" s="240"/>
      <c r="M148" s="241"/>
      <c r="N148" s="242"/>
      <c r="O148" s="242"/>
      <c r="P148" s="242"/>
      <c r="Q148" s="242"/>
      <c r="R148" s="242"/>
      <c r="S148" s="242"/>
      <c r="T148" s="243"/>
      <c r="AT148" s="244" t="s">
        <v>371</v>
      </c>
      <c r="AU148" s="244" t="s">
        <v>79</v>
      </c>
      <c r="AV148" s="13" t="s">
        <v>79</v>
      </c>
      <c r="AW148" s="13" t="s">
        <v>33</v>
      </c>
      <c r="AX148" s="13" t="s">
        <v>77</v>
      </c>
      <c r="AY148" s="244" t="s">
        <v>361</v>
      </c>
    </row>
    <row r="149" spans="2:65" s="1" customFormat="1" ht="31.5" customHeight="1">
      <c r="B149" s="42"/>
      <c r="C149" s="207" t="s">
        <v>470</v>
      </c>
      <c r="D149" s="207" t="s">
        <v>363</v>
      </c>
      <c r="E149" s="208" t="s">
        <v>602</v>
      </c>
      <c r="F149" s="209" t="s">
        <v>4568</v>
      </c>
      <c r="G149" s="210" t="s">
        <v>459</v>
      </c>
      <c r="H149" s="211">
        <v>9.74</v>
      </c>
      <c r="I149" s="212"/>
      <c r="J149" s="213">
        <f>ROUND(I149*H149,2)</f>
        <v>0</v>
      </c>
      <c r="K149" s="209" t="s">
        <v>21</v>
      </c>
      <c r="L149" s="62"/>
      <c r="M149" s="214" t="s">
        <v>21</v>
      </c>
      <c r="N149" s="215" t="s">
        <v>41</v>
      </c>
      <c r="O149" s="43"/>
      <c r="P149" s="216">
        <f>O149*H149</f>
        <v>0</v>
      </c>
      <c r="Q149" s="216">
        <v>0.55000000000000004</v>
      </c>
      <c r="R149" s="216">
        <f>Q149*H149</f>
        <v>5.3570000000000002</v>
      </c>
      <c r="S149" s="216">
        <v>0</v>
      </c>
      <c r="T149" s="217">
        <f>S149*H149</f>
        <v>0</v>
      </c>
      <c r="AR149" s="25" t="s">
        <v>147</v>
      </c>
      <c r="AT149" s="25" t="s">
        <v>363</v>
      </c>
      <c r="AU149" s="25" t="s">
        <v>79</v>
      </c>
      <c r="AY149" s="25" t="s">
        <v>361</v>
      </c>
      <c r="BE149" s="218">
        <f>IF(N149="základní",J149,0)</f>
        <v>0</v>
      </c>
      <c r="BF149" s="218">
        <f>IF(N149="snížená",J149,0)</f>
        <v>0</v>
      </c>
      <c r="BG149" s="218">
        <f>IF(N149="zákl. přenesená",J149,0)</f>
        <v>0</v>
      </c>
      <c r="BH149" s="218">
        <f>IF(N149="sníž. přenesená",J149,0)</f>
        <v>0</v>
      </c>
      <c r="BI149" s="218">
        <f>IF(N149="nulová",J149,0)</f>
        <v>0</v>
      </c>
      <c r="BJ149" s="25" t="s">
        <v>77</v>
      </c>
      <c r="BK149" s="218">
        <f>ROUND(I149*H149,2)</f>
        <v>0</v>
      </c>
      <c r="BL149" s="25" t="s">
        <v>147</v>
      </c>
      <c r="BM149" s="25" t="s">
        <v>4625</v>
      </c>
    </row>
    <row r="150" spans="2:65" s="1" customFormat="1" ht="40.5">
      <c r="B150" s="42"/>
      <c r="C150" s="64"/>
      <c r="D150" s="219" t="s">
        <v>369</v>
      </c>
      <c r="E150" s="64"/>
      <c r="F150" s="220" t="s">
        <v>4626</v>
      </c>
      <c r="G150" s="64"/>
      <c r="H150" s="64"/>
      <c r="I150" s="175"/>
      <c r="J150" s="64"/>
      <c r="K150" s="64"/>
      <c r="L150" s="62"/>
      <c r="M150" s="221"/>
      <c r="N150" s="43"/>
      <c r="O150" s="43"/>
      <c r="P150" s="43"/>
      <c r="Q150" s="43"/>
      <c r="R150" s="43"/>
      <c r="S150" s="43"/>
      <c r="T150" s="79"/>
      <c r="AT150" s="25" t="s">
        <v>369</v>
      </c>
      <c r="AU150" s="25" t="s">
        <v>79</v>
      </c>
    </row>
    <row r="151" spans="2:65" s="12" customFormat="1" ht="13.5">
      <c r="B151" s="222"/>
      <c r="C151" s="223"/>
      <c r="D151" s="219" t="s">
        <v>371</v>
      </c>
      <c r="E151" s="224" t="s">
        <v>21</v>
      </c>
      <c r="F151" s="225" t="s">
        <v>4592</v>
      </c>
      <c r="G151" s="223"/>
      <c r="H151" s="226" t="s">
        <v>21</v>
      </c>
      <c r="I151" s="227"/>
      <c r="J151" s="223"/>
      <c r="K151" s="223"/>
      <c r="L151" s="228"/>
      <c r="M151" s="229"/>
      <c r="N151" s="230"/>
      <c r="O151" s="230"/>
      <c r="P151" s="230"/>
      <c r="Q151" s="230"/>
      <c r="R151" s="230"/>
      <c r="S151" s="230"/>
      <c r="T151" s="231"/>
      <c r="AT151" s="232" t="s">
        <v>371</v>
      </c>
      <c r="AU151" s="232" t="s">
        <v>79</v>
      </c>
      <c r="AV151" s="12" t="s">
        <v>77</v>
      </c>
      <c r="AW151" s="12" t="s">
        <v>33</v>
      </c>
      <c r="AX151" s="12" t="s">
        <v>70</v>
      </c>
      <c r="AY151" s="232" t="s">
        <v>361</v>
      </c>
    </row>
    <row r="152" spans="2:65" s="13" customFormat="1" ht="13.5">
      <c r="B152" s="233"/>
      <c r="C152" s="234"/>
      <c r="D152" s="219" t="s">
        <v>371</v>
      </c>
      <c r="E152" s="245" t="s">
        <v>21</v>
      </c>
      <c r="F152" s="246" t="s">
        <v>4627</v>
      </c>
      <c r="G152" s="234"/>
      <c r="H152" s="247">
        <v>2.9260000000000002</v>
      </c>
      <c r="I152" s="239"/>
      <c r="J152" s="234"/>
      <c r="K152" s="234"/>
      <c r="L152" s="240"/>
      <c r="M152" s="241"/>
      <c r="N152" s="242"/>
      <c r="O152" s="242"/>
      <c r="P152" s="242"/>
      <c r="Q152" s="242"/>
      <c r="R152" s="242"/>
      <c r="S152" s="242"/>
      <c r="T152" s="243"/>
      <c r="AT152" s="244" t="s">
        <v>371</v>
      </c>
      <c r="AU152" s="244" t="s">
        <v>79</v>
      </c>
      <c r="AV152" s="13" t="s">
        <v>79</v>
      </c>
      <c r="AW152" s="13" t="s">
        <v>33</v>
      </c>
      <c r="AX152" s="13" t="s">
        <v>70</v>
      </c>
      <c r="AY152" s="244" t="s">
        <v>361</v>
      </c>
    </row>
    <row r="153" spans="2:65" s="13" customFormat="1" ht="13.5">
      <c r="B153" s="233"/>
      <c r="C153" s="234"/>
      <c r="D153" s="219" t="s">
        <v>371</v>
      </c>
      <c r="E153" s="245" t="s">
        <v>21</v>
      </c>
      <c r="F153" s="246" t="s">
        <v>4628</v>
      </c>
      <c r="G153" s="234"/>
      <c r="H153" s="247">
        <v>6.8140000000000001</v>
      </c>
      <c r="I153" s="239"/>
      <c r="J153" s="234"/>
      <c r="K153" s="234"/>
      <c r="L153" s="240"/>
      <c r="M153" s="241"/>
      <c r="N153" s="242"/>
      <c r="O153" s="242"/>
      <c r="P153" s="242"/>
      <c r="Q153" s="242"/>
      <c r="R153" s="242"/>
      <c r="S153" s="242"/>
      <c r="T153" s="243"/>
      <c r="AT153" s="244" t="s">
        <v>371</v>
      </c>
      <c r="AU153" s="244" t="s">
        <v>79</v>
      </c>
      <c r="AV153" s="13" t="s">
        <v>79</v>
      </c>
      <c r="AW153" s="13" t="s">
        <v>33</v>
      </c>
      <c r="AX153" s="13" t="s">
        <v>70</v>
      </c>
      <c r="AY153" s="244" t="s">
        <v>361</v>
      </c>
    </row>
    <row r="154" spans="2:65" s="14" customFormat="1" ht="13.5">
      <c r="B154" s="248"/>
      <c r="C154" s="249"/>
      <c r="D154" s="235" t="s">
        <v>371</v>
      </c>
      <c r="E154" s="250" t="s">
        <v>21</v>
      </c>
      <c r="F154" s="251" t="s">
        <v>392</v>
      </c>
      <c r="G154" s="249"/>
      <c r="H154" s="252">
        <v>9.74</v>
      </c>
      <c r="I154" s="253"/>
      <c r="J154" s="249"/>
      <c r="K154" s="249"/>
      <c r="L154" s="254"/>
      <c r="M154" s="255"/>
      <c r="N154" s="256"/>
      <c r="O154" s="256"/>
      <c r="P154" s="256"/>
      <c r="Q154" s="256"/>
      <c r="R154" s="256"/>
      <c r="S154" s="256"/>
      <c r="T154" s="257"/>
      <c r="AT154" s="258" t="s">
        <v>371</v>
      </c>
      <c r="AU154" s="258" t="s">
        <v>79</v>
      </c>
      <c r="AV154" s="14" t="s">
        <v>147</v>
      </c>
      <c r="AW154" s="14" t="s">
        <v>33</v>
      </c>
      <c r="AX154" s="14" t="s">
        <v>77</v>
      </c>
      <c r="AY154" s="258" t="s">
        <v>361</v>
      </c>
    </row>
    <row r="155" spans="2:65" s="1" customFormat="1" ht="22.5" customHeight="1">
      <c r="B155" s="42"/>
      <c r="C155" s="207" t="s">
        <v>477</v>
      </c>
      <c r="D155" s="207" t="s">
        <v>363</v>
      </c>
      <c r="E155" s="208" t="s">
        <v>4629</v>
      </c>
      <c r="F155" s="209" t="s">
        <v>4630</v>
      </c>
      <c r="G155" s="210" t="s">
        <v>1913</v>
      </c>
      <c r="H155" s="211">
        <v>1</v>
      </c>
      <c r="I155" s="212"/>
      <c r="J155" s="213">
        <f>ROUND(I155*H155,2)</f>
        <v>0</v>
      </c>
      <c r="K155" s="209" t="s">
        <v>21</v>
      </c>
      <c r="L155" s="62"/>
      <c r="M155" s="214" t="s">
        <v>21</v>
      </c>
      <c r="N155" s="215" t="s">
        <v>41</v>
      </c>
      <c r="O155" s="43"/>
      <c r="P155" s="216">
        <f>O155*H155</f>
        <v>0</v>
      </c>
      <c r="Q155" s="216">
        <v>0</v>
      </c>
      <c r="R155" s="216">
        <f>Q155*H155</f>
        <v>0</v>
      </c>
      <c r="S155" s="216">
        <v>0</v>
      </c>
      <c r="T155" s="217">
        <f>S155*H155</f>
        <v>0</v>
      </c>
      <c r="AR155" s="25" t="s">
        <v>147</v>
      </c>
      <c r="AT155" s="25" t="s">
        <v>363</v>
      </c>
      <c r="AU155" s="25" t="s">
        <v>79</v>
      </c>
      <c r="AY155" s="25" t="s">
        <v>361</v>
      </c>
      <c r="BE155" s="218">
        <f>IF(N155="základní",J155,0)</f>
        <v>0</v>
      </c>
      <c r="BF155" s="218">
        <f>IF(N155="snížená",J155,0)</f>
        <v>0</v>
      </c>
      <c r="BG155" s="218">
        <f>IF(N155="zákl. přenesená",J155,0)</f>
        <v>0</v>
      </c>
      <c r="BH155" s="218">
        <f>IF(N155="sníž. přenesená",J155,0)</f>
        <v>0</v>
      </c>
      <c r="BI155" s="218">
        <f>IF(N155="nulová",J155,0)</f>
        <v>0</v>
      </c>
      <c r="BJ155" s="25" t="s">
        <v>77</v>
      </c>
      <c r="BK155" s="218">
        <f>ROUND(I155*H155,2)</f>
        <v>0</v>
      </c>
      <c r="BL155" s="25" t="s">
        <v>147</v>
      </c>
      <c r="BM155" s="25" t="s">
        <v>4631</v>
      </c>
    </row>
    <row r="156" spans="2:65" s="1" customFormat="1" ht="13.5">
      <c r="B156" s="42"/>
      <c r="C156" s="64"/>
      <c r="D156" s="235" t="s">
        <v>369</v>
      </c>
      <c r="E156" s="64"/>
      <c r="F156" s="285" t="s">
        <v>4632</v>
      </c>
      <c r="G156" s="64"/>
      <c r="H156" s="64"/>
      <c r="I156" s="175"/>
      <c r="J156" s="64"/>
      <c r="K156" s="64"/>
      <c r="L156" s="62"/>
      <c r="M156" s="221"/>
      <c r="N156" s="43"/>
      <c r="O156" s="43"/>
      <c r="P156" s="43"/>
      <c r="Q156" s="43"/>
      <c r="R156" s="43"/>
      <c r="S156" s="43"/>
      <c r="T156" s="79"/>
      <c r="AT156" s="25" t="s">
        <v>369</v>
      </c>
      <c r="AU156" s="25" t="s">
        <v>79</v>
      </c>
    </row>
    <row r="157" spans="2:65" s="1" customFormat="1" ht="22.5" customHeight="1">
      <c r="B157" s="42"/>
      <c r="C157" s="207" t="s">
        <v>485</v>
      </c>
      <c r="D157" s="207" t="s">
        <v>363</v>
      </c>
      <c r="E157" s="208" t="s">
        <v>4633</v>
      </c>
      <c r="F157" s="209" t="s">
        <v>4634</v>
      </c>
      <c r="G157" s="210" t="s">
        <v>685</v>
      </c>
      <c r="H157" s="211">
        <v>2.9649999999999999</v>
      </c>
      <c r="I157" s="212"/>
      <c r="J157" s="213">
        <f>ROUND(I157*H157,2)</f>
        <v>0</v>
      </c>
      <c r="K157" s="209" t="s">
        <v>21</v>
      </c>
      <c r="L157" s="62"/>
      <c r="M157" s="214" t="s">
        <v>21</v>
      </c>
      <c r="N157" s="215" t="s">
        <v>41</v>
      </c>
      <c r="O157" s="43"/>
      <c r="P157" s="216">
        <f>O157*H157</f>
        <v>0</v>
      </c>
      <c r="Q157" s="216">
        <v>0.05</v>
      </c>
      <c r="R157" s="216">
        <f>Q157*H157</f>
        <v>0.14824999999999999</v>
      </c>
      <c r="S157" s="216">
        <v>0</v>
      </c>
      <c r="T157" s="217">
        <f>S157*H157</f>
        <v>0</v>
      </c>
      <c r="AR157" s="25" t="s">
        <v>147</v>
      </c>
      <c r="AT157" s="25" t="s">
        <v>363</v>
      </c>
      <c r="AU157" s="25" t="s">
        <v>79</v>
      </c>
      <c r="AY157" s="25" t="s">
        <v>361</v>
      </c>
      <c r="BE157" s="218">
        <f>IF(N157="základní",J157,0)</f>
        <v>0</v>
      </c>
      <c r="BF157" s="218">
        <f>IF(N157="snížená",J157,0)</f>
        <v>0</v>
      </c>
      <c r="BG157" s="218">
        <f>IF(N157="zákl. přenesená",J157,0)</f>
        <v>0</v>
      </c>
      <c r="BH157" s="218">
        <f>IF(N157="sníž. přenesená",J157,0)</f>
        <v>0</v>
      </c>
      <c r="BI157" s="218">
        <f>IF(N157="nulová",J157,0)</f>
        <v>0</v>
      </c>
      <c r="BJ157" s="25" t="s">
        <v>77</v>
      </c>
      <c r="BK157" s="218">
        <f>ROUND(I157*H157,2)</f>
        <v>0</v>
      </c>
      <c r="BL157" s="25" t="s">
        <v>147</v>
      </c>
      <c r="BM157" s="25" t="s">
        <v>4635</v>
      </c>
    </row>
    <row r="158" spans="2:65" s="1" customFormat="1" ht="13.5">
      <c r="B158" s="42"/>
      <c r="C158" s="64"/>
      <c r="D158" s="219" t="s">
        <v>369</v>
      </c>
      <c r="E158" s="64"/>
      <c r="F158" s="220" t="s">
        <v>4636</v>
      </c>
      <c r="G158" s="64"/>
      <c r="H158" s="64"/>
      <c r="I158" s="175"/>
      <c r="J158" s="64"/>
      <c r="K158" s="64"/>
      <c r="L158" s="62"/>
      <c r="M158" s="221"/>
      <c r="N158" s="43"/>
      <c r="O158" s="43"/>
      <c r="P158" s="43"/>
      <c r="Q158" s="43"/>
      <c r="R158" s="43"/>
      <c r="S158" s="43"/>
      <c r="T158" s="79"/>
      <c r="AT158" s="25" t="s">
        <v>369</v>
      </c>
      <c r="AU158" s="25" t="s">
        <v>79</v>
      </c>
    </row>
    <row r="159" spans="2:65" s="12" customFormat="1" ht="13.5">
      <c r="B159" s="222"/>
      <c r="C159" s="223"/>
      <c r="D159" s="219" t="s">
        <v>371</v>
      </c>
      <c r="E159" s="224" t="s">
        <v>21</v>
      </c>
      <c r="F159" s="225" t="s">
        <v>4592</v>
      </c>
      <c r="G159" s="223"/>
      <c r="H159" s="226" t="s">
        <v>21</v>
      </c>
      <c r="I159" s="227"/>
      <c r="J159" s="223"/>
      <c r="K159" s="223"/>
      <c r="L159" s="228"/>
      <c r="M159" s="229"/>
      <c r="N159" s="230"/>
      <c r="O159" s="230"/>
      <c r="P159" s="230"/>
      <c r="Q159" s="230"/>
      <c r="R159" s="230"/>
      <c r="S159" s="230"/>
      <c r="T159" s="231"/>
      <c r="AT159" s="232" t="s">
        <v>371</v>
      </c>
      <c r="AU159" s="232" t="s">
        <v>79</v>
      </c>
      <c r="AV159" s="12" t="s">
        <v>77</v>
      </c>
      <c r="AW159" s="12" t="s">
        <v>33</v>
      </c>
      <c r="AX159" s="12" t="s">
        <v>70</v>
      </c>
      <c r="AY159" s="232" t="s">
        <v>361</v>
      </c>
    </row>
    <row r="160" spans="2:65" s="13" customFormat="1" ht="13.5">
      <c r="B160" s="233"/>
      <c r="C160" s="234"/>
      <c r="D160" s="235" t="s">
        <v>371</v>
      </c>
      <c r="E160" s="236" t="s">
        <v>21</v>
      </c>
      <c r="F160" s="237" t="s">
        <v>4637</v>
      </c>
      <c r="G160" s="234"/>
      <c r="H160" s="238">
        <v>2.9649999999999999</v>
      </c>
      <c r="I160" s="239"/>
      <c r="J160" s="234"/>
      <c r="K160" s="234"/>
      <c r="L160" s="240"/>
      <c r="M160" s="241"/>
      <c r="N160" s="242"/>
      <c r="O160" s="242"/>
      <c r="P160" s="242"/>
      <c r="Q160" s="242"/>
      <c r="R160" s="242"/>
      <c r="S160" s="242"/>
      <c r="T160" s="243"/>
      <c r="AT160" s="244" t="s">
        <v>371</v>
      </c>
      <c r="AU160" s="244" t="s">
        <v>79</v>
      </c>
      <c r="AV160" s="13" t="s">
        <v>79</v>
      </c>
      <c r="AW160" s="13" t="s">
        <v>33</v>
      </c>
      <c r="AX160" s="13" t="s">
        <v>77</v>
      </c>
      <c r="AY160" s="244" t="s">
        <v>361</v>
      </c>
    </row>
    <row r="161" spans="2:65" s="1" customFormat="1" ht="22.5" customHeight="1">
      <c r="B161" s="42"/>
      <c r="C161" s="207" t="s">
        <v>491</v>
      </c>
      <c r="D161" s="207" t="s">
        <v>363</v>
      </c>
      <c r="E161" s="208" t="s">
        <v>4638</v>
      </c>
      <c r="F161" s="209" t="s">
        <v>4639</v>
      </c>
      <c r="G161" s="210" t="s">
        <v>614</v>
      </c>
      <c r="H161" s="211">
        <v>1</v>
      </c>
      <c r="I161" s="212"/>
      <c r="J161" s="213">
        <f>ROUND(I161*H161,2)</f>
        <v>0</v>
      </c>
      <c r="K161" s="209" t="s">
        <v>21</v>
      </c>
      <c r="L161" s="62"/>
      <c r="M161" s="214" t="s">
        <v>21</v>
      </c>
      <c r="N161" s="215" t="s">
        <v>41</v>
      </c>
      <c r="O161" s="43"/>
      <c r="P161" s="216">
        <f>O161*H161</f>
        <v>0</v>
      </c>
      <c r="Q161" s="216">
        <v>0</v>
      </c>
      <c r="R161" s="216">
        <f>Q161*H161</f>
        <v>0</v>
      </c>
      <c r="S161" s="216">
        <v>0</v>
      </c>
      <c r="T161" s="217">
        <f>S161*H161</f>
        <v>0</v>
      </c>
      <c r="AR161" s="25" t="s">
        <v>147</v>
      </c>
      <c r="AT161" s="25" t="s">
        <v>363</v>
      </c>
      <c r="AU161" s="25" t="s">
        <v>79</v>
      </c>
      <c r="AY161" s="25" t="s">
        <v>361</v>
      </c>
      <c r="BE161" s="218">
        <f>IF(N161="základní",J161,0)</f>
        <v>0</v>
      </c>
      <c r="BF161" s="218">
        <f>IF(N161="snížená",J161,0)</f>
        <v>0</v>
      </c>
      <c r="BG161" s="218">
        <f>IF(N161="zákl. přenesená",J161,0)</f>
        <v>0</v>
      </c>
      <c r="BH161" s="218">
        <f>IF(N161="sníž. přenesená",J161,0)</f>
        <v>0</v>
      </c>
      <c r="BI161" s="218">
        <f>IF(N161="nulová",J161,0)</f>
        <v>0</v>
      </c>
      <c r="BJ161" s="25" t="s">
        <v>77</v>
      </c>
      <c r="BK161" s="218">
        <f>ROUND(I161*H161,2)</f>
        <v>0</v>
      </c>
      <c r="BL161" s="25" t="s">
        <v>147</v>
      </c>
      <c r="BM161" s="25" t="s">
        <v>4640</v>
      </c>
    </row>
    <row r="162" spans="2:65" s="1" customFormat="1" ht="13.5">
      <c r="B162" s="42"/>
      <c r="C162" s="64"/>
      <c r="D162" s="219" t="s">
        <v>369</v>
      </c>
      <c r="E162" s="64"/>
      <c r="F162" s="220" t="s">
        <v>4639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369</v>
      </c>
      <c r="AU162" s="25" t="s">
        <v>79</v>
      </c>
    </row>
    <row r="163" spans="2:65" s="13" customFormat="1" ht="13.5">
      <c r="B163" s="233"/>
      <c r="C163" s="234"/>
      <c r="D163" s="219" t="s">
        <v>371</v>
      </c>
      <c r="E163" s="245" t="s">
        <v>21</v>
      </c>
      <c r="F163" s="246" t="s">
        <v>4641</v>
      </c>
      <c r="G163" s="234"/>
      <c r="H163" s="247">
        <v>1</v>
      </c>
      <c r="I163" s="239"/>
      <c r="J163" s="234"/>
      <c r="K163" s="234"/>
      <c r="L163" s="240"/>
      <c r="M163" s="241"/>
      <c r="N163" s="242"/>
      <c r="O163" s="242"/>
      <c r="P163" s="242"/>
      <c r="Q163" s="242"/>
      <c r="R163" s="242"/>
      <c r="S163" s="242"/>
      <c r="T163" s="243"/>
      <c r="AT163" s="244" t="s">
        <v>371</v>
      </c>
      <c r="AU163" s="244" t="s">
        <v>79</v>
      </c>
      <c r="AV163" s="13" t="s">
        <v>79</v>
      </c>
      <c r="AW163" s="13" t="s">
        <v>33</v>
      </c>
      <c r="AX163" s="13" t="s">
        <v>77</v>
      </c>
      <c r="AY163" s="244" t="s">
        <v>361</v>
      </c>
    </row>
    <row r="164" spans="2:65" s="11" customFormat="1" ht="29.85" customHeight="1">
      <c r="B164" s="190"/>
      <c r="C164" s="191"/>
      <c r="D164" s="204" t="s">
        <v>69</v>
      </c>
      <c r="E164" s="205" t="s">
        <v>1153</v>
      </c>
      <c r="F164" s="205" t="s">
        <v>1154</v>
      </c>
      <c r="G164" s="191"/>
      <c r="H164" s="191"/>
      <c r="I164" s="194"/>
      <c r="J164" s="206">
        <f>BK164</f>
        <v>0</v>
      </c>
      <c r="K164" s="191"/>
      <c r="L164" s="196"/>
      <c r="M164" s="197"/>
      <c r="N164" s="198"/>
      <c r="O164" s="198"/>
      <c r="P164" s="199">
        <f>SUM(P165:P166)</f>
        <v>0</v>
      </c>
      <c r="Q164" s="198"/>
      <c r="R164" s="199">
        <f>SUM(R165:R166)</f>
        <v>0</v>
      </c>
      <c r="S164" s="198"/>
      <c r="T164" s="200">
        <f>SUM(T165:T166)</f>
        <v>0</v>
      </c>
      <c r="AR164" s="201" t="s">
        <v>77</v>
      </c>
      <c r="AT164" s="202" t="s">
        <v>69</v>
      </c>
      <c r="AU164" s="202" t="s">
        <v>77</v>
      </c>
      <c r="AY164" s="201" t="s">
        <v>361</v>
      </c>
      <c r="BK164" s="203">
        <f>SUM(BK165:BK166)</f>
        <v>0</v>
      </c>
    </row>
    <row r="165" spans="2:65" s="1" customFormat="1" ht="22.5" customHeight="1">
      <c r="B165" s="42"/>
      <c r="C165" s="207" t="s">
        <v>9</v>
      </c>
      <c r="D165" s="207" t="s">
        <v>363</v>
      </c>
      <c r="E165" s="208" t="s">
        <v>4572</v>
      </c>
      <c r="F165" s="209" t="s">
        <v>4573</v>
      </c>
      <c r="G165" s="210" t="s">
        <v>447</v>
      </c>
      <c r="H165" s="211">
        <v>15.093</v>
      </c>
      <c r="I165" s="212"/>
      <c r="J165" s="213">
        <f>ROUND(I165*H165,2)</f>
        <v>0</v>
      </c>
      <c r="K165" s="209" t="s">
        <v>367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0</v>
      </c>
      <c r="R165" s="216">
        <f>Q165*H165</f>
        <v>0</v>
      </c>
      <c r="S165" s="216">
        <v>0</v>
      </c>
      <c r="T165" s="217">
        <f>S165*H165</f>
        <v>0</v>
      </c>
      <c r="AR165" s="25" t="s">
        <v>147</v>
      </c>
      <c r="AT165" s="25" t="s">
        <v>363</v>
      </c>
      <c r="AU165" s="25" t="s">
        <v>79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147</v>
      </c>
      <c r="BM165" s="25" t="s">
        <v>4642</v>
      </c>
    </row>
    <row r="166" spans="2:65" s="1" customFormat="1" ht="27">
      <c r="B166" s="42"/>
      <c r="C166" s="64"/>
      <c r="D166" s="219" t="s">
        <v>369</v>
      </c>
      <c r="E166" s="64"/>
      <c r="F166" s="220" t="s">
        <v>4575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79</v>
      </c>
    </row>
    <row r="167" spans="2:65" s="11" customFormat="1" ht="37.35" customHeight="1">
      <c r="B167" s="190"/>
      <c r="C167" s="191"/>
      <c r="D167" s="192" t="s">
        <v>69</v>
      </c>
      <c r="E167" s="193" t="s">
        <v>1160</v>
      </c>
      <c r="F167" s="193" t="s">
        <v>1161</v>
      </c>
      <c r="G167" s="191"/>
      <c r="H167" s="191"/>
      <c r="I167" s="194"/>
      <c r="J167" s="195">
        <f>BK167</f>
        <v>0</v>
      </c>
      <c r="K167" s="191"/>
      <c r="L167" s="196"/>
      <c r="M167" s="197"/>
      <c r="N167" s="198"/>
      <c r="O167" s="198"/>
      <c r="P167" s="199">
        <f>P168</f>
        <v>0</v>
      </c>
      <c r="Q167" s="198"/>
      <c r="R167" s="199">
        <f>R168</f>
        <v>3.8350000000000003E-3</v>
      </c>
      <c r="S167" s="198"/>
      <c r="T167" s="200">
        <f>T168</f>
        <v>0</v>
      </c>
      <c r="AR167" s="201" t="s">
        <v>79</v>
      </c>
      <c r="AT167" s="202" t="s">
        <v>69</v>
      </c>
      <c r="AU167" s="202" t="s">
        <v>70</v>
      </c>
      <c r="AY167" s="201" t="s">
        <v>361</v>
      </c>
      <c r="BK167" s="203">
        <f>BK168</f>
        <v>0</v>
      </c>
    </row>
    <row r="168" spans="2:65" s="11" customFormat="1" ht="19.899999999999999" customHeight="1">
      <c r="B168" s="190"/>
      <c r="C168" s="191"/>
      <c r="D168" s="204" t="s">
        <v>69</v>
      </c>
      <c r="E168" s="205" t="s">
        <v>1162</v>
      </c>
      <c r="F168" s="205" t="s">
        <v>1163</v>
      </c>
      <c r="G168" s="191"/>
      <c r="H168" s="191"/>
      <c r="I168" s="194"/>
      <c r="J168" s="206">
        <f>BK168</f>
        <v>0</v>
      </c>
      <c r="K168" s="191"/>
      <c r="L168" s="196"/>
      <c r="M168" s="197"/>
      <c r="N168" s="198"/>
      <c r="O168" s="198"/>
      <c r="P168" s="199">
        <f>SUM(P169:P173)</f>
        <v>0</v>
      </c>
      <c r="Q168" s="198"/>
      <c r="R168" s="199">
        <f>SUM(R169:R173)</f>
        <v>3.8350000000000003E-3</v>
      </c>
      <c r="S168" s="198"/>
      <c r="T168" s="200">
        <f>SUM(T169:T173)</f>
        <v>0</v>
      </c>
      <c r="AR168" s="201" t="s">
        <v>79</v>
      </c>
      <c r="AT168" s="202" t="s">
        <v>69</v>
      </c>
      <c r="AU168" s="202" t="s">
        <v>77</v>
      </c>
      <c r="AY168" s="201" t="s">
        <v>361</v>
      </c>
      <c r="BK168" s="203">
        <f>SUM(BK169:BK173)</f>
        <v>0</v>
      </c>
    </row>
    <row r="169" spans="2:65" s="1" customFormat="1" ht="31.5" customHeight="1">
      <c r="B169" s="42"/>
      <c r="C169" s="207" t="s">
        <v>501</v>
      </c>
      <c r="D169" s="207" t="s">
        <v>363</v>
      </c>
      <c r="E169" s="208" t="s">
        <v>4576</v>
      </c>
      <c r="F169" s="209" t="s">
        <v>4577</v>
      </c>
      <c r="G169" s="210" t="s">
        <v>459</v>
      </c>
      <c r="H169" s="211">
        <v>6.5</v>
      </c>
      <c r="I169" s="212"/>
      <c r="J169" s="213">
        <f>ROUND(I169*H169,2)</f>
        <v>0</v>
      </c>
      <c r="K169" s="209" t="s">
        <v>367</v>
      </c>
      <c r="L169" s="62"/>
      <c r="M169" s="214" t="s">
        <v>21</v>
      </c>
      <c r="N169" s="215" t="s">
        <v>41</v>
      </c>
      <c r="O169" s="43"/>
      <c r="P169" s="216">
        <f>O169*H169</f>
        <v>0</v>
      </c>
      <c r="Q169" s="216">
        <v>5.9000000000000003E-4</v>
      </c>
      <c r="R169" s="216">
        <f>Q169*H169</f>
        <v>3.8350000000000003E-3</v>
      </c>
      <c r="S169" s="216">
        <v>0</v>
      </c>
      <c r="T169" s="217">
        <f>S169*H169</f>
        <v>0</v>
      </c>
      <c r="AR169" s="25" t="s">
        <v>464</v>
      </c>
      <c r="AT169" s="25" t="s">
        <v>363</v>
      </c>
      <c r="AU169" s="25" t="s">
        <v>79</v>
      </c>
      <c r="AY169" s="25" t="s">
        <v>361</v>
      </c>
      <c r="BE169" s="218">
        <f>IF(N169="základní",J169,0)</f>
        <v>0</v>
      </c>
      <c r="BF169" s="218">
        <f>IF(N169="snížená",J169,0)</f>
        <v>0</v>
      </c>
      <c r="BG169" s="218">
        <f>IF(N169="zákl. přenesená",J169,0)</f>
        <v>0</v>
      </c>
      <c r="BH169" s="218">
        <f>IF(N169="sníž. přenesená",J169,0)</f>
        <v>0</v>
      </c>
      <c r="BI169" s="218">
        <f>IF(N169="nulová",J169,0)</f>
        <v>0</v>
      </c>
      <c r="BJ169" s="25" t="s">
        <v>77</v>
      </c>
      <c r="BK169" s="218">
        <f>ROUND(I169*H169,2)</f>
        <v>0</v>
      </c>
      <c r="BL169" s="25" t="s">
        <v>464</v>
      </c>
      <c r="BM169" s="25" t="s">
        <v>4643</v>
      </c>
    </row>
    <row r="170" spans="2:65" s="1" customFormat="1" ht="27">
      <c r="B170" s="42"/>
      <c r="C170" s="64"/>
      <c r="D170" s="219" t="s">
        <v>369</v>
      </c>
      <c r="E170" s="64"/>
      <c r="F170" s="220" t="s">
        <v>4579</v>
      </c>
      <c r="G170" s="64"/>
      <c r="H170" s="64"/>
      <c r="I170" s="175"/>
      <c r="J170" s="64"/>
      <c r="K170" s="64"/>
      <c r="L170" s="62"/>
      <c r="M170" s="221"/>
      <c r="N170" s="43"/>
      <c r="O170" s="43"/>
      <c r="P170" s="43"/>
      <c r="Q170" s="43"/>
      <c r="R170" s="43"/>
      <c r="S170" s="43"/>
      <c r="T170" s="79"/>
      <c r="AT170" s="25" t="s">
        <v>369</v>
      </c>
      <c r="AU170" s="25" t="s">
        <v>79</v>
      </c>
    </row>
    <row r="171" spans="2:65" s="13" customFormat="1" ht="13.5">
      <c r="B171" s="233"/>
      <c r="C171" s="234"/>
      <c r="D171" s="235" t="s">
        <v>371</v>
      </c>
      <c r="E171" s="236" t="s">
        <v>21</v>
      </c>
      <c r="F171" s="237" t="s">
        <v>4644</v>
      </c>
      <c r="G171" s="234"/>
      <c r="H171" s="238">
        <v>6.5</v>
      </c>
      <c r="I171" s="239"/>
      <c r="J171" s="234"/>
      <c r="K171" s="234"/>
      <c r="L171" s="240"/>
      <c r="M171" s="241"/>
      <c r="N171" s="242"/>
      <c r="O171" s="242"/>
      <c r="P171" s="242"/>
      <c r="Q171" s="242"/>
      <c r="R171" s="242"/>
      <c r="S171" s="242"/>
      <c r="T171" s="243"/>
      <c r="AT171" s="244" t="s">
        <v>371</v>
      </c>
      <c r="AU171" s="244" t="s">
        <v>79</v>
      </c>
      <c r="AV171" s="13" t="s">
        <v>79</v>
      </c>
      <c r="AW171" s="13" t="s">
        <v>33</v>
      </c>
      <c r="AX171" s="13" t="s">
        <v>77</v>
      </c>
      <c r="AY171" s="244" t="s">
        <v>361</v>
      </c>
    </row>
    <row r="172" spans="2:65" s="1" customFormat="1" ht="22.5" customHeight="1">
      <c r="B172" s="42"/>
      <c r="C172" s="207" t="s">
        <v>507</v>
      </c>
      <c r="D172" s="207" t="s">
        <v>363</v>
      </c>
      <c r="E172" s="208" t="s">
        <v>1225</v>
      </c>
      <c r="F172" s="209" t="s">
        <v>1226</v>
      </c>
      <c r="G172" s="210" t="s">
        <v>1227</v>
      </c>
      <c r="H172" s="284"/>
      <c r="I172" s="212"/>
      <c r="J172" s="213">
        <f>ROUND(I172*H172,2)</f>
        <v>0</v>
      </c>
      <c r="K172" s="209" t="s">
        <v>367</v>
      </c>
      <c r="L172" s="62"/>
      <c r="M172" s="214" t="s">
        <v>21</v>
      </c>
      <c r="N172" s="215" t="s">
        <v>41</v>
      </c>
      <c r="O172" s="43"/>
      <c r="P172" s="216">
        <f>O172*H172</f>
        <v>0</v>
      </c>
      <c r="Q172" s="216">
        <v>0</v>
      </c>
      <c r="R172" s="216">
        <f>Q172*H172</f>
        <v>0</v>
      </c>
      <c r="S172" s="216">
        <v>0</v>
      </c>
      <c r="T172" s="217">
        <f>S172*H172</f>
        <v>0</v>
      </c>
      <c r="AR172" s="25" t="s">
        <v>464</v>
      </c>
      <c r="AT172" s="25" t="s">
        <v>363</v>
      </c>
      <c r="AU172" s="25" t="s">
        <v>79</v>
      </c>
      <c r="AY172" s="25" t="s">
        <v>361</v>
      </c>
      <c r="BE172" s="218">
        <f>IF(N172="základní",J172,0)</f>
        <v>0</v>
      </c>
      <c r="BF172" s="218">
        <f>IF(N172="snížená",J172,0)</f>
        <v>0</v>
      </c>
      <c r="BG172" s="218">
        <f>IF(N172="zákl. přenesená",J172,0)</f>
        <v>0</v>
      </c>
      <c r="BH172" s="218">
        <f>IF(N172="sníž. přenesená",J172,0)</f>
        <v>0</v>
      </c>
      <c r="BI172" s="218">
        <f>IF(N172="nulová",J172,0)</f>
        <v>0</v>
      </c>
      <c r="BJ172" s="25" t="s">
        <v>77</v>
      </c>
      <c r="BK172" s="218">
        <f>ROUND(I172*H172,2)</f>
        <v>0</v>
      </c>
      <c r="BL172" s="25" t="s">
        <v>464</v>
      </c>
      <c r="BM172" s="25" t="s">
        <v>4645</v>
      </c>
    </row>
    <row r="173" spans="2:65" s="1" customFormat="1" ht="27">
      <c r="B173" s="42"/>
      <c r="C173" s="64"/>
      <c r="D173" s="219" t="s">
        <v>369</v>
      </c>
      <c r="E173" s="64"/>
      <c r="F173" s="220" t="s">
        <v>1229</v>
      </c>
      <c r="G173" s="64"/>
      <c r="H173" s="64"/>
      <c r="I173" s="175"/>
      <c r="J173" s="64"/>
      <c r="K173" s="64"/>
      <c r="L173" s="62"/>
      <c r="M173" s="290"/>
      <c r="N173" s="291"/>
      <c r="O173" s="291"/>
      <c r="P173" s="291"/>
      <c r="Q173" s="291"/>
      <c r="R173" s="291"/>
      <c r="S173" s="291"/>
      <c r="T173" s="292"/>
      <c r="AT173" s="25" t="s">
        <v>369</v>
      </c>
      <c r="AU173" s="25" t="s">
        <v>79</v>
      </c>
    </row>
    <row r="174" spans="2:65" s="1" customFormat="1" ht="6.95" customHeight="1">
      <c r="B174" s="57"/>
      <c r="C174" s="58"/>
      <c r="D174" s="58"/>
      <c r="E174" s="58"/>
      <c r="F174" s="58"/>
      <c r="G174" s="58"/>
      <c r="H174" s="58"/>
      <c r="I174" s="151"/>
      <c r="J174" s="58"/>
      <c r="K174" s="58"/>
      <c r="L174" s="62"/>
    </row>
  </sheetData>
  <sheetProtection algorithmName="SHA-512" hashValue="4EVfB4JN6exLBdLqAuNv0ZIRMJCpQjNE7NCuQMedG4K4nQFrSK+egzJXlGANttybvMeDaYOA/8u4dWHzpiGAnA==" saltValue="z7z0OVnNHLNcNtX5l+GyeA==" spinCount="100000" sheet="1" objects="1" scenarios="1" formatCells="0" formatColumns="0" formatRows="0" sort="0" autoFilter="0"/>
  <autoFilter ref="C88:K173" xr:uid="{00000000-0009-0000-0000-00001C000000}"/>
  <mergeCells count="12">
    <mergeCell ref="G1:H1"/>
    <mergeCell ref="L2:V2"/>
    <mergeCell ref="E49:H49"/>
    <mergeCell ref="E51:H51"/>
    <mergeCell ref="E77:H77"/>
    <mergeCell ref="E79:H79"/>
    <mergeCell ref="E81:H81"/>
    <mergeCell ref="E7:H7"/>
    <mergeCell ref="E9:H9"/>
    <mergeCell ref="E11:H11"/>
    <mergeCell ref="E26:H26"/>
    <mergeCell ref="E47:H47"/>
  </mergeCells>
  <hyperlinks>
    <hyperlink ref="F1:G1" location="C2" display="1) Krycí list soupisu" xr:uid="{00000000-0004-0000-1C00-000000000000}"/>
    <hyperlink ref="G1:H1" location="C58" display="2) Rekapitulace" xr:uid="{00000000-0004-0000-1C00-000001000000}"/>
    <hyperlink ref="J1" location="C88" display="3) Soupis prací" xr:uid="{00000000-0004-0000-1C00-000002000000}"/>
    <hyperlink ref="L1:V1" location="'Rekapitulace stavby'!C2" display="Rekapitulace stavby" xr:uid="{00000000-0004-0000-1C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BR146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194</v>
      </c>
      <c r="AZ2" s="126" t="s">
        <v>3200</v>
      </c>
      <c r="BA2" s="126" t="s">
        <v>21</v>
      </c>
      <c r="BB2" s="126" t="s">
        <v>21</v>
      </c>
      <c r="BC2" s="126" t="s">
        <v>4646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272</v>
      </c>
      <c r="BA3" s="126" t="s">
        <v>4647</v>
      </c>
      <c r="BB3" s="126" t="s">
        <v>21</v>
      </c>
      <c r="BC3" s="126" t="s">
        <v>4646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192</v>
      </c>
      <c r="BA4" s="126" t="s">
        <v>21</v>
      </c>
      <c r="BB4" s="126" t="s">
        <v>21</v>
      </c>
      <c r="BC4" s="126" t="s">
        <v>4648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3204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4649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ROUND(J93,2)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ROUND(SUM(BE93:BE145), 2)</f>
        <v>0</v>
      </c>
      <c r="G34" s="43"/>
      <c r="H34" s="43"/>
      <c r="I34" s="143">
        <v>0.21</v>
      </c>
      <c r="J34" s="142">
        <f>ROUND(ROUND((SUM(BE93:BE145)),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ROUND(SUM(BF93:BF145), 2)</f>
        <v>0</v>
      </c>
      <c r="G35" s="43"/>
      <c r="H35" s="43"/>
      <c r="I35" s="143">
        <v>0.15</v>
      </c>
      <c r="J35" s="142">
        <f>ROUND(ROUND((SUM(BF93:BF145)),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ROUND(SUM(BG93:BG145),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ROUND(SUM(BH93:BH145),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ROUND(SUM(BI93:BI145),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3204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IO01 - Parkovací plocha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J93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J94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J95</f>
        <v>0</v>
      </c>
      <c r="K66" s="174"/>
    </row>
    <row r="67" spans="2:12" s="9" customFormat="1" ht="19.899999999999999" customHeight="1">
      <c r="B67" s="168"/>
      <c r="C67" s="169"/>
      <c r="D67" s="170" t="s">
        <v>4650</v>
      </c>
      <c r="E67" s="171"/>
      <c r="F67" s="171"/>
      <c r="G67" s="171"/>
      <c r="H67" s="171"/>
      <c r="I67" s="172"/>
      <c r="J67" s="173">
        <f>J116</f>
        <v>0</v>
      </c>
      <c r="K67" s="174"/>
    </row>
    <row r="68" spans="2:12" s="9" customFormat="1" ht="19.899999999999999" customHeight="1">
      <c r="B68" s="168"/>
      <c r="C68" s="169"/>
      <c r="D68" s="170" t="s">
        <v>326</v>
      </c>
      <c r="E68" s="171"/>
      <c r="F68" s="171"/>
      <c r="G68" s="171"/>
      <c r="H68" s="171"/>
      <c r="I68" s="172"/>
      <c r="J68" s="173">
        <f>J130</f>
        <v>0</v>
      </c>
      <c r="K68" s="174"/>
    </row>
    <row r="69" spans="2:12" s="9" customFormat="1" ht="19.899999999999999" customHeight="1">
      <c r="B69" s="168"/>
      <c r="C69" s="169"/>
      <c r="D69" s="170" t="s">
        <v>327</v>
      </c>
      <c r="E69" s="171"/>
      <c r="F69" s="171"/>
      <c r="G69" s="171"/>
      <c r="H69" s="171"/>
      <c r="I69" s="172"/>
      <c r="J69" s="173">
        <f>J143</f>
        <v>0</v>
      </c>
      <c r="K69" s="174"/>
    </row>
    <row r="70" spans="2:12" s="1" customFormat="1" ht="21.75" customHeight="1">
      <c r="B70" s="42"/>
      <c r="C70" s="43"/>
      <c r="D70" s="43"/>
      <c r="E70" s="43"/>
      <c r="F70" s="43"/>
      <c r="G70" s="43"/>
      <c r="H70" s="43"/>
      <c r="I70" s="129"/>
      <c r="J70" s="43"/>
      <c r="K70" s="46"/>
    </row>
    <row r="71" spans="2:12" s="1" customFormat="1" ht="6.95" customHeight="1">
      <c r="B71" s="57"/>
      <c r="C71" s="58"/>
      <c r="D71" s="58"/>
      <c r="E71" s="58"/>
      <c r="F71" s="58"/>
      <c r="G71" s="58"/>
      <c r="H71" s="58"/>
      <c r="I71" s="151"/>
      <c r="J71" s="58"/>
      <c r="K71" s="59"/>
    </row>
    <row r="75" spans="2:12" s="1" customFormat="1" ht="6.95" customHeight="1">
      <c r="B75" s="60"/>
      <c r="C75" s="61"/>
      <c r="D75" s="61"/>
      <c r="E75" s="61"/>
      <c r="F75" s="61"/>
      <c r="G75" s="61"/>
      <c r="H75" s="61"/>
      <c r="I75" s="154"/>
      <c r="J75" s="61"/>
      <c r="K75" s="61"/>
      <c r="L75" s="62"/>
    </row>
    <row r="76" spans="2:12" s="1" customFormat="1" ht="36.950000000000003" customHeight="1">
      <c r="B76" s="42"/>
      <c r="C76" s="63" t="s">
        <v>345</v>
      </c>
      <c r="D76" s="64"/>
      <c r="E76" s="64"/>
      <c r="F76" s="64"/>
      <c r="G76" s="64"/>
      <c r="H76" s="64"/>
      <c r="I76" s="175"/>
      <c r="J76" s="64"/>
      <c r="K76" s="64"/>
      <c r="L76" s="62"/>
    </row>
    <row r="77" spans="2:12" s="1" customFormat="1" ht="6.95" customHeight="1">
      <c r="B77" s="42"/>
      <c r="C77" s="64"/>
      <c r="D77" s="64"/>
      <c r="E77" s="64"/>
      <c r="F77" s="64"/>
      <c r="G77" s="64"/>
      <c r="H77" s="64"/>
      <c r="I77" s="175"/>
      <c r="J77" s="64"/>
      <c r="K77" s="64"/>
      <c r="L77" s="62"/>
    </row>
    <row r="78" spans="2:12" s="1" customFormat="1" ht="14.45" customHeight="1">
      <c r="B78" s="42"/>
      <c r="C78" s="66" t="s">
        <v>18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22.5" customHeight="1">
      <c r="B79" s="42"/>
      <c r="C79" s="64"/>
      <c r="D79" s="64"/>
      <c r="E79" s="423" t="str">
        <f>E7</f>
        <v>Transformace ÚSP pro mládež Kvasiny – výstavba v lokalitě Kostelec nad Orlicí 2</v>
      </c>
      <c r="F79" s="424"/>
      <c r="G79" s="424"/>
      <c r="H79" s="424"/>
      <c r="I79" s="175"/>
      <c r="J79" s="64"/>
      <c r="K79" s="64"/>
      <c r="L79" s="62"/>
    </row>
    <row r="80" spans="2:12">
      <c r="B80" s="29"/>
      <c r="C80" s="66" t="s">
        <v>237</v>
      </c>
      <c r="D80" s="176"/>
      <c r="E80" s="176"/>
      <c r="F80" s="176"/>
      <c r="G80" s="176"/>
      <c r="H80" s="176"/>
      <c r="J80" s="176"/>
      <c r="K80" s="176"/>
      <c r="L80" s="177"/>
    </row>
    <row r="81" spans="2:65" ht="22.5" customHeight="1">
      <c r="B81" s="29"/>
      <c r="C81" s="176"/>
      <c r="D81" s="176"/>
      <c r="E81" s="423" t="s">
        <v>3753</v>
      </c>
      <c r="F81" s="427"/>
      <c r="G81" s="427"/>
      <c r="H81" s="427"/>
      <c r="J81" s="176"/>
      <c r="K81" s="176"/>
      <c r="L81" s="177"/>
    </row>
    <row r="82" spans="2:65">
      <c r="B82" s="29"/>
      <c r="C82" s="66" t="s">
        <v>243</v>
      </c>
      <c r="D82" s="176"/>
      <c r="E82" s="176"/>
      <c r="F82" s="176"/>
      <c r="G82" s="176"/>
      <c r="H82" s="176"/>
      <c r="J82" s="176"/>
      <c r="K82" s="176"/>
      <c r="L82" s="177"/>
    </row>
    <row r="83" spans="2:65" s="1" customFormat="1" ht="22.5" customHeight="1">
      <c r="B83" s="42"/>
      <c r="C83" s="64"/>
      <c r="D83" s="64"/>
      <c r="E83" s="425" t="s">
        <v>3204</v>
      </c>
      <c r="F83" s="426"/>
      <c r="G83" s="426"/>
      <c r="H83" s="426"/>
      <c r="I83" s="175"/>
      <c r="J83" s="64"/>
      <c r="K83" s="64"/>
      <c r="L83" s="62"/>
    </row>
    <row r="84" spans="2:65" s="1" customFormat="1" ht="14.45" customHeight="1">
      <c r="B84" s="42"/>
      <c r="C84" s="66" t="s">
        <v>248</v>
      </c>
      <c r="D84" s="64"/>
      <c r="E84" s="64"/>
      <c r="F84" s="64"/>
      <c r="G84" s="64"/>
      <c r="H84" s="64"/>
      <c r="I84" s="175"/>
      <c r="J84" s="64"/>
      <c r="K84" s="64"/>
      <c r="L84" s="62"/>
    </row>
    <row r="85" spans="2:65" s="1" customFormat="1" ht="23.25" customHeight="1">
      <c r="B85" s="42"/>
      <c r="C85" s="64"/>
      <c r="D85" s="64"/>
      <c r="E85" s="394" t="str">
        <f>E13</f>
        <v>IO01 - Parkovací plocha</v>
      </c>
      <c r="F85" s="426"/>
      <c r="G85" s="426"/>
      <c r="H85" s="426"/>
      <c r="I85" s="175"/>
      <c r="J85" s="64"/>
      <c r="K85" s="64"/>
      <c r="L85" s="62"/>
    </row>
    <row r="86" spans="2:65" s="1" customFormat="1" ht="6.95" customHeight="1">
      <c r="B86" s="42"/>
      <c r="C86" s="64"/>
      <c r="D86" s="64"/>
      <c r="E86" s="64"/>
      <c r="F86" s="64"/>
      <c r="G86" s="64"/>
      <c r="H86" s="64"/>
      <c r="I86" s="175"/>
      <c r="J86" s="64"/>
      <c r="K86" s="64"/>
      <c r="L86" s="62"/>
    </row>
    <row r="87" spans="2:65" s="1" customFormat="1" ht="18" customHeight="1">
      <c r="B87" s="42"/>
      <c r="C87" s="66" t="s">
        <v>23</v>
      </c>
      <c r="D87" s="64"/>
      <c r="E87" s="64"/>
      <c r="F87" s="178" t="str">
        <f>F16</f>
        <v xml:space="preserve"> </v>
      </c>
      <c r="G87" s="64"/>
      <c r="H87" s="64"/>
      <c r="I87" s="179" t="s">
        <v>25</v>
      </c>
      <c r="J87" s="74" t="str">
        <f>IF(J16="","",J16)</f>
        <v>11. 5. 2017</v>
      </c>
      <c r="K87" s="64"/>
      <c r="L87" s="62"/>
    </row>
    <row r="88" spans="2:65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5" s="1" customFormat="1">
      <c r="B89" s="42"/>
      <c r="C89" s="66" t="s">
        <v>27</v>
      </c>
      <c r="D89" s="64"/>
      <c r="E89" s="64"/>
      <c r="F89" s="178" t="str">
        <f>E19</f>
        <v xml:space="preserve"> </v>
      </c>
      <c r="G89" s="64"/>
      <c r="H89" s="64"/>
      <c r="I89" s="179" t="s">
        <v>32</v>
      </c>
      <c r="J89" s="178" t="str">
        <f>E25</f>
        <v xml:space="preserve"> </v>
      </c>
      <c r="K89" s="64"/>
      <c r="L89" s="62"/>
    </row>
    <row r="90" spans="2:65" s="1" customFormat="1" ht="14.45" customHeight="1">
      <c r="B90" s="42"/>
      <c r="C90" s="66" t="s">
        <v>30</v>
      </c>
      <c r="D90" s="64"/>
      <c r="E90" s="64"/>
      <c r="F90" s="178" t="str">
        <f>IF(E22="","",E22)</f>
        <v/>
      </c>
      <c r="G90" s="64"/>
      <c r="H90" s="64"/>
      <c r="I90" s="175"/>
      <c r="J90" s="64"/>
      <c r="K90" s="64"/>
      <c r="L90" s="62"/>
    </row>
    <row r="91" spans="2:65" s="1" customFormat="1" ht="10.3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65" s="10" customFormat="1" ht="29.25" customHeight="1">
      <c r="B92" s="180"/>
      <c r="C92" s="181" t="s">
        <v>346</v>
      </c>
      <c r="D92" s="182" t="s">
        <v>55</v>
      </c>
      <c r="E92" s="182" t="s">
        <v>51</v>
      </c>
      <c r="F92" s="182" t="s">
        <v>347</v>
      </c>
      <c r="G92" s="182" t="s">
        <v>348</v>
      </c>
      <c r="H92" s="182" t="s">
        <v>349</v>
      </c>
      <c r="I92" s="183" t="s">
        <v>350</v>
      </c>
      <c r="J92" s="182" t="s">
        <v>317</v>
      </c>
      <c r="K92" s="184" t="s">
        <v>351</v>
      </c>
      <c r="L92" s="185"/>
      <c r="M92" s="82" t="s">
        <v>352</v>
      </c>
      <c r="N92" s="83" t="s">
        <v>40</v>
      </c>
      <c r="O92" s="83" t="s">
        <v>353</v>
      </c>
      <c r="P92" s="83" t="s">
        <v>354</v>
      </c>
      <c r="Q92" s="83" t="s">
        <v>355</v>
      </c>
      <c r="R92" s="83" t="s">
        <v>356</v>
      </c>
      <c r="S92" s="83" t="s">
        <v>357</v>
      </c>
      <c r="T92" s="84" t="s">
        <v>358</v>
      </c>
    </row>
    <row r="93" spans="2:65" s="1" customFormat="1" ht="29.25" customHeight="1">
      <c r="B93" s="42"/>
      <c r="C93" s="88" t="s">
        <v>318</v>
      </c>
      <c r="D93" s="64"/>
      <c r="E93" s="64"/>
      <c r="F93" s="64"/>
      <c r="G93" s="64"/>
      <c r="H93" s="64"/>
      <c r="I93" s="175"/>
      <c r="J93" s="186">
        <f>BK93</f>
        <v>0</v>
      </c>
      <c r="K93" s="64"/>
      <c r="L93" s="62"/>
      <c r="M93" s="85"/>
      <c r="N93" s="86"/>
      <c r="O93" s="86"/>
      <c r="P93" s="187">
        <f>P94</f>
        <v>0</v>
      </c>
      <c r="Q93" s="86"/>
      <c r="R93" s="187">
        <f>R94</f>
        <v>9.1642056000000007</v>
      </c>
      <c r="S93" s="86"/>
      <c r="T93" s="188">
        <f>T94</f>
        <v>0</v>
      </c>
      <c r="AT93" s="25" t="s">
        <v>69</v>
      </c>
      <c r="AU93" s="25" t="s">
        <v>319</v>
      </c>
      <c r="BK93" s="189">
        <f>BK94</f>
        <v>0</v>
      </c>
    </row>
    <row r="94" spans="2:65" s="11" customFormat="1" ht="37.35" customHeight="1">
      <c r="B94" s="190"/>
      <c r="C94" s="191"/>
      <c r="D94" s="192" t="s">
        <v>69</v>
      </c>
      <c r="E94" s="193" t="s">
        <v>359</v>
      </c>
      <c r="F94" s="193" t="s">
        <v>360</v>
      </c>
      <c r="G94" s="191"/>
      <c r="H94" s="191"/>
      <c r="I94" s="194"/>
      <c r="J94" s="195">
        <f>BK94</f>
        <v>0</v>
      </c>
      <c r="K94" s="191"/>
      <c r="L94" s="196"/>
      <c r="M94" s="197"/>
      <c r="N94" s="198"/>
      <c r="O94" s="198"/>
      <c r="P94" s="199">
        <f>P95+P116+P130+P143</f>
        <v>0</v>
      </c>
      <c r="Q94" s="198"/>
      <c r="R94" s="199">
        <f>R95+R116+R130+R143</f>
        <v>9.1642056000000007</v>
      </c>
      <c r="S94" s="198"/>
      <c r="T94" s="200">
        <f>T95+T116+T130+T143</f>
        <v>0</v>
      </c>
      <c r="AR94" s="201" t="s">
        <v>77</v>
      </c>
      <c r="AT94" s="202" t="s">
        <v>69</v>
      </c>
      <c r="AU94" s="202" t="s">
        <v>70</v>
      </c>
      <c r="AY94" s="201" t="s">
        <v>361</v>
      </c>
      <c r="BK94" s="203">
        <f>BK95+BK116+BK130+BK143</f>
        <v>0</v>
      </c>
    </row>
    <row r="95" spans="2:65" s="11" customFormat="1" ht="19.899999999999999" customHeight="1">
      <c r="B95" s="190"/>
      <c r="C95" s="191"/>
      <c r="D95" s="204" t="s">
        <v>69</v>
      </c>
      <c r="E95" s="205" t="s">
        <v>77</v>
      </c>
      <c r="F95" s="205" t="s">
        <v>362</v>
      </c>
      <c r="G95" s="191"/>
      <c r="H95" s="191"/>
      <c r="I95" s="194"/>
      <c r="J95" s="206">
        <f>BK95</f>
        <v>0</v>
      </c>
      <c r="K95" s="191"/>
      <c r="L95" s="196"/>
      <c r="M95" s="197"/>
      <c r="N95" s="198"/>
      <c r="O95" s="198"/>
      <c r="P95" s="199">
        <f>SUM(P96:P115)</f>
        <v>0</v>
      </c>
      <c r="Q95" s="198"/>
      <c r="R95" s="199">
        <f>SUM(R96:R115)</f>
        <v>0</v>
      </c>
      <c r="S95" s="198"/>
      <c r="T95" s="200">
        <f>SUM(T96:T115)</f>
        <v>0</v>
      </c>
      <c r="AR95" s="201" t="s">
        <v>77</v>
      </c>
      <c r="AT95" s="202" t="s">
        <v>69</v>
      </c>
      <c r="AU95" s="202" t="s">
        <v>77</v>
      </c>
      <c r="AY95" s="201" t="s">
        <v>361</v>
      </c>
      <c r="BK95" s="203">
        <f>SUM(BK96:BK115)</f>
        <v>0</v>
      </c>
    </row>
    <row r="96" spans="2:65" s="1" customFormat="1" ht="22.5" customHeight="1">
      <c r="B96" s="42"/>
      <c r="C96" s="207" t="s">
        <v>77</v>
      </c>
      <c r="D96" s="207" t="s">
        <v>363</v>
      </c>
      <c r="E96" s="208" t="s">
        <v>4041</v>
      </c>
      <c r="F96" s="209" t="s">
        <v>4042</v>
      </c>
      <c r="G96" s="210" t="s">
        <v>366</v>
      </c>
      <c r="H96" s="211">
        <v>12.069000000000001</v>
      </c>
      <c r="I96" s="212"/>
      <c r="J96" s="213">
        <f>ROUND(I96*H96,2)</f>
        <v>0</v>
      </c>
      <c r="K96" s="209" t="s">
        <v>367</v>
      </c>
      <c r="L96" s="62"/>
      <c r="M96" s="214" t="s">
        <v>21</v>
      </c>
      <c r="N96" s="215" t="s">
        <v>41</v>
      </c>
      <c r="O96" s="43"/>
      <c r="P96" s="216">
        <f>O96*H96</f>
        <v>0</v>
      </c>
      <c r="Q96" s="216">
        <v>0</v>
      </c>
      <c r="R96" s="216">
        <f>Q96*H96</f>
        <v>0</v>
      </c>
      <c r="S96" s="216">
        <v>0</v>
      </c>
      <c r="T96" s="217">
        <f>S96*H96</f>
        <v>0</v>
      </c>
      <c r="AR96" s="25" t="s">
        <v>147</v>
      </c>
      <c r="AT96" s="25" t="s">
        <v>363</v>
      </c>
      <c r="AU96" s="25" t="s">
        <v>79</v>
      </c>
      <c r="AY96" s="25" t="s">
        <v>361</v>
      </c>
      <c r="BE96" s="218">
        <f>IF(N96="základní",J96,0)</f>
        <v>0</v>
      </c>
      <c r="BF96" s="218">
        <f>IF(N96="snížená",J96,0)</f>
        <v>0</v>
      </c>
      <c r="BG96" s="218">
        <f>IF(N96="zákl. přenesená",J96,0)</f>
        <v>0</v>
      </c>
      <c r="BH96" s="218">
        <f>IF(N96="sníž. přenesená",J96,0)</f>
        <v>0</v>
      </c>
      <c r="BI96" s="218">
        <f>IF(N96="nulová",J96,0)</f>
        <v>0</v>
      </c>
      <c r="BJ96" s="25" t="s">
        <v>77</v>
      </c>
      <c r="BK96" s="218">
        <f>ROUND(I96*H96,2)</f>
        <v>0</v>
      </c>
      <c r="BL96" s="25" t="s">
        <v>147</v>
      </c>
      <c r="BM96" s="25" t="s">
        <v>4651</v>
      </c>
    </row>
    <row r="97" spans="2:65" s="1" customFormat="1" ht="27">
      <c r="B97" s="42"/>
      <c r="C97" s="64"/>
      <c r="D97" s="219" t="s">
        <v>369</v>
      </c>
      <c r="E97" s="64"/>
      <c r="F97" s="220" t="s">
        <v>4044</v>
      </c>
      <c r="G97" s="64"/>
      <c r="H97" s="64"/>
      <c r="I97" s="175"/>
      <c r="J97" s="64"/>
      <c r="K97" s="64"/>
      <c r="L97" s="62"/>
      <c r="M97" s="221"/>
      <c r="N97" s="43"/>
      <c r="O97" s="43"/>
      <c r="P97" s="43"/>
      <c r="Q97" s="43"/>
      <c r="R97" s="43"/>
      <c r="S97" s="43"/>
      <c r="T97" s="79"/>
      <c r="AT97" s="25" t="s">
        <v>369</v>
      </c>
      <c r="AU97" s="25" t="s">
        <v>79</v>
      </c>
    </row>
    <row r="98" spans="2:65" s="13" customFormat="1" ht="13.5">
      <c r="B98" s="233"/>
      <c r="C98" s="234"/>
      <c r="D98" s="235" t="s">
        <v>371</v>
      </c>
      <c r="E98" s="236" t="s">
        <v>3200</v>
      </c>
      <c r="F98" s="237" t="s">
        <v>4652</v>
      </c>
      <c r="G98" s="234"/>
      <c r="H98" s="238">
        <v>12.069000000000001</v>
      </c>
      <c r="I98" s="239"/>
      <c r="J98" s="234"/>
      <c r="K98" s="234"/>
      <c r="L98" s="240"/>
      <c r="M98" s="241"/>
      <c r="N98" s="242"/>
      <c r="O98" s="242"/>
      <c r="P98" s="242"/>
      <c r="Q98" s="242"/>
      <c r="R98" s="242"/>
      <c r="S98" s="242"/>
      <c r="T98" s="243"/>
      <c r="AT98" s="244" t="s">
        <v>371</v>
      </c>
      <c r="AU98" s="244" t="s">
        <v>79</v>
      </c>
      <c r="AV98" s="13" t="s">
        <v>79</v>
      </c>
      <c r="AW98" s="13" t="s">
        <v>33</v>
      </c>
      <c r="AX98" s="13" t="s">
        <v>77</v>
      </c>
      <c r="AY98" s="244" t="s">
        <v>361</v>
      </c>
    </row>
    <row r="99" spans="2:65" s="1" customFormat="1" ht="22.5" customHeight="1">
      <c r="B99" s="42"/>
      <c r="C99" s="207" t="s">
        <v>79</v>
      </c>
      <c r="D99" s="207" t="s">
        <v>363</v>
      </c>
      <c r="E99" s="208" t="s">
        <v>425</v>
      </c>
      <c r="F99" s="209" t="s">
        <v>426</v>
      </c>
      <c r="G99" s="210" t="s">
        <v>366</v>
      </c>
      <c r="H99" s="211">
        <v>12.069000000000001</v>
      </c>
      <c r="I99" s="212"/>
      <c r="J99" s="213">
        <f>ROUND(I99*H99,2)</f>
        <v>0</v>
      </c>
      <c r="K99" s="209" t="s">
        <v>367</v>
      </c>
      <c r="L99" s="62"/>
      <c r="M99" s="214" t="s">
        <v>21</v>
      </c>
      <c r="N99" s="215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</v>
      </c>
      <c r="T99" s="217">
        <f>S99*H99</f>
        <v>0</v>
      </c>
      <c r="AR99" s="25" t="s">
        <v>147</v>
      </c>
      <c r="AT99" s="25" t="s">
        <v>363</v>
      </c>
      <c r="AU99" s="25" t="s">
        <v>79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147</v>
      </c>
      <c r="BM99" s="25" t="s">
        <v>4653</v>
      </c>
    </row>
    <row r="100" spans="2:65" s="1" customFormat="1" ht="40.5">
      <c r="B100" s="42"/>
      <c r="C100" s="64"/>
      <c r="D100" s="219" t="s">
        <v>369</v>
      </c>
      <c r="E100" s="64"/>
      <c r="F100" s="220" t="s">
        <v>428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79</v>
      </c>
    </row>
    <row r="101" spans="2:65" s="13" customFormat="1" ht="13.5">
      <c r="B101" s="233"/>
      <c r="C101" s="234"/>
      <c r="D101" s="235" t="s">
        <v>371</v>
      </c>
      <c r="E101" s="236" t="s">
        <v>272</v>
      </c>
      <c r="F101" s="237" t="s">
        <v>3200</v>
      </c>
      <c r="G101" s="234"/>
      <c r="H101" s="238">
        <v>12.069000000000001</v>
      </c>
      <c r="I101" s="239"/>
      <c r="J101" s="234"/>
      <c r="K101" s="234"/>
      <c r="L101" s="240"/>
      <c r="M101" s="241"/>
      <c r="N101" s="242"/>
      <c r="O101" s="242"/>
      <c r="P101" s="242"/>
      <c r="Q101" s="242"/>
      <c r="R101" s="242"/>
      <c r="S101" s="242"/>
      <c r="T101" s="243"/>
      <c r="AT101" s="244" t="s">
        <v>371</v>
      </c>
      <c r="AU101" s="244" t="s">
        <v>79</v>
      </c>
      <c r="AV101" s="13" t="s">
        <v>79</v>
      </c>
      <c r="AW101" s="13" t="s">
        <v>33</v>
      </c>
      <c r="AX101" s="13" t="s">
        <v>77</v>
      </c>
      <c r="AY101" s="244" t="s">
        <v>361</v>
      </c>
    </row>
    <row r="102" spans="2:65" s="1" customFormat="1" ht="31.5" customHeight="1">
      <c r="B102" s="42"/>
      <c r="C102" s="207" t="s">
        <v>87</v>
      </c>
      <c r="D102" s="207" t="s">
        <v>363</v>
      </c>
      <c r="E102" s="208" t="s">
        <v>431</v>
      </c>
      <c r="F102" s="209" t="s">
        <v>432</v>
      </c>
      <c r="G102" s="210" t="s">
        <v>366</v>
      </c>
      <c r="H102" s="211">
        <v>108.621</v>
      </c>
      <c r="I102" s="212"/>
      <c r="J102" s="213">
        <f>ROUND(I102*H102,2)</f>
        <v>0</v>
      </c>
      <c r="K102" s="209" t="s">
        <v>367</v>
      </c>
      <c r="L102" s="62"/>
      <c r="M102" s="214" t="s">
        <v>21</v>
      </c>
      <c r="N102" s="215" t="s">
        <v>41</v>
      </c>
      <c r="O102" s="43"/>
      <c r="P102" s="216">
        <f>O102*H102</f>
        <v>0</v>
      </c>
      <c r="Q102" s="216">
        <v>0</v>
      </c>
      <c r="R102" s="216">
        <f>Q102*H102</f>
        <v>0</v>
      </c>
      <c r="S102" s="216">
        <v>0</v>
      </c>
      <c r="T102" s="217">
        <f>S102*H102</f>
        <v>0</v>
      </c>
      <c r="AR102" s="25" t="s">
        <v>147</v>
      </c>
      <c r="AT102" s="25" t="s">
        <v>363</v>
      </c>
      <c r="AU102" s="25" t="s">
        <v>79</v>
      </c>
      <c r="AY102" s="25" t="s">
        <v>361</v>
      </c>
      <c r="BE102" s="218">
        <f>IF(N102="základní",J102,0)</f>
        <v>0</v>
      </c>
      <c r="BF102" s="218">
        <f>IF(N102="snížená",J102,0)</f>
        <v>0</v>
      </c>
      <c r="BG102" s="218">
        <f>IF(N102="zákl. přenesená",J102,0)</f>
        <v>0</v>
      </c>
      <c r="BH102" s="218">
        <f>IF(N102="sníž. přenesená",J102,0)</f>
        <v>0</v>
      </c>
      <c r="BI102" s="218">
        <f>IF(N102="nulová",J102,0)</f>
        <v>0</v>
      </c>
      <c r="BJ102" s="25" t="s">
        <v>77</v>
      </c>
      <c r="BK102" s="218">
        <f>ROUND(I102*H102,2)</f>
        <v>0</v>
      </c>
      <c r="BL102" s="25" t="s">
        <v>147</v>
      </c>
      <c r="BM102" s="25" t="s">
        <v>4654</v>
      </c>
    </row>
    <row r="103" spans="2:65" s="1" customFormat="1" ht="40.5">
      <c r="B103" s="42"/>
      <c r="C103" s="64"/>
      <c r="D103" s="219" t="s">
        <v>369</v>
      </c>
      <c r="E103" s="64"/>
      <c r="F103" s="220" t="s">
        <v>434</v>
      </c>
      <c r="G103" s="64"/>
      <c r="H103" s="64"/>
      <c r="I103" s="175"/>
      <c r="J103" s="64"/>
      <c r="K103" s="64"/>
      <c r="L103" s="62"/>
      <c r="M103" s="221"/>
      <c r="N103" s="43"/>
      <c r="O103" s="43"/>
      <c r="P103" s="43"/>
      <c r="Q103" s="43"/>
      <c r="R103" s="43"/>
      <c r="S103" s="43"/>
      <c r="T103" s="79"/>
      <c r="AT103" s="25" t="s">
        <v>369</v>
      </c>
      <c r="AU103" s="25" t="s">
        <v>79</v>
      </c>
    </row>
    <row r="104" spans="2:65" s="13" customFormat="1" ht="13.5">
      <c r="B104" s="233"/>
      <c r="C104" s="234"/>
      <c r="D104" s="219" t="s">
        <v>371</v>
      </c>
      <c r="E104" s="245" t="s">
        <v>21</v>
      </c>
      <c r="F104" s="246" t="s">
        <v>272</v>
      </c>
      <c r="G104" s="234"/>
      <c r="H104" s="247">
        <v>12.069000000000001</v>
      </c>
      <c r="I104" s="239"/>
      <c r="J104" s="234"/>
      <c r="K104" s="234"/>
      <c r="L104" s="240"/>
      <c r="M104" s="241"/>
      <c r="N104" s="242"/>
      <c r="O104" s="242"/>
      <c r="P104" s="242"/>
      <c r="Q104" s="242"/>
      <c r="R104" s="242"/>
      <c r="S104" s="242"/>
      <c r="T104" s="243"/>
      <c r="AT104" s="244" t="s">
        <v>371</v>
      </c>
      <c r="AU104" s="244" t="s">
        <v>79</v>
      </c>
      <c r="AV104" s="13" t="s">
        <v>79</v>
      </c>
      <c r="AW104" s="13" t="s">
        <v>33</v>
      </c>
      <c r="AX104" s="13" t="s">
        <v>77</v>
      </c>
      <c r="AY104" s="244" t="s">
        <v>361</v>
      </c>
    </row>
    <row r="105" spans="2:65" s="13" customFormat="1" ht="13.5">
      <c r="B105" s="233"/>
      <c r="C105" s="234"/>
      <c r="D105" s="235" t="s">
        <v>371</v>
      </c>
      <c r="E105" s="234"/>
      <c r="F105" s="237" t="s">
        <v>4655</v>
      </c>
      <c r="G105" s="234"/>
      <c r="H105" s="238">
        <v>108.621</v>
      </c>
      <c r="I105" s="239"/>
      <c r="J105" s="234"/>
      <c r="K105" s="234"/>
      <c r="L105" s="240"/>
      <c r="M105" s="241"/>
      <c r="N105" s="242"/>
      <c r="O105" s="242"/>
      <c r="P105" s="242"/>
      <c r="Q105" s="242"/>
      <c r="R105" s="242"/>
      <c r="S105" s="242"/>
      <c r="T105" s="243"/>
      <c r="AT105" s="244" t="s">
        <v>371</v>
      </c>
      <c r="AU105" s="244" t="s">
        <v>79</v>
      </c>
      <c r="AV105" s="13" t="s">
        <v>79</v>
      </c>
      <c r="AW105" s="13" t="s">
        <v>6</v>
      </c>
      <c r="AX105" s="13" t="s">
        <v>77</v>
      </c>
      <c r="AY105" s="244" t="s">
        <v>361</v>
      </c>
    </row>
    <row r="106" spans="2:65" s="1" customFormat="1" ht="22.5" customHeight="1">
      <c r="B106" s="42"/>
      <c r="C106" s="207" t="s">
        <v>147</v>
      </c>
      <c r="D106" s="207" t="s">
        <v>363</v>
      </c>
      <c r="E106" s="208" t="s">
        <v>441</v>
      </c>
      <c r="F106" s="209" t="s">
        <v>442</v>
      </c>
      <c r="G106" s="210" t="s">
        <v>366</v>
      </c>
      <c r="H106" s="211">
        <v>12.069000000000001</v>
      </c>
      <c r="I106" s="212"/>
      <c r="J106" s="213">
        <f>ROUND(I106*H106,2)</f>
        <v>0</v>
      </c>
      <c r="K106" s="209" t="s">
        <v>367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79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4656</v>
      </c>
    </row>
    <row r="107" spans="2:65" s="1" customFormat="1" ht="13.5">
      <c r="B107" s="42"/>
      <c r="C107" s="64"/>
      <c r="D107" s="219" t="s">
        <v>369</v>
      </c>
      <c r="E107" s="64"/>
      <c r="F107" s="220" t="s">
        <v>442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79</v>
      </c>
    </row>
    <row r="108" spans="2:65" s="13" customFormat="1" ht="13.5">
      <c r="B108" s="233"/>
      <c r="C108" s="234"/>
      <c r="D108" s="235" t="s">
        <v>371</v>
      </c>
      <c r="E108" s="236" t="s">
        <v>21</v>
      </c>
      <c r="F108" s="237" t="s">
        <v>272</v>
      </c>
      <c r="G108" s="234"/>
      <c r="H108" s="238">
        <v>12.069000000000001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79</v>
      </c>
      <c r="AV108" s="13" t="s">
        <v>79</v>
      </c>
      <c r="AW108" s="13" t="s">
        <v>33</v>
      </c>
      <c r="AX108" s="13" t="s">
        <v>77</v>
      </c>
      <c r="AY108" s="244" t="s">
        <v>361</v>
      </c>
    </row>
    <row r="109" spans="2:65" s="1" customFormat="1" ht="22.5" customHeight="1">
      <c r="B109" s="42"/>
      <c r="C109" s="207" t="s">
        <v>287</v>
      </c>
      <c r="D109" s="207" t="s">
        <v>363</v>
      </c>
      <c r="E109" s="208" t="s">
        <v>445</v>
      </c>
      <c r="F109" s="209" t="s">
        <v>446</v>
      </c>
      <c r="G109" s="210" t="s">
        <v>447</v>
      </c>
      <c r="H109" s="211">
        <v>21.724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4657</v>
      </c>
    </row>
    <row r="110" spans="2:65" s="1" customFormat="1" ht="13.5">
      <c r="B110" s="42"/>
      <c r="C110" s="64"/>
      <c r="D110" s="219" t="s">
        <v>369</v>
      </c>
      <c r="E110" s="64"/>
      <c r="F110" s="220" t="s">
        <v>449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3" customFormat="1" ht="13.5">
      <c r="B111" s="233"/>
      <c r="C111" s="234"/>
      <c r="D111" s="235" t="s">
        <v>371</v>
      </c>
      <c r="E111" s="236" t="s">
        <v>21</v>
      </c>
      <c r="F111" s="237" t="s">
        <v>450</v>
      </c>
      <c r="G111" s="234"/>
      <c r="H111" s="238">
        <v>21.724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79</v>
      </c>
      <c r="AV111" s="13" t="s">
        <v>79</v>
      </c>
      <c r="AW111" s="13" t="s">
        <v>33</v>
      </c>
      <c r="AX111" s="13" t="s">
        <v>77</v>
      </c>
      <c r="AY111" s="244" t="s">
        <v>361</v>
      </c>
    </row>
    <row r="112" spans="2:65" s="1" customFormat="1" ht="22.5" customHeight="1">
      <c r="B112" s="42"/>
      <c r="C112" s="207" t="s">
        <v>398</v>
      </c>
      <c r="D112" s="207" t="s">
        <v>363</v>
      </c>
      <c r="E112" s="208" t="s">
        <v>3224</v>
      </c>
      <c r="F112" s="209" t="s">
        <v>3225</v>
      </c>
      <c r="G112" s="210" t="s">
        <v>459</v>
      </c>
      <c r="H112" s="211">
        <v>27.43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4658</v>
      </c>
    </row>
    <row r="113" spans="2:65" s="1" customFormat="1" ht="13.5">
      <c r="B113" s="42"/>
      <c r="C113" s="64"/>
      <c r="D113" s="219" t="s">
        <v>369</v>
      </c>
      <c r="E113" s="64"/>
      <c r="F113" s="220" t="s">
        <v>3227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2" customFormat="1" ht="13.5">
      <c r="B114" s="222"/>
      <c r="C114" s="223"/>
      <c r="D114" s="219" t="s">
        <v>371</v>
      </c>
      <c r="E114" s="224" t="s">
        <v>21</v>
      </c>
      <c r="F114" s="225" t="s">
        <v>3211</v>
      </c>
      <c r="G114" s="223"/>
      <c r="H114" s="226" t="s">
        <v>21</v>
      </c>
      <c r="I114" s="227"/>
      <c r="J114" s="223"/>
      <c r="K114" s="223"/>
      <c r="L114" s="228"/>
      <c r="M114" s="229"/>
      <c r="N114" s="230"/>
      <c r="O114" s="230"/>
      <c r="P114" s="230"/>
      <c r="Q114" s="230"/>
      <c r="R114" s="230"/>
      <c r="S114" s="230"/>
      <c r="T114" s="231"/>
      <c r="AT114" s="232" t="s">
        <v>371</v>
      </c>
      <c r="AU114" s="232" t="s">
        <v>79</v>
      </c>
      <c r="AV114" s="12" t="s">
        <v>77</v>
      </c>
      <c r="AW114" s="12" t="s">
        <v>33</v>
      </c>
      <c r="AX114" s="12" t="s">
        <v>70</v>
      </c>
      <c r="AY114" s="232" t="s">
        <v>361</v>
      </c>
    </row>
    <row r="115" spans="2:65" s="13" customFormat="1" ht="13.5">
      <c r="B115" s="233"/>
      <c r="C115" s="234"/>
      <c r="D115" s="219" t="s">
        <v>371</v>
      </c>
      <c r="E115" s="245" t="s">
        <v>21</v>
      </c>
      <c r="F115" s="246" t="s">
        <v>192</v>
      </c>
      <c r="G115" s="234"/>
      <c r="H115" s="247">
        <v>27.43</v>
      </c>
      <c r="I115" s="239"/>
      <c r="J115" s="234"/>
      <c r="K115" s="234"/>
      <c r="L115" s="240"/>
      <c r="M115" s="241"/>
      <c r="N115" s="242"/>
      <c r="O115" s="242"/>
      <c r="P115" s="242"/>
      <c r="Q115" s="242"/>
      <c r="R115" s="242"/>
      <c r="S115" s="242"/>
      <c r="T115" s="243"/>
      <c r="AT115" s="244" t="s">
        <v>371</v>
      </c>
      <c r="AU115" s="244" t="s">
        <v>79</v>
      </c>
      <c r="AV115" s="13" t="s">
        <v>79</v>
      </c>
      <c r="AW115" s="13" t="s">
        <v>33</v>
      </c>
      <c r="AX115" s="13" t="s">
        <v>77</v>
      </c>
      <c r="AY115" s="244" t="s">
        <v>361</v>
      </c>
    </row>
    <row r="116" spans="2:65" s="11" customFormat="1" ht="29.85" customHeight="1">
      <c r="B116" s="190"/>
      <c r="C116" s="191"/>
      <c r="D116" s="204" t="s">
        <v>69</v>
      </c>
      <c r="E116" s="205" t="s">
        <v>287</v>
      </c>
      <c r="F116" s="205" t="s">
        <v>4659</v>
      </c>
      <c r="G116" s="191"/>
      <c r="H116" s="191"/>
      <c r="I116" s="194"/>
      <c r="J116" s="206">
        <f>BK116</f>
        <v>0</v>
      </c>
      <c r="K116" s="191"/>
      <c r="L116" s="196"/>
      <c r="M116" s="197"/>
      <c r="N116" s="198"/>
      <c r="O116" s="198"/>
      <c r="P116" s="199">
        <f>SUM(P117:P129)</f>
        <v>0</v>
      </c>
      <c r="Q116" s="198"/>
      <c r="R116" s="199">
        <f>SUM(R117:R129)</f>
        <v>7.9278366</v>
      </c>
      <c r="S116" s="198"/>
      <c r="T116" s="200">
        <f>SUM(T117:T129)</f>
        <v>0</v>
      </c>
      <c r="AR116" s="201" t="s">
        <v>77</v>
      </c>
      <c r="AT116" s="202" t="s">
        <v>69</v>
      </c>
      <c r="AU116" s="202" t="s">
        <v>77</v>
      </c>
      <c r="AY116" s="201" t="s">
        <v>361</v>
      </c>
      <c r="BK116" s="203">
        <f>SUM(BK117:BK129)</f>
        <v>0</v>
      </c>
    </row>
    <row r="117" spans="2:65" s="1" customFormat="1" ht="22.5" customHeight="1">
      <c r="B117" s="42"/>
      <c r="C117" s="207" t="s">
        <v>411</v>
      </c>
      <c r="D117" s="207" t="s">
        <v>363</v>
      </c>
      <c r="E117" s="208" t="s">
        <v>3605</v>
      </c>
      <c r="F117" s="209" t="s">
        <v>3606</v>
      </c>
      <c r="G117" s="210" t="s">
        <v>459</v>
      </c>
      <c r="H117" s="211">
        <v>27.43</v>
      </c>
      <c r="I117" s="212"/>
      <c r="J117" s="213">
        <f>ROUND(I117*H117,2)</f>
        <v>0</v>
      </c>
      <c r="K117" s="209" t="s">
        <v>367</v>
      </c>
      <c r="L117" s="62"/>
      <c r="M117" s="214" t="s">
        <v>21</v>
      </c>
      <c r="N117" s="215" t="s">
        <v>41</v>
      </c>
      <c r="O117" s="43"/>
      <c r="P117" s="216">
        <f>O117*H117</f>
        <v>0</v>
      </c>
      <c r="Q117" s="216">
        <v>0</v>
      </c>
      <c r="R117" s="216">
        <f>Q117*H117</f>
        <v>0</v>
      </c>
      <c r="S117" s="216">
        <v>0</v>
      </c>
      <c r="T117" s="217">
        <f>S117*H117</f>
        <v>0</v>
      </c>
      <c r="AR117" s="25" t="s">
        <v>147</v>
      </c>
      <c r="AT117" s="25" t="s">
        <v>363</v>
      </c>
      <c r="AU117" s="25" t="s">
        <v>79</v>
      </c>
      <c r="AY117" s="25" t="s">
        <v>361</v>
      </c>
      <c r="BE117" s="218">
        <f>IF(N117="základní",J117,0)</f>
        <v>0</v>
      </c>
      <c r="BF117" s="218">
        <f>IF(N117="snížená",J117,0)</f>
        <v>0</v>
      </c>
      <c r="BG117" s="218">
        <f>IF(N117="zákl. přenesená",J117,0)</f>
        <v>0</v>
      </c>
      <c r="BH117" s="218">
        <f>IF(N117="sníž. přenesená",J117,0)</f>
        <v>0</v>
      </c>
      <c r="BI117" s="218">
        <f>IF(N117="nulová",J117,0)</f>
        <v>0</v>
      </c>
      <c r="BJ117" s="25" t="s">
        <v>77</v>
      </c>
      <c r="BK117" s="218">
        <f>ROUND(I117*H117,2)</f>
        <v>0</v>
      </c>
      <c r="BL117" s="25" t="s">
        <v>147</v>
      </c>
      <c r="BM117" s="25" t="s">
        <v>4660</v>
      </c>
    </row>
    <row r="118" spans="2:65" s="1" customFormat="1" ht="13.5">
      <c r="B118" s="42"/>
      <c r="C118" s="64"/>
      <c r="D118" s="219" t="s">
        <v>369</v>
      </c>
      <c r="E118" s="64"/>
      <c r="F118" s="220" t="s">
        <v>3607</v>
      </c>
      <c r="G118" s="64"/>
      <c r="H118" s="64"/>
      <c r="I118" s="175"/>
      <c r="J118" s="64"/>
      <c r="K118" s="64"/>
      <c r="L118" s="62"/>
      <c r="M118" s="221"/>
      <c r="N118" s="43"/>
      <c r="O118" s="43"/>
      <c r="P118" s="43"/>
      <c r="Q118" s="43"/>
      <c r="R118" s="43"/>
      <c r="S118" s="43"/>
      <c r="T118" s="79"/>
      <c r="AT118" s="25" t="s">
        <v>369</v>
      </c>
      <c r="AU118" s="25" t="s">
        <v>79</v>
      </c>
    </row>
    <row r="119" spans="2:65" s="13" customFormat="1" ht="13.5">
      <c r="B119" s="233"/>
      <c r="C119" s="234"/>
      <c r="D119" s="235" t="s">
        <v>371</v>
      </c>
      <c r="E119" s="236" t="s">
        <v>192</v>
      </c>
      <c r="F119" s="237" t="s">
        <v>4648</v>
      </c>
      <c r="G119" s="234"/>
      <c r="H119" s="238">
        <v>27.43</v>
      </c>
      <c r="I119" s="239"/>
      <c r="J119" s="234"/>
      <c r="K119" s="234"/>
      <c r="L119" s="240"/>
      <c r="M119" s="241"/>
      <c r="N119" s="242"/>
      <c r="O119" s="242"/>
      <c r="P119" s="242"/>
      <c r="Q119" s="242"/>
      <c r="R119" s="242"/>
      <c r="S119" s="242"/>
      <c r="T119" s="243"/>
      <c r="AT119" s="244" t="s">
        <v>371</v>
      </c>
      <c r="AU119" s="244" t="s">
        <v>79</v>
      </c>
      <c r="AV119" s="13" t="s">
        <v>79</v>
      </c>
      <c r="AW119" s="13" t="s">
        <v>33</v>
      </c>
      <c r="AX119" s="13" t="s">
        <v>77</v>
      </c>
      <c r="AY119" s="244" t="s">
        <v>361</v>
      </c>
    </row>
    <row r="120" spans="2:65" s="1" customFormat="1" ht="22.5" customHeight="1">
      <c r="B120" s="42"/>
      <c r="C120" s="207" t="s">
        <v>417</v>
      </c>
      <c r="D120" s="207" t="s">
        <v>363</v>
      </c>
      <c r="E120" s="208" t="s">
        <v>4661</v>
      </c>
      <c r="F120" s="209" t="s">
        <v>4662</v>
      </c>
      <c r="G120" s="210" t="s">
        <v>459</v>
      </c>
      <c r="H120" s="211">
        <v>27.43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4663</v>
      </c>
    </row>
    <row r="121" spans="2:65" s="1" customFormat="1" ht="27">
      <c r="B121" s="42"/>
      <c r="C121" s="64"/>
      <c r="D121" s="219" t="s">
        <v>369</v>
      </c>
      <c r="E121" s="64"/>
      <c r="F121" s="220" t="s">
        <v>4664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3" customFormat="1" ht="13.5">
      <c r="B122" s="233"/>
      <c r="C122" s="234"/>
      <c r="D122" s="235" t="s">
        <v>371</v>
      </c>
      <c r="E122" s="236" t="s">
        <v>21</v>
      </c>
      <c r="F122" s="237" t="s">
        <v>192</v>
      </c>
      <c r="G122" s="234"/>
      <c r="H122" s="238">
        <v>27.43</v>
      </c>
      <c r="I122" s="239"/>
      <c r="J122" s="234"/>
      <c r="K122" s="234"/>
      <c r="L122" s="240"/>
      <c r="M122" s="241"/>
      <c r="N122" s="242"/>
      <c r="O122" s="242"/>
      <c r="P122" s="242"/>
      <c r="Q122" s="242"/>
      <c r="R122" s="242"/>
      <c r="S122" s="242"/>
      <c r="T122" s="243"/>
      <c r="AT122" s="244" t="s">
        <v>371</v>
      </c>
      <c r="AU122" s="244" t="s">
        <v>79</v>
      </c>
      <c r="AV122" s="13" t="s">
        <v>79</v>
      </c>
      <c r="AW122" s="13" t="s">
        <v>33</v>
      </c>
      <c r="AX122" s="13" t="s">
        <v>77</v>
      </c>
      <c r="AY122" s="244" t="s">
        <v>361</v>
      </c>
    </row>
    <row r="123" spans="2:65" s="1" customFormat="1" ht="22.5" customHeight="1">
      <c r="B123" s="42"/>
      <c r="C123" s="207" t="s">
        <v>424</v>
      </c>
      <c r="D123" s="207" t="s">
        <v>363</v>
      </c>
      <c r="E123" s="208" t="s">
        <v>4665</v>
      </c>
      <c r="F123" s="209" t="s">
        <v>4666</v>
      </c>
      <c r="G123" s="210" t="s">
        <v>459</v>
      </c>
      <c r="H123" s="211">
        <v>27.43</v>
      </c>
      <c r="I123" s="212"/>
      <c r="J123" s="213">
        <f>ROUND(I123*H123,2)</f>
        <v>0</v>
      </c>
      <c r="K123" s="209" t="s">
        <v>367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0.10362</v>
      </c>
      <c r="R123" s="216">
        <f>Q123*H123</f>
        <v>2.8422966000000001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4667</v>
      </c>
    </row>
    <row r="124" spans="2:65" s="1" customFormat="1" ht="40.5">
      <c r="B124" s="42"/>
      <c r="C124" s="64"/>
      <c r="D124" s="219" t="s">
        <v>369</v>
      </c>
      <c r="E124" s="64"/>
      <c r="F124" s="220" t="s">
        <v>4668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3" customFormat="1" ht="13.5">
      <c r="B125" s="233"/>
      <c r="C125" s="234"/>
      <c r="D125" s="235" t="s">
        <v>371</v>
      </c>
      <c r="E125" s="236" t="s">
        <v>21</v>
      </c>
      <c r="F125" s="237" t="s">
        <v>192</v>
      </c>
      <c r="G125" s="234"/>
      <c r="H125" s="238">
        <v>27.43</v>
      </c>
      <c r="I125" s="239"/>
      <c r="J125" s="234"/>
      <c r="K125" s="234"/>
      <c r="L125" s="240"/>
      <c r="M125" s="241"/>
      <c r="N125" s="242"/>
      <c r="O125" s="242"/>
      <c r="P125" s="242"/>
      <c r="Q125" s="242"/>
      <c r="R125" s="242"/>
      <c r="S125" s="242"/>
      <c r="T125" s="243"/>
      <c r="AT125" s="244" t="s">
        <v>371</v>
      </c>
      <c r="AU125" s="244" t="s">
        <v>79</v>
      </c>
      <c r="AV125" s="13" t="s">
        <v>79</v>
      </c>
      <c r="AW125" s="13" t="s">
        <v>33</v>
      </c>
      <c r="AX125" s="13" t="s">
        <v>77</v>
      </c>
      <c r="AY125" s="244" t="s">
        <v>361</v>
      </c>
    </row>
    <row r="126" spans="2:65" s="1" customFormat="1" ht="22.5" customHeight="1">
      <c r="B126" s="42"/>
      <c r="C126" s="273" t="s">
        <v>430</v>
      </c>
      <c r="D126" s="273" t="s">
        <v>952</v>
      </c>
      <c r="E126" s="274" t="s">
        <v>4669</v>
      </c>
      <c r="F126" s="275" t="s">
        <v>4670</v>
      </c>
      <c r="G126" s="276" t="s">
        <v>459</v>
      </c>
      <c r="H126" s="277">
        <v>28.253</v>
      </c>
      <c r="I126" s="278"/>
      <c r="J126" s="279">
        <f>ROUND(I126*H126,2)</f>
        <v>0</v>
      </c>
      <c r="K126" s="275" t="s">
        <v>367</v>
      </c>
      <c r="L126" s="280"/>
      <c r="M126" s="281" t="s">
        <v>21</v>
      </c>
      <c r="N126" s="282" t="s">
        <v>41</v>
      </c>
      <c r="O126" s="43"/>
      <c r="P126" s="216">
        <f>O126*H126</f>
        <v>0</v>
      </c>
      <c r="Q126" s="216">
        <v>0.18</v>
      </c>
      <c r="R126" s="216">
        <f>Q126*H126</f>
        <v>5.0855399999999999</v>
      </c>
      <c r="S126" s="216">
        <v>0</v>
      </c>
      <c r="T126" s="217">
        <f>S126*H126</f>
        <v>0</v>
      </c>
      <c r="AR126" s="25" t="s">
        <v>417</v>
      </c>
      <c r="AT126" s="25" t="s">
        <v>952</v>
      </c>
      <c r="AU126" s="25" t="s">
        <v>79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4671</v>
      </c>
    </row>
    <row r="127" spans="2:65" s="1" customFormat="1" ht="13.5">
      <c r="B127" s="42"/>
      <c r="C127" s="64"/>
      <c r="D127" s="219" t="s">
        <v>369</v>
      </c>
      <c r="E127" s="64"/>
      <c r="F127" s="220" t="s">
        <v>4672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79</v>
      </c>
    </row>
    <row r="128" spans="2:65" s="1" customFormat="1" ht="27">
      <c r="B128" s="42"/>
      <c r="C128" s="64"/>
      <c r="D128" s="219" t="s">
        <v>974</v>
      </c>
      <c r="E128" s="64"/>
      <c r="F128" s="283" t="s">
        <v>4673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974</v>
      </c>
      <c r="AU128" s="25" t="s">
        <v>79</v>
      </c>
    </row>
    <row r="129" spans="2:65" s="13" customFormat="1" ht="13.5">
      <c r="B129" s="233"/>
      <c r="C129" s="234"/>
      <c r="D129" s="219" t="s">
        <v>371</v>
      </c>
      <c r="E129" s="234"/>
      <c r="F129" s="246" t="s">
        <v>4674</v>
      </c>
      <c r="G129" s="234"/>
      <c r="H129" s="247">
        <v>28.253</v>
      </c>
      <c r="I129" s="239"/>
      <c r="J129" s="234"/>
      <c r="K129" s="234"/>
      <c r="L129" s="240"/>
      <c r="M129" s="241"/>
      <c r="N129" s="242"/>
      <c r="O129" s="242"/>
      <c r="P129" s="242"/>
      <c r="Q129" s="242"/>
      <c r="R129" s="242"/>
      <c r="S129" s="242"/>
      <c r="T129" s="243"/>
      <c r="AT129" s="244" t="s">
        <v>371</v>
      </c>
      <c r="AU129" s="244" t="s">
        <v>79</v>
      </c>
      <c r="AV129" s="13" t="s">
        <v>79</v>
      </c>
      <c r="AW129" s="13" t="s">
        <v>6</v>
      </c>
      <c r="AX129" s="13" t="s">
        <v>77</v>
      </c>
      <c r="AY129" s="244" t="s">
        <v>361</v>
      </c>
    </row>
    <row r="130" spans="2:65" s="11" customFormat="1" ht="29.85" customHeight="1">
      <c r="B130" s="190"/>
      <c r="C130" s="191"/>
      <c r="D130" s="204" t="s">
        <v>69</v>
      </c>
      <c r="E130" s="205" t="s">
        <v>424</v>
      </c>
      <c r="F130" s="205" t="s">
        <v>1100</v>
      </c>
      <c r="G130" s="191"/>
      <c r="H130" s="191"/>
      <c r="I130" s="194"/>
      <c r="J130" s="206">
        <f>BK130</f>
        <v>0</v>
      </c>
      <c r="K130" s="191"/>
      <c r="L130" s="196"/>
      <c r="M130" s="197"/>
      <c r="N130" s="198"/>
      <c r="O130" s="198"/>
      <c r="P130" s="199">
        <f>SUM(P131:P142)</f>
        <v>0</v>
      </c>
      <c r="Q130" s="198"/>
      <c r="R130" s="199">
        <f>SUM(R131:R142)</f>
        <v>1.2363690000000001</v>
      </c>
      <c r="S130" s="198"/>
      <c r="T130" s="200">
        <f>SUM(T131:T142)</f>
        <v>0</v>
      </c>
      <c r="AR130" s="201" t="s">
        <v>77</v>
      </c>
      <c r="AT130" s="202" t="s">
        <v>69</v>
      </c>
      <c r="AU130" s="202" t="s">
        <v>77</v>
      </c>
      <c r="AY130" s="201" t="s">
        <v>361</v>
      </c>
      <c r="BK130" s="203">
        <f>SUM(BK131:BK142)</f>
        <v>0</v>
      </c>
    </row>
    <row r="131" spans="2:65" s="1" customFormat="1" ht="22.5" customHeight="1">
      <c r="B131" s="42"/>
      <c r="C131" s="207" t="s">
        <v>285</v>
      </c>
      <c r="D131" s="207" t="s">
        <v>363</v>
      </c>
      <c r="E131" s="208" t="s">
        <v>4675</v>
      </c>
      <c r="F131" s="209" t="s">
        <v>4676</v>
      </c>
      <c r="G131" s="210" t="s">
        <v>685</v>
      </c>
      <c r="H131" s="211">
        <v>3.9</v>
      </c>
      <c r="I131" s="212"/>
      <c r="J131" s="213">
        <f>ROUND(I131*H131,2)</f>
        <v>0</v>
      </c>
      <c r="K131" s="209" t="s">
        <v>367</v>
      </c>
      <c r="L131" s="62"/>
      <c r="M131" s="214" t="s">
        <v>21</v>
      </c>
      <c r="N131" s="215" t="s">
        <v>41</v>
      </c>
      <c r="O131" s="43"/>
      <c r="P131" s="216">
        <f>O131*H131</f>
        <v>0</v>
      </c>
      <c r="Q131" s="216">
        <v>0.29221000000000003</v>
      </c>
      <c r="R131" s="216">
        <f>Q131*H131</f>
        <v>1.1396190000000002</v>
      </c>
      <c r="S131" s="216">
        <v>0</v>
      </c>
      <c r="T131" s="217">
        <f>S131*H131</f>
        <v>0</v>
      </c>
      <c r="AR131" s="25" t="s">
        <v>147</v>
      </c>
      <c r="AT131" s="25" t="s">
        <v>363</v>
      </c>
      <c r="AU131" s="25" t="s">
        <v>79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4677</v>
      </c>
    </row>
    <row r="132" spans="2:65" s="1" customFormat="1" ht="13.5">
      <c r="B132" s="42"/>
      <c r="C132" s="64"/>
      <c r="D132" s="219" t="s">
        <v>369</v>
      </c>
      <c r="E132" s="64"/>
      <c r="F132" s="220" t="s">
        <v>4678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79</v>
      </c>
    </row>
    <row r="133" spans="2:65" s="13" customFormat="1" ht="13.5">
      <c r="B133" s="233"/>
      <c r="C133" s="234"/>
      <c r="D133" s="235" t="s">
        <v>371</v>
      </c>
      <c r="E133" s="236" t="s">
        <v>21</v>
      </c>
      <c r="F133" s="237" t="s">
        <v>4679</v>
      </c>
      <c r="G133" s="234"/>
      <c r="H133" s="238">
        <v>3.9</v>
      </c>
      <c r="I133" s="239"/>
      <c r="J133" s="234"/>
      <c r="K133" s="234"/>
      <c r="L133" s="240"/>
      <c r="M133" s="241"/>
      <c r="N133" s="242"/>
      <c r="O133" s="242"/>
      <c r="P133" s="242"/>
      <c r="Q133" s="242"/>
      <c r="R133" s="242"/>
      <c r="S133" s="242"/>
      <c r="T133" s="243"/>
      <c r="AT133" s="244" t="s">
        <v>371</v>
      </c>
      <c r="AU133" s="244" t="s">
        <v>79</v>
      </c>
      <c r="AV133" s="13" t="s">
        <v>79</v>
      </c>
      <c r="AW133" s="13" t="s">
        <v>33</v>
      </c>
      <c r="AX133" s="13" t="s">
        <v>77</v>
      </c>
      <c r="AY133" s="244" t="s">
        <v>361</v>
      </c>
    </row>
    <row r="134" spans="2:65" s="1" customFormat="1" ht="22.5" customHeight="1">
      <c r="B134" s="42"/>
      <c r="C134" s="273" t="s">
        <v>440</v>
      </c>
      <c r="D134" s="273" t="s">
        <v>952</v>
      </c>
      <c r="E134" s="274" t="s">
        <v>4680</v>
      </c>
      <c r="F134" s="275" t="s">
        <v>4681</v>
      </c>
      <c r="G134" s="276" t="s">
        <v>614</v>
      </c>
      <c r="H134" s="277">
        <v>3.9</v>
      </c>
      <c r="I134" s="278"/>
      <c r="J134" s="279">
        <f>ROUND(I134*H134,2)</f>
        <v>0</v>
      </c>
      <c r="K134" s="275" t="s">
        <v>367</v>
      </c>
      <c r="L134" s="280"/>
      <c r="M134" s="281" t="s">
        <v>21</v>
      </c>
      <c r="N134" s="282" t="s">
        <v>41</v>
      </c>
      <c r="O134" s="43"/>
      <c r="P134" s="216">
        <f>O134*H134</f>
        <v>0</v>
      </c>
      <c r="Q134" s="216">
        <v>1.5599999999999999E-2</v>
      </c>
      <c r="R134" s="216">
        <f>Q134*H134</f>
        <v>6.0839999999999998E-2</v>
      </c>
      <c r="S134" s="216">
        <v>0</v>
      </c>
      <c r="T134" s="217">
        <f>S134*H134</f>
        <v>0</v>
      </c>
      <c r="AR134" s="25" t="s">
        <v>417</v>
      </c>
      <c r="AT134" s="25" t="s">
        <v>952</v>
      </c>
      <c r="AU134" s="25" t="s">
        <v>79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4682</v>
      </c>
    </row>
    <row r="135" spans="2:65" s="1" customFormat="1" ht="13.5">
      <c r="B135" s="42"/>
      <c r="C135" s="64"/>
      <c r="D135" s="235" t="s">
        <v>369</v>
      </c>
      <c r="E135" s="64"/>
      <c r="F135" s="285" t="s">
        <v>4683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79</v>
      </c>
    </row>
    <row r="136" spans="2:65" s="1" customFormat="1" ht="22.5" customHeight="1">
      <c r="B136" s="42"/>
      <c r="C136" s="273" t="s">
        <v>444</v>
      </c>
      <c r="D136" s="273" t="s">
        <v>952</v>
      </c>
      <c r="E136" s="274" t="s">
        <v>4684</v>
      </c>
      <c r="F136" s="275" t="s">
        <v>4685</v>
      </c>
      <c r="G136" s="276" t="s">
        <v>614</v>
      </c>
      <c r="H136" s="277">
        <v>1</v>
      </c>
      <c r="I136" s="278"/>
      <c r="J136" s="279">
        <f>ROUND(I136*H136,2)</f>
        <v>0</v>
      </c>
      <c r="K136" s="275" t="s">
        <v>367</v>
      </c>
      <c r="L136" s="280"/>
      <c r="M136" s="281" t="s">
        <v>21</v>
      </c>
      <c r="N136" s="282" t="s">
        <v>41</v>
      </c>
      <c r="O136" s="43"/>
      <c r="P136" s="216">
        <f>O136*H136</f>
        <v>0</v>
      </c>
      <c r="Q136" s="216">
        <v>2.1899999999999999E-2</v>
      </c>
      <c r="R136" s="216">
        <f>Q136*H136</f>
        <v>2.1899999999999999E-2</v>
      </c>
      <c r="S136" s="216">
        <v>0</v>
      </c>
      <c r="T136" s="217">
        <f>S136*H136</f>
        <v>0</v>
      </c>
      <c r="AR136" s="25" t="s">
        <v>417</v>
      </c>
      <c r="AT136" s="25" t="s">
        <v>952</v>
      </c>
      <c r="AU136" s="25" t="s">
        <v>79</v>
      </c>
      <c r="AY136" s="25" t="s">
        <v>361</v>
      </c>
      <c r="BE136" s="218">
        <f>IF(N136="základní",J136,0)</f>
        <v>0</v>
      </c>
      <c r="BF136" s="218">
        <f>IF(N136="snížená",J136,0)</f>
        <v>0</v>
      </c>
      <c r="BG136" s="218">
        <f>IF(N136="zákl. přenesená",J136,0)</f>
        <v>0</v>
      </c>
      <c r="BH136" s="218">
        <f>IF(N136="sníž. přenesená",J136,0)</f>
        <v>0</v>
      </c>
      <c r="BI136" s="218">
        <f>IF(N136="nulová",J136,0)</f>
        <v>0</v>
      </c>
      <c r="BJ136" s="25" t="s">
        <v>77</v>
      </c>
      <c r="BK136" s="218">
        <f>ROUND(I136*H136,2)</f>
        <v>0</v>
      </c>
      <c r="BL136" s="25" t="s">
        <v>147</v>
      </c>
      <c r="BM136" s="25" t="s">
        <v>4686</v>
      </c>
    </row>
    <row r="137" spans="2:65" s="1" customFormat="1" ht="13.5">
      <c r="B137" s="42"/>
      <c r="C137" s="64"/>
      <c r="D137" s="235" t="s">
        <v>369</v>
      </c>
      <c r="E137" s="64"/>
      <c r="F137" s="285" t="s">
        <v>4687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369</v>
      </c>
      <c r="AU137" s="25" t="s">
        <v>79</v>
      </c>
    </row>
    <row r="138" spans="2:65" s="1" customFormat="1" ht="22.5" customHeight="1">
      <c r="B138" s="42"/>
      <c r="C138" s="273" t="s">
        <v>451</v>
      </c>
      <c r="D138" s="273" t="s">
        <v>952</v>
      </c>
      <c r="E138" s="274" t="s">
        <v>4688</v>
      </c>
      <c r="F138" s="275" t="s">
        <v>4689</v>
      </c>
      <c r="G138" s="276" t="s">
        <v>614</v>
      </c>
      <c r="H138" s="277">
        <v>2</v>
      </c>
      <c r="I138" s="278"/>
      <c r="J138" s="279">
        <f>ROUND(I138*H138,2)</f>
        <v>0</v>
      </c>
      <c r="K138" s="275" t="s">
        <v>367</v>
      </c>
      <c r="L138" s="280"/>
      <c r="M138" s="281" t="s">
        <v>21</v>
      </c>
      <c r="N138" s="282" t="s">
        <v>41</v>
      </c>
      <c r="O138" s="43"/>
      <c r="P138" s="216">
        <f>O138*H138</f>
        <v>0</v>
      </c>
      <c r="Q138" s="216">
        <v>1.3500000000000001E-3</v>
      </c>
      <c r="R138" s="216">
        <f>Q138*H138</f>
        <v>2.7000000000000001E-3</v>
      </c>
      <c r="S138" s="216">
        <v>0</v>
      </c>
      <c r="T138" s="217">
        <f>S138*H138</f>
        <v>0</v>
      </c>
      <c r="AR138" s="25" t="s">
        <v>417</v>
      </c>
      <c r="AT138" s="25" t="s">
        <v>952</v>
      </c>
      <c r="AU138" s="25" t="s">
        <v>79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147</v>
      </c>
      <c r="BM138" s="25" t="s">
        <v>4690</v>
      </c>
    </row>
    <row r="139" spans="2:65" s="1" customFormat="1" ht="13.5">
      <c r="B139" s="42"/>
      <c r="C139" s="64"/>
      <c r="D139" s="235" t="s">
        <v>369</v>
      </c>
      <c r="E139" s="64"/>
      <c r="F139" s="285" t="s">
        <v>4691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79</v>
      </c>
    </row>
    <row r="140" spans="2:65" s="1" customFormat="1" ht="22.5" customHeight="1">
      <c r="B140" s="42"/>
      <c r="C140" s="273" t="s">
        <v>10</v>
      </c>
      <c r="D140" s="273" t="s">
        <v>952</v>
      </c>
      <c r="E140" s="274" t="s">
        <v>4692</v>
      </c>
      <c r="F140" s="275" t="s">
        <v>4693</v>
      </c>
      <c r="G140" s="276" t="s">
        <v>685</v>
      </c>
      <c r="H140" s="277">
        <v>3.9</v>
      </c>
      <c r="I140" s="278"/>
      <c r="J140" s="279">
        <f>ROUND(I140*H140,2)</f>
        <v>0</v>
      </c>
      <c r="K140" s="275" t="s">
        <v>21</v>
      </c>
      <c r="L140" s="280"/>
      <c r="M140" s="281" t="s">
        <v>21</v>
      </c>
      <c r="N140" s="282" t="s">
        <v>41</v>
      </c>
      <c r="O140" s="43"/>
      <c r="P140" s="216">
        <f>O140*H140</f>
        <v>0</v>
      </c>
      <c r="Q140" s="216">
        <v>2.8999999999999998E-3</v>
      </c>
      <c r="R140" s="216">
        <f>Q140*H140</f>
        <v>1.1309999999999999E-2</v>
      </c>
      <c r="S140" s="216">
        <v>0</v>
      </c>
      <c r="T140" s="217">
        <f>S140*H140</f>
        <v>0</v>
      </c>
      <c r="AR140" s="25" t="s">
        <v>417</v>
      </c>
      <c r="AT140" s="25" t="s">
        <v>952</v>
      </c>
      <c r="AU140" s="25" t="s">
        <v>79</v>
      </c>
      <c r="AY140" s="25" t="s">
        <v>361</v>
      </c>
      <c r="BE140" s="218">
        <f>IF(N140="základní",J140,0)</f>
        <v>0</v>
      </c>
      <c r="BF140" s="218">
        <f>IF(N140="snížená",J140,0)</f>
        <v>0</v>
      </c>
      <c r="BG140" s="218">
        <f>IF(N140="zákl. přenesená",J140,0)</f>
        <v>0</v>
      </c>
      <c r="BH140" s="218">
        <f>IF(N140="sníž. přenesená",J140,0)</f>
        <v>0</v>
      </c>
      <c r="BI140" s="218">
        <f>IF(N140="nulová",J140,0)</f>
        <v>0</v>
      </c>
      <c r="BJ140" s="25" t="s">
        <v>77</v>
      </c>
      <c r="BK140" s="218">
        <f>ROUND(I140*H140,2)</f>
        <v>0</v>
      </c>
      <c r="BL140" s="25" t="s">
        <v>147</v>
      </c>
      <c r="BM140" s="25" t="s">
        <v>1014</v>
      </c>
    </row>
    <row r="141" spans="2:65" s="1" customFormat="1" ht="13.5">
      <c r="B141" s="42"/>
      <c r="C141" s="64"/>
      <c r="D141" s="219" t="s">
        <v>369</v>
      </c>
      <c r="E141" s="64"/>
      <c r="F141" s="220" t="s">
        <v>4693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369</v>
      </c>
      <c r="AU141" s="25" t="s">
        <v>79</v>
      </c>
    </row>
    <row r="142" spans="2:65" s="13" customFormat="1" ht="13.5">
      <c r="B142" s="233"/>
      <c r="C142" s="234"/>
      <c r="D142" s="219" t="s">
        <v>371</v>
      </c>
      <c r="E142" s="245" t="s">
        <v>21</v>
      </c>
      <c r="F142" s="246" t="s">
        <v>4679</v>
      </c>
      <c r="G142" s="234"/>
      <c r="H142" s="247">
        <v>3.9</v>
      </c>
      <c r="I142" s="239"/>
      <c r="J142" s="234"/>
      <c r="K142" s="234"/>
      <c r="L142" s="240"/>
      <c r="M142" s="241"/>
      <c r="N142" s="242"/>
      <c r="O142" s="242"/>
      <c r="P142" s="242"/>
      <c r="Q142" s="242"/>
      <c r="R142" s="242"/>
      <c r="S142" s="242"/>
      <c r="T142" s="243"/>
      <c r="AT142" s="244" t="s">
        <v>371</v>
      </c>
      <c r="AU142" s="244" t="s">
        <v>79</v>
      </c>
      <c r="AV142" s="13" t="s">
        <v>79</v>
      </c>
      <c r="AW142" s="13" t="s">
        <v>33</v>
      </c>
      <c r="AX142" s="13" t="s">
        <v>77</v>
      </c>
      <c r="AY142" s="244" t="s">
        <v>361</v>
      </c>
    </row>
    <row r="143" spans="2:65" s="11" customFormat="1" ht="29.85" customHeight="1">
      <c r="B143" s="190"/>
      <c r="C143" s="191"/>
      <c r="D143" s="204" t="s">
        <v>69</v>
      </c>
      <c r="E143" s="205" t="s">
        <v>1153</v>
      </c>
      <c r="F143" s="205" t="s">
        <v>1154</v>
      </c>
      <c r="G143" s="191"/>
      <c r="H143" s="191"/>
      <c r="I143" s="194"/>
      <c r="J143" s="206">
        <f>BK143</f>
        <v>0</v>
      </c>
      <c r="K143" s="191"/>
      <c r="L143" s="196"/>
      <c r="M143" s="197"/>
      <c r="N143" s="198"/>
      <c r="O143" s="198"/>
      <c r="P143" s="199">
        <f>SUM(P144:P145)</f>
        <v>0</v>
      </c>
      <c r="Q143" s="198"/>
      <c r="R143" s="199">
        <f>SUM(R144:R145)</f>
        <v>0</v>
      </c>
      <c r="S143" s="198"/>
      <c r="T143" s="200">
        <f>SUM(T144:T145)</f>
        <v>0</v>
      </c>
      <c r="AR143" s="201" t="s">
        <v>77</v>
      </c>
      <c r="AT143" s="202" t="s">
        <v>69</v>
      </c>
      <c r="AU143" s="202" t="s">
        <v>77</v>
      </c>
      <c r="AY143" s="201" t="s">
        <v>361</v>
      </c>
      <c r="BK143" s="203">
        <f>SUM(BK144:BK145)</f>
        <v>0</v>
      </c>
    </row>
    <row r="144" spans="2:65" s="1" customFormat="1" ht="22.5" customHeight="1">
      <c r="B144" s="42"/>
      <c r="C144" s="207" t="s">
        <v>464</v>
      </c>
      <c r="D144" s="207" t="s">
        <v>363</v>
      </c>
      <c r="E144" s="208" t="s">
        <v>4694</v>
      </c>
      <c r="F144" s="209" t="s">
        <v>4695</v>
      </c>
      <c r="G144" s="210" t="s">
        <v>447</v>
      </c>
      <c r="H144" s="211">
        <v>9.1639999999999997</v>
      </c>
      <c r="I144" s="212"/>
      <c r="J144" s="213">
        <f>ROUND(I144*H144,2)</f>
        <v>0</v>
      </c>
      <c r="K144" s="209" t="s">
        <v>367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147</v>
      </c>
      <c r="AT144" s="25" t="s">
        <v>363</v>
      </c>
      <c r="AU144" s="25" t="s">
        <v>79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4696</v>
      </c>
    </row>
    <row r="145" spans="2:47" s="1" customFormat="1" ht="27">
      <c r="B145" s="42"/>
      <c r="C145" s="64"/>
      <c r="D145" s="219" t="s">
        <v>369</v>
      </c>
      <c r="E145" s="64"/>
      <c r="F145" s="220" t="s">
        <v>4697</v>
      </c>
      <c r="G145" s="64"/>
      <c r="H145" s="64"/>
      <c r="I145" s="175"/>
      <c r="J145" s="64"/>
      <c r="K145" s="64"/>
      <c r="L145" s="62"/>
      <c r="M145" s="290"/>
      <c r="N145" s="291"/>
      <c r="O145" s="291"/>
      <c r="P145" s="291"/>
      <c r="Q145" s="291"/>
      <c r="R145" s="291"/>
      <c r="S145" s="291"/>
      <c r="T145" s="292"/>
      <c r="AT145" s="25" t="s">
        <v>369</v>
      </c>
      <c r="AU145" s="25" t="s">
        <v>79</v>
      </c>
    </row>
    <row r="146" spans="2:47" s="1" customFormat="1" ht="6.95" customHeight="1">
      <c r="B146" s="57"/>
      <c r="C146" s="58"/>
      <c r="D146" s="58"/>
      <c r="E146" s="58"/>
      <c r="F146" s="58"/>
      <c r="G146" s="58"/>
      <c r="H146" s="58"/>
      <c r="I146" s="151"/>
      <c r="J146" s="58"/>
      <c r="K146" s="58"/>
      <c r="L146" s="62"/>
    </row>
  </sheetData>
  <sheetProtection algorithmName="SHA-512" hashValue="a5C01E0qwpl3qBWKSPombevRh4LP8/eGQFakaMewtPTM8BoqQCbIgkEpTWdTcbmXeqAGDnzH+132EJsT4WoHgQ==" saltValue="uw/Y1XvTOs+K/wbicI7lZg==" spinCount="100000" sheet="1" objects="1" scenarios="1" formatCells="0" formatColumns="0" formatRows="0" sort="0" autoFilter="0"/>
  <autoFilter ref="C92:K145" xr:uid="{00000000-0009-0000-0000-00001D000000}"/>
  <mergeCells count="15">
    <mergeCell ref="E83:H83"/>
    <mergeCell ref="E81:H81"/>
    <mergeCell ref="E85:H85"/>
    <mergeCell ref="G1:H1"/>
    <mergeCell ref="L2:V2"/>
    <mergeCell ref="E49:H49"/>
    <mergeCell ref="E53:H53"/>
    <mergeCell ref="E51:H51"/>
    <mergeCell ref="E55:H55"/>
    <mergeCell ref="E79:H79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D00-000000000000}"/>
    <hyperlink ref="G1:H1" location="C62" display="2) Rekapitulace" xr:uid="{00000000-0004-0000-1D00-000001000000}"/>
    <hyperlink ref="J1" location="C92" display="3) Soupis prací" xr:uid="{00000000-0004-0000-1D00-000002000000}"/>
    <hyperlink ref="L1:V1" location="'Rekapitulace stavby'!C2" display="Rekapitulace stavby" xr:uid="{00000000-0004-0000-1D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BR212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197</v>
      </c>
      <c r="AZ2" s="126" t="s">
        <v>3200</v>
      </c>
      <c r="BA2" s="126" t="s">
        <v>21</v>
      </c>
      <c r="BB2" s="126" t="s">
        <v>21</v>
      </c>
      <c r="BC2" s="126" t="s">
        <v>4698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272</v>
      </c>
      <c r="BA3" s="126" t="s">
        <v>4647</v>
      </c>
      <c r="BB3" s="126" t="s">
        <v>21</v>
      </c>
      <c r="BC3" s="126" t="s">
        <v>4699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195</v>
      </c>
      <c r="BA4" s="126" t="s">
        <v>21</v>
      </c>
      <c r="BB4" s="126" t="s">
        <v>21</v>
      </c>
      <c r="BC4" s="126" t="s">
        <v>4700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  <c r="AZ5" s="126" t="s">
        <v>3750</v>
      </c>
      <c r="BA5" s="126" t="s">
        <v>21</v>
      </c>
      <c r="BB5" s="126" t="s">
        <v>21</v>
      </c>
      <c r="BC5" s="126" t="s">
        <v>4701</v>
      </c>
      <c r="BD5" s="126" t="s">
        <v>79</v>
      </c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  <c r="AZ6" s="126" t="s">
        <v>3203</v>
      </c>
      <c r="BA6" s="126" t="s">
        <v>21</v>
      </c>
      <c r="BB6" s="126" t="s">
        <v>21</v>
      </c>
      <c r="BC6" s="126" t="s">
        <v>4702</v>
      </c>
      <c r="BD6" s="126" t="s">
        <v>79</v>
      </c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  <c r="AZ7" s="126" t="s">
        <v>4703</v>
      </c>
      <c r="BA7" s="126" t="s">
        <v>21</v>
      </c>
      <c r="BB7" s="126" t="s">
        <v>21</v>
      </c>
      <c r="BC7" s="126" t="s">
        <v>4704</v>
      </c>
      <c r="BD7" s="126" t="s">
        <v>79</v>
      </c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  <c r="AZ8" s="126" t="s">
        <v>293</v>
      </c>
      <c r="BA8" s="126" t="s">
        <v>21</v>
      </c>
      <c r="BB8" s="126" t="s">
        <v>21</v>
      </c>
      <c r="BC8" s="126" t="s">
        <v>4705</v>
      </c>
      <c r="BD8" s="126" t="s">
        <v>79</v>
      </c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3204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4706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ROUND(J98,2)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ROUND(SUM(BE98:BE211), 2)</f>
        <v>0</v>
      </c>
      <c r="G34" s="43"/>
      <c r="H34" s="43"/>
      <c r="I34" s="143">
        <v>0.21</v>
      </c>
      <c r="J34" s="142">
        <f>ROUND(ROUND((SUM(BE98:BE211)),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ROUND(SUM(BF98:BF211), 2)</f>
        <v>0</v>
      </c>
      <c r="G35" s="43"/>
      <c r="H35" s="43"/>
      <c r="I35" s="143">
        <v>0.15</v>
      </c>
      <c r="J35" s="142">
        <f>ROUND(ROUND((SUM(BF98:BF211)),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ROUND(SUM(BG98:BG211),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ROUND(SUM(BH98:BH211),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ROUND(SUM(BI98:BI211),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3204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IO02a - Pochozí plocha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J98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J99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J100</f>
        <v>0</v>
      </c>
      <c r="K66" s="174"/>
    </row>
    <row r="67" spans="2:12" s="9" customFormat="1" ht="19.899999999999999" customHeight="1">
      <c r="B67" s="168"/>
      <c r="C67" s="169"/>
      <c r="D67" s="170" t="s">
        <v>322</v>
      </c>
      <c r="E67" s="171"/>
      <c r="F67" s="171"/>
      <c r="G67" s="171"/>
      <c r="H67" s="171"/>
      <c r="I67" s="172"/>
      <c r="J67" s="173">
        <f>J144</f>
        <v>0</v>
      </c>
      <c r="K67" s="174"/>
    </row>
    <row r="68" spans="2:12" s="9" customFormat="1" ht="19.899999999999999" customHeight="1">
      <c r="B68" s="168"/>
      <c r="C68" s="169"/>
      <c r="D68" s="170" t="s">
        <v>323</v>
      </c>
      <c r="E68" s="171"/>
      <c r="F68" s="171"/>
      <c r="G68" s="171"/>
      <c r="H68" s="171"/>
      <c r="I68" s="172"/>
      <c r="J68" s="173">
        <f>J166</f>
        <v>0</v>
      </c>
      <c r="K68" s="174"/>
    </row>
    <row r="69" spans="2:12" s="9" customFormat="1" ht="19.899999999999999" customHeight="1">
      <c r="B69" s="168"/>
      <c r="C69" s="169"/>
      <c r="D69" s="170" t="s">
        <v>324</v>
      </c>
      <c r="E69" s="171"/>
      <c r="F69" s="171"/>
      <c r="G69" s="171"/>
      <c r="H69" s="171"/>
      <c r="I69" s="172"/>
      <c r="J69" s="173">
        <f>J177</f>
        <v>0</v>
      </c>
      <c r="K69" s="174"/>
    </row>
    <row r="70" spans="2:12" s="9" customFormat="1" ht="19.899999999999999" customHeight="1">
      <c r="B70" s="168"/>
      <c r="C70" s="169"/>
      <c r="D70" s="170" t="s">
        <v>4650</v>
      </c>
      <c r="E70" s="171"/>
      <c r="F70" s="171"/>
      <c r="G70" s="171"/>
      <c r="H70" s="171"/>
      <c r="I70" s="172"/>
      <c r="J70" s="173">
        <f>J182</f>
        <v>0</v>
      </c>
      <c r="K70" s="174"/>
    </row>
    <row r="71" spans="2:12" s="9" customFormat="1" ht="19.899999999999999" customHeight="1">
      <c r="B71" s="168"/>
      <c r="C71" s="169"/>
      <c r="D71" s="170" t="s">
        <v>326</v>
      </c>
      <c r="E71" s="171"/>
      <c r="F71" s="171"/>
      <c r="G71" s="171"/>
      <c r="H71" s="171"/>
      <c r="I71" s="172"/>
      <c r="J71" s="173">
        <f>J193</f>
        <v>0</v>
      </c>
      <c r="K71" s="174"/>
    </row>
    <row r="72" spans="2:12" s="9" customFormat="1" ht="19.899999999999999" customHeight="1">
      <c r="B72" s="168"/>
      <c r="C72" s="169"/>
      <c r="D72" s="170" t="s">
        <v>327</v>
      </c>
      <c r="E72" s="171"/>
      <c r="F72" s="171"/>
      <c r="G72" s="171"/>
      <c r="H72" s="171"/>
      <c r="I72" s="172"/>
      <c r="J72" s="173">
        <f>J199</f>
        <v>0</v>
      </c>
      <c r="K72" s="174"/>
    </row>
    <row r="73" spans="2:12" s="8" customFormat="1" ht="24.95" customHeight="1">
      <c r="B73" s="161"/>
      <c r="C73" s="162"/>
      <c r="D73" s="163" t="s">
        <v>328</v>
      </c>
      <c r="E73" s="164"/>
      <c r="F73" s="164"/>
      <c r="G73" s="164"/>
      <c r="H73" s="164"/>
      <c r="I73" s="165"/>
      <c r="J73" s="166">
        <f>J202</f>
        <v>0</v>
      </c>
      <c r="K73" s="167"/>
    </row>
    <row r="74" spans="2:12" s="9" customFormat="1" ht="19.899999999999999" customHeight="1">
      <c r="B74" s="168"/>
      <c r="C74" s="169"/>
      <c r="D74" s="170" t="s">
        <v>329</v>
      </c>
      <c r="E74" s="171"/>
      <c r="F74" s="171"/>
      <c r="G74" s="171"/>
      <c r="H74" s="171"/>
      <c r="I74" s="172"/>
      <c r="J74" s="173">
        <f>J203</f>
        <v>0</v>
      </c>
      <c r="K74" s="174"/>
    </row>
    <row r="75" spans="2:12" s="1" customFormat="1" ht="21.75" customHeight="1">
      <c r="B75" s="42"/>
      <c r="C75" s="43"/>
      <c r="D75" s="43"/>
      <c r="E75" s="43"/>
      <c r="F75" s="43"/>
      <c r="G75" s="43"/>
      <c r="H75" s="43"/>
      <c r="I75" s="129"/>
      <c r="J75" s="43"/>
      <c r="K75" s="46"/>
    </row>
    <row r="76" spans="2:12" s="1" customFormat="1" ht="6.95" customHeight="1">
      <c r="B76" s="57"/>
      <c r="C76" s="58"/>
      <c r="D76" s="58"/>
      <c r="E76" s="58"/>
      <c r="F76" s="58"/>
      <c r="G76" s="58"/>
      <c r="H76" s="58"/>
      <c r="I76" s="151"/>
      <c r="J76" s="58"/>
      <c r="K76" s="59"/>
    </row>
    <row r="80" spans="2:12" s="1" customFormat="1" ht="6.95" customHeight="1">
      <c r="B80" s="60"/>
      <c r="C80" s="61"/>
      <c r="D80" s="61"/>
      <c r="E80" s="61"/>
      <c r="F80" s="61"/>
      <c r="G80" s="61"/>
      <c r="H80" s="61"/>
      <c r="I80" s="154"/>
      <c r="J80" s="61"/>
      <c r="K80" s="61"/>
      <c r="L80" s="62"/>
    </row>
    <row r="81" spans="2:12" s="1" customFormat="1" ht="36.950000000000003" customHeight="1">
      <c r="B81" s="42"/>
      <c r="C81" s="63" t="s">
        <v>345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12" s="1" customFormat="1" ht="6.95" customHeight="1">
      <c r="B82" s="42"/>
      <c r="C82" s="64"/>
      <c r="D82" s="64"/>
      <c r="E82" s="64"/>
      <c r="F82" s="64"/>
      <c r="G82" s="64"/>
      <c r="H82" s="64"/>
      <c r="I82" s="175"/>
      <c r="J82" s="64"/>
      <c r="K82" s="64"/>
      <c r="L82" s="62"/>
    </row>
    <row r="83" spans="2:12" s="1" customFormat="1" ht="14.45" customHeight="1">
      <c r="B83" s="42"/>
      <c r="C83" s="66" t="s">
        <v>18</v>
      </c>
      <c r="D83" s="64"/>
      <c r="E83" s="64"/>
      <c r="F83" s="64"/>
      <c r="G83" s="64"/>
      <c r="H83" s="64"/>
      <c r="I83" s="175"/>
      <c r="J83" s="64"/>
      <c r="K83" s="64"/>
      <c r="L83" s="62"/>
    </row>
    <row r="84" spans="2:12" s="1" customFormat="1" ht="22.5" customHeight="1">
      <c r="B84" s="42"/>
      <c r="C84" s="64"/>
      <c r="D84" s="64"/>
      <c r="E84" s="423" t="str">
        <f>E7</f>
        <v>Transformace ÚSP pro mládež Kvasiny – výstavba v lokalitě Kostelec nad Orlicí 2</v>
      </c>
      <c r="F84" s="424"/>
      <c r="G84" s="424"/>
      <c r="H84" s="424"/>
      <c r="I84" s="175"/>
      <c r="J84" s="64"/>
      <c r="K84" s="64"/>
      <c r="L84" s="62"/>
    </row>
    <row r="85" spans="2:12">
      <c r="B85" s="29"/>
      <c r="C85" s="66" t="s">
        <v>237</v>
      </c>
      <c r="D85" s="176"/>
      <c r="E85" s="176"/>
      <c r="F85" s="176"/>
      <c r="G85" s="176"/>
      <c r="H85" s="176"/>
      <c r="J85" s="176"/>
      <c r="K85" s="176"/>
      <c r="L85" s="177"/>
    </row>
    <row r="86" spans="2:12" ht="22.5" customHeight="1">
      <c r="B86" s="29"/>
      <c r="C86" s="176"/>
      <c r="D86" s="176"/>
      <c r="E86" s="423" t="s">
        <v>3753</v>
      </c>
      <c r="F86" s="427"/>
      <c r="G86" s="427"/>
      <c r="H86" s="427"/>
      <c r="J86" s="176"/>
      <c r="K86" s="176"/>
      <c r="L86" s="177"/>
    </row>
    <row r="87" spans="2:12">
      <c r="B87" s="29"/>
      <c r="C87" s="66" t="s">
        <v>243</v>
      </c>
      <c r="D87" s="176"/>
      <c r="E87" s="176"/>
      <c r="F87" s="176"/>
      <c r="G87" s="176"/>
      <c r="H87" s="176"/>
      <c r="J87" s="176"/>
      <c r="K87" s="176"/>
      <c r="L87" s="177"/>
    </row>
    <row r="88" spans="2:12" s="1" customFormat="1" ht="22.5" customHeight="1">
      <c r="B88" s="42"/>
      <c r="C88" s="64"/>
      <c r="D88" s="64"/>
      <c r="E88" s="425" t="s">
        <v>3204</v>
      </c>
      <c r="F88" s="426"/>
      <c r="G88" s="426"/>
      <c r="H88" s="426"/>
      <c r="I88" s="175"/>
      <c r="J88" s="64"/>
      <c r="K88" s="64"/>
      <c r="L88" s="62"/>
    </row>
    <row r="89" spans="2:12" s="1" customFormat="1" ht="14.45" customHeight="1">
      <c r="B89" s="42"/>
      <c r="C89" s="66" t="s">
        <v>248</v>
      </c>
      <c r="D89" s="64"/>
      <c r="E89" s="64"/>
      <c r="F89" s="64"/>
      <c r="G89" s="64"/>
      <c r="H89" s="64"/>
      <c r="I89" s="175"/>
      <c r="J89" s="64"/>
      <c r="K89" s="64"/>
      <c r="L89" s="62"/>
    </row>
    <row r="90" spans="2:12" s="1" customFormat="1" ht="23.25" customHeight="1">
      <c r="B90" s="42"/>
      <c r="C90" s="64"/>
      <c r="D90" s="64"/>
      <c r="E90" s="394" t="str">
        <f>E13</f>
        <v>IO02a - Pochozí plocha</v>
      </c>
      <c r="F90" s="426"/>
      <c r="G90" s="426"/>
      <c r="H90" s="426"/>
      <c r="I90" s="175"/>
      <c r="J90" s="64"/>
      <c r="K90" s="64"/>
      <c r="L90" s="62"/>
    </row>
    <row r="91" spans="2:12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12" s="1" customFormat="1" ht="18" customHeight="1">
      <c r="B92" s="42"/>
      <c r="C92" s="66" t="s">
        <v>23</v>
      </c>
      <c r="D92" s="64"/>
      <c r="E92" s="64"/>
      <c r="F92" s="178" t="str">
        <f>F16</f>
        <v xml:space="preserve"> </v>
      </c>
      <c r="G92" s="64"/>
      <c r="H92" s="64"/>
      <c r="I92" s="179" t="s">
        <v>25</v>
      </c>
      <c r="J92" s="74" t="str">
        <f>IF(J16="","",J16)</f>
        <v>11. 5. 2017</v>
      </c>
      <c r="K92" s="64"/>
      <c r="L92" s="62"/>
    </row>
    <row r="93" spans="2:12" s="1" customFormat="1" ht="6.9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12" s="1" customFormat="1">
      <c r="B94" s="42"/>
      <c r="C94" s="66" t="s">
        <v>27</v>
      </c>
      <c r="D94" s="64"/>
      <c r="E94" s="64"/>
      <c r="F94" s="178" t="str">
        <f>E19</f>
        <v xml:space="preserve"> </v>
      </c>
      <c r="G94" s="64"/>
      <c r="H94" s="64"/>
      <c r="I94" s="179" t="s">
        <v>32</v>
      </c>
      <c r="J94" s="178" t="str">
        <f>E25</f>
        <v xml:space="preserve"> </v>
      </c>
      <c r="K94" s="64"/>
      <c r="L94" s="62"/>
    </row>
    <row r="95" spans="2:12" s="1" customFormat="1" ht="14.45" customHeight="1">
      <c r="B95" s="42"/>
      <c r="C95" s="66" t="s">
        <v>30</v>
      </c>
      <c r="D95" s="64"/>
      <c r="E95" s="64"/>
      <c r="F95" s="178" t="str">
        <f>IF(E22="","",E22)</f>
        <v/>
      </c>
      <c r="G95" s="64"/>
      <c r="H95" s="64"/>
      <c r="I95" s="175"/>
      <c r="J95" s="64"/>
      <c r="K95" s="64"/>
      <c r="L95" s="62"/>
    </row>
    <row r="96" spans="2:12" s="1" customFormat="1" ht="10.35" customHeight="1">
      <c r="B96" s="42"/>
      <c r="C96" s="64"/>
      <c r="D96" s="64"/>
      <c r="E96" s="64"/>
      <c r="F96" s="64"/>
      <c r="G96" s="64"/>
      <c r="H96" s="64"/>
      <c r="I96" s="175"/>
      <c r="J96" s="64"/>
      <c r="K96" s="64"/>
      <c r="L96" s="62"/>
    </row>
    <row r="97" spans="2:65" s="10" customFormat="1" ht="29.25" customHeight="1">
      <c r="B97" s="180"/>
      <c r="C97" s="181" t="s">
        <v>346</v>
      </c>
      <c r="D97" s="182" t="s">
        <v>55</v>
      </c>
      <c r="E97" s="182" t="s">
        <v>51</v>
      </c>
      <c r="F97" s="182" t="s">
        <v>347</v>
      </c>
      <c r="G97" s="182" t="s">
        <v>348</v>
      </c>
      <c r="H97" s="182" t="s">
        <v>349</v>
      </c>
      <c r="I97" s="183" t="s">
        <v>350</v>
      </c>
      <c r="J97" s="182" t="s">
        <v>317</v>
      </c>
      <c r="K97" s="184" t="s">
        <v>351</v>
      </c>
      <c r="L97" s="185"/>
      <c r="M97" s="82" t="s">
        <v>352</v>
      </c>
      <c r="N97" s="83" t="s">
        <v>40</v>
      </c>
      <c r="O97" s="83" t="s">
        <v>353</v>
      </c>
      <c r="P97" s="83" t="s">
        <v>354</v>
      </c>
      <c r="Q97" s="83" t="s">
        <v>355</v>
      </c>
      <c r="R97" s="83" t="s">
        <v>356</v>
      </c>
      <c r="S97" s="83" t="s">
        <v>357</v>
      </c>
      <c r="T97" s="84" t="s">
        <v>358</v>
      </c>
    </row>
    <row r="98" spans="2:65" s="1" customFormat="1" ht="29.25" customHeight="1">
      <c r="B98" s="42"/>
      <c r="C98" s="88" t="s">
        <v>318</v>
      </c>
      <c r="D98" s="64"/>
      <c r="E98" s="64"/>
      <c r="F98" s="64"/>
      <c r="G98" s="64"/>
      <c r="H98" s="64"/>
      <c r="I98" s="175"/>
      <c r="J98" s="186">
        <f>BK98</f>
        <v>0</v>
      </c>
      <c r="K98" s="64"/>
      <c r="L98" s="62"/>
      <c r="M98" s="85"/>
      <c r="N98" s="86"/>
      <c r="O98" s="86"/>
      <c r="P98" s="187">
        <f>P99+P202</f>
        <v>0</v>
      </c>
      <c r="Q98" s="86"/>
      <c r="R98" s="187">
        <f>R99+R202</f>
        <v>53.61422549000001</v>
      </c>
      <c r="S98" s="86"/>
      <c r="T98" s="188">
        <f>T99+T202</f>
        <v>0</v>
      </c>
      <c r="AT98" s="25" t="s">
        <v>69</v>
      </c>
      <c r="AU98" s="25" t="s">
        <v>319</v>
      </c>
      <c r="BK98" s="189">
        <f>BK99+BK202</f>
        <v>0</v>
      </c>
    </row>
    <row r="99" spans="2:65" s="11" customFormat="1" ht="37.35" customHeight="1">
      <c r="B99" s="190"/>
      <c r="C99" s="191"/>
      <c r="D99" s="192" t="s">
        <v>69</v>
      </c>
      <c r="E99" s="193" t="s">
        <v>359</v>
      </c>
      <c r="F99" s="193" t="s">
        <v>360</v>
      </c>
      <c r="G99" s="191"/>
      <c r="H99" s="191"/>
      <c r="I99" s="194"/>
      <c r="J99" s="195">
        <f>BK99</f>
        <v>0</v>
      </c>
      <c r="K99" s="191"/>
      <c r="L99" s="196"/>
      <c r="M99" s="197"/>
      <c r="N99" s="198"/>
      <c r="O99" s="198"/>
      <c r="P99" s="199">
        <f>P100+P144+P166+P177+P182+P193+P199</f>
        <v>0</v>
      </c>
      <c r="Q99" s="198"/>
      <c r="R99" s="199">
        <f>R100+R144+R166+R177+R182+R193+R199</f>
        <v>53.611918590000009</v>
      </c>
      <c r="S99" s="198"/>
      <c r="T99" s="200">
        <f>T100+T144+T166+T177+T182+T193+T199</f>
        <v>0</v>
      </c>
      <c r="AR99" s="201" t="s">
        <v>77</v>
      </c>
      <c r="AT99" s="202" t="s">
        <v>69</v>
      </c>
      <c r="AU99" s="202" t="s">
        <v>70</v>
      </c>
      <c r="AY99" s="201" t="s">
        <v>361</v>
      </c>
      <c r="BK99" s="203">
        <f>BK100+BK144+BK166+BK177+BK182+BK193+BK199</f>
        <v>0</v>
      </c>
    </row>
    <row r="100" spans="2:65" s="11" customFormat="1" ht="19.899999999999999" customHeight="1">
      <c r="B100" s="190"/>
      <c r="C100" s="191"/>
      <c r="D100" s="204" t="s">
        <v>69</v>
      </c>
      <c r="E100" s="205" t="s">
        <v>77</v>
      </c>
      <c r="F100" s="205" t="s">
        <v>362</v>
      </c>
      <c r="G100" s="191"/>
      <c r="H100" s="191"/>
      <c r="I100" s="194"/>
      <c r="J100" s="206">
        <f>BK100</f>
        <v>0</v>
      </c>
      <c r="K100" s="191"/>
      <c r="L100" s="196"/>
      <c r="M100" s="197"/>
      <c r="N100" s="198"/>
      <c r="O100" s="198"/>
      <c r="P100" s="199">
        <f>SUM(P101:P143)</f>
        <v>0</v>
      </c>
      <c r="Q100" s="198"/>
      <c r="R100" s="199">
        <f>SUM(R101:R143)</f>
        <v>0</v>
      </c>
      <c r="S100" s="198"/>
      <c r="T100" s="200">
        <f>SUM(T101:T143)</f>
        <v>0</v>
      </c>
      <c r="AR100" s="201" t="s">
        <v>77</v>
      </c>
      <c r="AT100" s="202" t="s">
        <v>69</v>
      </c>
      <c r="AU100" s="202" t="s">
        <v>77</v>
      </c>
      <c r="AY100" s="201" t="s">
        <v>361</v>
      </c>
      <c r="BK100" s="203">
        <f>SUM(BK101:BK143)</f>
        <v>0</v>
      </c>
    </row>
    <row r="101" spans="2:65" s="1" customFormat="1" ht="22.5" customHeight="1">
      <c r="B101" s="42"/>
      <c r="C101" s="207" t="s">
        <v>77</v>
      </c>
      <c r="D101" s="207" t="s">
        <v>363</v>
      </c>
      <c r="E101" s="208" t="s">
        <v>364</v>
      </c>
      <c r="F101" s="209" t="s">
        <v>365</v>
      </c>
      <c r="G101" s="210" t="s">
        <v>366</v>
      </c>
      <c r="H101" s="211">
        <v>11.362</v>
      </c>
      <c r="I101" s="212"/>
      <c r="J101" s="213">
        <f>ROUND(I101*H101,2)</f>
        <v>0</v>
      </c>
      <c r="K101" s="209" t="s">
        <v>367</v>
      </c>
      <c r="L101" s="62"/>
      <c r="M101" s="214" t="s">
        <v>21</v>
      </c>
      <c r="N101" s="215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147</v>
      </c>
      <c r="AT101" s="25" t="s">
        <v>363</v>
      </c>
      <c r="AU101" s="25" t="s">
        <v>79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147</v>
      </c>
      <c r="BM101" s="25" t="s">
        <v>4707</v>
      </c>
    </row>
    <row r="102" spans="2:65" s="1" customFormat="1" ht="27">
      <c r="B102" s="42"/>
      <c r="C102" s="64"/>
      <c r="D102" s="219" t="s">
        <v>369</v>
      </c>
      <c r="E102" s="64"/>
      <c r="F102" s="220" t="s">
        <v>370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369</v>
      </c>
      <c r="AU102" s="25" t="s">
        <v>79</v>
      </c>
    </row>
    <row r="103" spans="2:65" s="13" customFormat="1" ht="13.5">
      <c r="B103" s="233"/>
      <c r="C103" s="234"/>
      <c r="D103" s="235" t="s">
        <v>371</v>
      </c>
      <c r="E103" s="236" t="s">
        <v>3750</v>
      </c>
      <c r="F103" s="237" t="s">
        <v>4708</v>
      </c>
      <c r="G103" s="234"/>
      <c r="H103" s="238">
        <v>11.362</v>
      </c>
      <c r="I103" s="239"/>
      <c r="J103" s="234"/>
      <c r="K103" s="234"/>
      <c r="L103" s="240"/>
      <c r="M103" s="241"/>
      <c r="N103" s="242"/>
      <c r="O103" s="242"/>
      <c r="P103" s="242"/>
      <c r="Q103" s="242"/>
      <c r="R103" s="242"/>
      <c r="S103" s="242"/>
      <c r="T103" s="243"/>
      <c r="AT103" s="244" t="s">
        <v>371</v>
      </c>
      <c r="AU103" s="244" t="s">
        <v>79</v>
      </c>
      <c r="AV103" s="13" t="s">
        <v>79</v>
      </c>
      <c r="AW103" s="13" t="s">
        <v>33</v>
      </c>
      <c r="AX103" s="13" t="s">
        <v>77</v>
      </c>
      <c r="AY103" s="244" t="s">
        <v>361</v>
      </c>
    </row>
    <row r="104" spans="2:65" s="1" customFormat="1" ht="22.5" customHeight="1">
      <c r="B104" s="42"/>
      <c r="C104" s="207" t="s">
        <v>79</v>
      </c>
      <c r="D104" s="207" t="s">
        <v>363</v>
      </c>
      <c r="E104" s="208" t="s">
        <v>4041</v>
      </c>
      <c r="F104" s="209" t="s">
        <v>4042</v>
      </c>
      <c r="G104" s="210" t="s">
        <v>366</v>
      </c>
      <c r="H104" s="211">
        <v>21.588000000000001</v>
      </c>
      <c r="I104" s="212"/>
      <c r="J104" s="213">
        <f>ROUND(I104*H104,2)</f>
        <v>0</v>
      </c>
      <c r="K104" s="209" t="s">
        <v>367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79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4709</v>
      </c>
    </row>
    <row r="105" spans="2:65" s="1" customFormat="1" ht="27">
      <c r="B105" s="42"/>
      <c r="C105" s="64"/>
      <c r="D105" s="219" t="s">
        <v>369</v>
      </c>
      <c r="E105" s="64"/>
      <c r="F105" s="220" t="s">
        <v>4044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79</v>
      </c>
    </row>
    <row r="106" spans="2:65" s="13" customFormat="1" ht="13.5">
      <c r="B106" s="233"/>
      <c r="C106" s="234"/>
      <c r="D106" s="235" t="s">
        <v>371</v>
      </c>
      <c r="E106" s="236" t="s">
        <v>3200</v>
      </c>
      <c r="F106" s="237" t="s">
        <v>4710</v>
      </c>
      <c r="G106" s="234"/>
      <c r="H106" s="238">
        <v>21.588000000000001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77</v>
      </c>
      <c r="AY106" s="244" t="s">
        <v>361</v>
      </c>
    </row>
    <row r="107" spans="2:65" s="1" customFormat="1" ht="22.5" customHeight="1">
      <c r="B107" s="42"/>
      <c r="C107" s="207" t="s">
        <v>87</v>
      </c>
      <c r="D107" s="207" t="s">
        <v>363</v>
      </c>
      <c r="E107" s="208" t="s">
        <v>384</v>
      </c>
      <c r="F107" s="209" t="s">
        <v>385</v>
      </c>
      <c r="G107" s="210" t="s">
        <v>366</v>
      </c>
      <c r="H107" s="211">
        <v>4.218</v>
      </c>
      <c r="I107" s="212"/>
      <c r="J107" s="213">
        <f>ROUND(I107*H107,2)</f>
        <v>0</v>
      </c>
      <c r="K107" s="209" t="s">
        <v>367</v>
      </c>
      <c r="L107" s="62"/>
      <c r="M107" s="214" t="s">
        <v>21</v>
      </c>
      <c r="N107" s="215" t="s">
        <v>41</v>
      </c>
      <c r="O107" s="43"/>
      <c r="P107" s="216">
        <f>O107*H107</f>
        <v>0</v>
      </c>
      <c r="Q107" s="216">
        <v>0</v>
      </c>
      <c r="R107" s="216">
        <f>Q107*H107</f>
        <v>0</v>
      </c>
      <c r="S107" s="216">
        <v>0</v>
      </c>
      <c r="T107" s="217">
        <f>S107*H107</f>
        <v>0</v>
      </c>
      <c r="AR107" s="25" t="s">
        <v>147</v>
      </c>
      <c r="AT107" s="25" t="s">
        <v>363</v>
      </c>
      <c r="AU107" s="25" t="s">
        <v>79</v>
      </c>
      <c r="AY107" s="25" t="s">
        <v>361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25" t="s">
        <v>77</v>
      </c>
      <c r="BK107" s="218">
        <f>ROUND(I107*H107,2)</f>
        <v>0</v>
      </c>
      <c r="BL107" s="25" t="s">
        <v>147</v>
      </c>
      <c r="BM107" s="25" t="s">
        <v>4711</v>
      </c>
    </row>
    <row r="108" spans="2:65" s="1" customFormat="1" ht="27">
      <c r="B108" s="42"/>
      <c r="C108" s="64"/>
      <c r="D108" s="219" t="s">
        <v>369</v>
      </c>
      <c r="E108" s="64"/>
      <c r="F108" s="220" t="s">
        <v>387</v>
      </c>
      <c r="G108" s="64"/>
      <c r="H108" s="64"/>
      <c r="I108" s="175"/>
      <c r="J108" s="64"/>
      <c r="K108" s="64"/>
      <c r="L108" s="62"/>
      <c r="M108" s="221"/>
      <c r="N108" s="43"/>
      <c r="O108" s="43"/>
      <c r="P108" s="43"/>
      <c r="Q108" s="43"/>
      <c r="R108" s="43"/>
      <c r="S108" s="43"/>
      <c r="T108" s="79"/>
      <c r="AT108" s="25" t="s">
        <v>369</v>
      </c>
      <c r="AU108" s="25" t="s">
        <v>79</v>
      </c>
    </row>
    <row r="109" spans="2:65" s="13" customFormat="1" ht="13.5">
      <c r="B109" s="233"/>
      <c r="C109" s="234"/>
      <c r="D109" s="219" t="s">
        <v>371</v>
      </c>
      <c r="E109" s="245" t="s">
        <v>21</v>
      </c>
      <c r="F109" s="246" t="s">
        <v>4712</v>
      </c>
      <c r="G109" s="234"/>
      <c r="H109" s="247">
        <v>3.1349999999999998</v>
      </c>
      <c r="I109" s="239"/>
      <c r="J109" s="234"/>
      <c r="K109" s="234"/>
      <c r="L109" s="240"/>
      <c r="M109" s="241"/>
      <c r="N109" s="242"/>
      <c r="O109" s="242"/>
      <c r="P109" s="242"/>
      <c r="Q109" s="242"/>
      <c r="R109" s="242"/>
      <c r="S109" s="242"/>
      <c r="T109" s="243"/>
      <c r="AT109" s="244" t="s">
        <v>371</v>
      </c>
      <c r="AU109" s="244" t="s">
        <v>79</v>
      </c>
      <c r="AV109" s="13" t="s">
        <v>79</v>
      </c>
      <c r="AW109" s="13" t="s">
        <v>33</v>
      </c>
      <c r="AX109" s="13" t="s">
        <v>70</v>
      </c>
      <c r="AY109" s="244" t="s">
        <v>361</v>
      </c>
    </row>
    <row r="110" spans="2:65" s="13" customFormat="1" ht="13.5">
      <c r="B110" s="233"/>
      <c r="C110" s="234"/>
      <c r="D110" s="219" t="s">
        <v>371</v>
      </c>
      <c r="E110" s="245" t="s">
        <v>21</v>
      </c>
      <c r="F110" s="246" t="s">
        <v>4713</v>
      </c>
      <c r="G110" s="234"/>
      <c r="H110" s="247">
        <v>1.083</v>
      </c>
      <c r="I110" s="239"/>
      <c r="J110" s="234"/>
      <c r="K110" s="234"/>
      <c r="L110" s="240"/>
      <c r="M110" s="241"/>
      <c r="N110" s="242"/>
      <c r="O110" s="242"/>
      <c r="P110" s="242"/>
      <c r="Q110" s="242"/>
      <c r="R110" s="242"/>
      <c r="S110" s="242"/>
      <c r="T110" s="243"/>
      <c r="AT110" s="244" t="s">
        <v>371</v>
      </c>
      <c r="AU110" s="244" t="s">
        <v>79</v>
      </c>
      <c r="AV110" s="13" t="s">
        <v>79</v>
      </c>
      <c r="AW110" s="13" t="s">
        <v>33</v>
      </c>
      <c r="AX110" s="13" t="s">
        <v>70</v>
      </c>
      <c r="AY110" s="244" t="s">
        <v>361</v>
      </c>
    </row>
    <row r="111" spans="2:65" s="14" customFormat="1" ht="13.5">
      <c r="B111" s="248"/>
      <c r="C111" s="249"/>
      <c r="D111" s="235" t="s">
        <v>371</v>
      </c>
      <c r="E111" s="250" t="s">
        <v>4703</v>
      </c>
      <c r="F111" s="251" t="s">
        <v>392</v>
      </c>
      <c r="G111" s="249"/>
      <c r="H111" s="252">
        <v>4.218</v>
      </c>
      <c r="I111" s="253"/>
      <c r="J111" s="249"/>
      <c r="K111" s="249"/>
      <c r="L111" s="254"/>
      <c r="M111" s="255"/>
      <c r="N111" s="256"/>
      <c r="O111" s="256"/>
      <c r="P111" s="256"/>
      <c r="Q111" s="256"/>
      <c r="R111" s="256"/>
      <c r="S111" s="256"/>
      <c r="T111" s="257"/>
      <c r="AT111" s="258" t="s">
        <v>371</v>
      </c>
      <c r="AU111" s="258" t="s">
        <v>79</v>
      </c>
      <c r="AV111" s="14" t="s">
        <v>147</v>
      </c>
      <c r="AW111" s="14" t="s">
        <v>33</v>
      </c>
      <c r="AX111" s="14" t="s">
        <v>77</v>
      </c>
      <c r="AY111" s="258" t="s">
        <v>361</v>
      </c>
    </row>
    <row r="112" spans="2:65" s="1" customFormat="1" ht="22.5" customHeight="1">
      <c r="B112" s="42"/>
      <c r="C112" s="207" t="s">
        <v>147</v>
      </c>
      <c r="D112" s="207" t="s">
        <v>363</v>
      </c>
      <c r="E112" s="208" t="s">
        <v>393</v>
      </c>
      <c r="F112" s="209" t="s">
        <v>394</v>
      </c>
      <c r="G112" s="210" t="s">
        <v>366</v>
      </c>
      <c r="H112" s="211">
        <v>4.218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4714</v>
      </c>
    </row>
    <row r="113" spans="2:65" s="1" customFormat="1" ht="27">
      <c r="B113" s="42"/>
      <c r="C113" s="64"/>
      <c r="D113" s="219" t="s">
        <v>369</v>
      </c>
      <c r="E113" s="64"/>
      <c r="F113" s="220" t="s">
        <v>396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3" customFormat="1" ht="13.5">
      <c r="B114" s="233"/>
      <c r="C114" s="234"/>
      <c r="D114" s="235" t="s">
        <v>371</v>
      </c>
      <c r="E114" s="236" t="s">
        <v>21</v>
      </c>
      <c r="F114" s="237" t="s">
        <v>4703</v>
      </c>
      <c r="G114" s="234"/>
      <c r="H114" s="238">
        <v>4.218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77</v>
      </c>
      <c r="AY114" s="244" t="s">
        <v>361</v>
      </c>
    </row>
    <row r="115" spans="2:65" s="1" customFormat="1" ht="22.5" customHeight="1">
      <c r="B115" s="42"/>
      <c r="C115" s="207" t="s">
        <v>287</v>
      </c>
      <c r="D115" s="207" t="s">
        <v>363</v>
      </c>
      <c r="E115" s="208" t="s">
        <v>418</v>
      </c>
      <c r="F115" s="209" t="s">
        <v>419</v>
      </c>
      <c r="G115" s="210" t="s">
        <v>366</v>
      </c>
      <c r="H115" s="211">
        <v>33.9</v>
      </c>
      <c r="I115" s="212"/>
      <c r="J115" s="213">
        <f>ROUND(I115*H115,2)</f>
        <v>0</v>
      </c>
      <c r="K115" s="209" t="s">
        <v>367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4715</v>
      </c>
    </row>
    <row r="116" spans="2:65" s="1" customFormat="1" ht="40.5">
      <c r="B116" s="42"/>
      <c r="C116" s="64"/>
      <c r="D116" s="219" t="s">
        <v>369</v>
      </c>
      <c r="E116" s="64"/>
      <c r="F116" s="220" t="s">
        <v>421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2" customFormat="1" ht="13.5">
      <c r="B117" s="222"/>
      <c r="C117" s="223"/>
      <c r="D117" s="219" t="s">
        <v>371</v>
      </c>
      <c r="E117" s="224" t="s">
        <v>21</v>
      </c>
      <c r="F117" s="225" t="s">
        <v>4716</v>
      </c>
      <c r="G117" s="223"/>
      <c r="H117" s="226" t="s">
        <v>21</v>
      </c>
      <c r="I117" s="227"/>
      <c r="J117" s="223"/>
      <c r="K117" s="223"/>
      <c r="L117" s="228"/>
      <c r="M117" s="229"/>
      <c r="N117" s="230"/>
      <c r="O117" s="230"/>
      <c r="P117" s="230"/>
      <c r="Q117" s="230"/>
      <c r="R117" s="230"/>
      <c r="S117" s="230"/>
      <c r="T117" s="231"/>
      <c r="AT117" s="232" t="s">
        <v>371</v>
      </c>
      <c r="AU117" s="232" t="s">
        <v>79</v>
      </c>
      <c r="AV117" s="12" t="s">
        <v>77</v>
      </c>
      <c r="AW117" s="12" t="s">
        <v>33</v>
      </c>
      <c r="AX117" s="12" t="s">
        <v>70</v>
      </c>
      <c r="AY117" s="232" t="s">
        <v>361</v>
      </c>
    </row>
    <row r="118" spans="2:65" s="13" customFormat="1" ht="13.5">
      <c r="B118" s="233"/>
      <c r="C118" s="234"/>
      <c r="D118" s="219" t="s">
        <v>371</v>
      </c>
      <c r="E118" s="245" t="s">
        <v>21</v>
      </c>
      <c r="F118" s="246" t="s">
        <v>3214</v>
      </c>
      <c r="G118" s="234"/>
      <c r="H118" s="247">
        <v>33.9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79</v>
      </c>
      <c r="AV118" s="13" t="s">
        <v>79</v>
      </c>
      <c r="AW118" s="13" t="s">
        <v>33</v>
      </c>
      <c r="AX118" s="13" t="s">
        <v>70</v>
      </c>
      <c r="AY118" s="244" t="s">
        <v>361</v>
      </c>
    </row>
    <row r="119" spans="2:65" s="14" customFormat="1" ht="13.5">
      <c r="B119" s="248"/>
      <c r="C119" s="249"/>
      <c r="D119" s="235" t="s">
        <v>371</v>
      </c>
      <c r="E119" s="250" t="s">
        <v>21</v>
      </c>
      <c r="F119" s="251" t="s">
        <v>392</v>
      </c>
      <c r="G119" s="249"/>
      <c r="H119" s="252">
        <v>33.9</v>
      </c>
      <c r="I119" s="253"/>
      <c r="J119" s="249"/>
      <c r="K119" s="249"/>
      <c r="L119" s="254"/>
      <c r="M119" s="255"/>
      <c r="N119" s="256"/>
      <c r="O119" s="256"/>
      <c r="P119" s="256"/>
      <c r="Q119" s="256"/>
      <c r="R119" s="256"/>
      <c r="S119" s="256"/>
      <c r="T119" s="257"/>
      <c r="AT119" s="258" t="s">
        <v>371</v>
      </c>
      <c r="AU119" s="258" t="s">
        <v>79</v>
      </c>
      <c r="AV119" s="14" t="s">
        <v>147</v>
      </c>
      <c r="AW119" s="14" t="s">
        <v>33</v>
      </c>
      <c r="AX119" s="14" t="s">
        <v>77</v>
      </c>
      <c r="AY119" s="258" t="s">
        <v>361</v>
      </c>
    </row>
    <row r="120" spans="2:65" s="1" customFormat="1" ht="22.5" customHeight="1">
      <c r="B120" s="42"/>
      <c r="C120" s="207" t="s">
        <v>398</v>
      </c>
      <c r="D120" s="207" t="s">
        <v>363</v>
      </c>
      <c r="E120" s="208" t="s">
        <v>425</v>
      </c>
      <c r="F120" s="209" t="s">
        <v>426</v>
      </c>
      <c r="G120" s="210" t="s">
        <v>366</v>
      </c>
      <c r="H120" s="211">
        <v>20.218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4717</v>
      </c>
    </row>
    <row r="121" spans="2:65" s="1" customFormat="1" ht="40.5">
      <c r="B121" s="42"/>
      <c r="C121" s="64"/>
      <c r="D121" s="219" t="s">
        <v>369</v>
      </c>
      <c r="E121" s="64"/>
      <c r="F121" s="220" t="s">
        <v>428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3" customFormat="1" ht="13.5">
      <c r="B122" s="233"/>
      <c r="C122" s="234"/>
      <c r="D122" s="235" t="s">
        <v>371</v>
      </c>
      <c r="E122" s="236" t="s">
        <v>272</v>
      </c>
      <c r="F122" s="237" t="s">
        <v>4718</v>
      </c>
      <c r="G122" s="234"/>
      <c r="H122" s="238">
        <v>20.218</v>
      </c>
      <c r="I122" s="239"/>
      <c r="J122" s="234"/>
      <c r="K122" s="234"/>
      <c r="L122" s="240"/>
      <c r="M122" s="241"/>
      <c r="N122" s="242"/>
      <c r="O122" s="242"/>
      <c r="P122" s="242"/>
      <c r="Q122" s="242"/>
      <c r="R122" s="242"/>
      <c r="S122" s="242"/>
      <c r="T122" s="243"/>
      <c r="AT122" s="244" t="s">
        <v>371</v>
      </c>
      <c r="AU122" s="244" t="s">
        <v>79</v>
      </c>
      <c r="AV122" s="13" t="s">
        <v>79</v>
      </c>
      <c r="AW122" s="13" t="s">
        <v>33</v>
      </c>
      <c r="AX122" s="13" t="s">
        <v>77</v>
      </c>
      <c r="AY122" s="244" t="s">
        <v>361</v>
      </c>
    </row>
    <row r="123" spans="2:65" s="1" customFormat="1" ht="31.5" customHeight="1">
      <c r="B123" s="42"/>
      <c r="C123" s="207" t="s">
        <v>411</v>
      </c>
      <c r="D123" s="207" t="s">
        <v>363</v>
      </c>
      <c r="E123" s="208" t="s">
        <v>431</v>
      </c>
      <c r="F123" s="209" t="s">
        <v>432</v>
      </c>
      <c r="G123" s="210" t="s">
        <v>366</v>
      </c>
      <c r="H123" s="211">
        <v>181.96199999999999</v>
      </c>
      <c r="I123" s="212"/>
      <c r="J123" s="213">
        <f>ROUND(I123*H123,2)</f>
        <v>0</v>
      </c>
      <c r="K123" s="209" t="s">
        <v>367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0</v>
      </c>
      <c r="R123" s="216">
        <f>Q123*H123</f>
        <v>0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4719</v>
      </c>
    </row>
    <row r="124" spans="2:65" s="1" customFormat="1" ht="40.5">
      <c r="B124" s="42"/>
      <c r="C124" s="64"/>
      <c r="D124" s="219" t="s">
        <v>369</v>
      </c>
      <c r="E124" s="64"/>
      <c r="F124" s="220" t="s">
        <v>434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3" customFormat="1" ht="13.5">
      <c r="B125" s="233"/>
      <c r="C125" s="234"/>
      <c r="D125" s="219" t="s">
        <v>371</v>
      </c>
      <c r="E125" s="245" t="s">
        <v>21</v>
      </c>
      <c r="F125" s="246" t="s">
        <v>272</v>
      </c>
      <c r="G125" s="234"/>
      <c r="H125" s="247">
        <v>20.218</v>
      </c>
      <c r="I125" s="239"/>
      <c r="J125" s="234"/>
      <c r="K125" s="234"/>
      <c r="L125" s="240"/>
      <c r="M125" s="241"/>
      <c r="N125" s="242"/>
      <c r="O125" s="242"/>
      <c r="P125" s="242"/>
      <c r="Q125" s="242"/>
      <c r="R125" s="242"/>
      <c r="S125" s="242"/>
      <c r="T125" s="243"/>
      <c r="AT125" s="244" t="s">
        <v>371</v>
      </c>
      <c r="AU125" s="244" t="s">
        <v>79</v>
      </c>
      <c r="AV125" s="13" t="s">
        <v>79</v>
      </c>
      <c r="AW125" s="13" t="s">
        <v>33</v>
      </c>
      <c r="AX125" s="13" t="s">
        <v>77</v>
      </c>
      <c r="AY125" s="244" t="s">
        <v>361</v>
      </c>
    </row>
    <row r="126" spans="2:65" s="13" customFormat="1" ht="13.5">
      <c r="B126" s="233"/>
      <c r="C126" s="234"/>
      <c r="D126" s="235" t="s">
        <v>371</v>
      </c>
      <c r="E126" s="234"/>
      <c r="F126" s="237" t="s">
        <v>4720</v>
      </c>
      <c r="G126" s="234"/>
      <c r="H126" s="238">
        <v>181.96199999999999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371</v>
      </c>
      <c r="AU126" s="244" t="s">
        <v>79</v>
      </c>
      <c r="AV126" s="13" t="s">
        <v>79</v>
      </c>
      <c r="AW126" s="13" t="s">
        <v>6</v>
      </c>
      <c r="AX126" s="13" t="s">
        <v>77</v>
      </c>
      <c r="AY126" s="244" t="s">
        <v>361</v>
      </c>
    </row>
    <row r="127" spans="2:65" s="1" customFormat="1" ht="22.5" customHeight="1">
      <c r="B127" s="42"/>
      <c r="C127" s="207" t="s">
        <v>417</v>
      </c>
      <c r="D127" s="207" t="s">
        <v>363</v>
      </c>
      <c r="E127" s="208" t="s">
        <v>3215</v>
      </c>
      <c r="F127" s="209" t="s">
        <v>3216</v>
      </c>
      <c r="G127" s="210" t="s">
        <v>366</v>
      </c>
      <c r="H127" s="211">
        <v>16.95</v>
      </c>
      <c r="I127" s="212"/>
      <c r="J127" s="213">
        <f>ROUND(I127*H127,2)</f>
        <v>0</v>
      </c>
      <c r="K127" s="209" t="s">
        <v>367</v>
      </c>
      <c r="L127" s="62"/>
      <c r="M127" s="214" t="s">
        <v>21</v>
      </c>
      <c r="N127" s="215" t="s">
        <v>41</v>
      </c>
      <c r="O127" s="43"/>
      <c r="P127" s="216">
        <f>O127*H127</f>
        <v>0</v>
      </c>
      <c r="Q127" s="216">
        <v>0</v>
      </c>
      <c r="R127" s="216">
        <f>Q127*H127</f>
        <v>0</v>
      </c>
      <c r="S127" s="216">
        <v>0</v>
      </c>
      <c r="T127" s="217">
        <f>S127*H127</f>
        <v>0</v>
      </c>
      <c r="AR127" s="25" t="s">
        <v>147</v>
      </c>
      <c r="AT127" s="25" t="s">
        <v>363</v>
      </c>
      <c r="AU127" s="25" t="s">
        <v>79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147</v>
      </c>
      <c r="BM127" s="25" t="s">
        <v>4721</v>
      </c>
    </row>
    <row r="128" spans="2:65" s="1" customFormat="1" ht="27">
      <c r="B128" s="42"/>
      <c r="C128" s="64"/>
      <c r="D128" s="219" t="s">
        <v>369</v>
      </c>
      <c r="E128" s="64"/>
      <c r="F128" s="220" t="s">
        <v>3218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79</v>
      </c>
    </row>
    <row r="129" spans="2:65" s="13" customFormat="1" ht="13.5">
      <c r="B129" s="233"/>
      <c r="C129" s="234"/>
      <c r="D129" s="235" t="s">
        <v>371</v>
      </c>
      <c r="E129" s="236" t="s">
        <v>21</v>
      </c>
      <c r="F129" s="237" t="s">
        <v>3203</v>
      </c>
      <c r="G129" s="234"/>
      <c r="H129" s="238">
        <v>16.95</v>
      </c>
      <c r="I129" s="239"/>
      <c r="J129" s="234"/>
      <c r="K129" s="234"/>
      <c r="L129" s="240"/>
      <c r="M129" s="241"/>
      <c r="N129" s="242"/>
      <c r="O129" s="242"/>
      <c r="P129" s="242"/>
      <c r="Q129" s="242"/>
      <c r="R129" s="242"/>
      <c r="S129" s="242"/>
      <c r="T129" s="243"/>
      <c r="AT129" s="244" t="s">
        <v>371</v>
      </c>
      <c r="AU129" s="244" t="s">
        <v>79</v>
      </c>
      <c r="AV129" s="13" t="s">
        <v>79</v>
      </c>
      <c r="AW129" s="13" t="s">
        <v>33</v>
      </c>
      <c r="AX129" s="13" t="s">
        <v>77</v>
      </c>
      <c r="AY129" s="244" t="s">
        <v>361</v>
      </c>
    </row>
    <row r="130" spans="2:65" s="1" customFormat="1" ht="22.5" customHeight="1">
      <c r="B130" s="42"/>
      <c r="C130" s="207" t="s">
        <v>424</v>
      </c>
      <c r="D130" s="207" t="s">
        <v>363</v>
      </c>
      <c r="E130" s="208" t="s">
        <v>3219</v>
      </c>
      <c r="F130" s="209" t="s">
        <v>3220</v>
      </c>
      <c r="G130" s="210" t="s">
        <v>366</v>
      </c>
      <c r="H130" s="211">
        <v>16.95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4722</v>
      </c>
    </row>
    <row r="131" spans="2:65" s="1" customFormat="1" ht="40.5">
      <c r="B131" s="42"/>
      <c r="C131" s="64"/>
      <c r="D131" s="219" t="s">
        <v>369</v>
      </c>
      <c r="E131" s="64"/>
      <c r="F131" s="220" t="s">
        <v>3222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2" customFormat="1" ht="13.5">
      <c r="B132" s="222"/>
      <c r="C132" s="223"/>
      <c r="D132" s="219" t="s">
        <v>371</v>
      </c>
      <c r="E132" s="224" t="s">
        <v>21</v>
      </c>
      <c r="F132" s="225" t="s">
        <v>4723</v>
      </c>
      <c r="G132" s="223"/>
      <c r="H132" s="226" t="s">
        <v>21</v>
      </c>
      <c r="I132" s="227"/>
      <c r="J132" s="223"/>
      <c r="K132" s="223"/>
      <c r="L132" s="228"/>
      <c r="M132" s="229"/>
      <c r="N132" s="230"/>
      <c r="O132" s="230"/>
      <c r="P132" s="230"/>
      <c r="Q132" s="230"/>
      <c r="R132" s="230"/>
      <c r="S132" s="230"/>
      <c r="T132" s="231"/>
      <c r="AT132" s="232" t="s">
        <v>371</v>
      </c>
      <c r="AU132" s="232" t="s">
        <v>79</v>
      </c>
      <c r="AV132" s="12" t="s">
        <v>77</v>
      </c>
      <c r="AW132" s="12" t="s">
        <v>33</v>
      </c>
      <c r="AX132" s="12" t="s">
        <v>70</v>
      </c>
      <c r="AY132" s="232" t="s">
        <v>361</v>
      </c>
    </row>
    <row r="133" spans="2:65" s="13" customFormat="1" ht="13.5">
      <c r="B133" s="233"/>
      <c r="C133" s="234"/>
      <c r="D133" s="235" t="s">
        <v>371</v>
      </c>
      <c r="E133" s="236" t="s">
        <v>3203</v>
      </c>
      <c r="F133" s="237" t="s">
        <v>4702</v>
      </c>
      <c r="G133" s="234"/>
      <c r="H133" s="238">
        <v>16.95</v>
      </c>
      <c r="I133" s="239"/>
      <c r="J133" s="234"/>
      <c r="K133" s="234"/>
      <c r="L133" s="240"/>
      <c r="M133" s="241"/>
      <c r="N133" s="242"/>
      <c r="O133" s="242"/>
      <c r="P133" s="242"/>
      <c r="Q133" s="242"/>
      <c r="R133" s="242"/>
      <c r="S133" s="242"/>
      <c r="T133" s="243"/>
      <c r="AT133" s="244" t="s">
        <v>371</v>
      </c>
      <c r="AU133" s="244" t="s">
        <v>79</v>
      </c>
      <c r="AV133" s="13" t="s">
        <v>79</v>
      </c>
      <c r="AW133" s="13" t="s">
        <v>33</v>
      </c>
      <c r="AX133" s="13" t="s">
        <v>77</v>
      </c>
      <c r="AY133" s="244" t="s">
        <v>361</v>
      </c>
    </row>
    <row r="134" spans="2:65" s="1" customFormat="1" ht="22.5" customHeight="1">
      <c r="B134" s="42"/>
      <c r="C134" s="207" t="s">
        <v>430</v>
      </c>
      <c r="D134" s="207" t="s">
        <v>363</v>
      </c>
      <c r="E134" s="208" t="s">
        <v>441</v>
      </c>
      <c r="F134" s="209" t="s">
        <v>442</v>
      </c>
      <c r="G134" s="210" t="s">
        <v>366</v>
      </c>
      <c r="H134" s="211">
        <v>20.218</v>
      </c>
      <c r="I134" s="212"/>
      <c r="J134" s="213">
        <f>ROUND(I134*H134,2)</f>
        <v>0</v>
      </c>
      <c r="K134" s="209" t="s">
        <v>367</v>
      </c>
      <c r="L134" s="62"/>
      <c r="M134" s="214" t="s">
        <v>21</v>
      </c>
      <c r="N134" s="215" t="s">
        <v>41</v>
      </c>
      <c r="O134" s="43"/>
      <c r="P134" s="216">
        <f>O134*H134</f>
        <v>0</v>
      </c>
      <c r="Q134" s="216">
        <v>0</v>
      </c>
      <c r="R134" s="216">
        <f>Q134*H134</f>
        <v>0</v>
      </c>
      <c r="S134" s="216">
        <v>0</v>
      </c>
      <c r="T134" s="217">
        <f>S134*H134</f>
        <v>0</v>
      </c>
      <c r="AR134" s="25" t="s">
        <v>147</v>
      </c>
      <c r="AT134" s="25" t="s">
        <v>363</v>
      </c>
      <c r="AU134" s="25" t="s">
        <v>79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4724</v>
      </c>
    </row>
    <row r="135" spans="2:65" s="1" customFormat="1" ht="13.5">
      <c r="B135" s="42"/>
      <c r="C135" s="64"/>
      <c r="D135" s="219" t="s">
        <v>369</v>
      </c>
      <c r="E135" s="64"/>
      <c r="F135" s="220" t="s">
        <v>442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79</v>
      </c>
    </row>
    <row r="136" spans="2:65" s="13" customFormat="1" ht="13.5">
      <c r="B136" s="233"/>
      <c r="C136" s="234"/>
      <c r="D136" s="235" t="s">
        <v>371</v>
      </c>
      <c r="E136" s="236" t="s">
        <v>21</v>
      </c>
      <c r="F136" s="237" t="s">
        <v>272</v>
      </c>
      <c r="G136" s="234"/>
      <c r="H136" s="238">
        <v>20.218</v>
      </c>
      <c r="I136" s="239"/>
      <c r="J136" s="234"/>
      <c r="K136" s="234"/>
      <c r="L136" s="240"/>
      <c r="M136" s="241"/>
      <c r="N136" s="242"/>
      <c r="O136" s="242"/>
      <c r="P136" s="242"/>
      <c r="Q136" s="242"/>
      <c r="R136" s="242"/>
      <c r="S136" s="242"/>
      <c r="T136" s="243"/>
      <c r="AT136" s="244" t="s">
        <v>371</v>
      </c>
      <c r="AU136" s="244" t="s">
        <v>79</v>
      </c>
      <c r="AV136" s="13" t="s">
        <v>79</v>
      </c>
      <c r="AW136" s="13" t="s">
        <v>33</v>
      </c>
      <c r="AX136" s="13" t="s">
        <v>77</v>
      </c>
      <c r="AY136" s="244" t="s">
        <v>361</v>
      </c>
    </row>
    <row r="137" spans="2:65" s="1" customFormat="1" ht="22.5" customHeight="1">
      <c r="B137" s="42"/>
      <c r="C137" s="207" t="s">
        <v>285</v>
      </c>
      <c r="D137" s="207" t="s">
        <v>363</v>
      </c>
      <c r="E137" s="208" t="s">
        <v>445</v>
      </c>
      <c r="F137" s="209" t="s">
        <v>446</v>
      </c>
      <c r="G137" s="210" t="s">
        <v>447</v>
      </c>
      <c r="H137" s="211">
        <v>36.392000000000003</v>
      </c>
      <c r="I137" s="212"/>
      <c r="J137" s="213">
        <f>ROUND(I137*H137,2)</f>
        <v>0</v>
      </c>
      <c r="K137" s="209" t="s">
        <v>367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79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4725</v>
      </c>
    </row>
    <row r="138" spans="2:65" s="1" customFormat="1" ht="13.5">
      <c r="B138" s="42"/>
      <c r="C138" s="64"/>
      <c r="D138" s="219" t="s">
        <v>369</v>
      </c>
      <c r="E138" s="64"/>
      <c r="F138" s="220" t="s">
        <v>449</v>
      </c>
      <c r="G138" s="64"/>
      <c r="H138" s="64"/>
      <c r="I138" s="175"/>
      <c r="J138" s="64"/>
      <c r="K138" s="64"/>
      <c r="L138" s="62"/>
      <c r="M138" s="221"/>
      <c r="N138" s="43"/>
      <c r="O138" s="43"/>
      <c r="P138" s="43"/>
      <c r="Q138" s="43"/>
      <c r="R138" s="43"/>
      <c r="S138" s="43"/>
      <c r="T138" s="79"/>
      <c r="AT138" s="25" t="s">
        <v>369</v>
      </c>
      <c r="AU138" s="25" t="s">
        <v>79</v>
      </c>
    </row>
    <row r="139" spans="2:65" s="13" customFormat="1" ht="13.5">
      <c r="B139" s="233"/>
      <c r="C139" s="234"/>
      <c r="D139" s="235" t="s">
        <v>371</v>
      </c>
      <c r="E139" s="236" t="s">
        <v>21</v>
      </c>
      <c r="F139" s="237" t="s">
        <v>450</v>
      </c>
      <c r="G139" s="234"/>
      <c r="H139" s="238">
        <v>36.392000000000003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79</v>
      </c>
      <c r="AV139" s="13" t="s">
        <v>79</v>
      </c>
      <c r="AW139" s="13" t="s">
        <v>33</v>
      </c>
      <c r="AX139" s="13" t="s">
        <v>77</v>
      </c>
      <c r="AY139" s="244" t="s">
        <v>361</v>
      </c>
    </row>
    <row r="140" spans="2:65" s="1" customFormat="1" ht="22.5" customHeight="1">
      <c r="B140" s="42"/>
      <c r="C140" s="207" t="s">
        <v>440</v>
      </c>
      <c r="D140" s="207" t="s">
        <v>363</v>
      </c>
      <c r="E140" s="208" t="s">
        <v>3224</v>
      </c>
      <c r="F140" s="209" t="s">
        <v>3225</v>
      </c>
      <c r="G140" s="210" t="s">
        <v>459</v>
      </c>
      <c r="H140" s="211">
        <v>113.62</v>
      </c>
      <c r="I140" s="212"/>
      <c r="J140" s="213">
        <f>ROUND(I140*H140,2)</f>
        <v>0</v>
      </c>
      <c r="K140" s="209" t="s">
        <v>367</v>
      </c>
      <c r="L140" s="62"/>
      <c r="M140" s="214" t="s">
        <v>21</v>
      </c>
      <c r="N140" s="215" t="s">
        <v>41</v>
      </c>
      <c r="O140" s="43"/>
      <c r="P140" s="216">
        <f>O140*H140</f>
        <v>0</v>
      </c>
      <c r="Q140" s="216">
        <v>0</v>
      </c>
      <c r="R140" s="216">
        <f>Q140*H140</f>
        <v>0</v>
      </c>
      <c r="S140" s="216">
        <v>0</v>
      </c>
      <c r="T140" s="217">
        <f>S140*H140</f>
        <v>0</v>
      </c>
      <c r="AR140" s="25" t="s">
        <v>147</v>
      </c>
      <c r="AT140" s="25" t="s">
        <v>363</v>
      </c>
      <c r="AU140" s="25" t="s">
        <v>79</v>
      </c>
      <c r="AY140" s="25" t="s">
        <v>361</v>
      </c>
      <c r="BE140" s="218">
        <f>IF(N140="základní",J140,0)</f>
        <v>0</v>
      </c>
      <c r="BF140" s="218">
        <f>IF(N140="snížená",J140,0)</f>
        <v>0</v>
      </c>
      <c r="BG140" s="218">
        <f>IF(N140="zákl. přenesená",J140,0)</f>
        <v>0</v>
      </c>
      <c r="BH140" s="218">
        <f>IF(N140="sníž. přenesená",J140,0)</f>
        <v>0</v>
      </c>
      <c r="BI140" s="218">
        <f>IF(N140="nulová",J140,0)</f>
        <v>0</v>
      </c>
      <c r="BJ140" s="25" t="s">
        <v>77</v>
      </c>
      <c r="BK140" s="218">
        <f>ROUND(I140*H140,2)</f>
        <v>0</v>
      </c>
      <c r="BL140" s="25" t="s">
        <v>147</v>
      </c>
      <c r="BM140" s="25" t="s">
        <v>4726</v>
      </c>
    </row>
    <row r="141" spans="2:65" s="1" customFormat="1" ht="13.5">
      <c r="B141" s="42"/>
      <c r="C141" s="64"/>
      <c r="D141" s="219" t="s">
        <v>369</v>
      </c>
      <c r="E141" s="64"/>
      <c r="F141" s="220" t="s">
        <v>3227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369</v>
      </c>
      <c r="AU141" s="25" t="s">
        <v>79</v>
      </c>
    </row>
    <row r="142" spans="2:65" s="12" customFormat="1" ht="13.5">
      <c r="B142" s="222"/>
      <c r="C142" s="223"/>
      <c r="D142" s="219" t="s">
        <v>371</v>
      </c>
      <c r="E142" s="224" t="s">
        <v>21</v>
      </c>
      <c r="F142" s="225" t="s">
        <v>3211</v>
      </c>
      <c r="G142" s="223"/>
      <c r="H142" s="226" t="s">
        <v>21</v>
      </c>
      <c r="I142" s="227"/>
      <c r="J142" s="223"/>
      <c r="K142" s="223"/>
      <c r="L142" s="228"/>
      <c r="M142" s="229"/>
      <c r="N142" s="230"/>
      <c r="O142" s="230"/>
      <c r="P142" s="230"/>
      <c r="Q142" s="230"/>
      <c r="R142" s="230"/>
      <c r="S142" s="230"/>
      <c r="T142" s="231"/>
      <c r="AT142" s="232" t="s">
        <v>371</v>
      </c>
      <c r="AU142" s="232" t="s">
        <v>79</v>
      </c>
      <c r="AV142" s="12" t="s">
        <v>77</v>
      </c>
      <c r="AW142" s="12" t="s">
        <v>33</v>
      </c>
      <c r="AX142" s="12" t="s">
        <v>70</v>
      </c>
      <c r="AY142" s="232" t="s">
        <v>361</v>
      </c>
    </row>
    <row r="143" spans="2:65" s="13" customFormat="1" ht="13.5">
      <c r="B143" s="233"/>
      <c r="C143" s="234"/>
      <c r="D143" s="219" t="s">
        <v>371</v>
      </c>
      <c r="E143" s="245" t="s">
        <v>21</v>
      </c>
      <c r="F143" s="246" t="s">
        <v>195</v>
      </c>
      <c r="G143" s="234"/>
      <c r="H143" s="247">
        <v>113.62</v>
      </c>
      <c r="I143" s="239"/>
      <c r="J143" s="234"/>
      <c r="K143" s="234"/>
      <c r="L143" s="240"/>
      <c r="M143" s="241"/>
      <c r="N143" s="242"/>
      <c r="O143" s="242"/>
      <c r="P143" s="242"/>
      <c r="Q143" s="242"/>
      <c r="R143" s="242"/>
      <c r="S143" s="242"/>
      <c r="T143" s="243"/>
      <c r="AT143" s="244" t="s">
        <v>371</v>
      </c>
      <c r="AU143" s="244" t="s">
        <v>79</v>
      </c>
      <c r="AV143" s="13" t="s">
        <v>79</v>
      </c>
      <c r="AW143" s="13" t="s">
        <v>33</v>
      </c>
      <c r="AX143" s="13" t="s">
        <v>77</v>
      </c>
      <c r="AY143" s="244" t="s">
        <v>361</v>
      </c>
    </row>
    <row r="144" spans="2:65" s="11" customFormat="1" ht="29.85" customHeight="1">
      <c r="B144" s="190"/>
      <c r="C144" s="191"/>
      <c r="D144" s="204" t="s">
        <v>69</v>
      </c>
      <c r="E144" s="205" t="s">
        <v>79</v>
      </c>
      <c r="F144" s="205" t="s">
        <v>463</v>
      </c>
      <c r="G144" s="191"/>
      <c r="H144" s="191"/>
      <c r="I144" s="194"/>
      <c r="J144" s="206">
        <f>BK144</f>
        <v>0</v>
      </c>
      <c r="K144" s="191"/>
      <c r="L144" s="196"/>
      <c r="M144" s="197"/>
      <c r="N144" s="198"/>
      <c r="O144" s="198"/>
      <c r="P144" s="199">
        <f>SUM(P145:P165)</f>
        <v>0</v>
      </c>
      <c r="Q144" s="198"/>
      <c r="R144" s="199">
        <f>SUM(R145:R165)</f>
        <v>10.236726989999999</v>
      </c>
      <c r="S144" s="198"/>
      <c r="T144" s="200">
        <f>SUM(T145:T165)</f>
        <v>0</v>
      </c>
      <c r="AR144" s="201" t="s">
        <v>77</v>
      </c>
      <c r="AT144" s="202" t="s">
        <v>69</v>
      </c>
      <c r="AU144" s="202" t="s">
        <v>77</v>
      </c>
      <c r="AY144" s="201" t="s">
        <v>361</v>
      </c>
      <c r="BK144" s="203">
        <f>SUM(BK145:BK165)</f>
        <v>0</v>
      </c>
    </row>
    <row r="145" spans="2:65" s="1" customFormat="1" ht="22.5" customHeight="1">
      <c r="B145" s="42"/>
      <c r="C145" s="207" t="s">
        <v>444</v>
      </c>
      <c r="D145" s="207" t="s">
        <v>363</v>
      </c>
      <c r="E145" s="208" t="s">
        <v>471</v>
      </c>
      <c r="F145" s="209" t="s">
        <v>472</v>
      </c>
      <c r="G145" s="210" t="s">
        <v>366</v>
      </c>
      <c r="H145" s="211">
        <v>0.16700000000000001</v>
      </c>
      <c r="I145" s="212"/>
      <c r="J145" s="213">
        <f>ROUND(I145*H145,2)</f>
        <v>0</v>
      </c>
      <c r="K145" s="209" t="s">
        <v>367</v>
      </c>
      <c r="L145" s="62"/>
      <c r="M145" s="214" t="s">
        <v>21</v>
      </c>
      <c r="N145" s="215" t="s">
        <v>41</v>
      </c>
      <c r="O145" s="43"/>
      <c r="P145" s="216">
        <f>O145*H145</f>
        <v>0</v>
      </c>
      <c r="Q145" s="216">
        <v>1.98</v>
      </c>
      <c r="R145" s="216">
        <f>Q145*H145</f>
        <v>0.33066000000000001</v>
      </c>
      <c r="S145" s="216">
        <v>0</v>
      </c>
      <c r="T145" s="217">
        <f>S145*H145</f>
        <v>0</v>
      </c>
      <c r="AR145" s="25" t="s">
        <v>147</v>
      </c>
      <c r="AT145" s="25" t="s">
        <v>363</v>
      </c>
      <c r="AU145" s="25" t="s">
        <v>79</v>
      </c>
      <c r="AY145" s="25" t="s">
        <v>361</v>
      </c>
      <c r="BE145" s="218">
        <f>IF(N145="základní",J145,0)</f>
        <v>0</v>
      </c>
      <c r="BF145" s="218">
        <f>IF(N145="snížená",J145,0)</f>
        <v>0</v>
      </c>
      <c r="BG145" s="218">
        <f>IF(N145="zákl. přenesená",J145,0)</f>
        <v>0</v>
      </c>
      <c r="BH145" s="218">
        <f>IF(N145="sníž. přenesená",J145,0)</f>
        <v>0</v>
      </c>
      <c r="BI145" s="218">
        <f>IF(N145="nulová",J145,0)</f>
        <v>0</v>
      </c>
      <c r="BJ145" s="25" t="s">
        <v>77</v>
      </c>
      <c r="BK145" s="218">
        <f>ROUND(I145*H145,2)</f>
        <v>0</v>
      </c>
      <c r="BL145" s="25" t="s">
        <v>147</v>
      </c>
      <c r="BM145" s="25" t="s">
        <v>746</v>
      </c>
    </row>
    <row r="146" spans="2:65" s="1" customFormat="1" ht="13.5">
      <c r="B146" s="42"/>
      <c r="C146" s="64"/>
      <c r="D146" s="219" t="s">
        <v>369</v>
      </c>
      <c r="E146" s="64"/>
      <c r="F146" s="220" t="s">
        <v>474</v>
      </c>
      <c r="G146" s="64"/>
      <c r="H146" s="64"/>
      <c r="I146" s="175"/>
      <c r="J146" s="64"/>
      <c r="K146" s="64"/>
      <c r="L146" s="62"/>
      <c r="M146" s="221"/>
      <c r="N146" s="43"/>
      <c r="O146" s="43"/>
      <c r="P146" s="43"/>
      <c r="Q146" s="43"/>
      <c r="R146" s="43"/>
      <c r="S146" s="43"/>
      <c r="T146" s="79"/>
      <c r="AT146" s="25" t="s">
        <v>369</v>
      </c>
      <c r="AU146" s="25" t="s">
        <v>79</v>
      </c>
    </row>
    <row r="147" spans="2:65" s="13" customFormat="1" ht="13.5">
      <c r="B147" s="233"/>
      <c r="C147" s="234"/>
      <c r="D147" s="219" t="s">
        <v>371</v>
      </c>
      <c r="E147" s="245" t="s">
        <v>21</v>
      </c>
      <c r="F147" s="246" t="s">
        <v>4727</v>
      </c>
      <c r="G147" s="234"/>
      <c r="H147" s="247">
        <v>0.11</v>
      </c>
      <c r="I147" s="239"/>
      <c r="J147" s="234"/>
      <c r="K147" s="234"/>
      <c r="L147" s="240"/>
      <c r="M147" s="241"/>
      <c r="N147" s="242"/>
      <c r="O147" s="242"/>
      <c r="P147" s="242"/>
      <c r="Q147" s="242"/>
      <c r="R147" s="242"/>
      <c r="S147" s="242"/>
      <c r="T147" s="243"/>
      <c r="AT147" s="244" t="s">
        <v>371</v>
      </c>
      <c r="AU147" s="244" t="s">
        <v>79</v>
      </c>
      <c r="AV147" s="13" t="s">
        <v>79</v>
      </c>
      <c r="AW147" s="13" t="s">
        <v>33</v>
      </c>
      <c r="AX147" s="13" t="s">
        <v>70</v>
      </c>
      <c r="AY147" s="244" t="s">
        <v>361</v>
      </c>
    </row>
    <row r="148" spans="2:65" s="13" customFormat="1" ht="13.5">
      <c r="B148" s="233"/>
      <c r="C148" s="234"/>
      <c r="D148" s="219" t="s">
        <v>371</v>
      </c>
      <c r="E148" s="245" t="s">
        <v>21</v>
      </c>
      <c r="F148" s="246" t="s">
        <v>4728</v>
      </c>
      <c r="G148" s="234"/>
      <c r="H148" s="247">
        <v>5.7000000000000002E-2</v>
      </c>
      <c r="I148" s="239"/>
      <c r="J148" s="234"/>
      <c r="K148" s="234"/>
      <c r="L148" s="240"/>
      <c r="M148" s="241"/>
      <c r="N148" s="242"/>
      <c r="O148" s="242"/>
      <c r="P148" s="242"/>
      <c r="Q148" s="242"/>
      <c r="R148" s="242"/>
      <c r="S148" s="242"/>
      <c r="T148" s="243"/>
      <c r="AT148" s="244" t="s">
        <v>371</v>
      </c>
      <c r="AU148" s="244" t="s">
        <v>79</v>
      </c>
      <c r="AV148" s="13" t="s">
        <v>79</v>
      </c>
      <c r="AW148" s="13" t="s">
        <v>33</v>
      </c>
      <c r="AX148" s="13" t="s">
        <v>70</v>
      </c>
      <c r="AY148" s="244" t="s">
        <v>361</v>
      </c>
    </row>
    <row r="149" spans="2:65" s="14" customFormat="1" ht="13.5">
      <c r="B149" s="248"/>
      <c r="C149" s="249"/>
      <c r="D149" s="235" t="s">
        <v>371</v>
      </c>
      <c r="E149" s="250" t="s">
        <v>21</v>
      </c>
      <c r="F149" s="251" t="s">
        <v>392</v>
      </c>
      <c r="G149" s="249"/>
      <c r="H149" s="252">
        <v>0.16700000000000001</v>
      </c>
      <c r="I149" s="253"/>
      <c r="J149" s="249"/>
      <c r="K149" s="249"/>
      <c r="L149" s="254"/>
      <c r="M149" s="255"/>
      <c r="N149" s="256"/>
      <c r="O149" s="256"/>
      <c r="P149" s="256"/>
      <c r="Q149" s="256"/>
      <c r="R149" s="256"/>
      <c r="S149" s="256"/>
      <c r="T149" s="257"/>
      <c r="AT149" s="258" t="s">
        <v>371</v>
      </c>
      <c r="AU149" s="258" t="s">
        <v>79</v>
      </c>
      <c r="AV149" s="14" t="s">
        <v>147</v>
      </c>
      <c r="AW149" s="14" t="s">
        <v>33</v>
      </c>
      <c r="AX149" s="14" t="s">
        <v>77</v>
      </c>
      <c r="AY149" s="258" t="s">
        <v>361</v>
      </c>
    </row>
    <row r="150" spans="2:65" s="1" customFormat="1" ht="22.5" customHeight="1">
      <c r="B150" s="42"/>
      <c r="C150" s="207" t="s">
        <v>451</v>
      </c>
      <c r="D150" s="207" t="s">
        <v>363</v>
      </c>
      <c r="E150" s="208" t="s">
        <v>508</v>
      </c>
      <c r="F150" s="209" t="s">
        <v>509</v>
      </c>
      <c r="G150" s="210" t="s">
        <v>366</v>
      </c>
      <c r="H150" s="211">
        <v>3.996</v>
      </c>
      <c r="I150" s="212"/>
      <c r="J150" s="213">
        <f>ROUND(I150*H150,2)</f>
        <v>0</v>
      </c>
      <c r="K150" s="209" t="s">
        <v>367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2.45329</v>
      </c>
      <c r="R150" s="216">
        <f>Q150*H150</f>
        <v>9.8033468399999997</v>
      </c>
      <c r="S150" s="216">
        <v>0</v>
      </c>
      <c r="T150" s="217">
        <f>S150*H150</f>
        <v>0</v>
      </c>
      <c r="AR150" s="25" t="s">
        <v>147</v>
      </c>
      <c r="AT150" s="25" t="s">
        <v>363</v>
      </c>
      <c r="AU150" s="25" t="s">
        <v>79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147</v>
      </c>
      <c r="BM150" s="25" t="s">
        <v>4729</v>
      </c>
    </row>
    <row r="151" spans="2:65" s="1" customFormat="1" ht="27">
      <c r="B151" s="42"/>
      <c r="C151" s="64"/>
      <c r="D151" s="219" t="s">
        <v>369</v>
      </c>
      <c r="E151" s="64"/>
      <c r="F151" s="220" t="s">
        <v>4541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79</v>
      </c>
    </row>
    <row r="152" spans="2:65" s="13" customFormat="1" ht="13.5">
      <c r="B152" s="233"/>
      <c r="C152" s="234"/>
      <c r="D152" s="219" t="s">
        <v>371</v>
      </c>
      <c r="E152" s="245" t="s">
        <v>21</v>
      </c>
      <c r="F152" s="246" t="s">
        <v>4730</v>
      </c>
      <c r="G152" s="234"/>
      <c r="H152" s="247">
        <v>2.97</v>
      </c>
      <c r="I152" s="239"/>
      <c r="J152" s="234"/>
      <c r="K152" s="234"/>
      <c r="L152" s="240"/>
      <c r="M152" s="241"/>
      <c r="N152" s="242"/>
      <c r="O152" s="242"/>
      <c r="P152" s="242"/>
      <c r="Q152" s="242"/>
      <c r="R152" s="242"/>
      <c r="S152" s="242"/>
      <c r="T152" s="243"/>
      <c r="AT152" s="244" t="s">
        <v>371</v>
      </c>
      <c r="AU152" s="244" t="s">
        <v>79</v>
      </c>
      <c r="AV152" s="13" t="s">
        <v>79</v>
      </c>
      <c r="AW152" s="13" t="s">
        <v>33</v>
      </c>
      <c r="AX152" s="13" t="s">
        <v>70</v>
      </c>
      <c r="AY152" s="244" t="s">
        <v>361</v>
      </c>
    </row>
    <row r="153" spans="2:65" s="13" customFormat="1" ht="13.5">
      <c r="B153" s="233"/>
      <c r="C153" s="234"/>
      <c r="D153" s="219" t="s">
        <v>371</v>
      </c>
      <c r="E153" s="245" t="s">
        <v>21</v>
      </c>
      <c r="F153" s="246" t="s">
        <v>4731</v>
      </c>
      <c r="G153" s="234"/>
      <c r="H153" s="247">
        <v>1.026</v>
      </c>
      <c r="I153" s="239"/>
      <c r="J153" s="234"/>
      <c r="K153" s="234"/>
      <c r="L153" s="240"/>
      <c r="M153" s="241"/>
      <c r="N153" s="242"/>
      <c r="O153" s="242"/>
      <c r="P153" s="242"/>
      <c r="Q153" s="242"/>
      <c r="R153" s="242"/>
      <c r="S153" s="242"/>
      <c r="T153" s="243"/>
      <c r="AT153" s="244" t="s">
        <v>371</v>
      </c>
      <c r="AU153" s="244" t="s">
        <v>79</v>
      </c>
      <c r="AV153" s="13" t="s">
        <v>79</v>
      </c>
      <c r="AW153" s="13" t="s">
        <v>33</v>
      </c>
      <c r="AX153" s="13" t="s">
        <v>70</v>
      </c>
      <c r="AY153" s="244" t="s">
        <v>361</v>
      </c>
    </row>
    <row r="154" spans="2:65" s="14" customFormat="1" ht="13.5">
      <c r="B154" s="248"/>
      <c r="C154" s="249"/>
      <c r="D154" s="235" t="s">
        <v>371</v>
      </c>
      <c r="E154" s="250" t="s">
        <v>21</v>
      </c>
      <c r="F154" s="251" t="s">
        <v>392</v>
      </c>
      <c r="G154" s="249"/>
      <c r="H154" s="252">
        <v>3.996</v>
      </c>
      <c r="I154" s="253"/>
      <c r="J154" s="249"/>
      <c r="K154" s="249"/>
      <c r="L154" s="254"/>
      <c r="M154" s="255"/>
      <c r="N154" s="256"/>
      <c r="O154" s="256"/>
      <c r="P154" s="256"/>
      <c r="Q154" s="256"/>
      <c r="R154" s="256"/>
      <c r="S154" s="256"/>
      <c r="T154" s="257"/>
      <c r="AT154" s="258" t="s">
        <v>371</v>
      </c>
      <c r="AU154" s="258" t="s">
        <v>79</v>
      </c>
      <c r="AV154" s="14" t="s">
        <v>147</v>
      </c>
      <c r="AW154" s="14" t="s">
        <v>33</v>
      </c>
      <c r="AX154" s="14" t="s">
        <v>77</v>
      </c>
      <c r="AY154" s="258" t="s">
        <v>361</v>
      </c>
    </row>
    <row r="155" spans="2:65" s="1" customFormat="1" ht="22.5" customHeight="1">
      <c r="B155" s="42"/>
      <c r="C155" s="207" t="s">
        <v>10</v>
      </c>
      <c r="D155" s="207" t="s">
        <v>363</v>
      </c>
      <c r="E155" s="208" t="s">
        <v>513</v>
      </c>
      <c r="F155" s="209" t="s">
        <v>514</v>
      </c>
      <c r="G155" s="210" t="s">
        <v>459</v>
      </c>
      <c r="H155" s="211">
        <v>17.385000000000002</v>
      </c>
      <c r="I155" s="212"/>
      <c r="J155" s="213">
        <f>ROUND(I155*H155,2)</f>
        <v>0</v>
      </c>
      <c r="K155" s="209" t="s">
        <v>367</v>
      </c>
      <c r="L155" s="62"/>
      <c r="M155" s="214" t="s">
        <v>21</v>
      </c>
      <c r="N155" s="215" t="s">
        <v>41</v>
      </c>
      <c r="O155" s="43"/>
      <c r="P155" s="216">
        <f>O155*H155</f>
        <v>0</v>
      </c>
      <c r="Q155" s="216">
        <v>1.0300000000000001E-3</v>
      </c>
      <c r="R155" s="216">
        <f>Q155*H155</f>
        <v>1.7906550000000004E-2</v>
      </c>
      <c r="S155" s="216">
        <v>0</v>
      </c>
      <c r="T155" s="217">
        <f>S155*H155</f>
        <v>0</v>
      </c>
      <c r="AR155" s="25" t="s">
        <v>147</v>
      </c>
      <c r="AT155" s="25" t="s">
        <v>363</v>
      </c>
      <c r="AU155" s="25" t="s">
        <v>79</v>
      </c>
      <c r="AY155" s="25" t="s">
        <v>361</v>
      </c>
      <c r="BE155" s="218">
        <f>IF(N155="základní",J155,0)</f>
        <v>0</v>
      </c>
      <c r="BF155" s="218">
        <f>IF(N155="snížená",J155,0)</f>
        <v>0</v>
      </c>
      <c r="BG155" s="218">
        <f>IF(N155="zákl. přenesená",J155,0)</f>
        <v>0</v>
      </c>
      <c r="BH155" s="218">
        <f>IF(N155="sníž. přenesená",J155,0)</f>
        <v>0</v>
      </c>
      <c r="BI155" s="218">
        <f>IF(N155="nulová",J155,0)</f>
        <v>0</v>
      </c>
      <c r="BJ155" s="25" t="s">
        <v>77</v>
      </c>
      <c r="BK155" s="218">
        <f>ROUND(I155*H155,2)</f>
        <v>0</v>
      </c>
      <c r="BL155" s="25" t="s">
        <v>147</v>
      </c>
      <c r="BM155" s="25" t="s">
        <v>4732</v>
      </c>
    </row>
    <row r="156" spans="2:65" s="1" customFormat="1" ht="27">
      <c r="B156" s="42"/>
      <c r="C156" s="64"/>
      <c r="D156" s="219" t="s">
        <v>369</v>
      </c>
      <c r="E156" s="64"/>
      <c r="F156" s="220" t="s">
        <v>516</v>
      </c>
      <c r="G156" s="64"/>
      <c r="H156" s="64"/>
      <c r="I156" s="175"/>
      <c r="J156" s="64"/>
      <c r="K156" s="64"/>
      <c r="L156" s="62"/>
      <c r="M156" s="221"/>
      <c r="N156" s="43"/>
      <c r="O156" s="43"/>
      <c r="P156" s="43"/>
      <c r="Q156" s="43"/>
      <c r="R156" s="43"/>
      <c r="S156" s="43"/>
      <c r="T156" s="79"/>
      <c r="AT156" s="25" t="s">
        <v>369</v>
      </c>
      <c r="AU156" s="25" t="s">
        <v>79</v>
      </c>
    </row>
    <row r="157" spans="2:65" s="13" customFormat="1" ht="13.5">
      <c r="B157" s="233"/>
      <c r="C157" s="234"/>
      <c r="D157" s="219" t="s">
        <v>371</v>
      </c>
      <c r="E157" s="245" t="s">
        <v>21</v>
      </c>
      <c r="F157" s="246" t="s">
        <v>4733</v>
      </c>
      <c r="G157" s="234"/>
      <c r="H157" s="247">
        <v>10.45</v>
      </c>
      <c r="I157" s="239"/>
      <c r="J157" s="234"/>
      <c r="K157" s="234"/>
      <c r="L157" s="240"/>
      <c r="M157" s="241"/>
      <c r="N157" s="242"/>
      <c r="O157" s="242"/>
      <c r="P157" s="242"/>
      <c r="Q157" s="242"/>
      <c r="R157" s="242"/>
      <c r="S157" s="242"/>
      <c r="T157" s="243"/>
      <c r="AT157" s="244" t="s">
        <v>371</v>
      </c>
      <c r="AU157" s="244" t="s">
        <v>79</v>
      </c>
      <c r="AV157" s="13" t="s">
        <v>79</v>
      </c>
      <c r="AW157" s="13" t="s">
        <v>33</v>
      </c>
      <c r="AX157" s="13" t="s">
        <v>70</v>
      </c>
      <c r="AY157" s="244" t="s">
        <v>361</v>
      </c>
    </row>
    <row r="158" spans="2:65" s="13" customFormat="1" ht="13.5">
      <c r="B158" s="233"/>
      <c r="C158" s="234"/>
      <c r="D158" s="219" t="s">
        <v>371</v>
      </c>
      <c r="E158" s="245" t="s">
        <v>21</v>
      </c>
      <c r="F158" s="246" t="s">
        <v>4734</v>
      </c>
      <c r="G158" s="234"/>
      <c r="H158" s="247">
        <v>6.9349999999999996</v>
      </c>
      <c r="I158" s="239"/>
      <c r="J158" s="234"/>
      <c r="K158" s="234"/>
      <c r="L158" s="240"/>
      <c r="M158" s="241"/>
      <c r="N158" s="242"/>
      <c r="O158" s="242"/>
      <c r="P158" s="242"/>
      <c r="Q158" s="242"/>
      <c r="R158" s="242"/>
      <c r="S158" s="242"/>
      <c r="T158" s="243"/>
      <c r="AT158" s="244" t="s">
        <v>371</v>
      </c>
      <c r="AU158" s="244" t="s">
        <v>79</v>
      </c>
      <c r="AV158" s="13" t="s">
        <v>79</v>
      </c>
      <c r="AW158" s="13" t="s">
        <v>33</v>
      </c>
      <c r="AX158" s="13" t="s">
        <v>70</v>
      </c>
      <c r="AY158" s="244" t="s">
        <v>361</v>
      </c>
    </row>
    <row r="159" spans="2:65" s="14" customFormat="1" ht="13.5">
      <c r="B159" s="248"/>
      <c r="C159" s="249"/>
      <c r="D159" s="235" t="s">
        <v>371</v>
      </c>
      <c r="E159" s="250" t="s">
        <v>293</v>
      </c>
      <c r="F159" s="251" t="s">
        <v>392</v>
      </c>
      <c r="G159" s="249"/>
      <c r="H159" s="252">
        <v>17.385000000000002</v>
      </c>
      <c r="I159" s="253"/>
      <c r="J159" s="249"/>
      <c r="K159" s="249"/>
      <c r="L159" s="254"/>
      <c r="M159" s="255"/>
      <c r="N159" s="256"/>
      <c r="O159" s="256"/>
      <c r="P159" s="256"/>
      <c r="Q159" s="256"/>
      <c r="R159" s="256"/>
      <c r="S159" s="256"/>
      <c r="T159" s="257"/>
      <c r="AT159" s="258" t="s">
        <v>371</v>
      </c>
      <c r="AU159" s="258" t="s">
        <v>79</v>
      </c>
      <c r="AV159" s="14" t="s">
        <v>147</v>
      </c>
      <c r="AW159" s="14" t="s">
        <v>33</v>
      </c>
      <c r="AX159" s="14" t="s">
        <v>77</v>
      </c>
      <c r="AY159" s="258" t="s">
        <v>361</v>
      </c>
    </row>
    <row r="160" spans="2:65" s="1" customFormat="1" ht="22.5" customHeight="1">
      <c r="B160" s="42"/>
      <c r="C160" s="207" t="s">
        <v>464</v>
      </c>
      <c r="D160" s="207" t="s">
        <v>363</v>
      </c>
      <c r="E160" s="208" t="s">
        <v>522</v>
      </c>
      <c r="F160" s="209" t="s">
        <v>523</v>
      </c>
      <c r="G160" s="210" t="s">
        <v>459</v>
      </c>
      <c r="H160" s="211">
        <v>17.385000000000002</v>
      </c>
      <c r="I160" s="212"/>
      <c r="J160" s="213">
        <f>ROUND(I160*H160,2)</f>
        <v>0</v>
      </c>
      <c r="K160" s="209" t="s">
        <v>367</v>
      </c>
      <c r="L160" s="62"/>
      <c r="M160" s="214" t="s">
        <v>21</v>
      </c>
      <c r="N160" s="215" t="s">
        <v>41</v>
      </c>
      <c r="O160" s="43"/>
      <c r="P160" s="216">
        <f>O160*H160</f>
        <v>0</v>
      </c>
      <c r="Q160" s="216">
        <v>0</v>
      </c>
      <c r="R160" s="216">
        <f>Q160*H160</f>
        <v>0</v>
      </c>
      <c r="S160" s="216">
        <v>0</v>
      </c>
      <c r="T160" s="217">
        <f>S160*H160</f>
        <v>0</v>
      </c>
      <c r="AR160" s="25" t="s">
        <v>147</v>
      </c>
      <c r="AT160" s="25" t="s">
        <v>363</v>
      </c>
      <c r="AU160" s="25" t="s">
        <v>79</v>
      </c>
      <c r="AY160" s="25" t="s">
        <v>361</v>
      </c>
      <c r="BE160" s="218">
        <f>IF(N160="základní",J160,0)</f>
        <v>0</v>
      </c>
      <c r="BF160" s="218">
        <f>IF(N160="snížená",J160,0)</f>
        <v>0</v>
      </c>
      <c r="BG160" s="218">
        <f>IF(N160="zákl. přenesená",J160,0)</f>
        <v>0</v>
      </c>
      <c r="BH160" s="218">
        <f>IF(N160="sníž. přenesená",J160,0)</f>
        <v>0</v>
      </c>
      <c r="BI160" s="218">
        <f>IF(N160="nulová",J160,0)</f>
        <v>0</v>
      </c>
      <c r="BJ160" s="25" t="s">
        <v>77</v>
      </c>
      <c r="BK160" s="218">
        <f>ROUND(I160*H160,2)</f>
        <v>0</v>
      </c>
      <c r="BL160" s="25" t="s">
        <v>147</v>
      </c>
      <c r="BM160" s="25" t="s">
        <v>4735</v>
      </c>
    </row>
    <row r="161" spans="2:65" s="1" customFormat="1" ht="27">
      <c r="B161" s="42"/>
      <c r="C161" s="64"/>
      <c r="D161" s="219" t="s">
        <v>369</v>
      </c>
      <c r="E161" s="64"/>
      <c r="F161" s="220" t="s">
        <v>525</v>
      </c>
      <c r="G161" s="64"/>
      <c r="H161" s="64"/>
      <c r="I161" s="175"/>
      <c r="J161" s="64"/>
      <c r="K161" s="64"/>
      <c r="L161" s="62"/>
      <c r="M161" s="221"/>
      <c r="N161" s="43"/>
      <c r="O161" s="43"/>
      <c r="P161" s="43"/>
      <c r="Q161" s="43"/>
      <c r="R161" s="43"/>
      <c r="S161" s="43"/>
      <c r="T161" s="79"/>
      <c r="AT161" s="25" t="s">
        <v>369</v>
      </c>
      <c r="AU161" s="25" t="s">
        <v>79</v>
      </c>
    </row>
    <row r="162" spans="2:65" s="13" customFormat="1" ht="13.5">
      <c r="B162" s="233"/>
      <c r="C162" s="234"/>
      <c r="D162" s="235" t="s">
        <v>371</v>
      </c>
      <c r="E162" s="236" t="s">
        <v>21</v>
      </c>
      <c r="F162" s="237" t="s">
        <v>293</v>
      </c>
      <c r="G162" s="234"/>
      <c r="H162" s="238">
        <v>17.385000000000002</v>
      </c>
      <c r="I162" s="239"/>
      <c r="J162" s="234"/>
      <c r="K162" s="234"/>
      <c r="L162" s="240"/>
      <c r="M162" s="241"/>
      <c r="N162" s="242"/>
      <c r="O162" s="242"/>
      <c r="P162" s="242"/>
      <c r="Q162" s="242"/>
      <c r="R162" s="242"/>
      <c r="S162" s="242"/>
      <c r="T162" s="243"/>
      <c r="AT162" s="244" t="s">
        <v>371</v>
      </c>
      <c r="AU162" s="244" t="s">
        <v>79</v>
      </c>
      <c r="AV162" s="13" t="s">
        <v>79</v>
      </c>
      <c r="AW162" s="13" t="s">
        <v>33</v>
      </c>
      <c r="AX162" s="13" t="s">
        <v>77</v>
      </c>
      <c r="AY162" s="244" t="s">
        <v>361</v>
      </c>
    </row>
    <row r="163" spans="2:65" s="1" customFormat="1" ht="22.5" customHeight="1">
      <c r="B163" s="42"/>
      <c r="C163" s="207" t="s">
        <v>470</v>
      </c>
      <c r="D163" s="207" t="s">
        <v>363</v>
      </c>
      <c r="E163" s="208" t="s">
        <v>527</v>
      </c>
      <c r="F163" s="209" t="s">
        <v>528</v>
      </c>
      <c r="G163" s="210" t="s">
        <v>447</v>
      </c>
      <c r="H163" s="211">
        <v>0.08</v>
      </c>
      <c r="I163" s="212"/>
      <c r="J163" s="213">
        <f>ROUND(I163*H163,2)</f>
        <v>0</v>
      </c>
      <c r="K163" s="209" t="s">
        <v>367</v>
      </c>
      <c r="L163" s="62"/>
      <c r="M163" s="214" t="s">
        <v>21</v>
      </c>
      <c r="N163" s="215" t="s">
        <v>41</v>
      </c>
      <c r="O163" s="43"/>
      <c r="P163" s="216">
        <f>O163*H163</f>
        <v>0</v>
      </c>
      <c r="Q163" s="216">
        <v>1.0601700000000001</v>
      </c>
      <c r="R163" s="216">
        <f>Q163*H163</f>
        <v>8.4813600000000003E-2</v>
      </c>
      <c r="S163" s="216">
        <v>0</v>
      </c>
      <c r="T163" s="217">
        <f>S163*H163</f>
        <v>0</v>
      </c>
      <c r="AR163" s="25" t="s">
        <v>147</v>
      </c>
      <c r="AT163" s="25" t="s">
        <v>363</v>
      </c>
      <c r="AU163" s="25" t="s">
        <v>79</v>
      </c>
      <c r="AY163" s="25" t="s">
        <v>361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25" t="s">
        <v>77</v>
      </c>
      <c r="BK163" s="218">
        <f>ROUND(I163*H163,2)</f>
        <v>0</v>
      </c>
      <c r="BL163" s="25" t="s">
        <v>147</v>
      </c>
      <c r="BM163" s="25" t="s">
        <v>4736</v>
      </c>
    </row>
    <row r="164" spans="2:65" s="1" customFormat="1" ht="13.5">
      <c r="B164" s="42"/>
      <c r="C164" s="64"/>
      <c r="D164" s="219" t="s">
        <v>369</v>
      </c>
      <c r="E164" s="64"/>
      <c r="F164" s="220" t="s">
        <v>530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369</v>
      </c>
      <c r="AU164" s="25" t="s">
        <v>79</v>
      </c>
    </row>
    <row r="165" spans="2:65" s="13" customFormat="1" ht="13.5">
      <c r="B165" s="233"/>
      <c r="C165" s="234"/>
      <c r="D165" s="219" t="s">
        <v>371</v>
      </c>
      <c r="E165" s="245" t="s">
        <v>21</v>
      </c>
      <c r="F165" s="246" t="s">
        <v>4737</v>
      </c>
      <c r="G165" s="234"/>
      <c r="H165" s="247">
        <v>0.08</v>
      </c>
      <c r="I165" s="239"/>
      <c r="J165" s="234"/>
      <c r="K165" s="234"/>
      <c r="L165" s="240"/>
      <c r="M165" s="241"/>
      <c r="N165" s="242"/>
      <c r="O165" s="242"/>
      <c r="P165" s="242"/>
      <c r="Q165" s="242"/>
      <c r="R165" s="242"/>
      <c r="S165" s="242"/>
      <c r="T165" s="243"/>
      <c r="AT165" s="244" t="s">
        <v>371</v>
      </c>
      <c r="AU165" s="244" t="s">
        <v>79</v>
      </c>
      <c r="AV165" s="13" t="s">
        <v>79</v>
      </c>
      <c r="AW165" s="13" t="s">
        <v>33</v>
      </c>
      <c r="AX165" s="13" t="s">
        <v>77</v>
      </c>
      <c r="AY165" s="244" t="s">
        <v>361</v>
      </c>
    </row>
    <row r="166" spans="2:65" s="11" customFormat="1" ht="29.85" customHeight="1">
      <c r="B166" s="190"/>
      <c r="C166" s="191"/>
      <c r="D166" s="204" t="s">
        <v>69</v>
      </c>
      <c r="E166" s="205" t="s">
        <v>87</v>
      </c>
      <c r="F166" s="205" t="s">
        <v>579</v>
      </c>
      <c r="G166" s="191"/>
      <c r="H166" s="191"/>
      <c r="I166" s="194"/>
      <c r="J166" s="206">
        <f>BK166</f>
        <v>0</v>
      </c>
      <c r="K166" s="191"/>
      <c r="L166" s="196"/>
      <c r="M166" s="197"/>
      <c r="N166" s="198"/>
      <c r="O166" s="198"/>
      <c r="P166" s="199">
        <f>SUM(P167:P176)</f>
        <v>0</v>
      </c>
      <c r="Q166" s="198"/>
      <c r="R166" s="199">
        <f>SUM(R167:R176)</f>
        <v>7.3245000000000005</v>
      </c>
      <c r="S166" s="198"/>
      <c r="T166" s="200">
        <f>SUM(T167:T176)</f>
        <v>0</v>
      </c>
      <c r="AR166" s="201" t="s">
        <v>77</v>
      </c>
      <c r="AT166" s="202" t="s">
        <v>69</v>
      </c>
      <c r="AU166" s="202" t="s">
        <v>77</v>
      </c>
      <c r="AY166" s="201" t="s">
        <v>361</v>
      </c>
      <c r="BK166" s="203">
        <f>SUM(BK167:BK176)</f>
        <v>0</v>
      </c>
    </row>
    <row r="167" spans="2:65" s="1" customFormat="1" ht="31.5" customHeight="1">
      <c r="B167" s="42"/>
      <c r="C167" s="207" t="s">
        <v>477</v>
      </c>
      <c r="D167" s="207" t="s">
        <v>363</v>
      </c>
      <c r="E167" s="208" t="s">
        <v>711</v>
      </c>
      <c r="F167" s="209" t="s">
        <v>4567</v>
      </c>
      <c r="G167" s="210" t="s">
        <v>685</v>
      </c>
      <c r="H167" s="211">
        <v>8.35</v>
      </c>
      <c r="I167" s="212"/>
      <c r="J167" s="213">
        <f>ROUND(I167*H167,2)</f>
        <v>0</v>
      </c>
      <c r="K167" s="209" t="s">
        <v>21</v>
      </c>
      <c r="L167" s="62"/>
      <c r="M167" s="214" t="s">
        <v>21</v>
      </c>
      <c r="N167" s="215" t="s">
        <v>41</v>
      </c>
      <c r="O167" s="43"/>
      <c r="P167" s="216">
        <f>O167*H167</f>
        <v>0</v>
      </c>
      <c r="Q167" s="216">
        <v>0.04</v>
      </c>
      <c r="R167" s="216">
        <f>Q167*H167</f>
        <v>0.33400000000000002</v>
      </c>
      <c r="S167" s="216">
        <v>0</v>
      </c>
      <c r="T167" s="217">
        <f>S167*H167</f>
        <v>0</v>
      </c>
      <c r="AR167" s="25" t="s">
        <v>147</v>
      </c>
      <c r="AT167" s="25" t="s">
        <v>363</v>
      </c>
      <c r="AU167" s="25" t="s">
        <v>79</v>
      </c>
      <c r="AY167" s="25" t="s">
        <v>361</v>
      </c>
      <c r="BE167" s="218">
        <f>IF(N167="základní",J167,0)</f>
        <v>0</v>
      </c>
      <c r="BF167" s="218">
        <f>IF(N167="snížená",J167,0)</f>
        <v>0</v>
      </c>
      <c r="BG167" s="218">
        <f>IF(N167="zákl. přenesená",J167,0)</f>
        <v>0</v>
      </c>
      <c r="BH167" s="218">
        <f>IF(N167="sníž. přenesená",J167,0)</f>
        <v>0</v>
      </c>
      <c r="BI167" s="218">
        <f>IF(N167="nulová",J167,0)</f>
        <v>0</v>
      </c>
      <c r="BJ167" s="25" t="s">
        <v>77</v>
      </c>
      <c r="BK167" s="218">
        <f>ROUND(I167*H167,2)</f>
        <v>0</v>
      </c>
      <c r="BL167" s="25" t="s">
        <v>147</v>
      </c>
      <c r="BM167" s="25" t="s">
        <v>4738</v>
      </c>
    </row>
    <row r="168" spans="2:65" s="1" customFormat="1" ht="27">
      <c r="B168" s="42"/>
      <c r="C168" s="64"/>
      <c r="D168" s="219" t="s">
        <v>369</v>
      </c>
      <c r="E168" s="64"/>
      <c r="F168" s="220" t="s">
        <v>4567</v>
      </c>
      <c r="G168" s="64"/>
      <c r="H168" s="64"/>
      <c r="I168" s="175"/>
      <c r="J168" s="64"/>
      <c r="K168" s="64"/>
      <c r="L168" s="62"/>
      <c r="M168" s="221"/>
      <c r="N168" s="43"/>
      <c r="O168" s="43"/>
      <c r="P168" s="43"/>
      <c r="Q168" s="43"/>
      <c r="R168" s="43"/>
      <c r="S168" s="43"/>
      <c r="T168" s="79"/>
      <c r="AT168" s="25" t="s">
        <v>369</v>
      </c>
      <c r="AU168" s="25" t="s">
        <v>79</v>
      </c>
    </row>
    <row r="169" spans="2:65" s="13" customFormat="1" ht="13.5">
      <c r="B169" s="233"/>
      <c r="C169" s="234"/>
      <c r="D169" s="219" t="s">
        <v>371</v>
      </c>
      <c r="E169" s="245" t="s">
        <v>21</v>
      </c>
      <c r="F169" s="246" t="s">
        <v>4739</v>
      </c>
      <c r="G169" s="234"/>
      <c r="H169" s="247">
        <v>5.5</v>
      </c>
      <c r="I169" s="239"/>
      <c r="J169" s="234"/>
      <c r="K169" s="234"/>
      <c r="L169" s="240"/>
      <c r="M169" s="241"/>
      <c r="N169" s="242"/>
      <c r="O169" s="242"/>
      <c r="P169" s="242"/>
      <c r="Q169" s="242"/>
      <c r="R169" s="242"/>
      <c r="S169" s="242"/>
      <c r="T169" s="243"/>
      <c r="AT169" s="244" t="s">
        <v>371</v>
      </c>
      <c r="AU169" s="244" t="s">
        <v>79</v>
      </c>
      <c r="AV169" s="13" t="s">
        <v>79</v>
      </c>
      <c r="AW169" s="13" t="s">
        <v>33</v>
      </c>
      <c r="AX169" s="13" t="s">
        <v>70</v>
      </c>
      <c r="AY169" s="244" t="s">
        <v>361</v>
      </c>
    </row>
    <row r="170" spans="2:65" s="13" customFormat="1" ht="13.5">
      <c r="B170" s="233"/>
      <c r="C170" s="234"/>
      <c r="D170" s="219" t="s">
        <v>371</v>
      </c>
      <c r="E170" s="245" t="s">
        <v>21</v>
      </c>
      <c r="F170" s="246" t="s">
        <v>4740</v>
      </c>
      <c r="G170" s="234"/>
      <c r="H170" s="247">
        <v>2.85</v>
      </c>
      <c r="I170" s="239"/>
      <c r="J170" s="234"/>
      <c r="K170" s="234"/>
      <c r="L170" s="240"/>
      <c r="M170" s="241"/>
      <c r="N170" s="242"/>
      <c r="O170" s="242"/>
      <c r="P170" s="242"/>
      <c r="Q170" s="242"/>
      <c r="R170" s="242"/>
      <c r="S170" s="242"/>
      <c r="T170" s="243"/>
      <c r="AT170" s="244" t="s">
        <v>371</v>
      </c>
      <c r="AU170" s="244" t="s">
        <v>79</v>
      </c>
      <c r="AV170" s="13" t="s">
        <v>79</v>
      </c>
      <c r="AW170" s="13" t="s">
        <v>33</v>
      </c>
      <c r="AX170" s="13" t="s">
        <v>70</v>
      </c>
      <c r="AY170" s="244" t="s">
        <v>361</v>
      </c>
    </row>
    <row r="171" spans="2:65" s="14" customFormat="1" ht="13.5">
      <c r="B171" s="248"/>
      <c r="C171" s="249"/>
      <c r="D171" s="235" t="s">
        <v>371</v>
      </c>
      <c r="E171" s="250" t="s">
        <v>21</v>
      </c>
      <c r="F171" s="251" t="s">
        <v>392</v>
      </c>
      <c r="G171" s="249"/>
      <c r="H171" s="252">
        <v>8.35</v>
      </c>
      <c r="I171" s="253"/>
      <c r="J171" s="249"/>
      <c r="K171" s="249"/>
      <c r="L171" s="254"/>
      <c r="M171" s="255"/>
      <c r="N171" s="256"/>
      <c r="O171" s="256"/>
      <c r="P171" s="256"/>
      <c r="Q171" s="256"/>
      <c r="R171" s="256"/>
      <c r="S171" s="256"/>
      <c r="T171" s="257"/>
      <c r="AT171" s="258" t="s">
        <v>371</v>
      </c>
      <c r="AU171" s="258" t="s">
        <v>79</v>
      </c>
      <c r="AV171" s="14" t="s">
        <v>147</v>
      </c>
      <c r="AW171" s="14" t="s">
        <v>33</v>
      </c>
      <c r="AX171" s="14" t="s">
        <v>77</v>
      </c>
      <c r="AY171" s="258" t="s">
        <v>361</v>
      </c>
    </row>
    <row r="172" spans="2:65" s="1" customFormat="1" ht="31.5" customHeight="1">
      <c r="B172" s="42"/>
      <c r="C172" s="207" t="s">
        <v>485</v>
      </c>
      <c r="D172" s="207" t="s">
        <v>363</v>
      </c>
      <c r="E172" s="208" t="s">
        <v>602</v>
      </c>
      <c r="F172" s="209" t="s">
        <v>4568</v>
      </c>
      <c r="G172" s="210" t="s">
        <v>459</v>
      </c>
      <c r="H172" s="211">
        <v>12.71</v>
      </c>
      <c r="I172" s="212"/>
      <c r="J172" s="213">
        <f>ROUND(I172*H172,2)</f>
        <v>0</v>
      </c>
      <c r="K172" s="209" t="s">
        <v>21</v>
      </c>
      <c r="L172" s="62"/>
      <c r="M172" s="214" t="s">
        <v>21</v>
      </c>
      <c r="N172" s="215" t="s">
        <v>41</v>
      </c>
      <c r="O172" s="43"/>
      <c r="P172" s="216">
        <f>O172*H172</f>
        <v>0</v>
      </c>
      <c r="Q172" s="216">
        <v>0.55000000000000004</v>
      </c>
      <c r="R172" s="216">
        <f>Q172*H172</f>
        <v>6.9905000000000008</v>
      </c>
      <c r="S172" s="216">
        <v>0</v>
      </c>
      <c r="T172" s="217">
        <f>S172*H172</f>
        <v>0</v>
      </c>
      <c r="AR172" s="25" t="s">
        <v>147</v>
      </c>
      <c r="AT172" s="25" t="s">
        <v>363</v>
      </c>
      <c r="AU172" s="25" t="s">
        <v>79</v>
      </c>
      <c r="AY172" s="25" t="s">
        <v>361</v>
      </c>
      <c r="BE172" s="218">
        <f>IF(N172="základní",J172,0)</f>
        <v>0</v>
      </c>
      <c r="BF172" s="218">
        <f>IF(N172="snížená",J172,0)</f>
        <v>0</v>
      </c>
      <c r="BG172" s="218">
        <f>IF(N172="zákl. přenesená",J172,0)</f>
        <v>0</v>
      </c>
      <c r="BH172" s="218">
        <f>IF(N172="sníž. přenesená",J172,0)</f>
        <v>0</v>
      </c>
      <c r="BI172" s="218">
        <f>IF(N172="nulová",J172,0)</f>
        <v>0</v>
      </c>
      <c r="BJ172" s="25" t="s">
        <v>77</v>
      </c>
      <c r="BK172" s="218">
        <f>ROUND(I172*H172,2)</f>
        <v>0</v>
      </c>
      <c r="BL172" s="25" t="s">
        <v>147</v>
      </c>
      <c r="BM172" s="25" t="s">
        <v>4741</v>
      </c>
    </row>
    <row r="173" spans="2:65" s="1" customFormat="1" ht="40.5">
      <c r="B173" s="42"/>
      <c r="C173" s="64"/>
      <c r="D173" s="219" t="s">
        <v>369</v>
      </c>
      <c r="E173" s="64"/>
      <c r="F173" s="220" t="s">
        <v>4626</v>
      </c>
      <c r="G173" s="64"/>
      <c r="H173" s="64"/>
      <c r="I173" s="175"/>
      <c r="J173" s="64"/>
      <c r="K173" s="64"/>
      <c r="L173" s="62"/>
      <c r="M173" s="221"/>
      <c r="N173" s="43"/>
      <c r="O173" s="43"/>
      <c r="P173" s="43"/>
      <c r="Q173" s="43"/>
      <c r="R173" s="43"/>
      <c r="S173" s="43"/>
      <c r="T173" s="79"/>
      <c r="AT173" s="25" t="s">
        <v>369</v>
      </c>
      <c r="AU173" s="25" t="s">
        <v>79</v>
      </c>
    </row>
    <row r="174" spans="2:65" s="13" customFormat="1" ht="13.5">
      <c r="B174" s="233"/>
      <c r="C174" s="234"/>
      <c r="D174" s="219" t="s">
        <v>371</v>
      </c>
      <c r="E174" s="245" t="s">
        <v>21</v>
      </c>
      <c r="F174" s="246" t="s">
        <v>4742</v>
      </c>
      <c r="G174" s="234"/>
      <c r="H174" s="247">
        <v>11</v>
      </c>
      <c r="I174" s="239"/>
      <c r="J174" s="234"/>
      <c r="K174" s="234"/>
      <c r="L174" s="240"/>
      <c r="M174" s="241"/>
      <c r="N174" s="242"/>
      <c r="O174" s="242"/>
      <c r="P174" s="242"/>
      <c r="Q174" s="242"/>
      <c r="R174" s="242"/>
      <c r="S174" s="242"/>
      <c r="T174" s="243"/>
      <c r="AT174" s="244" t="s">
        <v>371</v>
      </c>
      <c r="AU174" s="244" t="s">
        <v>79</v>
      </c>
      <c r="AV174" s="13" t="s">
        <v>79</v>
      </c>
      <c r="AW174" s="13" t="s">
        <v>33</v>
      </c>
      <c r="AX174" s="13" t="s">
        <v>70</v>
      </c>
      <c r="AY174" s="244" t="s">
        <v>361</v>
      </c>
    </row>
    <row r="175" spans="2:65" s="13" customFormat="1" ht="13.5">
      <c r="B175" s="233"/>
      <c r="C175" s="234"/>
      <c r="D175" s="219" t="s">
        <v>371</v>
      </c>
      <c r="E175" s="245" t="s">
        <v>21</v>
      </c>
      <c r="F175" s="246" t="s">
        <v>4743</v>
      </c>
      <c r="G175" s="234"/>
      <c r="H175" s="247">
        <v>1.71</v>
      </c>
      <c r="I175" s="239"/>
      <c r="J175" s="234"/>
      <c r="K175" s="234"/>
      <c r="L175" s="240"/>
      <c r="M175" s="241"/>
      <c r="N175" s="242"/>
      <c r="O175" s="242"/>
      <c r="P175" s="242"/>
      <c r="Q175" s="242"/>
      <c r="R175" s="242"/>
      <c r="S175" s="242"/>
      <c r="T175" s="243"/>
      <c r="AT175" s="244" t="s">
        <v>371</v>
      </c>
      <c r="AU175" s="244" t="s">
        <v>79</v>
      </c>
      <c r="AV175" s="13" t="s">
        <v>79</v>
      </c>
      <c r="AW175" s="13" t="s">
        <v>33</v>
      </c>
      <c r="AX175" s="13" t="s">
        <v>70</v>
      </c>
      <c r="AY175" s="244" t="s">
        <v>361</v>
      </c>
    </row>
    <row r="176" spans="2:65" s="14" customFormat="1" ht="13.5">
      <c r="B176" s="248"/>
      <c r="C176" s="249"/>
      <c r="D176" s="219" t="s">
        <v>371</v>
      </c>
      <c r="E176" s="259" t="s">
        <v>21</v>
      </c>
      <c r="F176" s="260" t="s">
        <v>392</v>
      </c>
      <c r="G176" s="249"/>
      <c r="H176" s="261">
        <v>12.71</v>
      </c>
      <c r="I176" s="253"/>
      <c r="J176" s="249"/>
      <c r="K176" s="249"/>
      <c r="L176" s="254"/>
      <c r="M176" s="255"/>
      <c r="N176" s="256"/>
      <c r="O176" s="256"/>
      <c r="P176" s="256"/>
      <c r="Q176" s="256"/>
      <c r="R176" s="256"/>
      <c r="S176" s="256"/>
      <c r="T176" s="257"/>
      <c r="AT176" s="258" t="s">
        <v>371</v>
      </c>
      <c r="AU176" s="258" t="s">
        <v>79</v>
      </c>
      <c r="AV176" s="14" t="s">
        <v>147</v>
      </c>
      <c r="AW176" s="14" t="s">
        <v>33</v>
      </c>
      <c r="AX176" s="14" t="s">
        <v>77</v>
      </c>
      <c r="AY176" s="258" t="s">
        <v>361</v>
      </c>
    </row>
    <row r="177" spans="2:65" s="11" customFormat="1" ht="29.85" customHeight="1">
      <c r="B177" s="190"/>
      <c r="C177" s="191"/>
      <c r="D177" s="204" t="s">
        <v>69</v>
      </c>
      <c r="E177" s="205" t="s">
        <v>147</v>
      </c>
      <c r="F177" s="205" t="s">
        <v>719</v>
      </c>
      <c r="G177" s="191"/>
      <c r="H177" s="191"/>
      <c r="I177" s="194"/>
      <c r="J177" s="206">
        <f>BK177</f>
        <v>0</v>
      </c>
      <c r="K177" s="191"/>
      <c r="L177" s="196"/>
      <c r="M177" s="197"/>
      <c r="N177" s="198"/>
      <c r="O177" s="198"/>
      <c r="P177" s="199">
        <f>SUM(P178:P181)</f>
        <v>0</v>
      </c>
      <c r="Q177" s="198"/>
      <c r="R177" s="199">
        <f>SUM(R178:R181)</f>
        <v>4.0200000000000005</v>
      </c>
      <c r="S177" s="198"/>
      <c r="T177" s="200">
        <f>SUM(T178:T181)</f>
        <v>0</v>
      </c>
      <c r="AR177" s="201" t="s">
        <v>77</v>
      </c>
      <c r="AT177" s="202" t="s">
        <v>69</v>
      </c>
      <c r="AU177" s="202" t="s">
        <v>77</v>
      </c>
      <c r="AY177" s="201" t="s">
        <v>361</v>
      </c>
      <c r="BK177" s="203">
        <f>SUM(BK178:BK181)</f>
        <v>0</v>
      </c>
    </row>
    <row r="178" spans="2:65" s="1" customFormat="1" ht="22.5" customHeight="1">
      <c r="B178" s="42"/>
      <c r="C178" s="207" t="s">
        <v>491</v>
      </c>
      <c r="D178" s="207" t="s">
        <v>363</v>
      </c>
      <c r="E178" s="208" t="s">
        <v>721</v>
      </c>
      <c r="F178" s="209" t="s">
        <v>4744</v>
      </c>
      <c r="G178" s="210" t="s">
        <v>614</v>
      </c>
      <c r="H178" s="211">
        <v>3</v>
      </c>
      <c r="I178" s="212"/>
      <c r="J178" s="213">
        <f>ROUND(I178*H178,2)</f>
        <v>0</v>
      </c>
      <c r="K178" s="209" t="s">
        <v>21</v>
      </c>
      <c r="L178" s="62"/>
      <c r="M178" s="214" t="s">
        <v>21</v>
      </c>
      <c r="N178" s="215" t="s">
        <v>41</v>
      </c>
      <c r="O178" s="43"/>
      <c r="P178" s="216">
        <f>O178*H178</f>
        <v>0</v>
      </c>
      <c r="Q178" s="216">
        <v>1.34</v>
      </c>
      <c r="R178" s="216">
        <f>Q178*H178</f>
        <v>4.0200000000000005</v>
      </c>
      <c r="S178" s="216">
        <v>0</v>
      </c>
      <c r="T178" s="217">
        <f>S178*H178</f>
        <v>0</v>
      </c>
      <c r="AR178" s="25" t="s">
        <v>147</v>
      </c>
      <c r="AT178" s="25" t="s">
        <v>363</v>
      </c>
      <c r="AU178" s="25" t="s">
        <v>79</v>
      </c>
      <c r="AY178" s="25" t="s">
        <v>361</v>
      </c>
      <c r="BE178" s="218">
        <f>IF(N178="základní",J178,0)</f>
        <v>0</v>
      </c>
      <c r="BF178" s="218">
        <f>IF(N178="snížená",J178,0)</f>
        <v>0</v>
      </c>
      <c r="BG178" s="218">
        <f>IF(N178="zákl. přenesená",J178,0)</f>
        <v>0</v>
      </c>
      <c r="BH178" s="218">
        <f>IF(N178="sníž. přenesená",J178,0)</f>
        <v>0</v>
      </c>
      <c r="BI178" s="218">
        <f>IF(N178="nulová",J178,0)</f>
        <v>0</v>
      </c>
      <c r="BJ178" s="25" t="s">
        <v>77</v>
      </c>
      <c r="BK178" s="218">
        <f>ROUND(I178*H178,2)</f>
        <v>0</v>
      </c>
      <c r="BL178" s="25" t="s">
        <v>147</v>
      </c>
      <c r="BM178" s="25" t="s">
        <v>4745</v>
      </c>
    </row>
    <row r="179" spans="2:65" s="1" customFormat="1" ht="13.5">
      <c r="B179" s="42"/>
      <c r="C179" s="64"/>
      <c r="D179" s="219" t="s">
        <v>369</v>
      </c>
      <c r="E179" s="64"/>
      <c r="F179" s="220" t="s">
        <v>4746</v>
      </c>
      <c r="G179" s="64"/>
      <c r="H179" s="64"/>
      <c r="I179" s="175"/>
      <c r="J179" s="64"/>
      <c r="K179" s="64"/>
      <c r="L179" s="62"/>
      <c r="M179" s="221"/>
      <c r="N179" s="43"/>
      <c r="O179" s="43"/>
      <c r="P179" s="43"/>
      <c r="Q179" s="43"/>
      <c r="R179" s="43"/>
      <c r="S179" s="43"/>
      <c r="T179" s="79"/>
      <c r="AT179" s="25" t="s">
        <v>369</v>
      </c>
      <c r="AU179" s="25" t="s">
        <v>79</v>
      </c>
    </row>
    <row r="180" spans="2:65" s="12" customFormat="1" ht="13.5">
      <c r="B180" s="222"/>
      <c r="C180" s="223"/>
      <c r="D180" s="219" t="s">
        <v>371</v>
      </c>
      <c r="E180" s="224" t="s">
        <v>21</v>
      </c>
      <c r="F180" s="225" t="s">
        <v>4747</v>
      </c>
      <c r="G180" s="223"/>
      <c r="H180" s="226" t="s">
        <v>21</v>
      </c>
      <c r="I180" s="227"/>
      <c r="J180" s="223"/>
      <c r="K180" s="223"/>
      <c r="L180" s="228"/>
      <c r="M180" s="229"/>
      <c r="N180" s="230"/>
      <c r="O180" s="230"/>
      <c r="P180" s="230"/>
      <c r="Q180" s="230"/>
      <c r="R180" s="230"/>
      <c r="S180" s="230"/>
      <c r="T180" s="231"/>
      <c r="AT180" s="232" t="s">
        <v>371</v>
      </c>
      <c r="AU180" s="232" t="s">
        <v>79</v>
      </c>
      <c r="AV180" s="12" t="s">
        <v>77</v>
      </c>
      <c r="AW180" s="12" t="s">
        <v>33</v>
      </c>
      <c r="AX180" s="12" t="s">
        <v>70</v>
      </c>
      <c r="AY180" s="232" t="s">
        <v>361</v>
      </c>
    </row>
    <row r="181" spans="2:65" s="13" customFormat="1" ht="13.5">
      <c r="B181" s="233"/>
      <c r="C181" s="234"/>
      <c r="D181" s="219" t="s">
        <v>371</v>
      </c>
      <c r="E181" s="245" t="s">
        <v>21</v>
      </c>
      <c r="F181" s="246" t="s">
        <v>87</v>
      </c>
      <c r="G181" s="234"/>
      <c r="H181" s="247">
        <v>3</v>
      </c>
      <c r="I181" s="239"/>
      <c r="J181" s="234"/>
      <c r="K181" s="234"/>
      <c r="L181" s="240"/>
      <c r="M181" s="241"/>
      <c r="N181" s="242"/>
      <c r="O181" s="242"/>
      <c r="P181" s="242"/>
      <c r="Q181" s="242"/>
      <c r="R181" s="242"/>
      <c r="S181" s="242"/>
      <c r="T181" s="243"/>
      <c r="AT181" s="244" t="s">
        <v>371</v>
      </c>
      <c r="AU181" s="244" t="s">
        <v>79</v>
      </c>
      <c r="AV181" s="13" t="s">
        <v>79</v>
      </c>
      <c r="AW181" s="13" t="s">
        <v>33</v>
      </c>
      <c r="AX181" s="13" t="s">
        <v>77</v>
      </c>
      <c r="AY181" s="244" t="s">
        <v>361</v>
      </c>
    </row>
    <row r="182" spans="2:65" s="11" customFormat="1" ht="29.85" customHeight="1">
      <c r="B182" s="190"/>
      <c r="C182" s="191"/>
      <c r="D182" s="204" t="s">
        <v>69</v>
      </c>
      <c r="E182" s="205" t="s">
        <v>287</v>
      </c>
      <c r="F182" s="205" t="s">
        <v>4659</v>
      </c>
      <c r="G182" s="191"/>
      <c r="H182" s="191"/>
      <c r="I182" s="194"/>
      <c r="J182" s="206">
        <f>BK182</f>
        <v>0</v>
      </c>
      <c r="K182" s="191"/>
      <c r="L182" s="196"/>
      <c r="M182" s="197"/>
      <c r="N182" s="198"/>
      <c r="O182" s="198"/>
      <c r="P182" s="199">
        <f>SUM(P183:P192)</f>
        <v>0</v>
      </c>
      <c r="Q182" s="198"/>
      <c r="R182" s="199">
        <f>SUM(R183:R192)</f>
        <v>23.991956000000002</v>
      </c>
      <c r="S182" s="198"/>
      <c r="T182" s="200">
        <f>SUM(T183:T192)</f>
        <v>0</v>
      </c>
      <c r="AR182" s="201" t="s">
        <v>77</v>
      </c>
      <c r="AT182" s="202" t="s">
        <v>69</v>
      </c>
      <c r="AU182" s="202" t="s">
        <v>77</v>
      </c>
      <c r="AY182" s="201" t="s">
        <v>361</v>
      </c>
      <c r="BK182" s="203">
        <f>SUM(BK183:BK192)</f>
        <v>0</v>
      </c>
    </row>
    <row r="183" spans="2:65" s="1" customFormat="1" ht="22.5" customHeight="1">
      <c r="B183" s="42"/>
      <c r="C183" s="207" t="s">
        <v>9</v>
      </c>
      <c r="D183" s="207" t="s">
        <v>363</v>
      </c>
      <c r="E183" s="208" t="s">
        <v>3605</v>
      </c>
      <c r="F183" s="209" t="s">
        <v>3606</v>
      </c>
      <c r="G183" s="210" t="s">
        <v>459</v>
      </c>
      <c r="H183" s="211">
        <v>113.62</v>
      </c>
      <c r="I183" s="212"/>
      <c r="J183" s="213">
        <f>ROUND(I183*H183,2)</f>
        <v>0</v>
      </c>
      <c r="K183" s="209" t="s">
        <v>367</v>
      </c>
      <c r="L183" s="62"/>
      <c r="M183" s="214" t="s">
        <v>21</v>
      </c>
      <c r="N183" s="215" t="s">
        <v>41</v>
      </c>
      <c r="O183" s="43"/>
      <c r="P183" s="216">
        <f>O183*H183</f>
        <v>0</v>
      </c>
      <c r="Q183" s="216">
        <v>0</v>
      </c>
      <c r="R183" s="216">
        <f>Q183*H183</f>
        <v>0</v>
      </c>
      <c r="S183" s="216">
        <v>0</v>
      </c>
      <c r="T183" s="217">
        <f>S183*H183</f>
        <v>0</v>
      </c>
      <c r="AR183" s="25" t="s">
        <v>147</v>
      </c>
      <c r="AT183" s="25" t="s">
        <v>363</v>
      </c>
      <c r="AU183" s="25" t="s">
        <v>79</v>
      </c>
      <c r="AY183" s="25" t="s">
        <v>361</v>
      </c>
      <c r="BE183" s="218">
        <f>IF(N183="základní",J183,0)</f>
        <v>0</v>
      </c>
      <c r="BF183" s="218">
        <f>IF(N183="snížená",J183,0)</f>
        <v>0</v>
      </c>
      <c r="BG183" s="218">
        <f>IF(N183="zákl. přenesená",J183,0)</f>
        <v>0</v>
      </c>
      <c r="BH183" s="218">
        <f>IF(N183="sníž. přenesená",J183,0)</f>
        <v>0</v>
      </c>
      <c r="BI183" s="218">
        <f>IF(N183="nulová",J183,0)</f>
        <v>0</v>
      </c>
      <c r="BJ183" s="25" t="s">
        <v>77</v>
      </c>
      <c r="BK183" s="218">
        <f>ROUND(I183*H183,2)</f>
        <v>0</v>
      </c>
      <c r="BL183" s="25" t="s">
        <v>147</v>
      </c>
      <c r="BM183" s="25" t="s">
        <v>4748</v>
      </c>
    </row>
    <row r="184" spans="2:65" s="1" customFormat="1" ht="13.5">
      <c r="B184" s="42"/>
      <c r="C184" s="64"/>
      <c r="D184" s="219" t="s">
        <v>369</v>
      </c>
      <c r="E184" s="64"/>
      <c r="F184" s="220" t="s">
        <v>3607</v>
      </c>
      <c r="G184" s="64"/>
      <c r="H184" s="64"/>
      <c r="I184" s="175"/>
      <c r="J184" s="64"/>
      <c r="K184" s="64"/>
      <c r="L184" s="62"/>
      <c r="M184" s="221"/>
      <c r="N184" s="43"/>
      <c r="O184" s="43"/>
      <c r="P184" s="43"/>
      <c r="Q184" s="43"/>
      <c r="R184" s="43"/>
      <c r="S184" s="43"/>
      <c r="T184" s="79"/>
      <c r="AT184" s="25" t="s">
        <v>369</v>
      </c>
      <c r="AU184" s="25" t="s">
        <v>79</v>
      </c>
    </row>
    <row r="185" spans="2:65" s="13" customFormat="1" ht="13.5">
      <c r="B185" s="233"/>
      <c r="C185" s="234"/>
      <c r="D185" s="235" t="s">
        <v>371</v>
      </c>
      <c r="E185" s="236" t="s">
        <v>21</v>
      </c>
      <c r="F185" s="237" t="s">
        <v>195</v>
      </c>
      <c r="G185" s="234"/>
      <c r="H185" s="238">
        <v>113.62</v>
      </c>
      <c r="I185" s="239"/>
      <c r="J185" s="234"/>
      <c r="K185" s="234"/>
      <c r="L185" s="240"/>
      <c r="M185" s="241"/>
      <c r="N185" s="242"/>
      <c r="O185" s="242"/>
      <c r="P185" s="242"/>
      <c r="Q185" s="242"/>
      <c r="R185" s="242"/>
      <c r="S185" s="242"/>
      <c r="T185" s="243"/>
      <c r="AT185" s="244" t="s">
        <v>371</v>
      </c>
      <c r="AU185" s="244" t="s">
        <v>79</v>
      </c>
      <c r="AV185" s="13" t="s">
        <v>79</v>
      </c>
      <c r="AW185" s="13" t="s">
        <v>33</v>
      </c>
      <c r="AX185" s="13" t="s">
        <v>77</v>
      </c>
      <c r="AY185" s="244" t="s">
        <v>361</v>
      </c>
    </row>
    <row r="186" spans="2:65" s="1" customFormat="1" ht="31.5" customHeight="1">
      <c r="B186" s="42"/>
      <c r="C186" s="207" t="s">
        <v>501</v>
      </c>
      <c r="D186" s="207" t="s">
        <v>363</v>
      </c>
      <c r="E186" s="208" t="s">
        <v>4749</v>
      </c>
      <c r="F186" s="209" t="s">
        <v>4750</v>
      </c>
      <c r="G186" s="210" t="s">
        <v>459</v>
      </c>
      <c r="H186" s="211">
        <v>113.62</v>
      </c>
      <c r="I186" s="212"/>
      <c r="J186" s="213">
        <f>ROUND(I186*H186,2)</f>
        <v>0</v>
      </c>
      <c r="K186" s="209" t="s">
        <v>21</v>
      </c>
      <c r="L186" s="62"/>
      <c r="M186" s="214" t="s">
        <v>21</v>
      </c>
      <c r="N186" s="215" t="s">
        <v>41</v>
      </c>
      <c r="O186" s="43"/>
      <c r="P186" s="216">
        <f>O186*H186</f>
        <v>0</v>
      </c>
      <c r="Q186" s="216">
        <v>0.10100000000000001</v>
      </c>
      <c r="R186" s="216">
        <f>Q186*H186</f>
        <v>11.475620000000001</v>
      </c>
      <c r="S186" s="216">
        <v>0</v>
      </c>
      <c r="T186" s="217">
        <f>S186*H186</f>
        <v>0</v>
      </c>
      <c r="AR186" s="25" t="s">
        <v>147</v>
      </c>
      <c r="AT186" s="25" t="s">
        <v>363</v>
      </c>
      <c r="AU186" s="25" t="s">
        <v>79</v>
      </c>
      <c r="AY186" s="25" t="s">
        <v>361</v>
      </c>
      <c r="BE186" s="218">
        <f>IF(N186="základní",J186,0)</f>
        <v>0</v>
      </c>
      <c r="BF186" s="218">
        <f>IF(N186="snížená",J186,0)</f>
        <v>0</v>
      </c>
      <c r="BG186" s="218">
        <f>IF(N186="zákl. přenesená",J186,0)</f>
        <v>0</v>
      </c>
      <c r="BH186" s="218">
        <f>IF(N186="sníž. přenesená",J186,0)</f>
        <v>0</v>
      </c>
      <c r="BI186" s="218">
        <f>IF(N186="nulová",J186,0)</f>
        <v>0</v>
      </c>
      <c r="BJ186" s="25" t="s">
        <v>77</v>
      </c>
      <c r="BK186" s="218">
        <f>ROUND(I186*H186,2)</f>
        <v>0</v>
      </c>
      <c r="BL186" s="25" t="s">
        <v>147</v>
      </c>
      <c r="BM186" s="25" t="s">
        <v>4751</v>
      </c>
    </row>
    <row r="187" spans="2:65" s="1" customFormat="1" ht="40.5">
      <c r="B187" s="42"/>
      <c r="C187" s="64"/>
      <c r="D187" s="219" t="s">
        <v>369</v>
      </c>
      <c r="E187" s="64"/>
      <c r="F187" s="220" t="s">
        <v>4752</v>
      </c>
      <c r="G187" s="64"/>
      <c r="H187" s="64"/>
      <c r="I187" s="175"/>
      <c r="J187" s="64"/>
      <c r="K187" s="64"/>
      <c r="L187" s="62"/>
      <c r="M187" s="221"/>
      <c r="N187" s="43"/>
      <c r="O187" s="43"/>
      <c r="P187" s="43"/>
      <c r="Q187" s="43"/>
      <c r="R187" s="43"/>
      <c r="S187" s="43"/>
      <c r="T187" s="79"/>
      <c r="AT187" s="25" t="s">
        <v>369</v>
      </c>
      <c r="AU187" s="25" t="s">
        <v>79</v>
      </c>
    </row>
    <row r="188" spans="2:65" s="12" customFormat="1" ht="13.5">
      <c r="B188" s="222"/>
      <c r="C188" s="223"/>
      <c r="D188" s="219" t="s">
        <v>371</v>
      </c>
      <c r="E188" s="224" t="s">
        <v>21</v>
      </c>
      <c r="F188" s="225" t="s">
        <v>3244</v>
      </c>
      <c r="G188" s="223"/>
      <c r="H188" s="226" t="s">
        <v>21</v>
      </c>
      <c r="I188" s="227"/>
      <c r="J188" s="223"/>
      <c r="K188" s="223"/>
      <c r="L188" s="228"/>
      <c r="M188" s="229"/>
      <c r="N188" s="230"/>
      <c r="O188" s="230"/>
      <c r="P188" s="230"/>
      <c r="Q188" s="230"/>
      <c r="R188" s="230"/>
      <c r="S188" s="230"/>
      <c r="T188" s="231"/>
      <c r="AT188" s="232" t="s">
        <v>371</v>
      </c>
      <c r="AU188" s="232" t="s">
        <v>79</v>
      </c>
      <c r="AV188" s="12" t="s">
        <v>77</v>
      </c>
      <c r="AW188" s="12" t="s">
        <v>33</v>
      </c>
      <c r="AX188" s="12" t="s">
        <v>70</v>
      </c>
      <c r="AY188" s="232" t="s">
        <v>361</v>
      </c>
    </row>
    <row r="189" spans="2:65" s="13" customFormat="1" ht="13.5">
      <c r="B189" s="233"/>
      <c r="C189" s="234"/>
      <c r="D189" s="235" t="s">
        <v>371</v>
      </c>
      <c r="E189" s="236" t="s">
        <v>195</v>
      </c>
      <c r="F189" s="237" t="s">
        <v>4700</v>
      </c>
      <c r="G189" s="234"/>
      <c r="H189" s="238">
        <v>113.62</v>
      </c>
      <c r="I189" s="239"/>
      <c r="J189" s="234"/>
      <c r="K189" s="234"/>
      <c r="L189" s="240"/>
      <c r="M189" s="241"/>
      <c r="N189" s="242"/>
      <c r="O189" s="242"/>
      <c r="P189" s="242"/>
      <c r="Q189" s="242"/>
      <c r="R189" s="242"/>
      <c r="S189" s="242"/>
      <c r="T189" s="243"/>
      <c r="AT189" s="244" t="s">
        <v>371</v>
      </c>
      <c r="AU189" s="244" t="s">
        <v>79</v>
      </c>
      <c r="AV189" s="13" t="s">
        <v>79</v>
      </c>
      <c r="AW189" s="13" t="s">
        <v>33</v>
      </c>
      <c r="AX189" s="13" t="s">
        <v>77</v>
      </c>
      <c r="AY189" s="244" t="s">
        <v>361</v>
      </c>
    </row>
    <row r="190" spans="2:65" s="1" customFormat="1" ht="22.5" customHeight="1">
      <c r="B190" s="42"/>
      <c r="C190" s="273" t="s">
        <v>507</v>
      </c>
      <c r="D190" s="273" t="s">
        <v>952</v>
      </c>
      <c r="E190" s="274" t="s">
        <v>4753</v>
      </c>
      <c r="F190" s="275" t="s">
        <v>4754</v>
      </c>
      <c r="G190" s="276" t="s">
        <v>459</v>
      </c>
      <c r="H190" s="277">
        <v>115.892</v>
      </c>
      <c r="I190" s="278"/>
      <c r="J190" s="279">
        <f>ROUND(I190*H190,2)</f>
        <v>0</v>
      </c>
      <c r="K190" s="275" t="s">
        <v>21</v>
      </c>
      <c r="L190" s="280"/>
      <c r="M190" s="281" t="s">
        <v>21</v>
      </c>
      <c r="N190" s="282" t="s">
        <v>41</v>
      </c>
      <c r="O190" s="43"/>
      <c r="P190" s="216">
        <f>O190*H190</f>
        <v>0</v>
      </c>
      <c r="Q190" s="216">
        <v>0.108</v>
      </c>
      <c r="R190" s="216">
        <f>Q190*H190</f>
        <v>12.516335999999999</v>
      </c>
      <c r="S190" s="216">
        <v>0</v>
      </c>
      <c r="T190" s="217">
        <f>S190*H190</f>
        <v>0</v>
      </c>
      <c r="AR190" s="25" t="s">
        <v>417</v>
      </c>
      <c r="AT190" s="25" t="s">
        <v>952</v>
      </c>
      <c r="AU190" s="25" t="s">
        <v>79</v>
      </c>
      <c r="AY190" s="25" t="s">
        <v>361</v>
      </c>
      <c r="BE190" s="218">
        <f>IF(N190="základní",J190,0)</f>
        <v>0</v>
      </c>
      <c r="BF190" s="218">
        <f>IF(N190="snížená",J190,0)</f>
        <v>0</v>
      </c>
      <c r="BG190" s="218">
        <f>IF(N190="zákl. přenesená",J190,0)</f>
        <v>0</v>
      </c>
      <c r="BH190" s="218">
        <f>IF(N190="sníž. přenesená",J190,0)</f>
        <v>0</v>
      </c>
      <c r="BI190" s="218">
        <f>IF(N190="nulová",J190,0)</f>
        <v>0</v>
      </c>
      <c r="BJ190" s="25" t="s">
        <v>77</v>
      </c>
      <c r="BK190" s="218">
        <f>ROUND(I190*H190,2)</f>
        <v>0</v>
      </c>
      <c r="BL190" s="25" t="s">
        <v>147</v>
      </c>
      <c r="BM190" s="25" t="s">
        <v>4755</v>
      </c>
    </row>
    <row r="191" spans="2:65" s="1" customFormat="1" ht="13.5">
      <c r="B191" s="42"/>
      <c r="C191" s="64"/>
      <c r="D191" s="219" t="s">
        <v>369</v>
      </c>
      <c r="E191" s="64"/>
      <c r="F191" s="220" t="s">
        <v>4754</v>
      </c>
      <c r="G191" s="64"/>
      <c r="H191" s="64"/>
      <c r="I191" s="175"/>
      <c r="J191" s="64"/>
      <c r="K191" s="64"/>
      <c r="L191" s="62"/>
      <c r="M191" s="221"/>
      <c r="N191" s="43"/>
      <c r="O191" s="43"/>
      <c r="P191" s="43"/>
      <c r="Q191" s="43"/>
      <c r="R191" s="43"/>
      <c r="S191" s="43"/>
      <c r="T191" s="79"/>
      <c r="AT191" s="25" t="s">
        <v>369</v>
      </c>
      <c r="AU191" s="25" t="s">
        <v>79</v>
      </c>
    </row>
    <row r="192" spans="2:65" s="13" customFormat="1" ht="13.5">
      <c r="B192" s="233"/>
      <c r="C192" s="234"/>
      <c r="D192" s="219" t="s">
        <v>371</v>
      </c>
      <c r="E192" s="234"/>
      <c r="F192" s="246" t="s">
        <v>4756</v>
      </c>
      <c r="G192" s="234"/>
      <c r="H192" s="247">
        <v>115.892</v>
      </c>
      <c r="I192" s="239"/>
      <c r="J192" s="234"/>
      <c r="K192" s="234"/>
      <c r="L192" s="240"/>
      <c r="M192" s="241"/>
      <c r="N192" s="242"/>
      <c r="O192" s="242"/>
      <c r="P192" s="242"/>
      <c r="Q192" s="242"/>
      <c r="R192" s="242"/>
      <c r="S192" s="242"/>
      <c r="T192" s="243"/>
      <c r="AT192" s="244" t="s">
        <v>371</v>
      </c>
      <c r="AU192" s="244" t="s">
        <v>79</v>
      </c>
      <c r="AV192" s="13" t="s">
        <v>79</v>
      </c>
      <c r="AW192" s="13" t="s">
        <v>6</v>
      </c>
      <c r="AX192" s="13" t="s">
        <v>77</v>
      </c>
      <c r="AY192" s="244" t="s">
        <v>361</v>
      </c>
    </row>
    <row r="193" spans="2:65" s="11" customFormat="1" ht="29.85" customHeight="1">
      <c r="B193" s="190"/>
      <c r="C193" s="191"/>
      <c r="D193" s="204" t="s">
        <v>69</v>
      </c>
      <c r="E193" s="205" t="s">
        <v>424</v>
      </c>
      <c r="F193" s="205" t="s">
        <v>1100</v>
      </c>
      <c r="G193" s="191"/>
      <c r="H193" s="191"/>
      <c r="I193" s="194"/>
      <c r="J193" s="206">
        <f>BK193</f>
        <v>0</v>
      </c>
      <c r="K193" s="191"/>
      <c r="L193" s="196"/>
      <c r="M193" s="197"/>
      <c r="N193" s="198"/>
      <c r="O193" s="198"/>
      <c r="P193" s="199">
        <f>SUM(P194:P198)</f>
        <v>0</v>
      </c>
      <c r="Q193" s="198"/>
      <c r="R193" s="199">
        <f>SUM(R194:R198)</f>
        <v>8.0387356000000008</v>
      </c>
      <c r="S193" s="198"/>
      <c r="T193" s="200">
        <f>SUM(T194:T198)</f>
        <v>0</v>
      </c>
      <c r="AR193" s="201" t="s">
        <v>77</v>
      </c>
      <c r="AT193" s="202" t="s">
        <v>69</v>
      </c>
      <c r="AU193" s="202" t="s">
        <v>77</v>
      </c>
      <c r="AY193" s="201" t="s">
        <v>361</v>
      </c>
      <c r="BK193" s="203">
        <f>SUM(BK194:BK198)</f>
        <v>0</v>
      </c>
    </row>
    <row r="194" spans="2:65" s="1" customFormat="1" ht="31.5" customHeight="1">
      <c r="B194" s="42"/>
      <c r="C194" s="207" t="s">
        <v>512</v>
      </c>
      <c r="D194" s="207" t="s">
        <v>363</v>
      </c>
      <c r="E194" s="208" t="s">
        <v>3246</v>
      </c>
      <c r="F194" s="209" t="s">
        <v>3247</v>
      </c>
      <c r="G194" s="210" t="s">
        <v>685</v>
      </c>
      <c r="H194" s="211">
        <v>39.340000000000003</v>
      </c>
      <c r="I194" s="212"/>
      <c r="J194" s="213">
        <f>ROUND(I194*H194,2)</f>
        <v>0</v>
      </c>
      <c r="K194" s="209" t="s">
        <v>367</v>
      </c>
      <c r="L194" s="62"/>
      <c r="M194" s="214" t="s">
        <v>21</v>
      </c>
      <c r="N194" s="215" t="s">
        <v>41</v>
      </c>
      <c r="O194" s="43"/>
      <c r="P194" s="216">
        <f>O194*H194</f>
        <v>0</v>
      </c>
      <c r="Q194" s="216">
        <v>0.11934</v>
      </c>
      <c r="R194" s="216">
        <f>Q194*H194</f>
        <v>4.6948356000000002</v>
      </c>
      <c r="S194" s="216">
        <v>0</v>
      </c>
      <c r="T194" s="217">
        <f>S194*H194</f>
        <v>0</v>
      </c>
      <c r="AR194" s="25" t="s">
        <v>147</v>
      </c>
      <c r="AT194" s="25" t="s">
        <v>363</v>
      </c>
      <c r="AU194" s="25" t="s">
        <v>79</v>
      </c>
      <c r="AY194" s="25" t="s">
        <v>361</v>
      </c>
      <c r="BE194" s="218">
        <f>IF(N194="základní",J194,0)</f>
        <v>0</v>
      </c>
      <c r="BF194" s="218">
        <f>IF(N194="snížená",J194,0)</f>
        <v>0</v>
      </c>
      <c r="BG194" s="218">
        <f>IF(N194="zákl. přenesená",J194,0)</f>
        <v>0</v>
      </c>
      <c r="BH194" s="218">
        <f>IF(N194="sníž. přenesená",J194,0)</f>
        <v>0</v>
      </c>
      <c r="BI194" s="218">
        <f>IF(N194="nulová",J194,0)</f>
        <v>0</v>
      </c>
      <c r="BJ194" s="25" t="s">
        <v>77</v>
      </c>
      <c r="BK194" s="218">
        <f>ROUND(I194*H194,2)</f>
        <v>0</v>
      </c>
      <c r="BL194" s="25" t="s">
        <v>147</v>
      </c>
      <c r="BM194" s="25" t="s">
        <v>4757</v>
      </c>
    </row>
    <row r="195" spans="2:65" s="1" customFormat="1" ht="27">
      <c r="B195" s="42"/>
      <c r="C195" s="64"/>
      <c r="D195" s="219" t="s">
        <v>369</v>
      </c>
      <c r="E195" s="64"/>
      <c r="F195" s="220" t="s">
        <v>3249</v>
      </c>
      <c r="G195" s="64"/>
      <c r="H195" s="64"/>
      <c r="I195" s="175"/>
      <c r="J195" s="64"/>
      <c r="K195" s="64"/>
      <c r="L195" s="62"/>
      <c r="M195" s="221"/>
      <c r="N195" s="43"/>
      <c r="O195" s="43"/>
      <c r="P195" s="43"/>
      <c r="Q195" s="43"/>
      <c r="R195" s="43"/>
      <c r="S195" s="43"/>
      <c r="T195" s="79"/>
      <c r="AT195" s="25" t="s">
        <v>369</v>
      </c>
      <c r="AU195" s="25" t="s">
        <v>79</v>
      </c>
    </row>
    <row r="196" spans="2:65" s="13" customFormat="1" ht="13.5">
      <c r="B196" s="233"/>
      <c r="C196" s="234"/>
      <c r="D196" s="235" t="s">
        <v>371</v>
      </c>
      <c r="E196" s="236" t="s">
        <v>21</v>
      </c>
      <c r="F196" s="237" t="s">
        <v>4758</v>
      </c>
      <c r="G196" s="234"/>
      <c r="H196" s="238">
        <v>39.340000000000003</v>
      </c>
      <c r="I196" s="239"/>
      <c r="J196" s="234"/>
      <c r="K196" s="234"/>
      <c r="L196" s="240"/>
      <c r="M196" s="241"/>
      <c r="N196" s="242"/>
      <c r="O196" s="242"/>
      <c r="P196" s="242"/>
      <c r="Q196" s="242"/>
      <c r="R196" s="242"/>
      <c r="S196" s="242"/>
      <c r="T196" s="243"/>
      <c r="AT196" s="244" t="s">
        <v>371</v>
      </c>
      <c r="AU196" s="244" t="s">
        <v>79</v>
      </c>
      <c r="AV196" s="13" t="s">
        <v>79</v>
      </c>
      <c r="AW196" s="13" t="s">
        <v>33</v>
      </c>
      <c r="AX196" s="13" t="s">
        <v>77</v>
      </c>
      <c r="AY196" s="244" t="s">
        <v>361</v>
      </c>
    </row>
    <row r="197" spans="2:65" s="1" customFormat="1" ht="22.5" customHeight="1">
      <c r="B197" s="42"/>
      <c r="C197" s="273" t="s">
        <v>521</v>
      </c>
      <c r="D197" s="273" t="s">
        <v>952</v>
      </c>
      <c r="E197" s="274" t="s">
        <v>3252</v>
      </c>
      <c r="F197" s="275" t="s">
        <v>3253</v>
      </c>
      <c r="G197" s="276" t="s">
        <v>614</v>
      </c>
      <c r="H197" s="277">
        <v>39.340000000000003</v>
      </c>
      <c r="I197" s="278"/>
      <c r="J197" s="279">
        <f>ROUND(I197*H197,2)</f>
        <v>0</v>
      </c>
      <c r="K197" s="275" t="s">
        <v>21</v>
      </c>
      <c r="L197" s="280"/>
      <c r="M197" s="281" t="s">
        <v>21</v>
      </c>
      <c r="N197" s="282" t="s">
        <v>41</v>
      </c>
      <c r="O197" s="43"/>
      <c r="P197" s="216">
        <f>O197*H197</f>
        <v>0</v>
      </c>
      <c r="Q197" s="216">
        <v>8.5000000000000006E-2</v>
      </c>
      <c r="R197" s="216">
        <f>Q197*H197</f>
        <v>3.3439000000000005</v>
      </c>
      <c r="S197" s="216">
        <v>0</v>
      </c>
      <c r="T197" s="217">
        <f>S197*H197</f>
        <v>0</v>
      </c>
      <c r="AR197" s="25" t="s">
        <v>417</v>
      </c>
      <c r="AT197" s="25" t="s">
        <v>952</v>
      </c>
      <c r="AU197" s="25" t="s">
        <v>79</v>
      </c>
      <c r="AY197" s="25" t="s">
        <v>361</v>
      </c>
      <c r="BE197" s="218">
        <f>IF(N197="základní",J197,0)</f>
        <v>0</v>
      </c>
      <c r="BF197" s="218">
        <f>IF(N197="snížená",J197,0)</f>
        <v>0</v>
      </c>
      <c r="BG197" s="218">
        <f>IF(N197="zákl. přenesená",J197,0)</f>
        <v>0</v>
      </c>
      <c r="BH197" s="218">
        <f>IF(N197="sníž. přenesená",J197,0)</f>
        <v>0</v>
      </c>
      <c r="BI197" s="218">
        <f>IF(N197="nulová",J197,0)</f>
        <v>0</v>
      </c>
      <c r="BJ197" s="25" t="s">
        <v>77</v>
      </c>
      <c r="BK197" s="218">
        <f>ROUND(I197*H197,2)</f>
        <v>0</v>
      </c>
      <c r="BL197" s="25" t="s">
        <v>147</v>
      </c>
      <c r="BM197" s="25" t="s">
        <v>4759</v>
      </c>
    </row>
    <row r="198" spans="2:65" s="1" customFormat="1" ht="13.5">
      <c r="B198" s="42"/>
      <c r="C198" s="64"/>
      <c r="D198" s="219" t="s">
        <v>369</v>
      </c>
      <c r="E198" s="64"/>
      <c r="F198" s="220" t="s">
        <v>3253</v>
      </c>
      <c r="G198" s="64"/>
      <c r="H198" s="64"/>
      <c r="I198" s="175"/>
      <c r="J198" s="64"/>
      <c r="K198" s="64"/>
      <c r="L198" s="62"/>
      <c r="M198" s="221"/>
      <c r="N198" s="43"/>
      <c r="O198" s="43"/>
      <c r="P198" s="43"/>
      <c r="Q198" s="43"/>
      <c r="R198" s="43"/>
      <c r="S198" s="43"/>
      <c r="T198" s="79"/>
      <c r="AT198" s="25" t="s">
        <v>369</v>
      </c>
      <c r="AU198" s="25" t="s">
        <v>79</v>
      </c>
    </row>
    <row r="199" spans="2:65" s="11" customFormat="1" ht="29.85" customHeight="1">
      <c r="B199" s="190"/>
      <c r="C199" s="191"/>
      <c r="D199" s="204" t="s">
        <v>69</v>
      </c>
      <c r="E199" s="205" t="s">
        <v>1153</v>
      </c>
      <c r="F199" s="205" t="s">
        <v>1154</v>
      </c>
      <c r="G199" s="191"/>
      <c r="H199" s="191"/>
      <c r="I199" s="194"/>
      <c r="J199" s="206">
        <f>BK199</f>
        <v>0</v>
      </c>
      <c r="K199" s="191"/>
      <c r="L199" s="196"/>
      <c r="M199" s="197"/>
      <c r="N199" s="198"/>
      <c r="O199" s="198"/>
      <c r="P199" s="199">
        <f>SUM(P200:P201)</f>
        <v>0</v>
      </c>
      <c r="Q199" s="198"/>
      <c r="R199" s="199">
        <f>SUM(R200:R201)</f>
        <v>0</v>
      </c>
      <c r="S199" s="198"/>
      <c r="T199" s="200">
        <f>SUM(T200:T201)</f>
        <v>0</v>
      </c>
      <c r="AR199" s="201" t="s">
        <v>77</v>
      </c>
      <c r="AT199" s="202" t="s">
        <v>69</v>
      </c>
      <c r="AU199" s="202" t="s">
        <v>77</v>
      </c>
      <c r="AY199" s="201" t="s">
        <v>361</v>
      </c>
      <c r="BK199" s="203">
        <f>SUM(BK200:BK201)</f>
        <v>0</v>
      </c>
    </row>
    <row r="200" spans="2:65" s="1" customFormat="1" ht="22.5" customHeight="1">
      <c r="B200" s="42"/>
      <c r="C200" s="207" t="s">
        <v>526</v>
      </c>
      <c r="D200" s="207" t="s">
        <v>363</v>
      </c>
      <c r="E200" s="208" t="s">
        <v>4694</v>
      </c>
      <c r="F200" s="209" t="s">
        <v>4695</v>
      </c>
      <c r="G200" s="210" t="s">
        <v>447</v>
      </c>
      <c r="H200" s="211">
        <v>53.612000000000002</v>
      </c>
      <c r="I200" s="212"/>
      <c r="J200" s="213">
        <f>ROUND(I200*H200,2)</f>
        <v>0</v>
      </c>
      <c r="K200" s="209" t="s">
        <v>367</v>
      </c>
      <c r="L200" s="62"/>
      <c r="M200" s="214" t="s">
        <v>21</v>
      </c>
      <c r="N200" s="215" t="s">
        <v>41</v>
      </c>
      <c r="O200" s="43"/>
      <c r="P200" s="216">
        <f>O200*H200</f>
        <v>0</v>
      </c>
      <c r="Q200" s="216">
        <v>0</v>
      </c>
      <c r="R200" s="216">
        <f>Q200*H200</f>
        <v>0</v>
      </c>
      <c r="S200" s="216">
        <v>0</v>
      </c>
      <c r="T200" s="217">
        <f>S200*H200</f>
        <v>0</v>
      </c>
      <c r="AR200" s="25" t="s">
        <v>147</v>
      </c>
      <c r="AT200" s="25" t="s">
        <v>363</v>
      </c>
      <c r="AU200" s="25" t="s">
        <v>79</v>
      </c>
      <c r="AY200" s="25" t="s">
        <v>361</v>
      </c>
      <c r="BE200" s="218">
        <f>IF(N200="základní",J200,0)</f>
        <v>0</v>
      </c>
      <c r="BF200" s="218">
        <f>IF(N200="snížená",J200,0)</f>
        <v>0</v>
      </c>
      <c r="BG200" s="218">
        <f>IF(N200="zákl. přenesená",J200,0)</f>
        <v>0</v>
      </c>
      <c r="BH200" s="218">
        <f>IF(N200="sníž. přenesená",J200,0)</f>
        <v>0</v>
      </c>
      <c r="BI200" s="218">
        <f>IF(N200="nulová",J200,0)</f>
        <v>0</v>
      </c>
      <c r="BJ200" s="25" t="s">
        <v>77</v>
      </c>
      <c r="BK200" s="218">
        <f>ROUND(I200*H200,2)</f>
        <v>0</v>
      </c>
      <c r="BL200" s="25" t="s">
        <v>147</v>
      </c>
      <c r="BM200" s="25" t="s">
        <v>4760</v>
      </c>
    </row>
    <row r="201" spans="2:65" s="1" customFormat="1" ht="27">
      <c r="B201" s="42"/>
      <c r="C201" s="64"/>
      <c r="D201" s="219" t="s">
        <v>369</v>
      </c>
      <c r="E201" s="64"/>
      <c r="F201" s="220" t="s">
        <v>4697</v>
      </c>
      <c r="G201" s="64"/>
      <c r="H201" s="64"/>
      <c r="I201" s="175"/>
      <c r="J201" s="64"/>
      <c r="K201" s="64"/>
      <c r="L201" s="62"/>
      <c r="M201" s="221"/>
      <c r="N201" s="43"/>
      <c r="O201" s="43"/>
      <c r="P201" s="43"/>
      <c r="Q201" s="43"/>
      <c r="R201" s="43"/>
      <c r="S201" s="43"/>
      <c r="T201" s="79"/>
      <c r="AT201" s="25" t="s">
        <v>369</v>
      </c>
      <c r="AU201" s="25" t="s">
        <v>79</v>
      </c>
    </row>
    <row r="202" spans="2:65" s="11" customFormat="1" ht="37.35" customHeight="1">
      <c r="B202" s="190"/>
      <c r="C202" s="191"/>
      <c r="D202" s="192" t="s">
        <v>69</v>
      </c>
      <c r="E202" s="193" t="s">
        <v>1160</v>
      </c>
      <c r="F202" s="193" t="s">
        <v>1161</v>
      </c>
      <c r="G202" s="191"/>
      <c r="H202" s="191"/>
      <c r="I202" s="194"/>
      <c r="J202" s="195">
        <f>BK202</f>
        <v>0</v>
      </c>
      <c r="K202" s="191"/>
      <c r="L202" s="196"/>
      <c r="M202" s="197"/>
      <c r="N202" s="198"/>
      <c r="O202" s="198"/>
      <c r="P202" s="199">
        <f>P203</f>
        <v>0</v>
      </c>
      <c r="Q202" s="198"/>
      <c r="R202" s="199">
        <f>R203</f>
        <v>2.3069000000000002E-3</v>
      </c>
      <c r="S202" s="198"/>
      <c r="T202" s="200">
        <f>T203</f>
        <v>0</v>
      </c>
      <c r="AR202" s="201" t="s">
        <v>79</v>
      </c>
      <c r="AT202" s="202" t="s">
        <v>69</v>
      </c>
      <c r="AU202" s="202" t="s">
        <v>70</v>
      </c>
      <c r="AY202" s="201" t="s">
        <v>361</v>
      </c>
      <c r="BK202" s="203">
        <f>BK203</f>
        <v>0</v>
      </c>
    </row>
    <row r="203" spans="2:65" s="11" customFormat="1" ht="19.899999999999999" customHeight="1">
      <c r="B203" s="190"/>
      <c r="C203" s="191"/>
      <c r="D203" s="204" t="s">
        <v>69</v>
      </c>
      <c r="E203" s="205" t="s">
        <v>1162</v>
      </c>
      <c r="F203" s="205" t="s">
        <v>1163</v>
      </c>
      <c r="G203" s="191"/>
      <c r="H203" s="191"/>
      <c r="I203" s="194"/>
      <c r="J203" s="206">
        <f>BK203</f>
        <v>0</v>
      </c>
      <c r="K203" s="191"/>
      <c r="L203" s="196"/>
      <c r="M203" s="197"/>
      <c r="N203" s="198"/>
      <c r="O203" s="198"/>
      <c r="P203" s="199">
        <f>SUM(P204:P211)</f>
        <v>0</v>
      </c>
      <c r="Q203" s="198"/>
      <c r="R203" s="199">
        <f>SUM(R204:R211)</f>
        <v>2.3069000000000002E-3</v>
      </c>
      <c r="S203" s="198"/>
      <c r="T203" s="200">
        <f>SUM(T204:T211)</f>
        <v>0</v>
      </c>
      <c r="AR203" s="201" t="s">
        <v>79</v>
      </c>
      <c r="AT203" s="202" t="s">
        <v>69</v>
      </c>
      <c r="AU203" s="202" t="s">
        <v>77</v>
      </c>
      <c r="AY203" s="201" t="s">
        <v>361</v>
      </c>
      <c r="BK203" s="203">
        <f>SUM(BK204:BK211)</f>
        <v>0</v>
      </c>
    </row>
    <row r="204" spans="2:65" s="1" customFormat="1" ht="31.5" customHeight="1">
      <c r="B204" s="42"/>
      <c r="C204" s="207" t="s">
        <v>533</v>
      </c>
      <c r="D204" s="207" t="s">
        <v>363</v>
      </c>
      <c r="E204" s="208" t="s">
        <v>4576</v>
      </c>
      <c r="F204" s="209" t="s">
        <v>4577</v>
      </c>
      <c r="G204" s="210" t="s">
        <v>459</v>
      </c>
      <c r="H204" s="211">
        <v>3.91</v>
      </c>
      <c r="I204" s="212"/>
      <c r="J204" s="213">
        <f>ROUND(I204*H204,2)</f>
        <v>0</v>
      </c>
      <c r="K204" s="209" t="s">
        <v>367</v>
      </c>
      <c r="L204" s="62"/>
      <c r="M204" s="214" t="s">
        <v>21</v>
      </c>
      <c r="N204" s="215" t="s">
        <v>41</v>
      </c>
      <c r="O204" s="43"/>
      <c r="P204" s="216">
        <f>O204*H204</f>
        <v>0</v>
      </c>
      <c r="Q204" s="216">
        <v>5.9000000000000003E-4</v>
      </c>
      <c r="R204" s="216">
        <f>Q204*H204</f>
        <v>2.3069000000000002E-3</v>
      </c>
      <c r="S204" s="216">
        <v>0</v>
      </c>
      <c r="T204" s="217">
        <f>S204*H204</f>
        <v>0</v>
      </c>
      <c r="AR204" s="25" t="s">
        <v>464</v>
      </c>
      <c r="AT204" s="25" t="s">
        <v>363</v>
      </c>
      <c r="AU204" s="25" t="s">
        <v>79</v>
      </c>
      <c r="AY204" s="25" t="s">
        <v>361</v>
      </c>
      <c r="BE204" s="218">
        <f>IF(N204="základní",J204,0)</f>
        <v>0</v>
      </c>
      <c r="BF204" s="218">
        <f>IF(N204="snížená",J204,0)</f>
        <v>0</v>
      </c>
      <c r="BG204" s="218">
        <f>IF(N204="zákl. přenesená",J204,0)</f>
        <v>0</v>
      </c>
      <c r="BH204" s="218">
        <f>IF(N204="sníž. přenesená",J204,0)</f>
        <v>0</v>
      </c>
      <c r="BI204" s="218">
        <f>IF(N204="nulová",J204,0)</f>
        <v>0</v>
      </c>
      <c r="BJ204" s="25" t="s">
        <v>77</v>
      </c>
      <c r="BK204" s="218">
        <f>ROUND(I204*H204,2)</f>
        <v>0</v>
      </c>
      <c r="BL204" s="25" t="s">
        <v>464</v>
      </c>
      <c r="BM204" s="25" t="s">
        <v>4761</v>
      </c>
    </row>
    <row r="205" spans="2:65" s="1" customFormat="1" ht="27">
      <c r="B205" s="42"/>
      <c r="C205" s="64"/>
      <c r="D205" s="219" t="s">
        <v>369</v>
      </c>
      <c r="E205" s="64"/>
      <c r="F205" s="220" t="s">
        <v>4579</v>
      </c>
      <c r="G205" s="64"/>
      <c r="H205" s="64"/>
      <c r="I205" s="175"/>
      <c r="J205" s="64"/>
      <c r="K205" s="64"/>
      <c r="L205" s="62"/>
      <c r="M205" s="221"/>
      <c r="N205" s="43"/>
      <c r="O205" s="43"/>
      <c r="P205" s="43"/>
      <c r="Q205" s="43"/>
      <c r="R205" s="43"/>
      <c r="S205" s="43"/>
      <c r="T205" s="79"/>
      <c r="AT205" s="25" t="s">
        <v>369</v>
      </c>
      <c r="AU205" s="25" t="s">
        <v>79</v>
      </c>
    </row>
    <row r="206" spans="2:65" s="13" customFormat="1" ht="13.5">
      <c r="B206" s="233"/>
      <c r="C206" s="234"/>
      <c r="D206" s="235" t="s">
        <v>371</v>
      </c>
      <c r="E206" s="236" t="s">
        <v>21</v>
      </c>
      <c r="F206" s="237" t="s">
        <v>4762</v>
      </c>
      <c r="G206" s="234"/>
      <c r="H206" s="238">
        <v>3.91</v>
      </c>
      <c r="I206" s="239"/>
      <c r="J206" s="234"/>
      <c r="K206" s="234"/>
      <c r="L206" s="240"/>
      <c r="M206" s="241"/>
      <c r="N206" s="242"/>
      <c r="O206" s="242"/>
      <c r="P206" s="242"/>
      <c r="Q206" s="242"/>
      <c r="R206" s="242"/>
      <c r="S206" s="242"/>
      <c r="T206" s="243"/>
      <c r="AT206" s="244" t="s">
        <v>371</v>
      </c>
      <c r="AU206" s="244" t="s">
        <v>79</v>
      </c>
      <c r="AV206" s="13" t="s">
        <v>79</v>
      </c>
      <c r="AW206" s="13" t="s">
        <v>33</v>
      </c>
      <c r="AX206" s="13" t="s">
        <v>77</v>
      </c>
      <c r="AY206" s="244" t="s">
        <v>361</v>
      </c>
    </row>
    <row r="207" spans="2:65" s="1" customFormat="1" ht="22.5" customHeight="1">
      <c r="B207" s="42"/>
      <c r="C207" s="207" t="s">
        <v>545</v>
      </c>
      <c r="D207" s="207" t="s">
        <v>363</v>
      </c>
      <c r="E207" s="208" t="s">
        <v>4581</v>
      </c>
      <c r="F207" s="209" t="s">
        <v>4582</v>
      </c>
      <c r="G207" s="210" t="s">
        <v>459</v>
      </c>
      <c r="H207" s="211">
        <v>1.375</v>
      </c>
      <c r="I207" s="212"/>
      <c r="J207" s="213">
        <f>ROUND(I207*H207,2)</f>
        <v>0</v>
      </c>
      <c r="K207" s="209" t="s">
        <v>21</v>
      </c>
      <c r="L207" s="62"/>
      <c r="M207" s="214" t="s">
        <v>21</v>
      </c>
      <c r="N207" s="215" t="s">
        <v>41</v>
      </c>
      <c r="O207" s="43"/>
      <c r="P207" s="216">
        <f>O207*H207</f>
        <v>0</v>
      </c>
      <c r="Q207" s="216">
        <v>0</v>
      </c>
      <c r="R207" s="216">
        <f>Q207*H207</f>
        <v>0</v>
      </c>
      <c r="S207" s="216">
        <v>0</v>
      </c>
      <c r="T207" s="217">
        <f>S207*H207</f>
        <v>0</v>
      </c>
      <c r="AR207" s="25" t="s">
        <v>464</v>
      </c>
      <c r="AT207" s="25" t="s">
        <v>363</v>
      </c>
      <c r="AU207" s="25" t="s">
        <v>79</v>
      </c>
      <c r="AY207" s="25" t="s">
        <v>361</v>
      </c>
      <c r="BE207" s="218">
        <f>IF(N207="základní",J207,0)</f>
        <v>0</v>
      </c>
      <c r="BF207" s="218">
        <f>IF(N207="snížená",J207,0)</f>
        <v>0</v>
      </c>
      <c r="BG207" s="218">
        <f>IF(N207="zákl. přenesená",J207,0)</f>
        <v>0</v>
      </c>
      <c r="BH207" s="218">
        <f>IF(N207="sníž. přenesená",J207,0)</f>
        <v>0</v>
      </c>
      <c r="BI207" s="218">
        <f>IF(N207="nulová",J207,0)</f>
        <v>0</v>
      </c>
      <c r="BJ207" s="25" t="s">
        <v>77</v>
      </c>
      <c r="BK207" s="218">
        <f>ROUND(I207*H207,2)</f>
        <v>0</v>
      </c>
      <c r="BL207" s="25" t="s">
        <v>464</v>
      </c>
      <c r="BM207" s="25" t="s">
        <v>4763</v>
      </c>
    </row>
    <row r="208" spans="2:65" s="1" customFormat="1" ht="13.5">
      <c r="B208" s="42"/>
      <c r="C208" s="64"/>
      <c r="D208" s="219" t="s">
        <v>369</v>
      </c>
      <c r="E208" s="64"/>
      <c r="F208" s="220" t="s">
        <v>4582</v>
      </c>
      <c r="G208" s="64"/>
      <c r="H208" s="64"/>
      <c r="I208" s="175"/>
      <c r="J208" s="64"/>
      <c r="K208" s="64"/>
      <c r="L208" s="62"/>
      <c r="M208" s="221"/>
      <c r="N208" s="43"/>
      <c r="O208" s="43"/>
      <c r="P208" s="43"/>
      <c r="Q208" s="43"/>
      <c r="R208" s="43"/>
      <c r="S208" s="43"/>
      <c r="T208" s="79"/>
      <c r="AT208" s="25" t="s">
        <v>369</v>
      </c>
      <c r="AU208" s="25" t="s">
        <v>79</v>
      </c>
    </row>
    <row r="209" spans="2:65" s="13" customFormat="1" ht="13.5">
      <c r="B209" s="233"/>
      <c r="C209" s="234"/>
      <c r="D209" s="235" t="s">
        <v>371</v>
      </c>
      <c r="E209" s="236" t="s">
        <v>21</v>
      </c>
      <c r="F209" s="237" t="s">
        <v>4764</v>
      </c>
      <c r="G209" s="234"/>
      <c r="H209" s="238">
        <v>1.375</v>
      </c>
      <c r="I209" s="239"/>
      <c r="J209" s="234"/>
      <c r="K209" s="234"/>
      <c r="L209" s="240"/>
      <c r="M209" s="241"/>
      <c r="N209" s="242"/>
      <c r="O209" s="242"/>
      <c r="P209" s="242"/>
      <c r="Q209" s="242"/>
      <c r="R209" s="242"/>
      <c r="S209" s="242"/>
      <c r="T209" s="243"/>
      <c r="AT209" s="244" t="s">
        <v>371</v>
      </c>
      <c r="AU209" s="244" t="s">
        <v>79</v>
      </c>
      <c r="AV209" s="13" t="s">
        <v>79</v>
      </c>
      <c r="AW209" s="13" t="s">
        <v>33</v>
      </c>
      <c r="AX209" s="13" t="s">
        <v>77</v>
      </c>
      <c r="AY209" s="244" t="s">
        <v>361</v>
      </c>
    </row>
    <row r="210" spans="2:65" s="1" customFormat="1" ht="22.5" customHeight="1">
      <c r="B210" s="42"/>
      <c r="C210" s="207" t="s">
        <v>558</v>
      </c>
      <c r="D210" s="207" t="s">
        <v>363</v>
      </c>
      <c r="E210" s="208" t="s">
        <v>1225</v>
      </c>
      <c r="F210" s="209" t="s">
        <v>1226</v>
      </c>
      <c r="G210" s="210" t="s">
        <v>1227</v>
      </c>
      <c r="H210" s="284"/>
      <c r="I210" s="212"/>
      <c r="J210" s="213">
        <f>ROUND(I210*H210,2)</f>
        <v>0</v>
      </c>
      <c r="K210" s="209" t="s">
        <v>367</v>
      </c>
      <c r="L210" s="62"/>
      <c r="M210" s="214" t="s">
        <v>21</v>
      </c>
      <c r="N210" s="215" t="s">
        <v>41</v>
      </c>
      <c r="O210" s="43"/>
      <c r="P210" s="216">
        <f>O210*H210</f>
        <v>0</v>
      </c>
      <c r="Q210" s="216">
        <v>0</v>
      </c>
      <c r="R210" s="216">
        <f>Q210*H210</f>
        <v>0</v>
      </c>
      <c r="S210" s="216">
        <v>0</v>
      </c>
      <c r="T210" s="217">
        <f>S210*H210</f>
        <v>0</v>
      </c>
      <c r="AR210" s="25" t="s">
        <v>464</v>
      </c>
      <c r="AT210" s="25" t="s">
        <v>363</v>
      </c>
      <c r="AU210" s="25" t="s">
        <v>79</v>
      </c>
      <c r="AY210" s="25" t="s">
        <v>361</v>
      </c>
      <c r="BE210" s="218">
        <f>IF(N210="základní",J210,0)</f>
        <v>0</v>
      </c>
      <c r="BF210" s="218">
        <f>IF(N210="snížená",J210,0)</f>
        <v>0</v>
      </c>
      <c r="BG210" s="218">
        <f>IF(N210="zákl. přenesená",J210,0)</f>
        <v>0</v>
      </c>
      <c r="BH210" s="218">
        <f>IF(N210="sníž. přenesená",J210,0)</f>
        <v>0</v>
      </c>
      <c r="BI210" s="218">
        <f>IF(N210="nulová",J210,0)</f>
        <v>0</v>
      </c>
      <c r="BJ210" s="25" t="s">
        <v>77</v>
      </c>
      <c r="BK210" s="218">
        <f>ROUND(I210*H210,2)</f>
        <v>0</v>
      </c>
      <c r="BL210" s="25" t="s">
        <v>464</v>
      </c>
      <c r="BM210" s="25" t="s">
        <v>768</v>
      </c>
    </row>
    <row r="211" spans="2:65" s="1" customFormat="1" ht="27">
      <c r="B211" s="42"/>
      <c r="C211" s="64"/>
      <c r="D211" s="219" t="s">
        <v>369</v>
      </c>
      <c r="E211" s="64"/>
      <c r="F211" s="220" t="s">
        <v>1229</v>
      </c>
      <c r="G211" s="64"/>
      <c r="H211" s="64"/>
      <c r="I211" s="175"/>
      <c r="J211" s="64"/>
      <c r="K211" s="64"/>
      <c r="L211" s="62"/>
      <c r="M211" s="290"/>
      <c r="N211" s="291"/>
      <c r="O211" s="291"/>
      <c r="P211" s="291"/>
      <c r="Q211" s="291"/>
      <c r="R211" s="291"/>
      <c r="S211" s="291"/>
      <c r="T211" s="292"/>
      <c r="AT211" s="25" t="s">
        <v>369</v>
      </c>
      <c r="AU211" s="25" t="s">
        <v>79</v>
      </c>
    </row>
    <row r="212" spans="2:65" s="1" customFormat="1" ht="6.95" customHeight="1">
      <c r="B212" s="57"/>
      <c r="C212" s="58"/>
      <c r="D212" s="58"/>
      <c r="E212" s="58"/>
      <c r="F212" s="58"/>
      <c r="G212" s="58"/>
      <c r="H212" s="58"/>
      <c r="I212" s="151"/>
      <c r="J212" s="58"/>
      <c r="K212" s="58"/>
      <c r="L212" s="62"/>
    </row>
  </sheetData>
  <sheetProtection algorithmName="SHA-512" hashValue="O4qzskVV/tRcNdgejIkz4ZcS+Wc8nOGpbZ9wPHHp5vlPz7nkiAYJR02EA4v5hcx1ig1T5QtQJmLuw/F9mcMrlQ==" saltValue="/MeunFHAboJT33t2EvRRvQ==" spinCount="100000" sheet="1" objects="1" scenarios="1" formatCells="0" formatColumns="0" formatRows="0" sort="0" autoFilter="0"/>
  <autoFilter ref="C97:K211" xr:uid="{00000000-0009-0000-0000-00001E000000}"/>
  <mergeCells count="15">
    <mergeCell ref="E88:H88"/>
    <mergeCell ref="E86:H86"/>
    <mergeCell ref="E90:H90"/>
    <mergeCell ref="G1:H1"/>
    <mergeCell ref="L2:V2"/>
    <mergeCell ref="E49:H49"/>
    <mergeCell ref="E53:H53"/>
    <mergeCell ref="E51:H51"/>
    <mergeCell ref="E55:H55"/>
    <mergeCell ref="E84:H84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E00-000000000000}"/>
    <hyperlink ref="G1:H1" location="C62" display="2) Rekapitulace" xr:uid="{00000000-0004-0000-1E00-000001000000}"/>
    <hyperlink ref="J1" location="C97" display="3) Soupis prací" xr:uid="{00000000-0004-0000-1E00-000002000000}"/>
    <hyperlink ref="L1:V1" location="'Rekapitulace stavby'!C2" display="Rekapitulace stavby" xr:uid="{00000000-0004-0000-1E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pageSetUpPr fitToPage="1"/>
  </sheetPr>
  <dimension ref="A1:BR204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199</v>
      </c>
      <c r="AZ2" s="126" t="s">
        <v>198</v>
      </c>
      <c r="BA2" s="126" t="s">
        <v>21</v>
      </c>
      <c r="BB2" s="126" t="s">
        <v>21</v>
      </c>
      <c r="BC2" s="126" t="s">
        <v>4765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3750</v>
      </c>
      <c r="BA3" s="126" t="s">
        <v>21</v>
      </c>
      <c r="BB3" s="126" t="s">
        <v>21</v>
      </c>
      <c r="BC3" s="126" t="s">
        <v>4766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3200</v>
      </c>
      <c r="BA4" s="126" t="s">
        <v>21</v>
      </c>
      <c r="BB4" s="126" t="s">
        <v>21</v>
      </c>
      <c r="BC4" s="126" t="s">
        <v>4767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  <c r="AZ5" s="126" t="s">
        <v>3203</v>
      </c>
      <c r="BA5" s="126" t="s">
        <v>21</v>
      </c>
      <c r="BB5" s="126" t="s">
        <v>21</v>
      </c>
      <c r="BC5" s="126" t="s">
        <v>4768</v>
      </c>
      <c r="BD5" s="126" t="s">
        <v>79</v>
      </c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  <c r="AZ6" s="126" t="s">
        <v>272</v>
      </c>
      <c r="BA6" s="126" t="s">
        <v>4647</v>
      </c>
      <c r="BB6" s="126" t="s">
        <v>21</v>
      </c>
      <c r="BC6" s="126" t="s">
        <v>4769</v>
      </c>
      <c r="BD6" s="126" t="s">
        <v>79</v>
      </c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  <c r="AZ7" s="126" t="s">
        <v>293</v>
      </c>
      <c r="BA7" s="126" t="s">
        <v>21</v>
      </c>
      <c r="BB7" s="126" t="s">
        <v>21</v>
      </c>
      <c r="BC7" s="126" t="s">
        <v>4770</v>
      </c>
      <c r="BD7" s="126" t="s">
        <v>79</v>
      </c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  <c r="AZ8" s="126" t="s">
        <v>4703</v>
      </c>
      <c r="BA8" s="126" t="s">
        <v>21</v>
      </c>
      <c r="BB8" s="126" t="s">
        <v>21</v>
      </c>
      <c r="BC8" s="126" t="s">
        <v>4771</v>
      </c>
      <c r="BD8" s="126" t="s">
        <v>79</v>
      </c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3204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4772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ROUND(J98,2)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ROUND(SUM(BE98:BE203), 2)</f>
        <v>0</v>
      </c>
      <c r="G34" s="43"/>
      <c r="H34" s="43"/>
      <c r="I34" s="143">
        <v>0.21</v>
      </c>
      <c r="J34" s="142">
        <f>ROUND(ROUND((SUM(BE98:BE203)),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ROUND(SUM(BF98:BF203), 2)</f>
        <v>0</v>
      </c>
      <c r="G35" s="43"/>
      <c r="H35" s="43"/>
      <c r="I35" s="143">
        <v>0.15</v>
      </c>
      <c r="J35" s="142">
        <f>ROUND(ROUND((SUM(BF98:BF203)),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ROUND(SUM(BG98:BG203),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ROUND(SUM(BH98:BH203),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ROUND(SUM(BI98:BI203),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3204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IO02b - Pochozí plocha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J98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J99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J100</f>
        <v>0</v>
      </c>
      <c r="K66" s="174"/>
    </row>
    <row r="67" spans="2:12" s="9" customFormat="1" ht="19.899999999999999" customHeight="1">
      <c r="B67" s="168"/>
      <c r="C67" s="169"/>
      <c r="D67" s="170" t="s">
        <v>322</v>
      </c>
      <c r="E67" s="171"/>
      <c r="F67" s="171"/>
      <c r="G67" s="171"/>
      <c r="H67" s="171"/>
      <c r="I67" s="172"/>
      <c r="J67" s="173">
        <f>J142</f>
        <v>0</v>
      </c>
      <c r="K67" s="174"/>
    </row>
    <row r="68" spans="2:12" s="9" customFormat="1" ht="19.899999999999999" customHeight="1">
      <c r="B68" s="168"/>
      <c r="C68" s="169"/>
      <c r="D68" s="170" t="s">
        <v>323</v>
      </c>
      <c r="E68" s="171"/>
      <c r="F68" s="171"/>
      <c r="G68" s="171"/>
      <c r="H68" s="171"/>
      <c r="I68" s="172"/>
      <c r="J68" s="173">
        <f>J161</f>
        <v>0</v>
      </c>
      <c r="K68" s="174"/>
    </row>
    <row r="69" spans="2:12" s="9" customFormat="1" ht="19.899999999999999" customHeight="1">
      <c r="B69" s="168"/>
      <c r="C69" s="169"/>
      <c r="D69" s="170" t="s">
        <v>324</v>
      </c>
      <c r="E69" s="171"/>
      <c r="F69" s="171"/>
      <c r="G69" s="171"/>
      <c r="H69" s="171"/>
      <c r="I69" s="172"/>
      <c r="J69" s="173">
        <f>J170</f>
        <v>0</v>
      </c>
      <c r="K69" s="174"/>
    </row>
    <row r="70" spans="2:12" s="9" customFormat="1" ht="19.899999999999999" customHeight="1">
      <c r="B70" s="168"/>
      <c r="C70" s="169"/>
      <c r="D70" s="170" t="s">
        <v>4650</v>
      </c>
      <c r="E70" s="171"/>
      <c r="F70" s="171"/>
      <c r="G70" s="171"/>
      <c r="H70" s="171"/>
      <c r="I70" s="172"/>
      <c r="J70" s="173">
        <f>J175</f>
        <v>0</v>
      </c>
      <c r="K70" s="174"/>
    </row>
    <row r="71" spans="2:12" s="9" customFormat="1" ht="19.899999999999999" customHeight="1">
      <c r="B71" s="168"/>
      <c r="C71" s="169"/>
      <c r="D71" s="170" t="s">
        <v>326</v>
      </c>
      <c r="E71" s="171"/>
      <c r="F71" s="171"/>
      <c r="G71" s="171"/>
      <c r="H71" s="171"/>
      <c r="I71" s="172"/>
      <c r="J71" s="173">
        <f>J186</f>
        <v>0</v>
      </c>
      <c r="K71" s="174"/>
    </row>
    <row r="72" spans="2:12" s="9" customFormat="1" ht="19.899999999999999" customHeight="1">
      <c r="B72" s="168"/>
      <c r="C72" s="169"/>
      <c r="D72" s="170" t="s">
        <v>327</v>
      </c>
      <c r="E72" s="171"/>
      <c r="F72" s="171"/>
      <c r="G72" s="171"/>
      <c r="H72" s="171"/>
      <c r="I72" s="172"/>
      <c r="J72" s="173">
        <f>J192</f>
        <v>0</v>
      </c>
      <c r="K72" s="174"/>
    </row>
    <row r="73" spans="2:12" s="8" customFormat="1" ht="24.95" customHeight="1">
      <c r="B73" s="161"/>
      <c r="C73" s="162"/>
      <c r="D73" s="163" t="s">
        <v>328</v>
      </c>
      <c r="E73" s="164"/>
      <c r="F73" s="164"/>
      <c r="G73" s="164"/>
      <c r="H73" s="164"/>
      <c r="I73" s="165"/>
      <c r="J73" s="166">
        <f>J195</f>
        <v>0</v>
      </c>
      <c r="K73" s="167"/>
    </row>
    <row r="74" spans="2:12" s="9" customFormat="1" ht="19.899999999999999" customHeight="1">
      <c r="B74" s="168"/>
      <c r="C74" s="169"/>
      <c r="D74" s="170" t="s">
        <v>329</v>
      </c>
      <c r="E74" s="171"/>
      <c r="F74" s="171"/>
      <c r="G74" s="171"/>
      <c r="H74" s="171"/>
      <c r="I74" s="172"/>
      <c r="J74" s="173">
        <f>J196</f>
        <v>0</v>
      </c>
      <c r="K74" s="174"/>
    </row>
    <row r="75" spans="2:12" s="1" customFormat="1" ht="21.75" customHeight="1">
      <c r="B75" s="42"/>
      <c r="C75" s="43"/>
      <c r="D75" s="43"/>
      <c r="E75" s="43"/>
      <c r="F75" s="43"/>
      <c r="G75" s="43"/>
      <c r="H75" s="43"/>
      <c r="I75" s="129"/>
      <c r="J75" s="43"/>
      <c r="K75" s="46"/>
    </row>
    <row r="76" spans="2:12" s="1" customFormat="1" ht="6.95" customHeight="1">
      <c r="B76" s="57"/>
      <c r="C76" s="58"/>
      <c r="D76" s="58"/>
      <c r="E76" s="58"/>
      <c r="F76" s="58"/>
      <c r="G76" s="58"/>
      <c r="H76" s="58"/>
      <c r="I76" s="151"/>
      <c r="J76" s="58"/>
      <c r="K76" s="59"/>
    </row>
    <row r="80" spans="2:12" s="1" customFormat="1" ht="6.95" customHeight="1">
      <c r="B80" s="60"/>
      <c r="C80" s="61"/>
      <c r="D80" s="61"/>
      <c r="E80" s="61"/>
      <c r="F80" s="61"/>
      <c r="G80" s="61"/>
      <c r="H80" s="61"/>
      <c r="I80" s="154"/>
      <c r="J80" s="61"/>
      <c r="K80" s="61"/>
      <c r="L80" s="62"/>
    </row>
    <row r="81" spans="2:12" s="1" customFormat="1" ht="36.950000000000003" customHeight="1">
      <c r="B81" s="42"/>
      <c r="C81" s="63" t="s">
        <v>345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12" s="1" customFormat="1" ht="6.95" customHeight="1">
      <c r="B82" s="42"/>
      <c r="C82" s="64"/>
      <c r="D82" s="64"/>
      <c r="E82" s="64"/>
      <c r="F82" s="64"/>
      <c r="G82" s="64"/>
      <c r="H82" s="64"/>
      <c r="I82" s="175"/>
      <c r="J82" s="64"/>
      <c r="K82" s="64"/>
      <c r="L82" s="62"/>
    </row>
    <row r="83" spans="2:12" s="1" customFormat="1" ht="14.45" customHeight="1">
      <c r="B83" s="42"/>
      <c r="C83" s="66" t="s">
        <v>18</v>
      </c>
      <c r="D83" s="64"/>
      <c r="E83" s="64"/>
      <c r="F83" s="64"/>
      <c r="G83" s="64"/>
      <c r="H83" s="64"/>
      <c r="I83" s="175"/>
      <c r="J83" s="64"/>
      <c r="K83" s="64"/>
      <c r="L83" s="62"/>
    </row>
    <row r="84" spans="2:12" s="1" customFormat="1" ht="22.5" customHeight="1">
      <c r="B84" s="42"/>
      <c r="C84" s="64"/>
      <c r="D84" s="64"/>
      <c r="E84" s="423" t="str">
        <f>E7</f>
        <v>Transformace ÚSP pro mládež Kvasiny – výstavba v lokalitě Kostelec nad Orlicí 2</v>
      </c>
      <c r="F84" s="424"/>
      <c r="G84" s="424"/>
      <c r="H84" s="424"/>
      <c r="I84" s="175"/>
      <c r="J84" s="64"/>
      <c r="K84" s="64"/>
      <c r="L84" s="62"/>
    </row>
    <row r="85" spans="2:12">
      <c r="B85" s="29"/>
      <c r="C85" s="66" t="s">
        <v>237</v>
      </c>
      <c r="D85" s="176"/>
      <c r="E85" s="176"/>
      <c r="F85" s="176"/>
      <c r="G85" s="176"/>
      <c r="H85" s="176"/>
      <c r="J85" s="176"/>
      <c r="K85" s="176"/>
      <c r="L85" s="177"/>
    </row>
    <row r="86" spans="2:12" ht="22.5" customHeight="1">
      <c r="B86" s="29"/>
      <c r="C86" s="176"/>
      <c r="D86" s="176"/>
      <c r="E86" s="423" t="s">
        <v>3753</v>
      </c>
      <c r="F86" s="427"/>
      <c r="G86" s="427"/>
      <c r="H86" s="427"/>
      <c r="J86" s="176"/>
      <c r="K86" s="176"/>
      <c r="L86" s="177"/>
    </row>
    <row r="87" spans="2:12">
      <c r="B87" s="29"/>
      <c r="C87" s="66" t="s">
        <v>243</v>
      </c>
      <c r="D87" s="176"/>
      <c r="E87" s="176"/>
      <c r="F87" s="176"/>
      <c r="G87" s="176"/>
      <c r="H87" s="176"/>
      <c r="J87" s="176"/>
      <c r="K87" s="176"/>
      <c r="L87" s="177"/>
    </row>
    <row r="88" spans="2:12" s="1" customFormat="1" ht="22.5" customHeight="1">
      <c r="B88" s="42"/>
      <c r="C88" s="64"/>
      <c r="D88" s="64"/>
      <c r="E88" s="425" t="s">
        <v>3204</v>
      </c>
      <c r="F88" s="426"/>
      <c r="G88" s="426"/>
      <c r="H88" s="426"/>
      <c r="I88" s="175"/>
      <c r="J88" s="64"/>
      <c r="K88" s="64"/>
      <c r="L88" s="62"/>
    </row>
    <row r="89" spans="2:12" s="1" customFormat="1" ht="14.45" customHeight="1">
      <c r="B89" s="42"/>
      <c r="C89" s="66" t="s">
        <v>248</v>
      </c>
      <c r="D89" s="64"/>
      <c r="E89" s="64"/>
      <c r="F89" s="64"/>
      <c r="G89" s="64"/>
      <c r="H89" s="64"/>
      <c r="I89" s="175"/>
      <c r="J89" s="64"/>
      <c r="K89" s="64"/>
      <c r="L89" s="62"/>
    </row>
    <row r="90" spans="2:12" s="1" customFormat="1" ht="23.25" customHeight="1">
      <c r="B90" s="42"/>
      <c r="C90" s="64"/>
      <c r="D90" s="64"/>
      <c r="E90" s="394" t="str">
        <f>E13</f>
        <v>IO02b - Pochozí plocha</v>
      </c>
      <c r="F90" s="426"/>
      <c r="G90" s="426"/>
      <c r="H90" s="426"/>
      <c r="I90" s="175"/>
      <c r="J90" s="64"/>
      <c r="K90" s="64"/>
      <c r="L90" s="62"/>
    </row>
    <row r="91" spans="2:12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12" s="1" customFormat="1" ht="18" customHeight="1">
      <c r="B92" s="42"/>
      <c r="C92" s="66" t="s">
        <v>23</v>
      </c>
      <c r="D92" s="64"/>
      <c r="E92" s="64"/>
      <c r="F92" s="178" t="str">
        <f>F16</f>
        <v xml:space="preserve"> </v>
      </c>
      <c r="G92" s="64"/>
      <c r="H92" s="64"/>
      <c r="I92" s="179" t="s">
        <v>25</v>
      </c>
      <c r="J92" s="74" t="str">
        <f>IF(J16="","",J16)</f>
        <v>11. 5. 2017</v>
      </c>
      <c r="K92" s="64"/>
      <c r="L92" s="62"/>
    </row>
    <row r="93" spans="2:12" s="1" customFormat="1" ht="6.9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12" s="1" customFormat="1">
      <c r="B94" s="42"/>
      <c r="C94" s="66" t="s">
        <v>27</v>
      </c>
      <c r="D94" s="64"/>
      <c r="E94" s="64"/>
      <c r="F94" s="178" t="str">
        <f>E19</f>
        <v xml:space="preserve"> </v>
      </c>
      <c r="G94" s="64"/>
      <c r="H94" s="64"/>
      <c r="I94" s="179" t="s">
        <v>32</v>
      </c>
      <c r="J94" s="178" t="str">
        <f>E25</f>
        <v xml:space="preserve"> </v>
      </c>
      <c r="K94" s="64"/>
      <c r="L94" s="62"/>
    </row>
    <row r="95" spans="2:12" s="1" customFormat="1" ht="14.45" customHeight="1">
      <c r="B95" s="42"/>
      <c r="C95" s="66" t="s">
        <v>30</v>
      </c>
      <c r="D95" s="64"/>
      <c r="E95" s="64"/>
      <c r="F95" s="178" t="str">
        <f>IF(E22="","",E22)</f>
        <v/>
      </c>
      <c r="G95" s="64"/>
      <c r="H95" s="64"/>
      <c r="I95" s="175"/>
      <c r="J95" s="64"/>
      <c r="K95" s="64"/>
      <c r="L95" s="62"/>
    </row>
    <row r="96" spans="2:12" s="1" customFormat="1" ht="10.35" customHeight="1">
      <c r="B96" s="42"/>
      <c r="C96" s="64"/>
      <c r="D96" s="64"/>
      <c r="E96" s="64"/>
      <c r="F96" s="64"/>
      <c r="G96" s="64"/>
      <c r="H96" s="64"/>
      <c r="I96" s="175"/>
      <c r="J96" s="64"/>
      <c r="K96" s="64"/>
      <c r="L96" s="62"/>
    </row>
    <row r="97" spans="2:65" s="10" customFormat="1" ht="29.25" customHeight="1">
      <c r="B97" s="180"/>
      <c r="C97" s="181" t="s">
        <v>346</v>
      </c>
      <c r="D97" s="182" t="s">
        <v>55</v>
      </c>
      <c r="E97" s="182" t="s">
        <v>51</v>
      </c>
      <c r="F97" s="182" t="s">
        <v>347</v>
      </c>
      <c r="G97" s="182" t="s">
        <v>348</v>
      </c>
      <c r="H97" s="182" t="s">
        <v>349</v>
      </c>
      <c r="I97" s="183" t="s">
        <v>350</v>
      </c>
      <c r="J97" s="182" t="s">
        <v>317</v>
      </c>
      <c r="K97" s="184" t="s">
        <v>351</v>
      </c>
      <c r="L97" s="185"/>
      <c r="M97" s="82" t="s">
        <v>352</v>
      </c>
      <c r="N97" s="83" t="s">
        <v>40</v>
      </c>
      <c r="O97" s="83" t="s">
        <v>353</v>
      </c>
      <c r="P97" s="83" t="s">
        <v>354</v>
      </c>
      <c r="Q97" s="83" t="s">
        <v>355</v>
      </c>
      <c r="R97" s="83" t="s">
        <v>356</v>
      </c>
      <c r="S97" s="83" t="s">
        <v>357</v>
      </c>
      <c r="T97" s="84" t="s">
        <v>358</v>
      </c>
    </row>
    <row r="98" spans="2:65" s="1" customFormat="1" ht="29.25" customHeight="1">
      <c r="B98" s="42"/>
      <c r="C98" s="88" t="s">
        <v>318</v>
      </c>
      <c r="D98" s="64"/>
      <c r="E98" s="64"/>
      <c r="F98" s="64"/>
      <c r="G98" s="64"/>
      <c r="H98" s="64"/>
      <c r="I98" s="175"/>
      <c r="J98" s="186">
        <f>BK98</f>
        <v>0</v>
      </c>
      <c r="K98" s="64"/>
      <c r="L98" s="62"/>
      <c r="M98" s="85"/>
      <c r="N98" s="86"/>
      <c r="O98" s="86"/>
      <c r="P98" s="187">
        <f>P99+P195</f>
        <v>0</v>
      </c>
      <c r="Q98" s="86"/>
      <c r="R98" s="187">
        <f>R99+R195</f>
        <v>75.76437777000001</v>
      </c>
      <c r="S98" s="86"/>
      <c r="T98" s="188">
        <f>T99+T195</f>
        <v>0</v>
      </c>
      <c r="AT98" s="25" t="s">
        <v>69</v>
      </c>
      <c r="AU98" s="25" t="s">
        <v>319</v>
      </c>
      <c r="BK98" s="189">
        <f>BK99+BK195</f>
        <v>0</v>
      </c>
    </row>
    <row r="99" spans="2:65" s="11" customFormat="1" ht="37.35" customHeight="1">
      <c r="B99" s="190"/>
      <c r="C99" s="191"/>
      <c r="D99" s="192" t="s">
        <v>69</v>
      </c>
      <c r="E99" s="193" t="s">
        <v>359</v>
      </c>
      <c r="F99" s="193" t="s">
        <v>360</v>
      </c>
      <c r="G99" s="191"/>
      <c r="H99" s="191"/>
      <c r="I99" s="194"/>
      <c r="J99" s="195">
        <f>BK99</f>
        <v>0</v>
      </c>
      <c r="K99" s="191"/>
      <c r="L99" s="196"/>
      <c r="M99" s="197"/>
      <c r="N99" s="198"/>
      <c r="O99" s="198"/>
      <c r="P99" s="199">
        <f>P100+P142+P161+P170+P175+P186+P192</f>
        <v>0</v>
      </c>
      <c r="Q99" s="198"/>
      <c r="R99" s="199">
        <f>R100+R142+R161+R170+R175+R186+R192</f>
        <v>75.760076670000004</v>
      </c>
      <c r="S99" s="198"/>
      <c r="T99" s="200">
        <f>T100+T142+T161+T170+T175+T186+T192</f>
        <v>0</v>
      </c>
      <c r="AR99" s="201" t="s">
        <v>77</v>
      </c>
      <c r="AT99" s="202" t="s">
        <v>69</v>
      </c>
      <c r="AU99" s="202" t="s">
        <v>70</v>
      </c>
      <c r="AY99" s="201" t="s">
        <v>361</v>
      </c>
      <c r="BK99" s="203">
        <f>BK100+BK142+BK161+BK170+BK175+BK186+BK192</f>
        <v>0</v>
      </c>
    </row>
    <row r="100" spans="2:65" s="11" customFormat="1" ht="19.899999999999999" customHeight="1">
      <c r="B100" s="190"/>
      <c r="C100" s="191"/>
      <c r="D100" s="204" t="s">
        <v>69</v>
      </c>
      <c r="E100" s="205" t="s">
        <v>77</v>
      </c>
      <c r="F100" s="205" t="s">
        <v>362</v>
      </c>
      <c r="G100" s="191"/>
      <c r="H100" s="191"/>
      <c r="I100" s="194"/>
      <c r="J100" s="206">
        <f>BK100</f>
        <v>0</v>
      </c>
      <c r="K100" s="191"/>
      <c r="L100" s="196"/>
      <c r="M100" s="197"/>
      <c r="N100" s="198"/>
      <c r="O100" s="198"/>
      <c r="P100" s="199">
        <f>SUM(P101:P141)</f>
        <v>0</v>
      </c>
      <c r="Q100" s="198"/>
      <c r="R100" s="199">
        <f>SUM(R101:R141)</f>
        <v>0</v>
      </c>
      <c r="S100" s="198"/>
      <c r="T100" s="200">
        <f>SUM(T101:T141)</f>
        <v>0</v>
      </c>
      <c r="AR100" s="201" t="s">
        <v>77</v>
      </c>
      <c r="AT100" s="202" t="s">
        <v>69</v>
      </c>
      <c r="AU100" s="202" t="s">
        <v>77</v>
      </c>
      <c r="AY100" s="201" t="s">
        <v>361</v>
      </c>
      <c r="BK100" s="203">
        <f>SUM(BK101:BK141)</f>
        <v>0</v>
      </c>
    </row>
    <row r="101" spans="2:65" s="1" customFormat="1" ht="22.5" customHeight="1">
      <c r="B101" s="42"/>
      <c r="C101" s="207" t="s">
        <v>77</v>
      </c>
      <c r="D101" s="207" t="s">
        <v>363</v>
      </c>
      <c r="E101" s="208" t="s">
        <v>364</v>
      </c>
      <c r="F101" s="209" t="s">
        <v>365</v>
      </c>
      <c r="G101" s="210" t="s">
        <v>366</v>
      </c>
      <c r="H101" s="211">
        <v>18.091999999999999</v>
      </c>
      <c r="I101" s="212"/>
      <c r="J101" s="213">
        <f>ROUND(I101*H101,2)</f>
        <v>0</v>
      </c>
      <c r="K101" s="209" t="s">
        <v>367</v>
      </c>
      <c r="L101" s="62"/>
      <c r="M101" s="214" t="s">
        <v>21</v>
      </c>
      <c r="N101" s="215" t="s">
        <v>41</v>
      </c>
      <c r="O101" s="43"/>
      <c r="P101" s="216">
        <f>O101*H101</f>
        <v>0</v>
      </c>
      <c r="Q101" s="216">
        <v>0</v>
      </c>
      <c r="R101" s="216">
        <f>Q101*H101</f>
        <v>0</v>
      </c>
      <c r="S101" s="216">
        <v>0</v>
      </c>
      <c r="T101" s="217">
        <f>S101*H101</f>
        <v>0</v>
      </c>
      <c r="AR101" s="25" t="s">
        <v>147</v>
      </c>
      <c r="AT101" s="25" t="s">
        <v>363</v>
      </c>
      <c r="AU101" s="25" t="s">
        <v>79</v>
      </c>
      <c r="AY101" s="25" t="s">
        <v>361</v>
      </c>
      <c r="BE101" s="218">
        <f>IF(N101="základní",J101,0)</f>
        <v>0</v>
      </c>
      <c r="BF101" s="218">
        <f>IF(N101="snížená",J101,0)</f>
        <v>0</v>
      </c>
      <c r="BG101" s="218">
        <f>IF(N101="zákl. přenesená",J101,0)</f>
        <v>0</v>
      </c>
      <c r="BH101" s="218">
        <f>IF(N101="sníž. přenesená",J101,0)</f>
        <v>0</v>
      </c>
      <c r="BI101" s="218">
        <f>IF(N101="nulová",J101,0)</f>
        <v>0</v>
      </c>
      <c r="BJ101" s="25" t="s">
        <v>77</v>
      </c>
      <c r="BK101" s="218">
        <f>ROUND(I101*H101,2)</f>
        <v>0</v>
      </c>
      <c r="BL101" s="25" t="s">
        <v>147</v>
      </c>
      <c r="BM101" s="25" t="s">
        <v>4773</v>
      </c>
    </row>
    <row r="102" spans="2:65" s="1" customFormat="1" ht="27">
      <c r="B102" s="42"/>
      <c r="C102" s="64"/>
      <c r="D102" s="219" t="s">
        <v>369</v>
      </c>
      <c r="E102" s="64"/>
      <c r="F102" s="220" t="s">
        <v>370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369</v>
      </c>
      <c r="AU102" s="25" t="s">
        <v>79</v>
      </c>
    </row>
    <row r="103" spans="2:65" s="13" customFormat="1" ht="13.5">
      <c r="B103" s="233"/>
      <c r="C103" s="234"/>
      <c r="D103" s="235" t="s">
        <v>371</v>
      </c>
      <c r="E103" s="236" t="s">
        <v>3750</v>
      </c>
      <c r="F103" s="237" t="s">
        <v>4774</v>
      </c>
      <c r="G103" s="234"/>
      <c r="H103" s="238">
        <v>18.091999999999999</v>
      </c>
      <c r="I103" s="239"/>
      <c r="J103" s="234"/>
      <c r="K103" s="234"/>
      <c r="L103" s="240"/>
      <c r="M103" s="241"/>
      <c r="N103" s="242"/>
      <c r="O103" s="242"/>
      <c r="P103" s="242"/>
      <c r="Q103" s="242"/>
      <c r="R103" s="242"/>
      <c r="S103" s="242"/>
      <c r="T103" s="243"/>
      <c r="AT103" s="244" t="s">
        <v>371</v>
      </c>
      <c r="AU103" s="244" t="s">
        <v>79</v>
      </c>
      <c r="AV103" s="13" t="s">
        <v>79</v>
      </c>
      <c r="AW103" s="13" t="s">
        <v>33</v>
      </c>
      <c r="AX103" s="13" t="s">
        <v>77</v>
      </c>
      <c r="AY103" s="244" t="s">
        <v>361</v>
      </c>
    </row>
    <row r="104" spans="2:65" s="1" customFormat="1" ht="22.5" customHeight="1">
      <c r="B104" s="42"/>
      <c r="C104" s="207" t="s">
        <v>79</v>
      </c>
      <c r="D104" s="207" t="s">
        <v>363</v>
      </c>
      <c r="E104" s="208" t="s">
        <v>4041</v>
      </c>
      <c r="F104" s="209" t="s">
        <v>4042</v>
      </c>
      <c r="G104" s="210" t="s">
        <v>366</v>
      </c>
      <c r="H104" s="211">
        <v>34.375</v>
      </c>
      <c r="I104" s="212"/>
      <c r="J104" s="213">
        <f>ROUND(I104*H104,2)</f>
        <v>0</v>
      </c>
      <c r="K104" s="209" t="s">
        <v>367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79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4775</v>
      </c>
    </row>
    <row r="105" spans="2:65" s="1" customFormat="1" ht="27">
      <c r="B105" s="42"/>
      <c r="C105" s="64"/>
      <c r="D105" s="219" t="s">
        <v>369</v>
      </c>
      <c r="E105" s="64"/>
      <c r="F105" s="220" t="s">
        <v>4044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79</v>
      </c>
    </row>
    <row r="106" spans="2:65" s="13" customFormat="1" ht="13.5">
      <c r="B106" s="233"/>
      <c r="C106" s="234"/>
      <c r="D106" s="235" t="s">
        <v>371</v>
      </c>
      <c r="E106" s="236" t="s">
        <v>3200</v>
      </c>
      <c r="F106" s="237" t="s">
        <v>4776</v>
      </c>
      <c r="G106" s="234"/>
      <c r="H106" s="238">
        <v>34.375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77</v>
      </c>
      <c r="AY106" s="244" t="s">
        <v>361</v>
      </c>
    </row>
    <row r="107" spans="2:65" s="1" customFormat="1" ht="22.5" customHeight="1">
      <c r="B107" s="42"/>
      <c r="C107" s="207" t="s">
        <v>87</v>
      </c>
      <c r="D107" s="207" t="s">
        <v>363</v>
      </c>
      <c r="E107" s="208" t="s">
        <v>2709</v>
      </c>
      <c r="F107" s="209" t="s">
        <v>2710</v>
      </c>
      <c r="G107" s="210" t="s">
        <v>366</v>
      </c>
      <c r="H107" s="211">
        <v>2.2229999999999999</v>
      </c>
      <c r="I107" s="212"/>
      <c r="J107" s="213">
        <f>ROUND(I107*H107,2)</f>
        <v>0</v>
      </c>
      <c r="K107" s="209" t="s">
        <v>367</v>
      </c>
      <c r="L107" s="62"/>
      <c r="M107" s="214" t="s">
        <v>21</v>
      </c>
      <c r="N107" s="215" t="s">
        <v>41</v>
      </c>
      <c r="O107" s="43"/>
      <c r="P107" s="216">
        <f>O107*H107</f>
        <v>0</v>
      </c>
      <c r="Q107" s="216">
        <v>0</v>
      </c>
      <c r="R107" s="216">
        <f>Q107*H107</f>
        <v>0</v>
      </c>
      <c r="S107" s="216">
        <v>0</v>
      </c>
      <c r="T107" s="217">
        <f>S107*H107</f>
        <v>0</v>
      </c>
      <c r="AR107" s="25" t="s">
        <v>147</v>
      </c>
      <c r="AT107" s="25" t="s">
        <v>363</v>
      </c>
      <c r="AU107" s="25" t="s">
        <v>79</v>
      </c>
      <c r="AY107" s="25" t="s">
        <v>361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25" t="s">
        <v>77</v>
      </c>
      <c r="BK107" s="218">
        <f>ROUND(I107*H107,2)</f>
        <v>0</v>
      </c>
      <c r="BL107" s="25" t="s">
        <v>147</v>
      </c>
      <c r="BM107" s="25" t="s">
        <v>4777</v>
      </c>
    </row>
    <row r="108" spans="2:65" s="1" customFormat="1" ht="27">
      <c r="B108" s="42"/>
      <c r="C108" s="64"/>
      <c r="D108" s="219" t="s">
        <v>369</v>
      </c>
      <c r="E108" s="64"/>
      <c r="F108" s="220" t="s">
        <v>4778</v>
      </c>
      <c r="G108" s="64"/>
      <c r="H108" s="64"/>
      <c r="I108" s="175"/>
      <c r="J108" s="64"/>
      <c r="K108" s="64"/>
      <c r="L108" s="62"/>
      <c r="M108" s="221"/>
      <c r="N108" s="43"/>
      <c r="O108" s="43"/>
      <c r="P108" s="43"/>
      <c r="Q108" s="43"/>
      <c r="R108" s="43"/>
      <c r="S108" s="43"/>
      <c r="T108" s="79"/>
      <c r="AT108" s="25" t="s">
        <v>369</v>
      </c>
      <c r="AU108" s="25" t="s">
        <v>79</v>
      </c>
    </row>
    <row r="109" spans="2:65" s="13" customFormat="1" ht="13.5">
      <c r="B109" s="233"/>
      <c r="C109" s="234"/>
      <c r="D109" s="219" t="s">
        <v>371</v>
      </c>
      <c r="E109" s="245" t="s">
        <v>21</v>
      </c>
      <c r="F109" s="246" t="s">
        <v>4779</v>
      </c>
      <c r="G109" s="234"/>
      <c r="H109" s="247">
        <v>2.2229999999999999</v>
      </c>
      <c r="I109" s="239"/>
      <c r="J109" s="234"/>
      <c r="K109" s="234"/>
      <c r="L109" s="240"/>
      <c r="M109" s="241"/>
      <c r="N109" s="242"/>
      <c r="O109" s="242"/>
      <c r="P109" s="242"/>
      <c r="Q109" s="242"/>
      <c r="R109" s="242"/>
      <c r="S109" s="242"/>
      <c r="T109" s="243"/>
      <c r="AT109" s="244" t="s">
        <v>371</v>
      </c>
      <c r="AU109" s="244" t="s">
        <v>79</v>
      </c>
      <c r="AV109" s="13" t="s">
        <v>79</v>
      </c>
      <c r="AW109" s="13" t="s">
        <v>33</v>
      </c>
      <c r="AX109" s="13" t="s">
        <v>70</v>
      </c>
      <c r="AY109" s="244" t="s">
        <v>361</v>
      </c>
    </row>
    <row r="110" spans="2:65" s="14" customFormat="1" ht="13.5">
      <c r="B110" s="248"/>
      <c r="C110" s="249"/>
      <c r="D110" s="235" t="s">
        <v>371</v>
      </c>
      <c r="E110" s="250" t="s">
        <v>4703</v>
      </c>
      <c r="F110" s="251" t="s">
        <v>392</v>
      </c>
      <c r="G110" s="249"/>
      <c r="H110" s="252">
        <v>2.2229999999999999</v>
      </c>
      <c r="I110" s="253"/>
      <c r="J110" s="249"/>
      <c r="K110" s="249"/>
      <c r="L110" s="254"/>
      <c r="M110" s="255"/>
      <c r="N110" s="256"/>
      <c r="O110" s="256"/>
      <c r="P110" s="256"/>
      <c r="Q110" s="256"/>
      <c r="R110" s="256"/>
      <c r="S110" s="256"/>
      <c r="T110" s="257"/>
      <c r="AT110" s="258" t="s">
        <v>371</v>
      </c>
      <c r="AU110" s="258" t="s">
        <v>79</v>
      </c>
      <c r="AV110" s="14" t="s">
        <v>147</v>
      </c>
      <c r="AW110" s="14" t="s">
        <v>33</v>
      </c>
      <c r="AX110" s="14" t="s">
        <v>77</v>
      </c>
      <c r="AY110" s="258" t="s">
        <v>361</v>
      </c>
    </row>
    <row r="111" spans="2:65" s="1" customFormat="1" ht="22.5" customHeight="1">
      <c r="B111" s="42"/>
      <c r="C111" s="207" t="s">
        <v>147</v>
      </c>
      <c r="D111" s="207" t="s">
        <v>363</v>
      </c>
      <c r="E111" s="208" t="s">
        <v>4780</v>
      </c>
      <c r="F111" s="209" t="s">
        <v>4781</v>
      </c>
      <c r="G111" s="210" t="s">
        <v>366</v>
      </c>
      <c r="H111" s="211">
        <v>2.2229999999999999</v>
      </c>
      <c r="I111" s="212"/>
      <c r="J111" s="213">
        <f>ROUND(I111*H111,2)</f>
        <v>0</v>
      </c>
      <c r="K111" s="209" t="s">
        <v>367</v>
      </c>
      <c r="L111" s="62"/>
      <c r="M111" s="214" t="s">
        <v>21</v>
      </c>
      <c r="N111" s="215" t="s">
        <v>41</v>
      </c>
      <c r="O111" s="43"/>
      <c r="P111" s="216">
        <f>O111*H111</f>
        <v>0</v>
      </c>
      <c r="Q111" s="216">
        <v>0</v>
      </c>
      <c r="R111" s="216">
        <f>Q111*H111</f>
        <v>0</v>
      </c>
      <c r="S111" s="216">
        <v>0</v>
      </c>
      <c r="T111" s="217">
        <f>S111*H111</f>
        <v>0</v>
      </c>
      <c r="AR111" s="25" t="s">
        <v>147</v>
      </c>
      <c r="AT111" s="25" t="s">
        <v>363</v>
      </c>
      <c r="AU111" s="25" t="s">
        <v>79</v>
      </c>
      <c r="AY111" s="25" t="s">
        <v>361</v>
      </c>
      <c r="BE111" s="218">
        <f>IF(N111="základní",J111,0)</f>
        <v>0</v>
      </c>
      <c r="BF111" s="218">
        <f>IF(N111="snížená",J111,0)</f>
        <v>0</v>
      </c>
      <c r="BG111" s="218">
        <f>IF(N111="zákl. přenesená",J111,0)</f>
        <v>0</v>
      </c>
      <c r="BH111" s="218">
        <f>IF(N111="sníž. přenesená",J111,0)</f>
        <v>0</v>
      </c>
      <c r="BI111" s="218">
        <f>IF(N111="nulová",J111,0)</f>
        <v>0</v>
      </c>
      <c r="BJ111" s="25" t="s">
        <v>77</v>
      </c>
      <c r="BK111" s="218">
        <f>ROUND(I111*H111,2)</f>
        <v>0</v>
      </c>
      <c r="BL111" s="25" t="s">
        <v>147</v>
      </c>
      <c r="BM111" s="25" t="s">
        <v>4782</v>
      </c>
    </row>
    <row r="112" spans="2:65" s="1" customFormat="1" ht="27">
      <c r="B112" s="42"/>
      <c r="C112" s="64"/>
      <c r="D112" s="219" t="s">
        <v>369</v>
      </c>
      <c r="E112" s="64"/>
      <c r="F112" s="220" t="s">
        <v>4783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369</v>
      </c>
      <c r="AU112" s="25" t="s">
        <v>79</v>
      </c>
    </row>
    <row r="113" spans="2:65" s="13" customFormat="1" ht="13.5">
      <c r="B113" s="233"/>
      <c r="C113" s="234"/>
      <c r="D113" s="235" t="s">
        <v>371</v>
      </c>
      <c r="E113" s="236" t="s">
        <v>21</v>
      </c>
      <c r="F113" s="237" t="s">
        <v>4703</v>
      </c>
      <c r="G113" s="234"/>
      <c r="H113" s="238">
        <v>2.2229999999999999</v>
      </c>
      <c r="I113" s="239"/>
      <c r="J113" s="234"/>
      <c r="K113" s="234"/>
      <c r="L113" s="240"/>
      <c r="M113" s="241"/>
      <c r="N113" s="242"/>
      <c r="O113" s="242"/>
      <c r="P113" s="242"/>
      <c r="Q113" s="242"/>
      <c r="R113" s="242"/>
      <c r="S113" s="242"/>
      <c r="T113" s="243"/>
      <c r="AT113" s="244" t="s">
        <v>371</v>
      </c>
      <c r="AU113" s="244" t="s">
        <v>79</v>
      </c>
      <c r="AV113" s="13" t="s">
        <v>79</v>
      </c>
      <c r="AW113" s="13" t="s">
        <v>33</v>
      </c>
      <c r="AX113" s="13" t="s">
        <v>77</v>
      </c>
      <c r="AY113" s="244" t="s">
        <v>361</v>
      </c>
    </row>
    <row r="114" spans="2:65" s="1" customFormat="1" ht="22.5" customHeight="1">
      <c r="B114" s="42"/>
      <c r="C114" s="207" t="s">
        <v>287</v>
      </c>
      <c r="D114" s="207" t="s">
        <v>363</v>
      </c>
      <c r="E114" s="208" t="s">
        <v>418</v>
      </c>
      <c r="F114" s="209" t="s">
        <v>419</v>
      </c>
      <c r="G114" s="210" t="s">
        <v>366</v>
      </c>
      <c r="H114" s="211">
        <v>50.52</v>
      </c>
      <c r="I114" s="212"/>
      <c r="J114" s="213">
        <f>ROUND(I114*H114,2)</f>
        <v>0</v>
      </c>
      <c r="K114" s="209" t="s">
        <v>367</v>
      </c>
      <c r="L114" s="62"/>
      <c r="M114" s="214" t="s">
        <v>21</v>
      </c>
      <c r="N114" s="215" t="s">
        <v>41</v>
      </c>
      <c r="O114" s="43"/>
      <c r="P114" s="216">
        <f>O114*H114</f>
        <v>0</v>
      </c>
      <c r="Q114" s="216">
        <v>0</v>
      </c>
      <c r="R114" s="216">
        <f>Q114*H114</f>
        <v>0</v>
      </c>
      <c r="S114" s="216">
        <v>0</v>
      </c>
      <c r="T114" s="217">
        <f>S114*H114</f>
        <v>0</v>
      </c>
      <c r="AR114" s="25" t="s">
        <v>147</v>
      </c>
      <c r="AT114" s="25" t="s">
        <v>363</v>
      </c>
      <c r="AU114" s="25" t="s">
        <v>79</v>
      </c>
      <c r="AY114" s="25" t="s">
        <v>361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25" t="s">
        <v>77</v>
      </c>
      <c r="BK114" s="218">
        <f>ROUND(I114*H114,2)</f>
        <v>0</v>
      </c>
      <c r="BL114" s="25" t="s">
        <v>147</v>
      </c>
      <c r="BM114" s="25" t="s">
        <v>4784</v>
      </c>
    </row>
    <row r="115" spans="2:65" s="1" customFormat="1" ht="40.5">
      <c r="B115" s="42"/>
      <c r="C115" s="64"/>
      <c r="D115" s="219" t="s">
        <v>369</v>
      </c>
      <c r="E115" s="64"/>
      <c r="F115" s="220" t="s">
        <v>421</v>
      </c>
      <c r="G115" s="64"/>
      <c r="H115" s="64"/>
      <c r="I115" s="175"/>
      <c r="J115" s="64"/>
      <c r="K115" s="64"/>
      <c r="L115" s="62"/>
      <c r="M115" s="221"/>
      <c r="N115" s="43"/>
      <c r="O115" s="43"/>
      <c r="P115" s="43"/>
      <c r="Q115" s="43"/>
      <c r="R115" s="43"/>
      <c r="S115" s="43"/>
      <c r="T115" s="79"/>
      <c r="AT115" s="25" t="s">
        <v>369</v>
      </c>
      <c r="AU115" s="25" t="s">
        <v>79</v>
      </c>
    </row>
    <row r="116" spans="2:65" s="12" customFormat="1" ht="13.5">
      <c r="B116" s="222"/>
      <c r="C116" s="223"/>
      <c r="D116" s="219" t="s">
        <v>371</v>
      </c>
      <c r="E116" s="224" t="s">
        <v>21</v>
      </c>
      <c r="F116" s="225" t="s">
        <v>4716</v>
      </c>
      <c r="G116" s="223"/>
      <c r="H116" s="226" t="s">
        <v>21</v>
      </c>
      <c r="I116" s="227"/>
      <c r="J116" s="223"/>
      <c r="K116" s="223"/>
      <c r="L116" s="228"/>
      <c r="M116" s="229"/>
      <c r="N116" s="230"/>
      <c r="O116" s="230"/>
      <c r="P116" s="230"/>
      <c r="Q116" s="230"/>
      <c r="R116" s="230"/>
      <c r="S116" s="230"/>
      <c r="T116" s="231"/>
      <c r="AT116" s="232" t="s">
        <v>371</v>
      </c>
      <c r="AU116" s="232" t="s">
        <v>79</v>
      </c>
      <c r="AV116" s="12" t="s">
        <v>77</v>
      </c>
      <c r="AW116" s="12" t="s">
        <v>33</v>
      </c>
      <c r="AX116" s="12" t="s">
        <v>70</v>
      </c>
      <c r="AY116" s="232" t="s">
        <v>361</v>
      </c>
    </row>
    <row r="117" spans="2:65" s="13" customFormat="1" ht="13.5">
      <c r="B117" s="233"/>
      <c r="C117" s="234"/>
      <c r="D117" s="219" t="s">
        <v>371</v>
      </c>
      <c r="E117" s="245" t="s">
        <v>21</v>
      </c>
      <c r="F117" s="246" t="s">
        <v>3214</v>
      </c>
      <c r="G117" s="234"/>
      <c r="H117" s="247">
        <v>50.52</v>
      </c>
      <c r="I117" s="239"/>
      <c r="J117" s="234"/>
      <c r="K117" s="234"/>
      <c r="L117" s="240"/>
      <c r="M117" s="241"/>
      <c r="N117" s="242"/>
      <c r="O117" s="242"/>
      <c r="P117" s="242"/>
      <c r="Q117" s="242"/>
      <c r="R117" s="242"/>
      <c r="S117" s="242"/>
      <c r="T117" s="243"/>
      <c r="AT117" s="244" t="s">
        <v>371</v>
      </c>
      <c r="AU117" s="244" t="s">
        <v>79</v>
      </c>
      <c r="AV117" s="13" t="s">
        <v>79</v>
      </c>
      <c r="AW117" s="13" t="s">
        <v>33</v>
      </c>
      <c r="AX117" s="13" t="s">
        <v>70</v>
      </c>
      <c r="AY117" s="244" t="s">
        <v>361</v>
      </c>
    </row>
    <row r="118" spans="2:65" s="14" customFormat="1" ht="13.5">
      <c r="B118" s="248"/>
      <c r="C118" s="249"/>
      <c r="D118" s="235" t="s">
        <v>371</v>
      </c>
      <c r="E118" s="250" t="s">
        <v>21</v>
      </c>
      <c r="F118" s="251" t="s">
        <v>392</v>
      </c>
      <c r="G118" s="249"/>
      <c r="H118" s="252">
        <v>50.52</v>
      </c>
      <c r="I118" s="253"/>
      <c r="J118" s="249"/>
      <c r="K118" s="249"/>
      <c r="L118" s="254"/>
      <c r="M118" s="255"/>
      <c r="N118" s="256"/>
      <c r="O118" s="256"/>
      <c r="P118" s="256"/>
      <c r="Q118" s="256"/>
      <c r="R118" s="256"/>
      <c r="S118" s="256"/>
      <c r="T118" s="257"/>
      <c r="AT118" s="258" t="s">
        <v>371</v>
      </c>
      <c r="AU118" s="258" t="s">
        <v>79</v>
      </c>
      <c r="AV118" s="14" t="s">
        <v>147</v>
      </c>
      <c r="AW118" s="14" t="s">
        <v>33</v>
      </c>
      <c r="AX118" s="14" t="s">
        <v>77</v>
      </c>
      <c r="AY118" s="258" t="s">
        <v>361</v>
      </c>
    </row>
    <row r="119" spans="2:65" s="1" customFormat="1" ht="22.5" customHeight="1">
      <c r="B119" s="42"/>
      <c r="C119" s="207" t="s">
        <v>398</v>
      </c>
      <c r="D119" s="207" t="s">
        <v>363</v>
      </c>
      <c r="E119" s="208" t="s">
        <v>425</v>
      </c>
      <c r="F119" s="209" t="s">
        <v>426</v>
      </c>
      <c r="G119" s="210" t="s">
        <v>366</v>
      </c>
      <c r="H119" s="211">
        <v>29.43</v>
      </c>
      <c r="I119" s="212"/>
      <c r="J119" s="213">
        <f>ROUND(I119*H119,2)</f>
        <v>0</v>
      </c>
      <c r="K119" s="209" t="s">
        <v>367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0</v>
      </c>
      <c r="R119" s="216">
        <f>Q119*H119</f>
        <v>0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79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4785</v>
      </c>
    </row>
    <row r="120" spans="2:65" s="1" customFormat="1" ht="40.5">
      <c r="B120" s="42"/>
      <c r="C120" s="64"/>
      <c r="D120" s="219" t="s">
        <v>369</v>
      </c>
      <c r="E120" s="64"/>
      <c r="F120" s="220" t="s">
        <v>428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79</v>
      </c>
    </row>
    <row r="121" spans="2:65" s="13" customFormat="1" ht="13.5">
      <c r="B121" s="233"/>
      <c r="C121" s="234"/>
      <c r="D121" s="235" t="s">
        <v>371</v>
      </c>
      <c r="E121" s="236" t="s">
        <v>272</v>
      </c>
      <c r="F121" s="237" t="s">
        <v>4718</v>
      </c>
      <c r="G121" s="234"/>
      <c r="H121" s="238">
        <v>29.43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79</v>
      </c>
      <c r="AV121" s="13" t="s">
        <v>79</v>
      </c>
      <c r="AW121" s="13" t="s">
        <v>33</v>
      </c>
      <c r="AX121" s="13" t="s">
        <v>77</v>
      </c>
      <c r="AY121" s="244" t="s">
        <v>361</v>
      </c>
    </row>
    <row r="122" spans="2:65" s="1" customFormat="1" ht="31.5" customHeight="1">
      <c r="B122" s="42"/>
      <c r="C122" s="207" t="s">
        <v>411</v>
      </c>
      <c r="D122" s="207" t="s">
        <v>363</v>
      </c>
      <c r="E122" s="208" t="s">
        <v>431</v>
      </c>
      <c r="F122" s="209" t="s">
        <v>432</v>
      </c>
      <c r="G122" s="210" t="s">
        <v>366</v>
      </c>
      <c r="H122" s="211">
        <v>29.43</v>
      </c>
      <c r="I122" s="212"/>
      <c r="J122" s="213">
        <f>ROUND(I122*H122,2)</f>
        <v>0</v>
      </c>
      <c r="K122" s="209" t="s">
        <v>367</v>
      </c>
      <c r="L122" s="62"/>
      <c r="M122" s="214" t="s">
        <v>21</v>
      </c>
      <c r="N122" s="215" t="s">
        <v>41</v>
      </c>
      <c r="O122" s="43"/>
      <c r="P122" s="216">
        <f>O122*H122</f>
        <v>0</v>
      </c>
      <c r="Q122" s="216">
        <v>0</v>
      </c>
      <c r="R122" s="216">
        <f>Q122*H122</f>
        <v>0</v>
      </c>
      <c r="S122" s="216">
        <v>0</v>
      </c>
      <c r="T122" s="217">
        <f>S122*H122</f>
        <v>0</v>
      </c>
      <c r="AR122" s="25" t="s">
        <v>147</v>
      </c>
      <c r="AT122" s="25" t="s">
        <v>363</v>
      </c>
      <c r="AU122" s="25" t="s">
        <v>79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4786</v>
      </c>
    </row>
    <row r="123" spans="2:65" s="1" customFormat="1" ht="40.5">
      <c r="B123" s="42"/>
      <c r="C123" s="64"/>
      <c r="D123" s="219" t="s">
        <v>369</v>
      </c>
      <c r="E123" s="64"/>
      <c r="F123" s="220" t="s">
        <v>434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79</v>
      </c>
    </row>
    <row r="124" spans="2:65" s="13" customFormat="1" ht="13.5">
      <c r="B124" s="233"/>
      <c r="C124" s="234"/>
      <c r="D124" s="235" t="s">
        <v>371</v>
      </c>
      <c r="E124" s="236" t="s">
        <v>21</v>
      </c>
      <c r="F124" s="237" t="s">
        <v>272</v>
      </c>
      <c r="G124" s="234"/>
      <c r="H124" s="238">
        <v>29.43</v>
      </c>
      <c r="I124" s="239"/>
      <c r="J124" s="234"/>
      <c r="K124" s="234"/>
      <c r="L124" s="240"/>
      <c r="M124" s="241"/>
      <c r="N124" s="242"/>
      <c r="O124" s="242"/>
      <c r="P124" s="242"/>
      <c r="Q124" s="242"/>
      <c r="R124" s="242"/>
      <c r="S124" s="242"/>
      <c r="T124" s="243"/>
      <c r="AT124" s="244" t="s">
        <v>371</v>
      </c>
      <c r="AU124" s="244" t="s">
        <v>79</v>
      </c>
      <c r="AV124" s="13" t="s">
        <v>79</v>
      </c>
      <c r="AW124" s="13" t="s">
        <v>33</v>
      </c>
      <c r="AX124" s="13" t="s">
        <v>77</v>
      </c>
      <c r="AY124" s="244" t="s">
        <v>361</v>
      </c>
    </row>
    <row r="125" spans="2:65" s="1" customFormat="1" ht="22.5" customHeight="1">
      <c r="B125" s="42"/>
      <c r="C125" s="207" t="s">
        <v>417</v>
      </c>
      <c r="D125" s="207" t="s">
        <v>363</v>
      </c>
      <c r="E125" s="208" t="s">
        <v>3215</v>
      </c>
      <c r="F125" s="209" t="s">
        <v>3216</v>
      </c>
      <c r="G125" s="210" t="s">
        <v>366</v>
      </c>
      <c r="H125" s="211">
        <v>25.26</v>
      </c>
      <c r="I125" s="212"/>
      <c r="J125" s="213">
        <f>ROUND(I125*H125,2)</f>
        <v>0</v>
      </c>
      <c r="K125" s="209" t="s">
        <v>367</v>
      </c>
      <c r="L125" s="62"/>
      <c r="M125" s="214" t="s">
        <v>21</v>
      </c>
      <c r="N125" s="215" t="s">
        <v>41</v>
      </c>
      <c r="O125" s="43"/>
      <c r="P125" s="216">
        <f>O125*H125</f>
        <v>0</v>
      </c>
      <c r="Q125" s="216">
        <v>0</v>
      </c>
      <c r="R125" s="216">
        <f>Q125*H125</f>
        <v>0</v>
      </c>
      <c r="S125" s="216">
        <v>0</v>
      </c>
      <c r="T125" s="217">
        <f>S125*H125</f>
        <v>0</v>
      </c>
      <c r="AR125" s="25" t="s">
        <v>147</v>
      </c>
      <c r="AT125" s="25" t="s">
        <v>363</v>
      </c>
      <c r="AU125" s="25" t="s">
        <v>79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4787</v>
      </c>
    </row>
    <row r="126" spans="2:65" s="1" customFormat="1" ht="27">
      <c r="B126" s="42"/>
      <c r="C126" s="64"/>
      <c r="D126" s="219" t="s">
        <v>369</v>
      </c>
      <c r="E126" s="64"/>
      <c r="F126" s="220" t="s">
        <v>3218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79</v>
      </c>
    </row>
    <row r="127" spans="2:65" s="13" customFormat="1" ht="13.5">
      <c r="B127" s="233"/>
      <c r="C127" s="234"/>
      <c r="D127" s="235" t="s">
        <v>371</v>
      </c>
      <c r="E127" s="236" t="s">
        <v>21</v>
      </c>
      <c r="F127" s="237" t="s">
        <v>3203</v>
      </c>
      <c r="G127" s="234"/>
      <c r="H127" s="238">
        <v>25.26</v>
      </c>
      <c r="I127" s="239"/>
      <c r="J127" s="234"/>
      <c r="K127" s="234"/>
      <c r="L127" s="240"/>
      <c r="M127" s="241"/>
      <c r="N127" s="242"/>
      <c r="O127" s="242"/>
      <c r="P127" s="242"/>
      <c r="Q127" s="242"/>
      <c r="R127" s="242"/>
      <c r="S127" s="242"/>
      <c r="T127" s="243"/>
      <c r="AT127" s="244" t="s">
        <v>371</v>
      </c>
      <c r="AU127" s="244" t="s">
        <v>79</v>
      </c>
      <c r="AV127" s="13" t="s">
        <v>79</v>
      </c>
      <c r="AW127" s="13" t="s">
        <v>33</v>
      </c>
      <c r="AX127" s="13" t="s">
        <v>77</v>
      </c>
      <c r="AY127" s="244" t="s">
        <v>361</v>
      </c>
    </row>
    <row r="128" spans="2:65" s="1" customFormat="1" ht="22.5" customHeight="1">
      <c r="B128" s="42"/>
      <c r="C128" s="207" t="s">
        <v>424</v>
      </c>
      <c r="D128" s="207" t="s">
        <v>363</v>
      </c>
      <c r="E128" s="208" t="s">
        <v>3219</v>
      </c>
      <c r="F128" s="209" t="s">
        <v>3220</v>
      </c>
      <c r="G128" s="210" t="s">
        <v>366</v>
      </c>
      <c r="H128" s="211">
        <v>25.26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79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4788</v>
      </c>
    </row>
    <row r="129" spans="2:65" s="1" customFormat="1" ht="40.5">
      <c r="B129" s="42"/>
      <c r="C129" s="64"/>
      <c r="D129" s="219" t="s">
        <v>369</v>
      </c>
      <c r="E129" s="64"/>
      <c r="F129" s="220" t="s">
        <v>3222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79</v>
      </c>
    </row>
    <row r="130" spans="2:65" s="12" customFormat="1" ht="13.5">
      <c r="B130" s="222"/>
      <c r="C130" s="223"/>
      <c r="D130" s="219" t="s">
        <v>371</v>
      </c>
      <c r="E130" s="224" t="s">
        <v>21</v>
      </c>
      <c r="F130" s="225" t="s">
        <v>4723</v>
      </c>
      <c r="G130" s="223"/>
      <c r="H130" s="226" t="s">
        <v>21</v>
      </c>
      <c r="I130" s="227"/>
      <c r="J130" s="223"/>
      <c r="K130" s="223"/>
      <c r="L130" s="228"/>
      <c r="M130" s="229"/>
      <c r="N130" s="230"/>
      <c r="O130" s="230"/>
      <c r="P130" s="230"/>
      <c r="Q130" s="230"/>
      <c r="R130" s="230"/>
      <c r="S130" s="230"/>
      <c r="T130" s="231"/>
      <c r="AT130" s="232" t="s">
        <v>371</v>
      </c>
      <c r="AU130" s="232" t="s">
        <v>79</v>
      </c>
      <c r="AV130" s="12" t="s">
        <v>77</v>
      </c>
      <c r="AW130" s="12" t="s">
        <v>33</v>
      </c>
      <c r="AX130" s="12" t="s">
        <v>70</v>
      </c>
      <c r="AY130" s="232" t="s">
        <v>361</v>
      </c>
    </row>
    <row r="131" spans="2:65" s="13" customFormat="1" ht="13.5">
      <c r="B131" s="233"/>
      <c r="C131" s="234"/>
      <c r="D131" s="235" t="s">
        <v>371</v>
      </c>
      <c r="E131" s="236" t="s">
        <v>3203</v>
      </c>
      <c r="F131" s="237" t="s">
        <v>4768</v>
      </c>
      <c r="G131" s="234"/>
      <c r="H131" s="238">
        <v>25.26</v>
      </c>
      <c r="I131" s="239"/>
      <c r="J131" s="234"/>
      <c r="K131" s="234"/>
      <c r="L131" s="240"/>
      <c r="M131" s="241"/>
      <c r="N131" s="242"/>
      <c r="O131" s="242"/>
      <c r="P131" s="242"/>
      <c r="Q131" s="242"/>
      <c r="R131" s="242"/>
      <c r="S131" s="242"/>
      <c r="T131" s="243"/>
      <c r="AT131" s="244" t="s">
        <v>371</v>
      </c>
      <c r="AU131" s="244" t="s">
        <v>79</v>
      </c>
      <c r="AV131" s="13" t="s">
        <v>79</v>
      </c>
      <c r="AW131" s="13" t="s">
        <v>33</v>
      </c>
      <c r="AX131" s="13" t="s">
        <v>77</v>
      </c>
      <c r="AY131" s="244" t="s">
        <v>361</v>
      </c>
    </row>
    <row r="132" spans="2:65" s="1" customFormat="1" ht="22.5" customHeight="1">
      <c r="B132" s="42"/>
      <c r="C132" s="207" t="s">
        <v>430</v>
      </c>
      <c r="D132" s="207" t="s">
        <v>363</v>
      </c>
      <c r="E132" s="208" t="s">
        <v>441</v>
      </c>
      <c r="F132" s="209" t="s">
        <v>442</v>
      </c>
      <c r="G132" s="210" t="s">
        <v>366</v>
      </c>
      <c r="H132" s="211">
        <v>29.43</v>
      </c>
      <c r="I132" s="212"/>
      <c r="J132" s="213">
        <f>ROUND(I132*H132,2)</f>
        <v>0</v>
      </c>
      <c r="K132" s="209" t="s">
        <v>367</v>
      </c>
      <c r="L132" s="62"/>
      <c r="M132" s="214" t="s">
        <v>21</v>
      </c>
      <c r="N132" s="215" t="s">
        <v>41</v>
      </c>
      <c r="O132" s="43"/>
      <c r="P132" s="216">
        <f>O132*H132</f>
        <v>0</v>
      </c>
      <c r="Q132" s="216">
        <v>0</v>
      </c>
      <c r="R132" s="216">
        <f>Q132*H132</f>
        <v>0</v>
      </c>
      <c r="S132" s="216">
        <v>0</v>
      </c>
      <c r="T132" s="217">
        <f>S132*H132</f>
        <v>0</v>
      </c>
      <c r="AR132" s="25" t="s">
        <v>147</v>
      </c>
      <c r="AT132" s="25" t="s">
        <v>363</v>
      </c>
      <c r="AU132" s="25" t="s">
        <v>79</v>
      </c>
      <c r="AY132" s="25" t="s">
        <v>361</v>
      </c>
      <c r="BE132" s="218">
        <f>IF(N132="základní",J132,0)</f>
        <v>0</v>
      </c>
      <c r="BF132" s="218">
        <f>IF(N132="snížená",J132,0)</f>
        <v>0</v>
      </c>
      <c r="BG132" s="218">
        <f>IF(N132="zákl. přenesená",J132,0)</f>
        <v>0</v>
      </c>
      <c r="BH132" s="218">
        <f>IF(N132="sníž. přenesená",J132,0)</f>
        <v>0</v>
      </c>
      <c r="BI132" s="218">
        <f>IF(N132="nulová",J132,0)</f>
        <v>0</v>
      </c>
      <c r="BJ132" s="25" t="s">
        <v>77</v>
      </c>
      <c r="BK132" s="218">
        <f>ROUND(I132*H132,2)</f>
        <v>0</v>
      </c>
      <c r="BL132" s="25" t="s">
        <v>147</v>
      </c>
      <c r="BM132" s="25" t="s">
        <v>4789</v>
      </c>
    </row>
    <row r="133" spans="2:65" s="1" customFormat="1" ht="13.5">
      <c r="B133" s="42"/>
      <c r="C133" s="64"/>
      <c r="D133" s="219" t="s">
        <v>369</v>
      </c>
      <c r="E133" s="64"/>
      <c r="F133" s="220" t="s">
        <v>442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369</v>
      </c>
      <c r="AU133" s="25" t="s">
        <v>79</v>
      </c>
    </row>
    <row r="134" spans="2:65" s="13" customFormat="1" ht="13.5">
      <c r="B134" s="233"/>
      <c r="C134" s="234"/>
      <c r="D134" s="235" t="s">
        <v>371</v>
      </c>
      <c r="E134" s="236" t="s">
        <v>21</v>
      </c>
      <c r="F134" s="237" t="s">
        <v>272</v>
      </c>
      <c r="G134" s="234"/>
      <c r="H134" s="238">
        <v>29.43</v>
      </c>
      <c r="I134" s="239"/>
      <c r="J134" s="234"/>
      <c r="K134" s="234"/>
      <c r="L134" s="240"/>
      <c r="M134" s="241"/>
      <c r="N134" s="242"/>
      <c r="O134" s="242"/>
      <c r="P134" s="242"/>
      <c r="Q134" s="242"/>
      <c r="R134" s="242"/>
      <c r="S134" s="242"/>
      <c r="T134" s="243"/>
      <c r="AT134" s="244" t="s">
        <v>371</v>
      </c>
      <c r="AU134" s="244" t="s">
        <v>79</v>
      </c>
      <c r="AV134" s="13" t="s">
        <v>79</v>
      </c>
      <c r="AW134" s="13" t="s">
        <v>33</v>
      </c>
      <c r="AX134" s="13" t="s">
        <v>77</v>
      </c>
      <c r="AY134" s="244" t="s">
        <v>361</v>
      </c>
    </row>
    <row r="135" spans="2:65" s="1" customFormat="1" ht="22.5" customHeight="1">
      <c r="B135" s="42"/>
      <c r="C135" s="207" t="s">
        <v>285</v>
      </c>
      <c r="D135" s="207" t="s">
        <v>363</v>
      </c>
      <c r="E135" s="208" t="s">
        <v>445</v>
      </c>
      <c r="F135" s="209" t="s">
        <v>446</v>
      </c>
      <c r="G135" s="210" t="s">
        <v>447</v>
      </c>
      <c r="H135" s="211">
        <v>52.973999999999997</v>
      </c>
      <c r="I135" s="212"/>
      <c r="J135" s="213">
        <f>ROUND(I135*H135,2)</f>
        <v>0</v>
      </c>
      <c r="K135" s="209" t="s">
        <v>367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147</v>
      </c>
      <c r="AT135" s="25" t="s">
        <v>363</v>
      </c>
      <c r="AU135" s="25" t="s">
        <v>79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147</v>
      </c>
      <c r="BM135" s="25" t="s">
        <v>4790</v>
      </c>
    </row>
    <row r="136" spans="2:65" s="1" customFormat="1" ht="13.5">
      <c r="B136" s="42"/>
      <c r="C136" s="64"/>
      <c r="D136" s="219" t="s">
        <v>369</v>
      </c>
      <c r="E136" s="64"/>
      <c r="F136" s="220" t="s">
        <v>449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79</v>
      </c>
    </row>
    <row r="137" spans="2:65" s="13" customFormat="1" ht="13.5">
      <c r="B137" s="233"/>
      <c r="C137" s="234"/>
      <c r="D137" s="235" t="s">
        <v>371</v>
      </c>
      <c r="E137" s="236" t="s">
        <v>21</v>
      </c>
      <c r="F137" s="237" t="s">
        <v>450</v>
      </c>
      <c r="G137" s="234"/>
      <c r="H137" s="238">
        <v>52.973999999999997</v>
      </c>
      <c r="I137" s="239"/>
      <c r="J137" s="234"/>
      <c r="K137" s="234"/>
      <c r="L137" s="240"/>
      <c r="M137" s="241"/>
      <c r="N137" s="242"/>
      <c r="O137" s="242"/>
      <c r="P137" s="242"/>
      <c r="Q137" s="242"/>
      <c r="R137" s="242"/>
      <c r="S137" s="242"/>
      <c r="T137" s="243"/>
      <c r="AT137" s="244" t="s">
        <v>371</v>
      </c>
      <c r="AU137" s="244" t="s">
        <v>79</v>
      </c>
      <c r="AV137" s="13" t="s">
        <v>79</v>
      </c>
      <c r="AW137" s="13" t="s">
        <v>33</v>
      </c>
      <c r="AX137" s="13" t="s">
        <v>77</v>
      </c>
      <c r="AY137" s="244" t="s">
        <v>361</v>
      </c>
    </row>
    <row r="138" spans="2:65" s="1" customFormat="1" ht="22.5" customHeight="1">
      <c r="B138" s="42"/>
      <c r="C138" s="207" t="s">
        <v>440</v>
      </c>
      <c r="D138" s="207" t="s">
        <v>363</v>
      </c>
      <c r="E138" s="208" t="s">
        <v>3224</v>
      </c>
      <c r="F138" s="209" t="s">
        <v>3225</v>
      </c>
      <c r="G138" s="210" t="s">
        <v>459</v>
      </c>
      <c r="H138" s="211">
        <v>180.92</v>
      </c>
      <c r="I138" s="212"/>
      <c r="J138" s="213">
        <f>ROUND(I138*H138,2)</f>
        <v>0</v>
      </c>
      <c r="K138" s="209" t="s">
        <v>367</v>
      </c>
      <c r="L138" s="62"/>
      <c r="M138" s="214" t="s">
        <v>21</v>
      </c>
      <c r="N138" s="215" t="s">
        <v>41</v>
      </c>
      <c r="O138" s="43"/>
      <c r="P138" s="216">
        <f>O138*H138</f>
        <v>0</v>
      </c>
      <c r="Q138" s="216">
        <v>0</v>
      </c>
      <c r="R138" s="216">
        <f>Q138*H138</f>
        <v>0</v>
      </c>
      <c r="S138" s="216">
        <v>0</v>
      </c>
      <c r="T138" s="217">
        <f>S138*H138</f>
        <v>0</v>
      </c>
      <c r="AR138" s="25" t="s">
        <v>147</v>
      </c>
      <c r="AT138" s="25" t="s">
        <v>363</v>
      </c>
      <c r="AU138" s="25" t="s">
        <v>79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147</v>
      </c>
      <c r="BM138" s="25" t="s">
        <v>4791</v>
      </c>
    </row>
    <row r="139" spans="2:65" s="1" customFormat="1" ht="13.5">
      <c r="B139" s="42"/>
      <c r="C139" s="64"/>
      <c r="D139" s="219" t="s">
        <v>369</v>
      </c>
      <c r="E139" s="64"/>
      <c r="F139" s="220" t="s">
        <v>3227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79</v>
      </c>
    </row>
    <row r="140" spans="2:65" s="12" customFormat="1" ht="13.5">
      <c r="B140" s="222"/>
      <c r="C140" s="223"/>
      <c r="D140" s="219" t="s">
        <v>371</v>
      </c>
      <c r="E140" s="224" t="s">
        <v>21</v>
      </c>
      <c r="F140" s="225" t="s">
        <v>3211</v>
      </c>
      <c r="G140" s="223"/>
      <c r="H140" s="226" t="s">
        <v>21</v>
      </c>
      <c r="I140" s="227"/>
      <c r="J140" s="223"/>
      <c r="K140" s="223"/>
      <c r="L140" s="228"/>
      <c r="M140" s="229"/>
      <c r="N140" s="230"/>
      <c r="O140" s="230"/>
      <c r="P140" s="230"/>
      <c r="Q140" s="230"/>
      <c r="R140" s="230"/>
      <c r="S140" s="230"/>
      <c r="T140" s="231"/>
      <c r="AT140" s="232" t="s">
        <v>371</v>
      </c>
      <c r="AU140" s="232" t="s">
        <v>79</v>
      </c>
      <c r="AV140" s="12" t="s">
        <v>77</v>
      </c>
      <c r="AW140" s="12" t="s">
        <v>33</v>
      </c>
      <c r="AX140" s="12" t="s">
        <v>70</v>
      </c>
      <c r="AY140" s="232" t="s">
        <v>361</v>
      </c>
    </row>
    <row r="141" spans="2:65" s="13" customFormat="1" ht="13.5">
      <c r="B141" s="233"/>
      <c r="C141" s="234"/>
      <c r="D141" s="219" t="s">
        <v>371</v>
      </c>
      <c r="E141" s="245" t="s">
        <v>21</v>
      </c>
      <c r="F141" s="246" t="s">
        <v>198</v>
      </c>
      <c r="G141" s="234"/>
      <c r="H141" s="247">
        <v>180.92</v>
      </c>
      <c r="I141" s="239"/>
      <c r="J141" s="234"/>
      <c r="K141" s="234"/>
      <c r="L141" s="240"/>
      <c r="M141" s="241"/>
      <c r="N141" s="242"/>
      <c r="O141" s="242"/>
      <c r="P141" s="242"/>
      <c r="Q141" s="242"/>
      <c r="R141" s="242"/>
      <c r="S141" s="242"/>
      <c r="T141" s="243"/>
      <c r="AT141" s="244" t="s">
        <v>371</v>
      </c>
      <c r="AU141" s="244" t="s">
        <v>79</v>
      </c>
      <c r="AV141" s="13" t="s">
        <v>79</v>
      </c>
      <c r="AW141" s="13" t="s">
        <v>33</v>
      </c>
      <c r="AX141" s="13" t="s">
        <v>77</v>
      </c>
      <c r="AY141" s="244" t="s">
        <v>361</v>
      </c>
    </row>
    <row r="142" spans="2:65" s="11" customFormat="1" ht="29.85" customHeight="1">
      <c r="B142" s="190"/>
      <c r="C142" s="191"/>
      <c r="D142" s="204" t="s">
        <v>69</v>
      </c>
      <c r="E142" s="205" t="s">
        <v>79</v>
      </c>
      <c r="F142" s="205" t="s">
        <v>463</v>
      </c>
      <c r="G142" s="191"/>
      <c r="H142" s="191"/>
      <c r="I142" s="194"/>
      <c r="J142" s="206">
        <f>BK142</f>
        <v>0</v>
      </c>
      <c r="K142" s="191"/>
      <c r="L142" s="196"/>
      <c r="M142" s="197"/>
      <c r="N142" s="198"/>
      <c r="O142" s="198"/>
      <c r="P142" s="199">
        <f>SUM(P143:P160)</f>
        <v>0</v>
      </c>
      <c r="Q142" s="198"/>
      <c r="R142" s="199">
        <f>SUM(R143:R160)</f>
        <v>5.4536772299999985</v>
      </c>
      <c r="S142" s="198"/>
      <c r="T142" s="200">
        <f>SUM(T143:T160)</f>
        <v>0</v>
      </c>
      <c r="AR142" s="201" t="s">
        <v>77</v>
      </c>
      <c r="AT142" s="202" t="s">
        <v>69</v>
      </c>
      <c r="AU142" s="202" t="s">
        <v>77</v>
      </c>
      <c r="AY142" s="201" t="s">
        <v>361</v>
      </c>
      <c r="BK142" s="203">
        <f>SUM(BK143:BK160)</f>
        <v>0</v>
      </c>
    </row>
    <row r="143" spans="2:65" s="1" customFormat="1" ht="22.5" customHeight="1">
      <c r="B143" s="42"/>
      <c r="C143" s="207" t="s">
        <v>444</v>
      </c>
      <c r="D143" s="207" t="s">
        <v>363</v>
      </c>
      <c r="E143" s="208" t="s">
        <v>471</v>
      </c>
      <c r="F143" s="209" t="s">
        <v>472</v>
      </c>
      <c r="G143" s="210" t="s">
        <v>366</v>
      </c>
      <c r="H143" s="211">
        <v>0.11700000000000001</v>
      </c>
      <c r="I143" s="212"/>
      <c r="J143" s="213">
        <f>ROUND(I143*H143,2)</f>
        <v>0</v>
      </c>
      <c r="K143" s="209" t="s">
        <v>367</v>
      </c>
      <c r="L143" s="62"/>
      <c r="M143" s="214" t="s">
        <v>21</v>
      </c>
      <c r="N143" s="215" t="s">
        <v>41</v>
      </c>
      <c r="O143" s="43"/>
      <c r="P143" s="216">
        <f>O143*H143</f>
        <v>0</v>
      </c>
      <c r="Q143" s="216">
        <v>1.98</v>
      </c>
      <c r="R143" s="216">
        <f>Q143*H143</f>
        <v>0.23166</v>
      </c>
      <c r="S143" s="216">
        <v>0</v>
      </c>
      <c r="T143" s="217">
        <f>S143*H143</f>
        <v>0</v>
      </c>
      <c r="AR143" s="25" t="s">
        <v>147</v>
      </c>
      <c r="AT143" s="25" t="s">
        <v>363</v>
      </c>
      <c r="AU143" s="25" t="s">
        <v>79</v>
      </c>
      <c r="AY143" s="25" t="s">
        <v>361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25" t="s">
        <v>77</v>
      </c>
      <c r="BK143" s="218">
        <f>ROUND(I143*H143,2)</f>
        <v>0</v>
      </c>
      <c r="BL143" s="25" t="s">
        <v>147</v>
      </c>
      <c r="BM143" s="25" t="s">
        <v>4792</v>
      </c>
    </row>
    <row r="144" spans="2:65" s="1" customFormat="1" ht="13.5">
      <c r="B144" s="42"/>
      <c r="C144" s="64"/>
      <c r="D144" s="219" t="s">
        <v>369</v>
      </c>
      <c r="E144" s="64"/>
      <c r="F144" s="220" t="s">
        <v>474</v>
      </c>
      <c r="G144" s="64"/>
      <c r="H144" s="64"/>
      <c r="I144" s="175"/>
      <c r="J144" s="64"/>
      <c r="K144" s="64"/>
      <c r="L144" s="62"/>
      <c r="M144" s="221"/>
      <c r="N144" s="43"/>
      <c r="O144" s="43"/>
      <c r="P144" s="43"/>
      <c r="Q144" s="43"/>
      <c r="R144" s="43"/>
      <c r="S144" s="43"/>
      <c r="T144" s="79"/>
      <c r="AT144" s="25" t="s">
        <v>369</v>
      </c>
      <c r="AU144" s="25" t="s">
        <v>79</v>
      </c>
    </row>
    <row r="145" spans="2:65" s="13" customFormat="1" ht="13.5">
      <c r="B145" s="233"/>
      <c r="C145" s="234"/>
      <c r="D145" s="219" t="s">
        <v>371</v>
      </c>
      <c r="E145" s="245" t="s">
        <v>21</v>
      </c>
      <c r="F145" s="246" t="s">
        <v>4793</v>
      </c>
      <c r="G145" s="234"/>
      <c r="H145" s="247">
        <v>0.11700000000000001</v>
      </c>
      <c r="I145" s="239"/>
      <c r="J145" s="234"/>
      <c r="K145" s="234"/>
      <c r="L145" s="240"/>
      <c r="M145" s="241"/>
      <c r="N145" s="242"/>
      <c r="O145" s="242"/>
      <c r="P145" s="242"/>
      <c r="Q145" s="242"/>
      <c r="R145" s="242"/>
      <c r="S145" s="242"/>
      <c r="T145" s="243"/>
      <c r="AT145" s="244" t="s">
        <v>371</v>
      </c>
      <c r="AU145" s="244" t="s">
        <v>79</v>
      </c>
      <c r="AV145" s="13" t="s">
        <v>79</v>
      </c>
      <c r="AW145" s="13" t="s">
        <v>33</v>
      </c>
      <c r="AX145" s="13" t="s">
        <v>70</v>
      </c>
      <c r="AY145" s="244" t="s">
        <v>361</v>
      </c>
    </row>
    <row r="146" spans="2:65" s="14" customFormat="1" ht="13.5">
      <c r="B146" s="248"/>
      <c r="C146" s="249"/>
      <c r="D146" s="235" t="s">
        <v>371</v>
      </c>
      <c r="E146" s="250" t="s">
        <v>21</v>
      </c>
      <c r="F146" s="251" t="s">
        <v>392</v>
      </c>
      <c r="G146" s="249"/>
      <c r="H146" s="252">
        <v>0.11700000000000001</v>
      </c>
      <c r="I146" s="253"/>
      <c r="J146" s="249"/>
      <c r="K146" s="249"/>
      <c r="L146" s="254"/>
      <c r="M146" s="255"/>
      <c r="N146" s="256"/>
      <c r="O146" s="256"/>
      <c r="P146" s="256"/>
      <c r="Q146" s="256"/>
      <c r="R146" s="256"/>
      <c r="S146" s="256"/>
      <c r="T146" s="257"/>
      <c r="AT146" s="258" t="s">
        <v>371</v>
      </c>
      <c r="AU146" s="258" t="s">
        <v>79</v>
      </c>
      <c r="AV146" s="14" t="s">
        <v>147</v>
      </c>
      <c r="AW146" s="14" t="s">
        <v>33</v>
      </c>
      <c r="AX146" s="14" t="s">
        <v>77</v>
      </c>
      <c r="AY146" s="258" t="s">
        <v>361</v>
      </c>
    </row>
    <row r="147" spans="2:65" s="1" customFormat="1" ht="22.5" customHeight="1">
      <c r="B147" s="42"/>
      <c r="C147" s="207" t="s">
        <v>451</v>
      </c>
      <c r="D147" s="207" t="s">
        <v>363</v>
      </c>
      <c r="E147" s="208" t="s">
        <v>508</v>
      </c>
      <c r="F147" s="209" t="s">
        <v>509</v>
      </c>
      <c r="G147" s="210" t="s">
        <v>366</v>
      </c>
      <c r="H147" s="211">
        <v>2.1059999999999999</v>
      </c>
      <c r="I147" s="212"/>
      <c r="J147" s="213">
        <f>ROUND(I147*H147,2)</f>
        <v>0</v>
      </c>
      <c r="K147" s="209" t="s">
        <v>367</v>
      </c>
      <c r="L147" s="62"/>
      <c r="M147" s="214" t="s">
        <v>21</v>
      </c>
      <c r="N147" s="215" t="s">
        <v>41</v>
      </c>
      <c r="O147" s="43"/>
      <c r="P147" s="216">
        <f>O147*H147</f>
        <v>0</v>
      </c>
      <c r="Q147" s="216">
        <v>2.45329</v>
      </c>
      <c r="R147" s="216">
        <f>Q147*H147</f>
        <v>5.1666287399999993</v>
      </c>
      <c r="S147" s="216">
        <v>0</v>
      </c>
      <c r="T147" s="217">
        <f>S147*H147</f>
        <v>0</v>
      </c>
      <c r="AR147" s="25" t="s">
        <v>147</v>
      </c>
      <c r="AT147" s="25" t="s">
        <v>363</v>
      </c>
      <c r="AU147" s="25" t="s">
        <v>79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4794</v>
      </c>
    </row>
    <row r="148" spans="2:65" s="1" customFormat="1" ht="27">
      <c r="B148" s="42"/>
      <c r="C148" s="64"/>
      <c r="D148" s="219" t="s">
        <v>369</v>
      </c>
      <c r="E148" s="64"/>
      <c r="F148" s="220" t="s">
        <v>4541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79</v>
      </c>
    </row>
    <row r="149" spans="2:65" s="13" customFormat="1" ht="13.5">
      <c r="B149" s="233"/>
      <c r="C149" s="234"/>
      <c r="D149" s="219" t="s">
        <v>371</v>
      </c>
      <c r="E149" s="245" t="s">
        <v>21</v>
      </c>
      <c r="F149" s="246" t="s">
        <v>4795</v>
      </c>
      <c r="G149" s="234"/>
      <c r="H149" s="247">
        <v>2.1059999999999999</v>
      </c>
      <c r="I149" s="239"/>
      <c r="J149" s="234"/>
      <c r="K149" s="234"/>
      <c r="L149" s="240"/>
      <c r="M149" s="241"/>
      <c r="N149" s="242"/>
      <c r="O149" s="242"/>
      <c r="P149" s="242"/>
      <c r="Q149" s="242"/>
      <c r="R149" s="242"/>
      <c r="S149" s="242"/>
      <c r="T149" s="243"/>
      <c r="AT149" s="244" t="s">
        <v>371</v>
      </c>
      <c r="AU149" s="244" t="s">
        <v>79</v>
      </c>
      <c r="AV149" s="13" t="s">
        <v>79</v>
      </c>
      <c r="AW149" s="13" t="s">
        <v>33</v>
      </c>
      <c r="AX149" s="13" t="s">
        <v>70</v>
      </c>
      <c r="AY149" s="244" t="s">
        <v>361</v>
      </c>
    </row>
    <row r="150" spans="2:65" s="14" customFormat="1" ht="13.5">
      <c r="B150" s="248"/>
      <c r="C150" s="249"/>
      <c r="D150" s="235" t="s">
        <v>371</v>
      </c>
      <c r="E150" s="250" t="s">
        <v>21</v>
      </c>
      <c r="F150" s="251" t="s">
        <v>392</v>
      </c>
      <c r="G150" s="249"/>
      <c r="H150" s="252">
        <v>2.1059999999999999</v>
      </c>
      <c r="I150" s="253"/>
      <c r="J150" s="249"/>
      <c r="K150" s="249"/>
      <c r="L150" s="254"/>
      <c r="M150" s="255"/>
      <c r="N150" s="256"/>
      <c r="O150" s="256"/>
      <c r="P150" s="256"/>
      <c r="Q150" s="256"/>
      <c r="R150" s="256"/>
      <c r="S150" s="256"/>
      <c r="T150" s="257"/>
      <c r="AT150" s="258" t="s">
        <v>371</v>
      </c>
      <c r="AU150" s="258" t="s">
        <v>79</v>
      </c>
      <c r="AV150" s="14" t="s">
        <v>147</v>
      </c>
      <c r="AW150" s="14" t="s">
        <v>33</v>
      </c>
      <c r="AX150" s="14" t="s">
        <v>77</v>
      </c>
      <c r="AY150" s="258" t="s">
        <v>361</v>
      </c>
    </row>
    <row r="151" spans="2:65" s="1" customFormat="1" ht="22.5" customHeight="1">
      <c r="B151" s="42"/>
      <c r="C151" s="207" t="s">
        <v>10</v>
      </c>
      <c r="D151" s="207" t="s">
        <v>363</v>
      </c>
      <c r="E151" s="208" t="s">
        <v>513</v>
      </c>
      <c r="F151" s="209" t="s">
        <v>514</v>
      </c>
      <c r="G151" s="210" t="s">
        <v>459</v>
      </c>
      <c r="H151" s="211">
        <v>10.545</v>
      </c>
      <c r="I151" s="212"/>
      <c r="J151" s="213">
        <f>ROUND(I151*H151,2)</f>
        <v>0</v>
      </c>
      <c r="K151" s="209" t="s">
        <v>367</v>
      </c>
      <c r="L151" s="62"/>
      <c r="M151" s="214" t="s">
        <v>21</v>
      </c>
      <c r="N151" s="215" t="s">
        <v>41</v>
      </c>
      <c r="O151" s="43"/>
      <c r="P151" s="216">
        <f>O151*H151</f>
        <v>0</v>
      </c>
      <c r="Q151" s="216">
        <v>1.0300000000000001E-3</v>
      </c>
      <c r="R151" s="216">
        <f>Q151*H151</f>
        <v>1.0861350000000001E-2</v>
      </c>
      <c r="S151" s="216">
        <v>0</v>
      </c>
      <c r="T151" s="217">
        <f>S151*H151</f>
        <v>0</v>
      </c>
      <c r="AR151" s="25" t="s">
        <v>147</v>
      </c>
      <c r="AT151" s="25" t="s">
        <v>363</v>
      </c>
      <c r="AU151" s="25" t="s">
        <v>79</v>
      </c>
      <c r="AY151" s="25" t="s">
        <v>361</v>
      </c>
      <c r="BE151" s="218">
        <f>IF(N151="základní",J151,0)</f>
        <v>0</v>
      </c>
      <c r="BF151" s="218">
        <f>IF(N151="snížená",J151,0)</f>
        <v>0</v>
      </c>
      <c r="BG151" s="218">
        <f>IF(N151="zákl. přenesená",J151,0)</f>
        <v>0</v>
      </c>
      <c r="BH151" s="218">
        <f>IF(N151="sníž. přenesená",J151,0)</f>
        <v>0</v>
      </c>
      <c r="BI151" s="218">
        <f>IF(N151="nulová",J151,0)</f>
        <v>0</v>
      </c>
      <c r="BJ151" s="25" t="s">
        <v>77</v>
      </c>
      <c r="BK151" s="218">
        <f>ROUND(I151*H151,2)</f>
        <v>0</v>
      </c>
      <c r="BL151" s="25" t="s">
        <v>147</v>
      </c>
      <c r="BM151" s="25" t="s">
        <v>4796</v>
      </c>
    </row>
    <row r="152" spans="2:65" s="1" customFormat="1" ht="27">
      <c r="B152" s="42"/>
      <c r="C152" s="64"/>
      <c r="D152" s="219" t="s">
        <v>369</v>
      </c>
      <c r="E152" s="64"/>
      <c r="F152" s="220" t="s">
        <v>516</v>
      </c>
      <c r="G152" s="64"/>
      <c r="H152" s="64"/>
      <c r="I152" s="175"/>
      <c r="J152" s="64"/>
      <c r="K152" s="64"/>
      <c r="L152" s="62"/>
      <c r="M152" s="221"/>
      <c r="N152" s="43"/>
      <c r="O152" s="43"/>
      <c r="P152" s="43"/>
      <c r="Q152" s="43"/>
      <c r="R152" s="43"/>
      <c r="S152" s="43"/>
      <c r="T152" s="79"/>
      <c r="AT152" s="25" t="s">
        <v>369</v>
      </c>
      <c r="AU152" s="25" t="s">
        <v>79</v>
      </c>
    </row>
    <row r="153" spans="2:65" s="13" customFormat="1" ht="13.5">
      <c r="B153" s="233"/>
      <c r="C153" s="234"/>
      <c r="D153" s="219" t="s">
        <v>371</v>
      </c>
      <c r="E153" s="245" t="s">
        <v>21</v>
      </c>
      <c r="F153" s="246" t="s">
        <v>4797</v>
      </c>
      <c r="G153" s="234"/>
      <c r="H153" s="247">
        <v>10.545</v>
      </c>
      <c r="I153" s="239"/>
      <c r="J153" s="234"/>
      <c r="K153" s="234"/>
      <c r="L153" s="240"/>
      <c r="M153" s="241"/>
      <c r="N153" s="242"/>
      <c r="O153" s="242"/>
      <c r="P153" s="242"/>
      <c r="Q153" s="242"/>
      <c r="R153" s="242"/>
      <c r="S153" s="242"/>
      <c r="T153" s="243"/>
      <c r="AT153" s="244" t="s">
        <v>371</v>
      </c>
      <c r="AU153" s="244" t="s">
        <v>79</v>
      </c>
      <c r="AV153" s="13" t="s">
        <v>79</v>
      </c>
      <c r="AW153" s="13" t="s">
        <v>33</v>
      </c>
      <c r="AX153" s="13" t="s">
        <v>70</v>
      </c>
      <c r="AY153" s="244" t="s">
        <v>361</v>
      </c>
    </row>
    <row r="154" spans="2:65" s="14" customFormat="1" ht="13.5">
      <c r="B154" s="248"/>
      <c r="C154" s="249"/>
      <c r="D154" s="235" t="s">
        <v>371</v>
      </c>
      <c r="E154" s="250" t="s">
        <v>293</v>
      </c>
      <c r="F154" s="251" t="s">
        <v>392</v>
      </c>
      <c r="G154" s="249"/>
      <c r="H154" s="252">
        <v>10.545</v>
      </c>
      <c r="I154" s="253"/>
      <c r="J154" s="249"/>
      <c r="K154" s="249"/>
      <c r="L154" s="254"/>
      <c r="M154" s="255"/>
      <c r="N154" s="256"/>
      <c r="O154" s="256"/>
      <c r="P154" s="256"/>
      <c r="Q154" s="256"/>
      <c r="R154" s="256"/>
      <c r="S154" s="256"/>
      <c r="T154" s="257"/>
      <c r="AT154" s="258" t="s">
        <v>371</v>
      </c>
      <c r="AU154" s="258" t="s">
        <v>79</v>
      </c>
      <c r="AV154" s="14" t="s">
        <v>147</v>
      </c>
      <c r="AW154" s="14" t="s">
        <v>33</v>
      </c>
      <c r="AX154" s="14" t="s">
        <v>77</v>
      </c>
      <c r="AY154" s="258" t="s">
        <v>361</v>
      </c>
    </row>
    <row r="155" spans="2:65" s="1" customFormat="1" ht="22.5" customHeight="1">
      <c r="B155" s="42"/>
      <c r="C155" s="207" t="s">
        <v>464</v>
      </c>
      <c r="D155" s="207" t="s">
        <v>363</v>
      </c>
      <c r="E155" s="208" t="s">
        <v>522</v>
      </c>
      <c r="F155" s="209" t="s">
        <v>523</v>
      </c>
      <c r="G155" s="210" t="s">
        <v>459</v>
      </c>
      <c r="H155" s="211">
        <v>10.545</v>
      </c>
      <c r="I155" s="212"/>
      <c r="J155" s="213">
        <f>ROUND(I155*H155,2)</f>
        <v>0</v>
      </c>
      <c r="K155" s="209" t="s">
        <v>367</v>
      </c>
      <c r="L155" s="62"/>
      <c r="M155" s="214" t="s">
        <v>21</v>
      </c>
      <c r="N155" s="215" t="s">
        <v>41</v>
      </c>
      <c r="O155" s="43"/>
      <c r="P155" s="216">
        <f>O155*H155</f>
        <v>0</v>
      </c>
      <c r="Q155" s="216">
        <v>0</v>
      </c>
      <c r="R155" s="216">
        <f>Q155*H155</f>
        <v>0</v>
      </c>
      <c r="S155" s="216">
        <v>0</v>
      </c>
      <c r="T155" s="217">
        <f>S155*H155</f>
        <v>0</v>
      </c>
      <c r="AR155" s="25" t="s">
        <v>147</v>
      </c>
      <c r="AT155" s="25" t="s">
        <v>363</v>
      </c>
      <c r="AU155" s="25" t="s">
        <v>79</v>
      </c>
      <c r="AY155" s="25" t="s">
        <v>361</v>
      </c>
      <c r="BE155" s="218">
        <f>IF(N155="základní",J155,0)</f>
        <v>0</v>
      </c>
      <c r="BF155" s="218">
        <f>IF(N155="snížená",J155,0)</f>
        <v>0</v>
      </c>
      <c r="BG155" s="218">
        <f>IF(N155="zákl. přenesená",J155,0)</f>
        <v>0</v>
      </c>
      <c r="BH155" s="218">
        <f>IF(N155="sníž. přenesená",J155,0)</f>
        <v>0</v>
      </c>
      <c r="BI155" s="218">
        <f>IF(N155="nulová",J155,0)</f>
        <v>0</v>
      </c>
      <c r="BJ155" s="25" t="s">
        <v>77</v>
      </c>
      <c r="BK155" s="218">
        <f>ROUND(I155*H155,2)</f>
        <v>0</v>
      </c>
      <c r="BL155" s="25" t="s">
        <v>147</v>
      </c>
      <c r="BM155" s="25" t="s">
        <v>4798</v>
      </c>
    </row>
    <row r="156" spans="2:65" s="1" customFormat="1" ht="27">
      <c r="B156" s="42"/>
      <c r="C156" s="64"/>
      <c r="D156" s="219" t="s">
        <v>369</v>
      </c>
      <c r="E156" s="64"/>
      <c r="F156" s="220" t="s">
        <v>525</v>
      </c>
      <c r="G156" s="64"/>
      <c r="H156" s="64"/>
      <c r="I156" s="175"/>
      <c r="J156" s="64"/>
      <c r="K156" s="64"/>
      <c r="L156" s="62"/>
      <c r="M156" s="221"/>
      <c r="N156" s="43"/>
      <c r="O156" s="43"/>
      <c r="P156" s="43"/>
      <c r="Q156" s="43"/>
      <c r="R156" s="43"/>
      <c r="S156" s="43"/>
      <c r="T156" s="79"/>
      <c r="AT156" s="25" t="s">
        <v>369</v>
      </c>
      <c r="AU156" s="25" t="s">
        <v>79</v>
      </c>
    </row>
    <row r="157" spans="2:65" s="13" customFormat="1" ht="13.5">
      <c r="B157" s="233"/>
      <c r="C157" s="234"/>
      <c r="D157" s="235" t="s">
        <v>371</v>
      </c>
      <c r="E157" s="236" t="s">
        <v>21</v>
      </c>
      <c r="F157" s="237" t="s">
        <v>293</v>
      </c>
      <c r="G157" s="234"/>
      <c r="H157" s="238">
        <v>10.545</v>
      </c>
      <c r="I157" s="239"/>
      <c r="J157" s="234"/>
      <c r="K157" s="234"/>
      <c r="L157" s="240"/>
      <c r="M157" s="241"/>
      <c r="N157" s="242"/>
      <c r="O157" s="242"/>
      <c r="P157" s="242"/>
      <c r="Q157" s="242"/>
      <c r="R157" s="242"/>
      <c r="S157" s="242"/>
      <c r="T157" s="243"/>
      <c r="AT157" s="244" t="s">
        <v>371</v>
      </c>
      <c r="AU157" s="244" t="s">
        <v>79</v>
      </c>
      <c r="AV157" s="13" t="s">
        <v>79</v>
      </c>
      <c r="AW157" s="13" t="s">
        <v>33</v>
      </c>
      <c r="AX157" s="13" t="s">
        <v>77</v>
      </c>
      <c r="AY157" s="244" t="s">
        <v>361</v>
      </c>
    </row>
    <row r="158" spans="2:65" s="1" customFormat="1" ht="22.5" customHeight="1">
      <c r="B158" s="42"/>
      <c r="C158" s="207" t="s">
        <v>470</v>
      </c>
      <c r="D158" s="207" t="s">
        <v>363</v>
      </c>
      <c r="E158" s="208" t="s">
        <v>527</v>
      </c>
      <c r="F158" s="209" t="s">
        <v>528</v>
      </c>
      <c r="G158" s="210" t="s">
        <v>447</v>
      </c>
      <c r="H158" s="211">
        <v>4.2000000000000003E-2</v>
      </c>
      <c r="I158" s="212"/>
      <c r="J158" s="213">
        <f>ROUND(I158*H158,2)</f>
        <v>0</v>
      </c>
      <c r="K158" s="209" t="s">
        <v>367</v>
      </c>
      <c r="L158" s="62"/>
      <c r="M158" s="214" t="s">
        <v>21</v>
      </c>
      <c r="N158" s="215" t="s">
        <v>41</v>
      </c>
      <c r="O158" s="43"/>
      <c r="P158" s="216">
        <f>O158*H158</f>
        <v>0</v>
      </c>
      <c r="Q158" s="216">
        <v>1.0601700000000001</v>
      </c>
      <c r="R158" s="216">
        <f>Q158*H158</f>
        <v>4.4527140000000007E-2</v>
      </c>
      <c r="S158" s="216">
        <v>0</v>
      </c>
      <c r="T158" s="217">
        <f>S158*H158</f>
        <v>0</v>
      </c>
      <c r="AR158" s="25" t="s">
        <v>147</v>
      </c>
      <c r="AT158" s="25" t="s">
        <v>363</v>
      </c>
      <c r="AU158" s="25" t="s">
        <v>79</v>
      </c>
      <c r="AY158" s="25" t="s">
        <v>361</v>
      </c>
      <c r="BE158" s="218">
        <f>IF(N158="základní",J158,0)</f>
        <v>0</v>
      </c>
      <c r="BF158" s="218">
        <f>IF(N158="snížená",J158,0)</f>
        <v>0</v>
      </c>
      <c r="BG158" s="218">
        <f>IF(N158="zákl. přenesená",J158,0)</f>
        <v>0</v>
      </c>
      <c r="BH158" s="218">
        <f>IF(N158="sníž. přenesená",J158,0)</f>
        <v>0</v>
      </c>
      <c r="BI158" s="218">
        <f>IF(N158="nulová",J158,0)</f>
        <v>0</v>
      </c>
      <c r="BJ158" s="25" t="s">
        <v>77</v>
      </c>
      <c r="BK158" s="218">
        <f>ROUND(I158*H158,2)</f>
        <v>0</v>
      </c>
      <c r="BL158" s="25" t="s">
        <v>147</v>
      </c>
      <c r="BM158" s="25" t="s">
        <v>4799</v>
      </c>
    </row>
    <row r="159" spans="2:65" s="1" customFormat="1" ht="13.5">
      <c r="B159" s="42"/>
      <c r="C159" s="64"/>
      <c r="D159" s="219" t="s">
        <v>369</v>
      </c>
      <c r="E159" s="64"/>
      <c r="F159" s="220" t="s">
        <v>530</v>
      </c>
      <c r="G159" s="64"/>
      <c r="H159" s="64"/>
      <c r="I159" s="175"/>
      <c r="J159" s="64"/>
      <c r="K159" s="64"/>
      <c r="L159" s="62"/>
      <c r="M159" s="221"/>
      <c r="N159" s="43"/>
      <c r="O159" s="43"/>
      <c r="P159" s="43"/>
      <c r="Q159" s="43"/>
      <c r="R159" s="43"/>
      <c r="S159" s="43"/>
      <c r="T159" s="79"/>
      <c r="AT159" s="25" t="s">
        <v>369</v>
      </c>
      <c r="AU159" s="25" t="s">
        <v>79</v>
      </c>
    </row>
    <row r="160" spans="2:65" s="13" customFormat="1" ht="13.5">
      <c r="B160" s="233"/>
      <c r="C160" s="234"/>
      <c r="D160" s="219" t="s">
        <v>371</v>
      </c>
      <c r="E160" s="245" t="s">
        <v>21</v>
      </c>
      <c r="F160" s="246" t="s">
        <v>4800</v>
      </c>
      <c r="G160" s="234"/>
      <c r="H160" s="247">
        <v>4.2000000000000003E-2</v>
      </c>
      <c r="I160" s="239"/>
      <c r="J160" s="234"/>
      <c r="K160" s="234"/>
      <c r="L160" s="240"/>
      <c r="M160" s="241"/>
      <c r="N160" s="242"/>
      <c r="O160" s="242"/>
      <c r="P160" s="242"/>
      <c r="Q160" s="242"/>
      <c r="R160" s="242"/>
      <c r="S160" s="242"/>
      <c r="T160" s="243"/>
      <c r="AT160" s="244" t="s">
        <v>371</v>
      </c>
      <c r="AU160" s="244" t="s">
        <v>79</v>
      </c>
      <c r="AV160" s="13" t="s">
        <v>79</v>
      </c>
      <c r="AW160" s="13" t="s">
        <v>33</v>
      </c>
      <c r="AX160" s="13" t="s">
        <v>77</v>
      </c>
      <c r="AY160" s="244" t="s">
        <v>361</v>
      </c>
    </row>
    <row r="161" spans="2:65" s="11" customFormat="1" ht="29.85" customHeight="1">
      <c r="B161" s="190"/>
      <c r="C161" s="191"/>
      <c r="D161" s="204" t="s">
        <v>69</v>
      </c>
      <c r="E161" s="205" t="s">
        <v>87</v>
      </c>
      <c r="F161" s="205" t="s">
        <v>579</v>
      </c>
      <c r="G161" s="191"/>
      <c r="H161" s="191"/>
      <c r="I161" s="194"/>
      <c r="J161" s="206">
        <f>BK161</f>
        <v>0</v>
      </c>
      <c r="K161" s="191"/>
      <c r="L161" s="196"/>
      <c r="M161" s="197"/>
      <c r="N161" s="198"/>
      <c r="O161" s="198"/>
      <c r="P161" s="199">
        <f>SUM(P162:P169)</f>
        <v>0</v>
      </c>
      <c r="Q161" s="198"/>
      <c r="R161" s="199">
        <f>SUM(R162:R169)</f>
        <v>1.3320000000000003</v>
      </c>
      <c r="S161" s="198"/>
      <c r="T161" s="200">
        <f>SUM(T162:T169)</f>
        <v>0</v>
      </c>
      <c r="AR161" s="201" t="s">
        <v>77</v>
      </c>
      <c r="AT161" s="202" t="s">
        <v>69</v>
      </c>
      <c r="AU161" s="202" t="s">
        <v>77</v>
      </c>
      <c r="AY161" s="201" t="s">
        <v>361</v>
      </c>
      <c r="BK161" s="203">
        <f>SUM(BK162:BK169)</f>
        <v>0</v>
      </c>
    </row>
    <row r="162" spans="2:65" s="1" customFormat="1" ht="31.5" customHeight="1">
      <c r="B162" s="42"/>
      <c r="C162" s="207" t="s">
        <v>477</v>
      </c>
      <c r="D162" s="207" t="s">
        <v>363</v>
      </c>
      <c r="E162" s="208" t="s">
        <v>711</v>
      </c>
      <c r="F162" s="209" t="s">
        <v>4567</v>
      </c>
      <c r="G162" s="210" t="s">
        <v>685</v>
      </c>
      <c r="H162" s="211">
        <v>3.6</v>
      </c>
      <c r="I162" s="212"/>
      <c r="J162" s="213">
        <f>ROUND(I162*H162,2)</f>
        <v>0</v>
      </c>
      <c r="K162" s="209" t="s">
        <v>21</v>
      </c>
      <c r="L162" s="62"/>
      <c r="M162" s="214" t="s">
        <v>21</v>
      </c>
      <c r="N162" s="215" t="s">
        <v>41</v>
      </c>
      <c r="O162" s="43"/>
      <c r="P162" s="216">
        <f>O162*H162</f>
        <v>0</v>
      </c>
      <c r="Q162" s="216">
        <v>0.04</v>
      </c>
      <c r="R162" s="216">
        <f>Q162*H162</f>
        <v>0.14400000000000002</v>
      </c>
      <c r="S162" s="216">
        <v>0</v>
      </c>
      <c r="T162" s="217">
        <f>S162*H162</f>
        <v>0</v>
      </c>
      <c r="AR162" s="25" t="s">
        <v>147</v>
      </c>
      <c r="AT162" s="25" t="s">
        <v>363</v>
      </c>
      <c r="AU162" s="25" t="s">
        <v>79</v>
      </c>
      <c r="AY162" s="25" t="s">
        <v>361</v>
      </c>
      <c r="BE162" s="218">
        <f>IF(N162="základní",J162,0)</f>
        <v>0</v>
      </c>
      <c r="BF162" s="218">
        <f>IF(N162="snížená",J162,0)</f>
        <v>0</v>
      </c>
      <c r="BG162" s="218">
        <f>IF(N162="zákl. přenesená",J162,0)</f>
        <v>0</v>
      </c>
      <c r="BH162" s="218">
        <f>IF(N162="sníž. přenesená",J162,0)</f>
        <v>0</v>
      </c>
      <c r="BI162" s="218">
        <f>IF(N162="nulová",J162,0)</f>
        <v>0</v>
      </c>
      <c r="BJ162" s="25" t="s">
        <v>77</v>
      </c>
      <c r="BK162" s="218">
        <f>ROUND(I162*H162,2)</f>
        <v>0</v>
      </c>
      <c r="BL162" s="25" t="s">
        <v>147</v>
      </c>
      <c r="BM162" s="25" t="s">
        <v>4801</v>
      </c>
    </row>
    <row r="163" spans="2:65" s="1" customFormat="1" ht="27">
      <c r="B163" s="42"/>
      <c r="C163" s="64"/>
      <c r="D163" s="219" t="s">
        <v>369</v>
      </c>
      <c r="E163" s="64"/>
      <c r="F163" s="220" t="s">
        <v>4567</v>
      </c>
      <c r="G163" s="64"/>
      <c r="H163" s="64"/>
      <c r="I163" s="175"/>
      <c r="J163" s="64"/>
      <c r="K163" s="64"/>
      <c r="L163" s="62"/>
      <c r="M163" s="221"/>
      <c r="N163" s="43"/>
      <c r="O163" s="43"/>
      <c r="P163" s="43"/>
      <c r="Q163" s="43"/>
      <c r="R163" s="43"/>
      <c r="S163" s="43"/>
      <c r="T163" s="79"/>
      <c r="AT163" s="25" t="s">
        <v>369</v>
      </c>
      <c r="AU163" s="25" t="s">
        <v>79</v>
      </c>
    </row>
    <row r="164" spans="2:65" s="13" customFormat="1" ht="13.5">
      <c r="B164" s="233"/>
      <c r="C164" s="234"/>
      <c r="D164" s="219" t="s">
        <v>371</v>
      </c>
      <c r="E164" s="245" t="s">
        <v>21</v>
      </c>
      <c r="F164" s="246" t="s">
        <v>4802</v>
      </c>
      <c r="G164" s="234"/>
      <c r="H164" s="247">
        <v>3.6</v>
      </c>
      <c r="I164" s="239"/>
      <c r="J164" s="234"/>
      <c r="K164" s="234"/>
      <c r="L164" s="240"/>
      <c r="M164" s="241"/>
      <c r="N164" s="242"/>
      <c r="O164" s="242"/>
      <c r="P164" s="242"/>
      <c r="Q164" s="242"/>
      <c r="R164" s="242"/>
      <c r="S164" s="242"/>
      <c r="T164" s="243"/>
      <c r="AT164" s="244" t="s">
        <v>371</v>
      </c>
      <c r="AU164" s="244" t="s">
        <v>79</v>
      </c>
      <c r="AV164" s="13" t="s">
        <v>79</v>
      </c>
      <c r="AW164" s="13" t="s">
        <v>33</v>
      </c>
      <c r="AX164" s="13" t="s">
        <v>70</v>
      </c>
      <c r="AY164" s="244" t="s">
        <v>361</v>
      </c>
    </row>
    <row r="165" spans="2:65" s="14" customFormat="1" ht="13.5">
      <c r="B165" s="248"/>
      <c r="C165" s="249"/>
      <c r="D165" s="235" t="s">
        <v>371</v>
      </c>
      <c r="E165" s="250" t="s">
        <v>21</v>
      </c>
      <c r="F165" s="251" t="s">
        <v>392</v>
      </c>
      <c r="G165" s="249"/>
      <c r="H165" s="252">
        <v>3.6</v>
      </c>
      <c r="I165" s="253"/>
      <c r="J165" s="249"/>
      <c r="K165" s="249"/>
      <c r="L165" s="254"/>
      <c r="M165" s="255"/>
      <c r="N165" s="256"/>
      <c r="O165" s="256"/>
      <c r="P165" s="256"/>
      <c r="Q165" s="256"/>
      <c r="R165" s="256"/>
      <c r="S165" s="256"/>
      <c r="T165" s="257"/>
      <c r="AT165" s="258" t="s">
        <v>371</v>
      </c>
      <c r="AU165" s="258" t="s">
        <v>79</v>
      </c>
      <c r="AV165" s="14" t="s">
        <v>147</v>
      </c>
      <c r="AW165" s="14" t="s">
        <v>33</v>
      </c>
      <c r="AX165" s="14" t="s">
        <v>77</v>
      </c>
      <c r="AY165" s="258" t="s">
        <v>361</v>
      </c>
    </row>
    <row r="166" spans="2:65" s="1" customFormat="1" ht="31.5" customHeight="1">
      <c r="B166" s="42"/>
      <c r="C166" s="207" t="s">
        <v>485</v>
      </c>
      <c r="D166" s="207" t="s">
        <v>363</v>
      </c>
      <c r="E166" s="208" t="s">
        <v>602</v>
      </c>
      <c r="F166" s="209" t="s">
        <v>4568</v>
      </c>
      <c r="G166" s="210" t="s">
        <v>459</v>
      </c>
      <c r="H166" s="211">
        <v>2.16</v>
      </c>
      <c r="I166" s="212"/>
      <c r="J166" s="213">
        <f>ROUND(I166*H166,2)</f>
        <v>0</v>
      </c>
      <c r="K166" s="209" t="s">
        <v>21</v>
      </c>
      <c r="L166" s="62"/>
      <c r="M166" s="214" t="s">
        <v>21</v>
      </c>
      <c r="N166" s="215" t="s">
        <v>41</v>
      </c>
      <c r="O166" s="43"/>
      <c r="P166" s="216">
        <f>O166*H166</f>
        <v>0</v>
      </c>
      <c r="Q166" s="216">
        <v>0.55000000000000004</v>
      </c>
      <c r="R166" s="216">
        <f>Q166*H166</f>
        <v>1.1880000000000002</v>
      </c>
      <c r="S166" s="216">
        <v>0</v>
      </c>
      <c r="T166" s="217">
        <f>S166*H166</f>
        <v>0</v>
      </c>
      <c r="AR166" s="25" t="s">
        <v>147</v>
      </c>
      <c r="AT166" s="25" t="s">
        <v>363</v>
      </c>
      <c r="AU166" s="25" t="s">
        <v>79</v>
      </c>
      <c r="AY166" s="25" t="s">
        <v>361</v>
      </c>
      <c r="BE166" s="218">
        <f>IF(N166="základní",J166,0)</f>
        <v>0</v>
      </c>
      <c r="BF166" s="218">
        <f>IF(N166="snížená",J166,0)</f>
        <v>0</v>
      </c>
      <c r="BG166" s="218">
        <f>IF(N166="zákl. přenesená",J166,0)</f>
        <v>0</v>
      </c>
      <c r="BH166" s="218">
        <f>IF(N166="sníž. přenesená",J166,0)</f>
        <v>0</v>
      </c>
      <c r="BI166" s="218">
        <f>IF(N166="nulová",J166,0)</f>
        <v>0</v>
      </c>
      <c r="BJ166" s="25" t="s">
        <v>77</v>
      </c>
      <c r="BK166" s="218">
        <f>ROUND(I166*H166,2)</f>
        <v>0</v>
      </c>
      <c r="BL166" s="25" t="s">
        <v>147</v>
      </c>
      <c r="BM166" s="25" t="s">
        <v>4803</v>
      </c>
    </row>
    <row r="167" spans="2:65" s="1" customFormat="1" ht="40.5">
      <c r="B167" s="42"/>
      <c r="C167" s="64"/>
      <c r="D167" s="219" t="s">
        <v>369</v>
      </c>
      <c r="E167" s="64"/>
      <c r="F167" s="220" t="s">
        <v>4626</v>
      </c>
      <c r="G167" s="64"/>
      <c r="H167" s="64"/>
      <c r="I167" s="175"/>
      <c r="J167" s="64"/>
      <c r="K167" s="64"/>
      <c r="L167" s="62"/>
      <c r="M167" s="221"/>
      <c r="N167" s="43"/>
      <c r="O167" s="43"/>
      <c r="P167" s="43"/>
      <c r="Q167" s="43"/>
      <c r="R167" s="43"/>
      <c r="S167" s="43"/>
      <c r="T167" s="79"/>
      <c r="AT167" s="25" t="s">
        <v>369</v>
      </c>
      <c r="AU167" s="25" t="s">
        <v>79</v>
      </c>
    </row>
    <row r="168" spans="2:65" s="13" customFormat="1" ht="13.5">
      <c r="B168" s="233"/>
      <c r="C168" s="234"/>
      <c r="D168" s="219" t="s">
        <v>371</v>
      </c>
      <c r="E168" s="245" t="s">
        <v>21</v>
      </c>
      <c r="F168" s="246" t="s">
        <v>4804</v>
      </c>
      <c r="G168" s="234"/>
      <c r="H168" s="247">
        <v>2.16</v>
      </c>
      <c r="I168" s="239"/>
      <c r="J168" s="234"/>
      <c r="K168" s="234"/>
      <c r="L168" s="240"/>
      <c r="M168" s="241"/>
      <c r="N168" s="242"/>
      <c r="O168" s="242"/>
      <c r="P168" s="242"/>
      <c r="Q168" s="242"/>
      <c r="R168" s="242"/>
      <c r="S168" s="242"/>
      <c r="T168" s="243"/>
      <c r="AT168" s="244" t="s">
        <v>371</v>
      </c>
      <c r="AU168" s="244" t="s">
        <v>79</v>
      </c>
      <c r="AV168" s="13" t="s">
        <v>79</v>
      </c>
      <c r="AW168" s="13" t="s">
        <v>33</v>
      </c>
      <c r="AX168" s="13" t="s">
        <v>70</v>
      </c>
      <c r="AY168" s="244" t="s">
        <v>361</v>
      </c>
    </row>
    <row r="169" spans="2:65" s="14" customFormat="1" ht="13.5">
      <c r="B169" s="248"/>
      <c r="C169" s="249"/>
      <c r="D169" s="219" t="s">
        <v>371</v>
      </c>
      <c r="E169" s="259" t="s">
        <v>21</v>
      </c>
      <c r="F169" s="260" t="s">
        <v>392</v>
      </c>
      <c r="G169" s="249"/>
      <c r="H169" s="261">
        <v>2.16</v>
      </c>
      <c r="I169" s="253"/>
      <c r="J169" s="249"/>
      <c r="K169" s="249"/>
      <c r="L169" s="254"/>
      <c r="M169" s="255"/>
      <c r="N169" s="256"/>
      <c r="O169" s="256"/>
      <c r="P169" s="256"/>
      <c r="Q169" s="256"/>
      <c r="R169" s="256"/>
      <c r="S169" s="256"/>
      <c r="T169" s="257"/>
      <c r="AT169" s="258" t="s">
        <v>371</v>
      </c>
      <c r="AU169" s="258" t="s">
        <v>79</v>
      </c>
      <c r="AV169" s="14" t="s">
        <v>147</v>
      </c>
      <c r="AW169" s="14" t="s">
        <v>33</v>
      </c>
      <c r="AX169" s="14" t="s">
        <v>77</v>
      </c>
      <c r="AY169" s="258" t="s">
        <v>361</v>
      </c>
    </row>
    <row r="170" spans="2:65" s="11" customFormat="1" ht="29.85" customHeight="1">
      <c r="B170" s="190"/>
      <c r="C170" s="191"/>
      <c r="D170" s="204" t="s">
        <v>69</v>
      </c>
      <c r="E170" s="205" t="s">
        <v>147</v>
      </c>
      <c r="F170" s="205" t="s">
        <v>719</v>
      </c>
      <c r="G170" s="191"/>
      <c r="H170" s="191"/>
      <c r="I170" s="194"/>
      <c r="J170" s="206">
        <f>BK170</f>
        <v>0</v>
      </c>
      <c r="K170" s="191"/>
      <c r="L170" s="196"/>
      <c r="M170" s="197"/>
      <c r="N170" s="198"/>
      <c r="O170" s="198"/>
      <c r="P170" s="199">
        <f>SUM(P171:P174)</f>
        <v>0</v>
      </c>
      <c r="Q170" s="198"/>
      <c r="R170" s="199">
        <f>SUM(R171:R174)</f>
        <v>4.0200000000000005</v>
      </c>
      <c r="S170" s="198"/>
      <c r="T170" s="200">
        <f>SUM(T171:T174)</f>
        <v>0</v>
      </c>
      <c r="AR170" s="201" t="s">
        <v>77</v>
      </c>
      <c r="AT170" s="202" t="s">
        <v>69</v>
      </c>
      <c r="AU170" s="202" t="s">
        <v>77</v>
      </c>
      <c r="AY170" s="201" t="s">
        <v>361</v>
      </c>
      <c r="BK170" s="203">
        <f>SUM(BK171:BK174)</f>
        <v>0</v>
      </c>
    </row>
    <row r="171" spans="2:65" s="1" customFormat="1" ht="22.5" customHeight="1">
      <c r="B171" s="42"/>
      <c r="C171" s="207" t="s">
        <v>491</v>
      </c>
      <c r="D171" s="207" t="s">
        <v>363</v>
      </c>
      <c r="E171" s="208" t="s">
        <v>721</v>
      </c>
      <c r="F171" s="209" t="s">
        <v>4744</v>
      </c>
      <c r="G171" s="210" t="s">
        <v>614</v>
      </c>
      <c r="H171" s="211">
        <v>3</v>
      </c>
      <c r="I171" s="212"/>
      <c r="J171" s="213">
        <f>ROUND(I171*H171,2)</f>
        <v>0</v>
      </c>
      <c r="K171" s="209" t="s">
        <v>21</v>
      </c>
      <c r="L171" s="62"/>
      <c r="M171" s="214" t="s">
        <v>21</v>
      </c>
      <c r="N171" s="215" t="s">
        <v>41</v>
      </c>
      <c r="O171" s="43"/>
      <c r="P171" s="216">
        <f>O171*H171</f>
        <v>0</v>
      </c>
      <c r="Q171" s="216">
        <v>1.34</v>
      </c>
      <c r="R171" s="216">
        <f>Q171*H171</f>
        <v>4.0200000000000005</v>
      </c>
      <c r="S171" s="216">
        <v>0</v>
      </c>
      <c r="T171" s="217">
        <f>S171*H171</f>
        <v>0</v>
      </c>
      <c r="AR171" s="25" t="s">
        <v>147</v>
      </c>
      <c r="AT171" s="25" t="s">
        <v>363</v>
      </c>
      <c r="AU171" s="25" t="s">
        <v>79</v>
      </c>
      <c r="AY171" s="25" t="s">
        <v>361</v>
      </c>
      <c r="BE171" s="218">
        <f>IF(N171="základní",J171,0)</f>
        <v>0</v>
      </c>
      <c r="BF171" s="218">
        <f>IF(N171="snížená",J171,0)</f>
        <v>0</v>
      </c>
      <c r="BG171" s="218">
        <f>IF(N171="zákl. přenesená",J171,0)</f>
        <v>0</v>
      </c>
      <c r="BH171" s="218">
        <f>IF(N171="sníž. přenesená",J171,0)</f>
        <v>0</v>
      </c>
      <c r="BI171" s="218">
        <f>IF(N171="nulová",J171,0)</f>
        <v>0</v>
      </c>
      <c r="BJ171" s="25" t="s">
        <v>77</v>
      </c>
      <c r="BK171" s="218">
        <f>ROUND(I171*H171,2)</f>
        <v>0</v>
      </c>
      <c r="BL171" s="25" t="s">
        <v>147</v>
      </c>
      <c r="BM171" s="25" t="s">
        <v>4805</v>
      </c>
    </row>
    <row r="172" spans="2:65" s="1" customFormat="1" ht="13.5">
      <c r="B172" s="42"/>
      <c r="C172" s="64"/>
      <c r="D172" s="219" t="s">
        <v>369</v>
      </c>
      <c r="E172" s="64"/>
      <c r="F172" s="220" t="s">
        <v>4746</v>
      </c>
      <c r="G172" s="64"/>
      <c r="H172" s="64"/>
      <c r="I172" s="175"/>
      <c r="J172" s="64"/>
      <c r="K172" s="64"/>
      <c r="L172" s="62"/>
      <c r="M172" s="221"/>
      <c r="N172" s="43"/>
      <c r="O172" s="43"/>
      <c r="P172" s="43"/>
      <c r="Q172" s="43"/>
      <c r="R172" s="43"/>
      <c r="S172" s="43"/>
      <c r="T172" s="79"/>
      <c r="AT172" s="25" t="s">
        <v>369</v>
      </c>
      <c r="AU172" s="25" t="s">
        <v>79</v>
      </c>
    </row>
    <row r="173" spans="2:65" s="12" customFormat="1" ht="13.5">
      <c r="B173" s="222"/>
      <c r="C173" s="223"/>
      <c r="D173" s="219" t="s">
        <v>371</v>
      </c>
      <c r="E173" s="224" t="s">
        <v>21</v>
      </c>
      <c r="F173" s="225" t="s">
        <v>4747</v>
      </c>
      <c r="G173" s="223"/>
      <c r="H173" s="226" t="s">
        <v>21</v>
      </c>
      <c r="I173" s="227"/>
      <c r="J173" s="223"/>
      <c r="K173" s="223"/>
      <c r="L173" s="228"/>
      <c r="M173" s="229"/>
      <c r="N173" s="230"/>
      <c r="O173" s="230"/>
      <c r="P173" s="230"/>
      <c r="Q173" s="230"/>
      <c r="R173" s="230"/>
      <c r="S173" s="230"/>
      <c r="T173" s="231"/>
      <c r="AT173" s="232" t="s">
        <v>371</v>
      </c>
      <c r="AU173" s="232" t="s">
        <v>79</v>
      </c>
      <c r="AV173" s="12" t="s">
        <v>77</v>
      </c>
      <c r="AW173" s="12" t="s">
        <v>33</v>
      </c>
      <c r="AX173" s="12" t="s">
        <v>70</v>
      </c>
      <c r="AY173" s="232" t="s">
        <v>361</v>
      </c>
    </row>
    <row r="174" spans="2:65" s="13" customFormat="1" ht="13.5">
      <c r="B174" s="233"/>
      <c r="C174" s="234"/>
      <c r="D174" s="219" t="s">
        <v>371</v>
      </c>
      <c r="E174" s="245" t="s">
        <v>21</v>
      </c>
      <c r="F174" s="246" t="s">
        <v>87</v>
      </c>
      <c r="G174" s="234"/>
      <c r="H174" s="247">
        <v>3</v>
      </c>
      <c r="I174" s="239"/>
      <c r="J174" s="234"/>
      <c r="K174" s="234"/>
      <c r="L174" s="240"/>
      <c r="M174" s="241"/>
      <c r="N174" s="242"/>
      <c r="O174" s="242"/>
      <c r="P174" s="242"/>
      <c r="Q174" s="242"/>
      <c r="R174" s="242"/>
      <c r="S174" s="242"/>
      <c r="T174" s="243"/>
      <c r="AT174" s="244" t="s">
        <v>371</v>
      </c>
      <c r="AU174" s="244" t="s">
        <v>79</v>
      </c>
      <c r="AV174" s="13" t="s">
        <v>79</v>
      </c>
      <c r="AW174" s="13" t="s">
        <v>33</v>
      </c>
      <c r="AX174" s="13" t="s">
        <v>77</v>
      </c>
      <c r="AY174" s="244" t="s">
        <v>361</v>
      </c>
    </row>
    <row r="175" spans="2:65" s="11" customFormat="1" ht="29.85" customHeight="1">
      <c r="B175" s="190"/>
      <c r="C175" s="191"/>
      <c r="D175" s="204" t="s">
        <v>69</v>
      </c>
      <c r="E175" s="205" t="s">
        <v>287</v>
      </c>
      <c r="F175" s="205" t="s">
        <v>4659</v>
      </c>
      <c r="G175" s="191"/>
      <c r="H175" s="191"/>
      <c r="I175" s="194"/>
      <c r="J175" s="206">
        <f>BK175</f>
        <v>0</v>
      </c>
      <c r="K175" s="191"/>
      <c r="L175" s="196"/>
      <c r="M175" s="197"/>
      <c r="N175" s="198"/>
      <c r="O175" s="198"/>
      <c r="P175" s="199">
        <f>SUM(P176:P185)</f>
        <v>0</v>
      </c>
      <c r="Q175" s="198"/>
      <c r="R175" s="199">
        <f>SUM(R176:R185)</f>
        <v>38.203023999999999</v>
      </c>
      <c r="S175" s="198"/>
      <c r="T175" s="200">
        <f>SUM(T176:T185)</f>
        <v>0</v>
      </c>
      <c r="AR175" s="201" t="s">
        <v>77</v>
      </c>
      <c r="AT175" s="202" t="s">
        <v>69</v>
      </c>
      <c r="AU175" s="202" t="s">
        <v>77</v>
      </c>
      <c r="AY175" s="201" t="s">
        <v>361</v>
      </c>
      <c r="BK175" s="203">
        <f>SUM(BK176:BK185)</f>
        <v>0</v>
      </c>
    </row>
    <row r="176" spans="2:65" s="1" customFormat="1" ht="22.5" customHeight="1">
      <c r="B176" s="42"/>
      <c r="C176" s="207" t="s">
        <v>9</v>
      </c>
      <c r="D176" s="207" t="s">
        <v>363</v>
      </c>
      <c r="E176" s="208" t="s">
        <v>3605</v>
      </c>
      <c r="F176" s="209" t="s">
        <v>3606</v>
      </c>
      <c r="G176" s="210" t="s">
        <v>459</v>
      </c>
      <c r="H176" s="211">
        <v>180.92</v>
      </c>
      <c r="I176" s="212"/>
      <c r="J176" s="213">
        <f>ROUND(I176*H176,2)</f>
        <v>0</v>
      </c>
      <c r="K176" s="209" t="s">
        <v>367</v>
      </c>
      <c r="L176" s="62"/>
      <c r="M176" s="214" t="s">
        <v>21</v>
      </c>
      <c r="N176" s="215" t="s">
        <v>41</v>
      </c>
      <c r="O176" s="43"/>
      <c r="P176" s="216">
        <f>O176*H176</f>
        <v>0</v>
      </c>
      <c r="Q176" s="216">
        <v>0</v>
      </c>
      <c r="R176" s="216">
        <f>Q176*H176</f>
        <v>0</v>
      </c>
      <c r="S176" s="216">
        <v>0</v>
      </c>
      <c r="T176" s="217">
        <f>S176*H176</f>
        <v>0</v>
      </c>
      <c r="AR176" s="25" t="s">
        <v>147</v>
      </c>
      <c r="AT176" s="25" t="s">
        <v>363</v>
      </c>
      <c r="AU176" s="25" t="s">
        <v>79</v>
      </c>
      <c r="AY176" s="25" t="s">
        <v>361</v>
      </c>
      <c r="BE176" s="218">
        <f>IF(N176="základní",J176,0)</f>
        <v>0</v>
      </c>
      <c r="BF176" s="218">
        <f>IF(N176="snížená",J176,0)</f>
        <v>0</v>
      </c>
      <c r="BG176" s="218">
        <f>IF(N176="zákl. přenesená",J176,0)</f>
        <v>0</v>
      </c>
      <c r="BH176" s="218">
        <f>IF(N176="sníž. přenesená",J176,0)</f>
        <v>0</v>
      </c>
      <c r="BI176" s="218">
        <f>IF(N176="nulová",J176,0)</f>
        <v>0</v>
      </c>
      <c r="BJ176" s="25" t="s">
        <v>77</v>
      </c>
      <c r="BK176" s="218">
        <f>ROUND(I176*H176,2)</f>
        <v>0</v>
      </c>
      <c r="BL176" s="25" t="s">
        <v>147</v>
      </c>
      <c r="BM176" s="25" t="s">
        <v>4806</v>
      </c>
    </row>
    <row r="177" spans="2:65" s="1" customFormat="1" ht="13.5">
      <c r="B177" s="42"/>
      <c r="C177" s="64"/>
      <c r="D177" s="219" t="s">
        <v>369</v>
      </c>
      <c r="E177" s="64"/>
      <c r="F177" s="220" t="s">
        <v>3607</v>
      </c>
      <c r="G177" s="64"/>
      <c r="H177" s="64"/>
      <c r="I177" s="175"/>
      <c r="J177" s="64"/>
      <c r="K177" s="64"/>
      <c r="L177" s="62"/>
      <c r="M177" s="221"/>
      <c r="N177" s="43"/>
      <c r="O177" s="43"/>
      <c r="P177" s="43"/>
      <c r="Q177" s="43"/>
      <c r="R177" s="43"/>
      <c r="S177" s="43"/>
      <c r="T177" s="79"/>
      <c r="AT177" s="25" t="s">
        <v>369</v>
      </c>
      <c r="AU177" s="25" t="s">
        <v>79</v>
      </c>
    </row>
    <row r="178" spans="2:65" s="13" customFormat="1" ht="13.5">
      <c r="B178" s="233"/>
      <c r="C178" s="234"/>
      <c r="D178" s="235" t="s">
        <v>371</v>
      </c>
      <c r="E178" s="236" t="s">
        <v>21</v>
      </c>
      <c r="F178" s="237" t="s">
        <v>198</v>
      </c>
      <c r="G178" s="234"/>
      <c r="H178" s="238">
        <v>180.92</v>
      </c>
      <c r="I178" s="239"/>
      <c r="J178" s="234"/>
      <c r="K178" s="234"/>
      <c r="L178" s="240"/>
      <c r="M178" s="241"/>
      <c r="N178" s="242"/>
      <c r="O178" s="242"/>
      <c r="P178" s="242"/>
      <c r="Q178" s="242"/>
      <c r="R178" s="242"/>
      <c r="S178" s="242"/>
      <c r="T178" s="243"/>
      <c r="AT178" s="244" t="s">
        <v>371</v>
      </c>
      <c r="AU178" s="244" t="s">
        <v>79</v>
      </c>
      <c r="AV178" s="13" t="s">
        <v>79</v>
      </c>
      <c r="AW178" s="13" t="s">
        <v>33</v>
      </c>
      <c r="AX178" s="13" t="s">
        <v>77</v>
      </c>
      <c r="AY178" s="244" t="s">
        <v>361</v>
      </c>
    </row>
    <row r="179" spans="2:65" s="1" customFormat="1" ht="31.5" customHeight="1">
      <c r="B179" s="42"/>
      <c r="C179" s="207" t="s">
        <v>501</v>
      </c>
      <c r="D179" s="207" t="s">
        <v>363</v>
      </c>
      <c r="E179" s="208" t="s">
        <v>4749</v>
      </c>
      <c r="F179" s="209" t="s">
        <v>4807</v>
      </c>
      <c r="G179" s="210" t="s">
        <v>459</v>
      </c>
      <c r="H179" s="211">
        <v>180.92</v>
      </c>
      <c r="I179" s="212"/>
      <c r="J179" s="213">
        <f>ROUND(I179*H179,2)</f>
        <v>0</v>
      </c>
      <c r="K179" s="209" t="s">
        <v>21</v>
      </c>
      <c r="L179" s="62"/>
      <c r="M179" s="214" t="s">
        <v>21</v>
      </c>
      <c r="N179" s="215" t="s">
        <v>41</v>
      </c>
      <c r="O179" s="43"/>
      <c r="P179" s="216">
        <f>O179*H179</f>
        <v>0</v>
      </c>
      <c r="Q179" s="216">
        <v>0.10100000000000001</v>
      </c>
      <c r="R179" s="216">
        <f>Q179*H179</f>
        <v>18.272919999999999</v>
      </c>
      <c r="S179" s="216">
        <v>0</v>
      </c>
      <c r="T179" s="217">
        <f>S179*H179</f>
        <v>0</v>
      </c>
      <c r="AR179" s="25" t="s">
        <v>147</v>
      </c>
      <c r="AT179" s="25" t="s">
        <v>363</v>
      </c>
      <c r="AU179" s="25" t="s">
        <v>79</v>
      </c>
      <c r="AY179" s="25" t="s">
        <v>361</v>
      </c>
      <c r="BE179" s="218">
        <f>IF(N179="základní",J179,0)</f>
        <v>0</v>
      </c>
      <c r="BF179" s="218">
        <f>IF(N179="snížená",J179,0)</f>
        <v>0</v>
      </c>
      <c r="BG179" s="218">
        <f>IF(N179="zákl. přenesená",J179,0)</f>
        <v>0</v>
      </c>
      <c r="BH179" s="218">
        <f>IF(N179="sníž. přenesená",J179,0)</f>
        <v>0</v>
      </c>
      <c r="BI179" s="218">
        <f>IF(N179="nulová",J179,0)</f>
        <v>0</v>
      </c>
      <c r="BJ179" s="25" t="s">
        <v>77</v>
      </c>
      <c r="BK179" s="218">
        <f>ROUND(I179*H179,2)</f>
        <v>0</v>
      </c>
      <c r="BL179" s="25" t="s">
        <v>147</v>
      </c>
      <c r="BM179" s="25" t="s">
        <v>4808</v>
      </c>
    </row>
    <row r="180" spans="2:65" s="1" customFormat="1" ht="40.5">
      <c r="B180" s="42"/>
      <c r="C180" s="64"/>
      <c r="D180" s="219" t="s">
        <v>369</v>
      </c>
      <c r="E180" s="64"/>
      <c r="F180" s="220" t="s">
        <v>4809</v>
      </c>
      <c r="G180" s="64"/>
      <c r="H180" s="64"/>
      <c r="I180" s="175"/>
      <c r="J180" s="64"/>
      <c r="K180" s="64"/>
      <c r="L180" s="62"/>
      <c r="M180" s="221"/>
      <c r="N180" s="43"/>
      <c r="O180" s="43"/>
      <c r="P180" s="43"/>
      <c r="Q180" s="43"/>
      <c r="R180" s="43"/>
      <c r="S180" s="43"/>
      <c r="T180" s="79"/>
      <c r="AT180" s="25" t="s">
        <v>369</v>
      </c>
      <c r="AU180" s="25" t="s">
        <v>79</v>
      </c>
    </row>
    <row r="181" spans="2:65" s="12" customFormat="1" ht="13.5">
      <c r="B181" s="222"/>
      <c r="C181" s="223"/>
      <c r="D181" s="219" t="s">
        <v>371</v>
      </c>
      <c r="E181" s="224" t="s">
        <v>21</v>
      </c>
      <c r="F181" s="225" t="s">
        <v>3244</v>
      </c>
      <c r="G181" s="223"/>
      <c r="H181" s="226" t="s">
        <v>21</v>
      </c>
      <c r="I181" s="227"/>
      <c r="J181" s="223"/>
      <c r="K181" s="223"/>
      <c r="L181" s="228"/>
      <c r="M181" s="229"/>
      <c r="N181" s="230"/>
      <c r="O181" s="230"/>
      <c r="P181" s="230"/>
      <c r="Q181" s="230"/>
      <c r="R181" s="230"/>
      <c r="S181" s="230"/>
      <c r="T181" s="231"/>
      <c r="AT181" s="232" t="s">
        <v>371</v>
      </c>
      <c r="AU181" s="232" t="s">
        <v>79</v>
      </c>
      <c r="AV181" s="12" t="s">
        <v>77</v>
      </c>
      <c r="AW181" s="12" t="s">
        <v>33</v>
      </c>
      <c r="AX181" s="12" t="s">
        <v>70</v>
      </c>
      <c r="AY181" s="232" t="s">
        <v>361</v>
      </c>
    </row>
    <row r="182" spans="2:65" s="13" customFormat="1" ht="13.5">
      <c r="B182" s="233"/>
      <c r="C182" s="234"/>
      <c r="D182" s="235" t="s">
        <v>371</v>
      </c>
      <c r="E182" s="236" t="s">
        <v>198</v>
      </c>
      <c r="F182" s="237" t="s">
        <v>4765</v>
      </c>
      <c r="G182" s="234"/>
      <c r="H182" s="238">
        <v>180.92</v>
      </c>
      <c r="I182" s="239"/>
      <c r="J182" s="234"/>
      <c r="K182" s="234"/>
      <c r="L182" s="240"/>
      <c r="M182" s="241"/>
      <c r="N182" s="242"/>
      <c r="O182" s="242"/>
      <c r="P182" s="242"/>
      <c r="Q182" s="242"/>
      <c r="R182" s="242"/>
      <c r="S182" s="242"/>
      <c r="T182" s="243"/>
      <c r="AT182" s="244" t="s">
        <v>371</v>
      </c>
      <c r="AU182" s="244" t="s">
        <v>79</v>
      </c>
      <c r="AV182" s="13" t="s">
        <v>79</v>
      </c>
      <c r="AW182" s="13" t="s">
        <v>33</v>
      </c>
      <c r="AX182" s="13" t="s">
        <v>77</v>
      </c>
      <c r="AY182" s="244" t="s">
        <v>361</v>
      </c>
    </row>
    <row r="183" spans="2:65" s="1" customFormat="1" ht="22.5" customHeight="1">
      <c r="B183" s="42"/>
      <c r="C183" s="273" t="s">
        <v>507</v>
      </c>
      <c r="D183" s="273" t="s">
        <v>952</v>
      </c>
      <c r="E183" s="274" t="s">
        <v>4810</v>
      </c>
      <c r="F183" s="275" t="s">
        <v>4811</v>
      </c>
      <c r="G183" s="276" t="s">
        <v>459</v>
      </c>
      <c r="H183" s="277">
        <v>184.53800000000001</v>
      </c>
      <c r="I183" s="278"/>
      <c r="J183" s="279">
        <f>ROUND(I183*H183,2)</f>
        <v>0</v>
      </c>
      <c r="K183" s="275" t="s">
        <v>21</v>
      </c>
      <c r="L183" s="280"/>
      <c r="M183" s="281" t="s">
        <v>21</v>
      </c>
      <c r="N183" s="282" t="s">
        <v>41</v>
      </c>
      <c r="O183" s="43"/>
      <c r="P183" s="216">
        <f>O183*H183</f>
        <v>0</v>
      </c>
      <c r="Q183" s="216">
        <v>0.108</v>
      </c>
      <c r="R183" s="216">
        <f>Q183*H183</f>
        <v>19.930104</v>
      </c>
      <c r="S183" s="216">
        <v>0</v>
      </c>
      <c r="T183" s="217">
        <f>S183*H183</f>
        <v>0</v>
      </c>
      <c r="AR183" s="25" t="s">
        <v>417</v>
      </c>
      <c r="AT183" s="25" t="s">
        <v>952</v>
      </c>
      <c r="AU183" s="25" t="s">
        <v>79</v>
      </c>
      <c r="AY183" s="25" t="s">
        <v>361</v>
      </c>
      <c r="BE183" s="218">
        <f>IF(N183="základní",J183,0)</f>
        <v>0</v>
      </c>
      <c r="BF183" s="218">
        <f>IF(N183="snížená",J183,0)</f>
        <v>0</v>
      </c>
      <c r="BG183" s="218">
        <f>IF(N183="zákl. přenesená",J183,0)</f>
        <v>0</v>
      </c>
      <c r="BH183" s="218">
        <f>IF(N183="sníž. přenesená",J183,0)</f>
        <v>0</v>
      </c>
      <c r="BI183" s="218">
        <f>IF(N183="nulová",J183,0)</f>
        <v>0</v>
      </c>
      <c r="BJ183" s="25" t="s">
        <v>77</v>
      </c>
      <c r="BK183" s="218">
        <f>ROUND(I183*H183,2)</f>
        <v>0</v>
      </c>
      <c r="BL183" s="25" t="s">
        <v>147</v>
      </c>
      <c r="BM183" s="25" t="s">
        <v>4812</v>
      </c>
    </row>
    <row r="184" spans="2:65" s="1" customFormat="1" ht="13.5">
      <c r="B184" s="42"/>
      <c r="C184" s="64"/>
      <c r="D184" s="219" t="s">
        <v>369</v>
      </c>
      <c r="E184" s="64"/>
      <c r="F184" s="220" t="s">
        <v>4811</v>
      </c>
      <c r="G184" s="64"/>
      <c r="H184" s="64"/>
      <c r="I184" s="175"/>
      <c r="J184" s="64"/>
      <c r="K184" s="64"/>
      <c r="L184" s="62"/>
      <c r="M184" s="221"/>
      <c r="N184" s="43"/>
      <c r="O184" s="43"/>
      <c r="P184" s="43"/>
      <c r="Q184" s="43"/>
      <c r="R184" s="43"/>
      <c r="S184" s="43"/>
      <c r="T184" s="79"/>
      <c r="AT184" s="25" t="s">
        <v>369</v>
      </c>
      <c r="AU184" s="25" t="s">
        <v>79</v>
      </c>
    </row>
    <row r="185" spans="2:65" s="13" customFormat="1" ht="13.5">
      <c r="B185" s="233"/>
      <c r="C185" s="234"/>
      <c r="D185" s="219" t="s">
        <v>371</v>
      </c>
      <c r="E185" s="234"/>
      <c r="F185" s="246" t="s">
        <v>4813</v>
      </c>
      <c r="G185" s="234"/>
      <c r="H185" s="247">
        <v>184.53800000000001</v>
      </c>
      <c r="I185" s="239"/>
      <c r="J185" s="234"/>
      <c r="K185" s="234"/>
      <c r="L185" s="240"/>
      <c r="M185" s="241"/>
      <c r="N185" s="242"/>
      <c r="O185" s="242"/>
      <c r="P185" s="242"/>
      <c r="Q185" s="242"/>
      <c r="R185" s="242"/>
      <c r="S185" s="242"/>
      <c r="T185" s="243"/>
      <c r="AT185" s="244" t="s">
        <v>371</v>
      </c>
      <c r="AU185" s="244" t="s">
        <v>79</v>
      </c>
      <c r="AV185" s="13" t="s">
        <v>79</v>
      </c>
      <c r="AW185" s="13" t="s">
        <v>6</v>
      </c>
      <c r="AX185" s="13" t="s">
        <v>77</v>
      </c>
      <c r="AY185" s="244" t="s">
        <v>361</v>
      </c>
    </row>
    <row r="186" spans="2:65" s="11" customFormat="1" ht="29.85" customHeight="1">
      <c r="B186" s="190"/>
      <c r="C186" s="191"/>
      <c r="D186" s="204" t="s">
        <v>69</v>
      </c>
      <c r="E186" s="205" t="s">
        <v>424</v>
      </c>
      <c r="F186" s="205" t="s">
        <v>1100</v>
      </c>
      <c r="G186" s="191"/>
      <c r="H186" s="191"/>
      <c r="I186" s="194"/>
      <c r="J186" s="206">
        <f>BK186</f>
        <v>0</v>
      </c>
      <c r="K186" s="191"/>
      <c r="L186" s="196"/>
      <c r="M186" s="197"/>
      <c r="N186" s="198"/>
      <c r="O186" s="198"/>
      <c r="P186" s="199">
        <f>SUM(P187:P191)</f>
        <v>0</v>
      </c>
      <c r="Q186" s="198"/>
      <c r="R186" s="199">
        <f>SUM(R187:R191)</f>
        <v>26.75137544</v>
      </c>
      <c r="S186" s="198"/>
      <c r="T186" s="200">
        <f>SUM(T187:T191)</f>
        <v>0</v>
      </c>
      <c r="AR186" s="201" t="s">
        <v>77</v>
      </c>
      <c r="AT186" s="202" t="s">
        <v>69</v>
      </c>
      <c r="AU186" s="202" t="s">
        <v>77</v>
      </c>
      <c r="AY186" s="201" t="s">
        <v>361</v>
      </c>
      <c r="BK186" s="203">
        <f>SUM(BK187:BK191)</f>
        <v>0</v>
      </c>
    </row>
    <row r="187" spans="2:65" s="1" customFormat="1" ht="31.5" customHeight="1">
      <c r="B187" s="42"/>
      <c r="C187" s="207" t="s">
        <v>512</v>
      </c>
      <c r="D187" s="207" t="s">
        <v>363</v>
      </c>
      <c r="E187" s="208" t="s">
        <v>3246</v>
      </c>
      <c r="F187" s="209" t="s">
        <v>3247</v>
      </c>
      <c r="G187" s="210" t="s">
        <v>685</v>
      </c>
      <c r="H187" s="211">
        <v>130.916</v>
      </c>
      <c r="I187" s="212"/>
      <c r="J187" s="213">
        <f>ROUND(I187*H187,2)</f>
        <v>0</v>
      </c>
      <c r="K187" s="209" t="s">
        <v>367</v>
      </c>
      <c r="L187" s="62"/>
      <c r="M187" s="214" t="s">
        <v>21</v>
      </c>
      <c r="N187" s="215" t="s">
        <v>41</v>
      </c>
      <c r="O187" s="43"/>
      <c r="P187" s="216">
        <f>O187*H187</f>
        <v>0</v>
      </c>
      <c r="Q187" s="216">
        <v>0.11934</v>
      </c>
      <c r="R187" s="216">
        <f>Q187*H187</f>
        <v>15.62351544</v>
      </c>
      <c r="S187" s="216">
        <v>0</v>
      </c>
      <c r="T187" s="217">
        <f>S187*H187</f>
        <v>0</v>
      </c>
      <c r="AR187" s="25" t="s">
        <v>147</v>
      </c>
      <c r="AT187" s="25" t="s">
        <v>363</v>
      </c>
      <c r="AU187" s="25" t="s">
        <v>79</v>
      </c>
      <c r="AY187" s="25" t="s">
        <v>361</v>
      </c>
      <c r="BE187" s="218">
        <f>IF(N187="základní",J187,0)</f>
        <v>0</v>
      </c>
      <c r="BF187" s="218">
        <f>IF(N187="snížená",J187,0)</f>
        <v>0</v>
      </c>
      <c r="BG187" s="218">
        <f>IF(N187="zákl. přenesená",J187,0)</f>
        <v>0</v>
      </c>
      <c r="BH187" s="218">
        <f>IF(N187="sníž. přenesená",J187,0)</f>
        <v>0</v>
      </c>
      <c r="BI187" s="218">
        <f>IF(N187="nulová",J187,0)</f>
        <v>0</v>
      </c>
      <c r="BJ187" s="25" t="s">
        <v>77</v>
      </c>
      <c r="BK187" s="218">
        <f>ROUND(I187*H187,2)</f>
        <v>0</v>
      </c>
      <c r="BL187" s="25" t="s">
        <v>147</v>
      </c>
      <c r="BM187" s="25" t="s">
        <v>4814</v>
      </c>
    </row>
    <row r="188" spans="2:65" s="1" customFormat="1" ht="27">
      <c r="B188" s="42"/>
      <c r="C188" s="64"/>
      <c r="D188" s="219" t="s">
        <v>369</v>
      </c>
      <c r="E188" s="64"/>
      <c r="F188" s="220" t="s">
        <v>3249</v>
      </c>
      <c r="G188" s="64"/>
      <c r="H188" s="64"/>
      <c r="I188" s="175"/>
      <c r="J188" s="64"/>
      <c r="K188" s="64"/>
      <c r="L188" s="62"/>
      <c r="M188" s="221"/>
      <c r="N188" s="43"/>
      <c r="O188" s="43"/>
      <c r="P188" s="43"/>
      <c r="Q188" s="43"/>
      <c r="R188" s="43"/>
      <c r="S188" s="43"/>
      <c r="T188" s="79"/>
      <c r="AT188" s="25" t="s">
        <v>369</v>
      </c>
      <c r="AU188" s="25" t="s">
        <v>79</v>
      </c>
    </row>
    <row r="189" spans="2:65" s="13" customFormat="1" ht="27">
      <c r="B189" s="233"/>
      <c r="C189" s="234"/>
      <c r="D189" s="235" t="s">
        <v>371</v>
      </c>
      <c r="E189" s="236" t="s">
        <v>21</v>
      </c>
      <c r="F189" s="237" t="s">
        <v>4815</v>
      </c>
      <c r="G189" s="234"/>
      <c r="H189" s="238">
        <v>130.916</v>
      </c>
      <c r="I189" s="239"/>
      <c r="J189" s="234"/>
      <c r="K189" s="234"/>
      <c r="L189" s="240"/>
      <c r="M189" s="241"/>
      <c r="N189" s="242"/>
      <c r="O189" s="242"/>
      <c r="P189" s="242"/>
      <c r="Q189" s="242"/>
      <c r="R189" s="242"/>
      <c r="S189" s="242"/>
      <c r="T189" s="243"/>
      <c r="AT189" s="244" t="s">
        <v>371</v>
      </c>
      <c r="AU189" s="244" t="s">
        <v>79</v>
      </c>
      <c r="AV189" s="13" t="s">
        <v>79</v>
      </c>
      <c r="AW189" s="13" t="s">
        <v>33</v>
      </c>
      <c r="AX189" s="13" t="s">
        <v>77</v>
      </c>
      <c r="AY189" s="244" t="s">
        <v>361</v>
      </c>
    </row>
    <row r="190" spans="2:65" s="1" customFormat="1" ht="22.5" customHeight="1">
      <c r="B190" s="42"/>
      <c r="C190" s="273" t="s">
        <v>521</v>
      </c>
      <c r="D190" s="273" t="s">
        <v>952</v>
      </c>
      <c r="E190" s="274" t="s">
        <v>3252</v>
      </c>
      <c r="F190" s="275" t="s">
        <v>3253</v>
      </c>
      <c r="G190" s="276" t="s">
        <v>614</v>
      </c>
      <c r="H190" s="277">
        <v>130.916</v>
      </c>
      <c r="I190" s="278"/>
      <c r="J190" s="279">
        <f>ROUND(I190*H190,2)</f>
        <v>0</v>
      </c>
      <c r="K190" s="275" t="s">
        <v>21</v>
      </c>
      <c r="L190" s="280"/>
      <c r="M190" s="281" t="s">
        <v>21</v>
      </c>
      <c r="N190" s="282" t="s">
        <v>41</v>
      </c>
      <c r="O190" s="43"/>
      <c r="P190" s="216">
        <f>O190*H190</f>
        <v>0</v>
      </c>
      <c r="Q190" s="216">
        <v>8.5000000000000006E-2</v>
      </c>
      <c r="R190" s="216">
        <f>Q190*H190</f>
        <v>11.12786</v>
      </c>
      <c r="S190" s="216">
        <v>0</v>
      </c>
      <c r="T190" s="217">
        <f>S190*H190</f>
        <v>0</v>
      </c>
      <c r="AR190" s="25" t="s">
        <v>417</v>
      </c>
      <c r="AT190" s="25" t="s">
        <v>952</v>
      </c>
      <c r="AU190" s="25" t="s">
        <v>79</v>
      </c>
      <c r="AY190" s="25" t="s">
        <v>361</v>
      </c>
      <c r="BE190" s="218">
        <f>IF(N190="základní",J190,0)</f>
        <v>0</v>
      </c>
      <c r="BF190" s="218">
        <f>IF(N190="snížená",J190,0)</f>
        <v>0</v>
      </c>
      <c r="BG190" s="218">
        <f>IF(N190="zákl. přenesená",J190,0)</f>
        <v>0</v>
      </c>
      <c r="BH190" s="218">
        <f>IF(N190="sníž. přenesená",J190,0)</f>
        <v>0</v>
      </c>
      <c r="BI190" s="218">
        <f>IF(N190="nulová",J190,0)</f>
        <v>0</v>
      </c>
      <c r="BJ190" s="25" t="s">
        <v>77</v>
      </c>
      <c r="BK190" s="218">
        <f>ROUND(I190*H190,2)</f>
        <v>0</v>
      </c>
      <c r="BL190" s="25" t="s">
        <v>147</v>
      </c>
      <c r="BM190" s="25" t="s">
        <v>4816</v>
      </c>
    </row>
    <row r="191" spans="2:65" s="1" customFormat="1" ht="13.5">
      <c r="B191" s="42"/>
      <c r="C191" s="64"/>
      <c r="D191" s="219" t="s">
        <v>369</v>
      </c>
      <c r="E191" s="64"/>
      <c r="F191" s="220" t="s">
        <v>3253</v>
      </c>
      <c r="G191" s="64"/>
      <c r="H191" s="64"/>
      <c r="I191" s="175"/>
      <c r="J191" s="64"/>
      <c r="K191" s="64"/>
      <c r="L191" s="62"/>
      <c r="M191" s="221"/>
      <c r="N191" s="43"/>
      <c r="O191" s="43"/>
      <c r="P191" s="43"/>
      <c r="Q191" s="43"/>
      <c r="R191" s="43"/>
      <c r="S191" s="43"/>
      <c r="T191" s="79"/>
      <c r="AT191" s="25" t="s">
        <v>369</v>
      </c>
      <c r="AU191" s="25" t="s">
        <v>79</v>
      </c>
    </row>
    <row r="192" spans="2:65" s="11" customFormat="1" ht="29.85" customHeight="1">
      <c r="B192" s="190"/>
      <c r="C192" s="191"/>
      <c r="D192" s="204" t="s">
        <v>69</v>
      </c>
      <c r="E192" s="205" t="s">
        <v>1153</v>
      </c>
      <c r="F192" s="205" t="s">
        <v>1154</v>
      </c>
      <c r="G192" s="191"/>
      <c r="H192" s="191"/>
      <c r="I192" s="194"/>
      <c r="J192" s="206">
        <f>BK192</f>
        <v>0</v>
      </c>
      <c r="K192" s="191"/>
      <c r="L192" s="196"/>
      <c r="M192" s="197"/>
      <c r="N192" s="198"/>
      <c r="O192" s="198"/>
      <c r="P192" s="199">
        <f>SUM(P193:P194)</f>
        <v>0</v>
      </c>
      <c r="Q192" s="198"/>
      <c r="R192" s="199">
        <f>SUM(R193:R194)</f>
        <v>0</v>
      </c>
      <c r="S192" s="198"/>
      <c r="T192" s="200">
        <f>SUM(T193:T194)</f>
        <v>0</v>
      </c>
      <c r="AR192" s="201" t="s">
        <v>77</v>
      </c>
      <c r="AT192" s="202" t="s">
        <v>69</v>
      </c>
      <c r="AU192" s="202" t="s">
        <v>77</v>
      </c>
      <c r="AY192" s="201" t="s">
        <v>361</v>
      </c>
      <c r="BK192" s="203">
        <f>SUM(BK193:BK194)</f>
        <v>0</v>
      </c>
    </row>
    <row r="193" spans="2:65" s="1" customFormat="1" ht="22.5" customHeight="1">
      <c r="B193" s="42"/>
      <c r="C193" s="207" t="s">
        <v>526</v>
      </c>
      <c r="D193" s="207" t="s">
        <v>363</v>
      </c>
      <c r="E193" s="208" t="s">
        <v>4694</v>
      </c>
      <c r="F193" s="209" t="s">
        <v>4695</v>
      </c>
      <c r="G193" s="210" t="s">
        <v>447</v>
      </c>
      <c r="H193" s="211">
        <v>75.760000000000005</v>
      </c>
      <c r="I193" s="212"/>
      <c r="J193" s="213">
        <f>ROUND(I193*H193,2)</f>
        <v>0</v>
      </c>
      <c r="K193" s="209" t="s">
        <v>367</v>
      </c>
      <c r="L193" s="62"/>
      <c r="M193" s="214" t="s">
        <v>21</v>
      </c>
      <c r="N193" s="215" t="s">
        <v>41</v>
      </c>
      <c r="O193" s="43"/>
      <c r="P193" s="216">
        <f>O193*H193</f>
        <v>0</v>
      </c>
      <c r="Q193" s="216">
        <v>0</v>
      </c>
      <c r="R193" s="216">
        <f>Q193*H193</f>
        <v>0</v>
      </c>
      <c r="S193" s="216">
        <v>0</v>
      </c>
      <c r="T193" s="217">
        <f>S193*H193</f>
        <v>0</v>
      </c>
      <c r="AR193" s="25" t="s">
        <v>147</v>
      </c>
      <c r="AT193" s="25" t="s">
        <v>363</v>
      </c>
      <c r="AU193" s="25" t="s">
        <v>79</v>
      </c>
      <c r="AY193" s="25" t="s">
        <v>361</v>
      </c>
      <c r="BE193" s="218">
        <f>IF(N193="základní",J193,0)</f>
        <v>0</v>
      </c>
      <c r="BF193" s="218">
        <f>IF(N193="snížená",J193,0)</f>
        <v>0</v>
      </c>
      <c r="BG193" s="218">
        <f>IF(N193="zákl. přenesená",J193,0)</f>
        <v>0</v>
      </c>
      <c r="BH193" s="218">
        <f>IF(N193="sníž. přenesená",J193,0)</f>
        <v>0</v>
      </c>
      <c r="BI193" s="218">
        <f>IF(N193="nulová",J193,0)</f>
        <v>0</v>
      </c>
      <c r="BJ193" s="25" t="s">
        <v>77</v>
      </c>
      <c r="BK193" s="218">
        <f>ROUND(I193*H193,2)</f>
        <v>0</v>
      </c>
      <c r="BL193" s="25" t="s">
        <v>147</v>
      </c>
      <c r="BM193" s="25" t="s">
        <v>4817</v>
      </c>
    </row>
    <row r="194" spans="2:65" s="1" customFormat="1" ht="27">
      <c r="B194" s="42"/>
      <c r="C194" s="64"/>
      <c r="D194" s="219" t="s">
        <v>369</v>
      </c>
      <c r="E194" s="64"/>
      <c r="F194" s="220" t="s">
        <v>4697</v>
      </c>
      <c r="G194" s="64"/>
      <c r="H194" s="64"/>
      <c r="I194" s="175"/>
      <c r="J194" s="64"/>
      <c r="K194" s="64"/>
      <c r="L194" s="62"/>
      <c r="M194" s="221"/>
      <c r="N194" s="43"/>
      <c r="O194" s="43"/>
      <c r="P194" s="43"/>
      <c r="Q194" s="43"/>
      <c r="R194" s="43"/>
      <c r="S194" s="43"/>
      <c r="T194" s="79"/>
      <c r="AT194" s="25" t="s">
        <v>369</v>
      </c>
      <c r="AU194" s="25" t="s">
        <v>79</v>
      </c>
    </row>
    <row r="195" spans="2:65" s="11" customFormat="1" ht="37.35" customHeight="1">
      <c r="B195" s="190"/>
      <c r="C195" s="191"/>
      <c r="D195" s="192" t="s">
        <v>69</v>
      </c>
      <c r="E195" s="193" t="s">
        <v>1160</v>
      </c>
      <c r="F195" s="193" t="s">
        <v>1161</v>
      </c>
      <c r="G195" s="191"/>
      <c r="H195" s="191"/>
      <c r="I195" s="194"/>
      <c r="J195" s="195">
        <f>BK195</f>
        <v>0</v>
      </c>
      <c r="K195" s="191"/>
      <c r="L195" s="196"/>
      <c r="M195" s="197"/>
      <c r="N195" s="198"/>
      <c r="O195" s="198"/>
      <c r="P195" s="199">
        <f>P196</f>
        <v>0</v>
      </c>
      <c r="Q195" s="198"/>
      <c r="R195" s="199">
        <f>R196</f>
        <v>4.3011000000000004E-3</v>
      </c>
      <c r="S195" s="198"/>
      <c r="T195" s="200">
        <f>T196</f>
        <v>0</v>
      </c>
      <c r="AR195" s="201" t="s">
        <v>79</v>
      </c>
      <c r="AT195" s="202" t="s">
        <v>69</v>
      </c>
      <c r="AU195" s="202" t="s">
        <v>70</v>
      </c>
      <c r="AY195" s="201" t="s">
        <v>361</v>
      </c>
      <c r="BK195" s="203">
        <f>BK196</f>
        <v>0</v>
      </c>
    </row>
    <row r="196" spans="2:65" s="11" customFormat="1" ht="19.899999999999999" customHeight="1">
      <c r="B196" s="190"/>
      <c r="C196" s="191"/>
      <c r="D196" s="204" t="s">
        <v>69</v>
      </c>
      <c r="E196" s="205" t="s">
        <v>1162</v>
      </c>
      <c r="F196" s="205" t="s">
        <v>1163</v>
      </c>
      <c r="G196" s="191"/>
      <c r="H196" s="191"/>
      <c r="I196" s="194"/>
      <c r="J196" s="206">
        <f>BK196</f>
        <v>0</v>
      </c>
      <c r="K196" s="191"/>
      <c r="L196" s="196"/>
      <c r="M196" s="197"/>
      <c r="N196" s="198"/>
      <c r="O196" s="198"/>
      <c r="P196" s="199">
        <f>SUM(P197:P203)</f>
        <v>0</v>
      </c>
      <c r="Q196" s="198"/>
      <c r="R196" s="199">
        <f>SUM(R197:R203)</f>
        <v>4.3011000000000004E-3</v>
      </c>
      <c r="S196" s="198"/>
      <c r="T196" s="200">
        <f>SUM(T197:T203)</f>
        <v>0</v>
      </c>
      <c r="AR196" s="201" t="s">
        <v>79</v>
      </c>
      <c r="AT196" s="202" t="s">
        <v>69</v>
      </c>
      <c r="AU196" s="202" t="s">
        <v>77</v>
      </c>
      <c r="AY196" s="201" t="s">
        <v>361</v>
      </c>
      <c r="BK196" s="203">
        <f>SUM(BK197:BK203)</f>
        <v>0</v>
      </c>
    </row>
    <row r="197" spans="2:65" s="1" customFormat="1" ht="31.5" customHeight="1">
      <c r="B197" s="42"/>
      <c r="C197" s="207" t="s">
        <v>533</v>
      </c>
      <c r="D197" s="207" t="s">
        <v>363</v>
      </c>
      <c r="E197" s="208" t="s">
        <v>4576</v>
      </c>
      <c r="F197" s="209" t="s">
        <v>4577</v>
      </c>
      <c r="G197" s="210" t="s">
        <v>459</v>
      </c>
      <c r="H197" s="211">
        <v>7.29</v>
      </c>
      <c r="I197" s="212"/>
      <c r="J197" s="213">
        <f>ROUND(I197*H197,2)</f>
        <v>0</v>
      </c>
      <c r="K197" s="209" t="s">
        <v>367</v>
      </c>
      <c r="L197" s="62"/>
      <c r="M197" s="214" t="s">
        <v>21</v>
      </c>
      <c r="N197" s="215" t="s">
        <v>41</v>
      </c>
      <c r="O197" s="43"/>
      <c r="P197" s="216">
        <f>O197*H197</f>
        <v>0</v>
      </c>
      <c r="Q197" s="216">
        <v>5.9000000000000003E-4</v>
      </c>
      <c r="R197" s="216">
        <f>Q197*H197</f>
        <v>4.3011000000000004E-3</v>
      </c>
      <c r="S197" s="216">
        <v>0</v>
      </c>
      <c r="T197" s="217">
        <f>S197*H197</f>
        <v>0</v>
      </c>
      <c r="AR197" s="25" t="s">
        <v>464</v>
      </c>
      <c r="AT197" s="25" t="s">
        <v>363</v>
      </c>
      <c r="AU197" s="25" t="s">
        <v>79</v>
      </c>
      <c r="AY197" s="25" t="s">
        <v>361</v>
      </c>
      <c r="BE197" s="218">
        <f>IF(N197="základní",J197,0)</f>
        <v>0</v>
      </c>
      <c r="BF197" s="218">
        <f>IF(N197="snížená",J197,0)</f>
        <v>0</v>
      </c>
      <c r="BG197" s="218">
        <f>IF(N197="zákl. přenesená",J197,0)</f>
        <v>0</v>
      </c>
      <c r="BH197" s="218">
        <f>IF(N197="sníž. přenesená",J197,0)</f>
        <v>0</v>
      </c>
      <c r="BI197" s="218">
        <f>IF(N197="nulová",J197,0)</f>
        <v>0</v>
      </c>
      <c r="BJ197" s="25" t="s">
        <v>77</v>
      </c>
      <c r="BK197" s="218">
        <f>ROUND(I197*H197,2)</f>
        <v>0</v>
      </c>
      <c r="BL197" s="25" t="s">
        <v>464</v>
      </c>
      <c r="BM197" s="25" t="s">
        <v>4818</v>
      </c>
    </row>
    <row r="198" spans="2:65" s="1" customFormat="1" ht="27">
      <c r="B198" s="42"/>
      <c r="C198" s="64"/>
      <c r="D198" s="219" t="s">
        <v>369</v>
      </c>
      <c r="E198" s="64"/>
      <c r="F198" s="220" t="s">
        <v>4579</v>
      </c>
      <c r="G198" s="64"/>
      <c r="H198" s="64"/>
      <c r="I198" s="175"/>
      <c r="J198" s="64"/>
      <c r="K198" s="64"/>
      <c r="L198" s="62"/>
      <c r="M198" s="221"/>
      <c r="N198" s="43"/>
      <c r="O198" s="43"/>
      <c r="P198" s="43"/>
      <c r="Q198" s="43"/>
      <c r="R198" s="43"/>
      <c r="S198" s="43"/>
      <c r="T198" s="79"/>
      <c r="AT198" s="25" t="s">
        <v>369</v>
      </c>
      <c r="AU198" s="25" t="s">
        <v>79</v>
      </c>
    </row>
    <row r="199" spans="2:65" s="13" customFormat="1" ht="13.5">
      <c r="B199" s="233"/>
      <c r="C199" s="234"/>
      <c r="D199" s="219" t="s">
        <v>371</v>
      </c>
      <c r="E199" s="245" t="s">
        <v>21</v>
      </c>
      <c r="F199" s="246" t="s">
        <v>4819</v>
      </c>
      <c r="G199" s="234"/>
      <c r="H199" s="247">
        <v>5.85</v>
      </c>
      <c r="I199" s="239"/>
      <c r="J199" s="234"/>
      <c r="K199" s="234"/>
      <c r="L199" s="240"/>
      <c r="M199" s="241"/>
      <c r="N199" s="242"/>
      <c r="O199" s="242"/>
      <c r="P199" s="242"/>
      <c r="Q199" s="242"/>
      <c r="R199" s="242"/>
      <c r="S199" s="242"/>
      <c r="T199" s="243"/>
      <c r="AT199" s="244" t="s">
        <v>371</v>
      </c>
      <c r="AU199" s="244" t="s">
        <v>79</v>
      </c>
      <c r="AV199" s="13" t="s">
        <v>79</v>
      </c>
      <c r="AW199" s="13" t="s">
        <v>33</v>
      </c>
      <c r="AX199" s="13" t="s">
        <v>70</v>
      </c>
      <c r="AY199" s="244" t="s">
        <v>361</v>
      </c>
    </row>
    <row r="200" spans="2:65" s="13" customFormat="1" ht="13.5">
      <c r="B200" s="233"/>
      <c r="C200" s="234"/>
      <c r="D200" s="219" t="s">
        <v>371</v>
      </c>
      <c r="E200" s="245" t="s">
        <v>21</v>
      </c>
      <c r="F200" s="246" t="s">
        <v>4820</v>
      </c>
      <c r="G200" s="234"/>
      <c r="H200" s="247">
        <v>1.44</v>
      </c>
      <c r="I200" s="239"/>
      <c r="J200" s="234"/>
      <c r="K200" s="234"/>
      <c r="L200" s="240"/>
      <c r="M200" s="241"/>
      <c r="N200" s="242"/>
      <c r="O200" s="242"/>
      <c r="P200" s="242"/>
      <c r="Q200" s="242"/>
      <c r="R200" s="242"/>
      <c r="S200" s="242"/>
      <c r="T200" s="243"/>
      <c r="AT200" s="244" t="s">
        <v>371</v>
      </c>
      <c r="AU200" s="244" t="s">
        <v>79</v>
      </c>
      <c r="AV200" s="13" t="s">
        <v>79</v>
      </c>
      <c r="AW200" s="13" t="s">
        <v>33</v>
      </c>
      <c r="AX200" s="13" t="s">
        <v>70</v>
      </c>
      <c r="AY200" s="244" t="s">
        <v>361</v>
      </c>
    </row>
    <row r="201" spans="2:65" s="14" customFormat="1" ht="13.5">
      <c r="B201" s="248"/>
      <c r="C201" s="249"/>
      <c r="D201" s="235" t="s">
        <v>371</v>
      </c>
      <c r="E201" s="250" t="s">
        <v>21</v>
      </c>
      <c r="F201" s="251" t="s">
        <v>392</v>
      </c>
      <c r="G201" s="249"/>
      <c r="H201" s="252">
        <v>7.29</v>
      </c>
      <c r="I201" s="253"/>
      <c r="J201" s="249"/>
      <c r="K201" s="249"/>
      <c r="L201" s="254"/>
      <c r="M201" s="255"/>
      <c r="N201" s="256"/>
      <c r="O201" s="256"/>
      <c r="P201" s="256"/>
      <c r="Q201" s="256"/>
      <c r="R201" s="256"/>
      <c r="S201" s="256"/>
      <c r="T201" s="257"/>
      <c r="AT201" s="258" t="s">
        <v>371</v>
      </c>
      <c r="AU201" s="258" t="s">
        <v>79</v>
      </c>
      <c r="AV201" s="14" t="s">
        <v>147</v>
      </c>
      <c r="AW201" s="14" t="s">
        <v>33</v>
      </c>
      <c r="AX201" s="14" t="s">
        <v>77</v>
      </c>
      <c r="AY201" s="258" t="s">
        <v>361</v>
      </c>
    </row>
    <row r="202" spans="2:65" s="1" customFormat="1" ht="22.5" customHeight="1">
      <c r="B202" s="42"/>
      <c r="C202" s="207" t="s">
        <v>545</v>
      </c>
      <c r="D202" s="207" t="s">
        <v>363</v>
      </c>
      <c r="E202" s="208" t="s">
        <v>1225</v>
      </c>
      <c r="F202" s="209" t="s">
        <v>1226</v>
      </c>
      <c r="G202" s="210" t="s">
        <v>1227</v>
      </c>
      <c r="H202" s="284"/>
      <c r="I202" s="212"/>
      <c r="J202" s="213">
        <f>ROUND(I202*H202,2)</f>
        <v>0</v>
      </c>
      <c r="K202" s="209" t="s">
        <v>367</v>
      </c>
      <c r="L202" s="62"/>
      <c r="M202" s="214" t="s">
        <v>21</v>
      </c>
      <c r="N202" s="215" t="s">
        <v>41</v>
      </c>
      <c r="O202" s="43"/>
      <c r="P202" s="216">
        <f>O202*H202</f>
        <v>0</v>
      </c>
      <c r="Q202" s="216">
        <v>0</v>
      </c>
      <c r="R202" s="216">
        <f>Q202*H202</f>
        <v>0</v>
      </c>
      <c r="S202" s="216">
        <v>0</v>
      </c>
      <c r="T202" s="217">
        <f>S202*H202</f>
        <v>0</v>
      </c>
      <c r="AR202" s="25" t="s">
        <v>464</v>
      </c>
      <c r="AT202" s="25" t="s">
        <v>363</v>
      </c>
      <c r="AU202" s="25" t="s">
        <v>79</v>
      </c>
      <c r="AY202" s="25" t="s">
        <v>361</v>
      </c>
      <c r="BE202" s="218">
        <f>IF(N202="základní",J202,0)</f>
        <v>0</v>
      </c>
      <c r="BF202" s="218">
        <f>IF(N202="snížená",J202,0)</f>
        <v>0</v>
      </c>
      <c r="BG202" s="218">
        <f>IF(N202="zákl. přenesená",J202,0)</f>
        <v>0</v>
      </c>
      <c r="BH202" s="218">
        <f>IF(N202="sníž. přenesená",J202,0)</f>
        <v>0</v>
      </c>
      <c r="BI202" s="218">
        <f>IF(N202="nulová",J202,0)</f>
        <v>0</v>
      </c>
      <c r="BJ202" s="25" t="s">
        <v>77</v>
      </c>
      <c r="BK202" s="218">
        <f>ROUND(I202*H202,2)</f>
        <v>0</v>
      </c>
      <c r="BL202" s="25" t="s">
        <v>464</v>
      </c>
      <c r="BM202" s="25" t="s">
        <v>4821</v>
      </c>
    </row>
    <row r="203" spans="2:65" s="1" customFormat="1" ht="27">
      <c r="B203" s="42"/>
      <c r="C203" s="64"/>
      <c r="D203" s="219" t="s">
        <v>369</v>
      </c>
      <c r="E203" s="64"/>
      <c r="F203" s="220" t="s">
        <v>1229</v>
      </c>
      <c r="G203" s="64"/>
      <c r="H203" s="64"/>
      <c r="I203" s="175"/>
      <c r="J203" s="64"/>
      <c r="K203" s="64"/>
      <c r="L203" s="62"/>
      <c r="M203" s="290"/>
      <c r="N203" s="291"/>
      <c r="O203" s="291"/>
      <c r="P203" s="291"/>
      <c r="Q203" s="291"/>
      <c r="R203" s="291"/>
      <c r="S203" s="291"/>
      <c r="T203" s="292"/>
      <c r="AT203" s="25" t="s">
        <v>369</v>
      </c>
      <c r="AU203" s="25" t="s">
        <v>79</v>
      </c>
    </row>
    <row r="204" spans="2:65" s="1" customFormat="1" ht="6.95" customHeight="1">
      <c r="B204" s="57"/>
      <c r="C204" s="58"/>
      <c r="D204" s="58"/>
      <c r="E204" s="58"/>
      <c r="F204" s="58"/>
      <c r="G204" s="58"/>
      <c r="H204" s="58"/>
      <c r="I204" s="151"/>
      <c r="J204" s="58"/>
      <c r="K204" s="58"/>
      <c r="L204" s="62"/>
    </row>
  </sheetData>
  <sheetProtection algorithmName="SHA-512" hashValue="ACcDy8/bBirk1y1ur7u+7Pq3a2TZaeU7bjmppdLqwaU5Xxrx+hShTDvsG4K20h7z4z2/CURTFggQB6QSj1PQ9w==" saltValue="apvZkzf7vYPr7NB8XGprVw==" spinCount="100000" sheet="1" objects="1" scenarios="1" formatCells="0" formatColumns="0" formatRows="0" sort="0" autoFilter="0"/>
  <autoFilter ref="C97:K203" xr:uid="{00000000-0009-0000-0000-00001F000000}"/>
  <mergeCells count="15">
    <mergeCell ref="E88:H88"/>
    <mergeCell ref="E86:H86"/>
    <mergeCell ref="E90:H90"/>
    <mergeCell ref="G1:H1"/>
    <mergeCell ref="L2:V2"/>
    <mergeCell ref="E49:H49"/>
    <mergeCell ref="E53:H53"/>
    <mergeCell ref="E51:H51"/>
    <mergeCell ref="E55:H55"/>
    <mergeCell ref="E84:H84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1F00-000000000000}"/>
    <hyperlink ref="G1:H1" location="C62" display="2) Rekapitulace" xr:uid="{00000000-0004-0000-1F00-000001000000}"/>
    <hyperlink ref="J1" location="C97" display="3) Soupis prací" xr:uid="{00000000-0004-0000-1F00-000002000000}"/>
    <hyperlink ref="L1:V1" location="'Rekapitulace stavby'!C2" display="Rekapitulace stavby" xr:uid="{00000000-0004-0000-1F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pageSetUpPr fitToPage="1"/>
  </sheetPr>
  <dimension ref="A1:BR148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200</v>
      </c>
      <c r="AZ2" s="126" t="s">
        <v>104</v>
      </c>
      <c r="BA2" s="126" t="s">
        <v>21</v>
      </c>
      <c r="BB2" s="126" t="s">
        <v>21</v>
      </c>
      <c r="BC2" s="126" t="s">
        <v>4822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3200</v>
      </c>
      <c r="BA3" s="126" t="s">
        <v>21</v>
      </c>
      <c r="BB3" s="126" t="s">
        <v>21</v>
      </c>
      <c r="BC3" s="126" t="s">
        <v>4823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3203</v>
      </c>
      <c r="BA4" s="126" t="s">
        <v>21</v>
      </c>
      <c r="BB4" s="126" t="s">
        <v>21</v>
      </c>
      <c r="BC4" s="126" t="s">
        <v>4823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3204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3205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ROUND(J96,2)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ROUND(SUM(BE96:BE147), 2)</f>
        <v>0</v>
      </c>
      <c r="G34" s="43"/>
      <c r="H34" s="43"/>
      <c r="I34" s="143">
        <v>0.21</v>
      </c>
      <c r="J34" s="142">
        <f>ROUND(ROUND((SUM(BE96:BE147)),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ROUND(SUM(BF96:BF147), 2)</f>
        <v>0</v>
      </c>
      <c r="G35" s="43"/>
      <c r="H35" s="43"/>
      <c r="I35" s="143">
        <v>0.15</v>
      </c>
      <c r="J35" s="142">
        <f>ROUND(ROUND((SUM(BF96:BF147)),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ROUND(SUM(BG96:BG147),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ROUND(SUM(BH96:BH147),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ROUND(SUM(BI96:BI147),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3204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IO03 - Okapový chodníček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J96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J97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J98</f>
        <v>0</v>
      </c>
      <c r="K66" s="174"/>
    </row>
    <row r="67" spans="2:12" s="9" customFormat="1" ht="19.899999999999999" customHeight="1">
      <c r="B67" s="168"/>
      <c r="C67" s="169"/>
      <c r="D67" s="170" t="s">
        <v>322</v>
      </c>
      <c r="E67" s="171"/>
      <c r="F67" s="171"/>
      <c r="G67" s="171"/>
      <c r="H67" s="171"/>
      <c r="I67" s="172"/>
      <c r="J67" s="173">
        <f>J117</f>
        <v>0</v>
      </c>
      <c r="K67" s="174"/>
    </row>
    <row r="68" spans="2:12" s="9" customFormat="1" ht="19.899999999999999" customHeight="1">
      <c r="B68" s="168"/>
      <c r="C68" s="169"/>
      <c r="D68" s="170" t="s">
        <v>325</v>
      </c>
      <c r="E68" s="171"/>
      <c r="F68" s="171"/>
      <c r="G68" s="171"/>
      <c r="H68" s="171"/>
      <c r="I68" s="172"/>
      <c r="J68" s="173">
        <f>J126</f>
        <v>0</v>
      </c>
      <c r="K68" s="174"/>
    </row>
    <row r="69" spans="2:12" s="9" customFormat="1" ht="19.899999999999999" customHeight="1">
      <c r="B69" s="168"/>
      <c r="C69" s="169"/>
      <c r="D69" s="170" t="s">
        <v>326</v>
      </c>
      <c r="E69" s="171"/>
      <c r="F69" s="171"/>
      <c r="G69" s="171"/>
      <c r="H69" s="171"/>
      <c r="I69" s="172"/>
      <c r="J69" s="173">
        <f>J131</f>
        <v>0</v>
      </c>
      <c r="K69" s="174"/>
    </row>
    <row r="70" spans="2:12" s="9" customFormat="1" ht="19.899999999999999" customHeight="1">
      <c r="B70" s="168"/>
      <c r="C70" s="169"/>
      <c r="D70" s="170" t="s">
        <v>327</v>
      </c>
      <c r="E70" s="171"/>
      <c r="F70" s="171"/>
      <c r="G70" s="171"/>
      <c r="H70" s="171"/>
      <c r="I70" s="172"/>
      <c r="J70" s="173">
        <f>J138</f>
        <v>0</v>
      </c>
      <c r="K70" s="174"/>
    </row>
    <row r="71" spans="2:12" s="8" customFormat="1" ht="24.95" customHeight="1">
      <c r="B71" s="161"/>
      <c r="C71" s="162"/>
      <c r="D71" s="163" t="s">
        <v>328</v>
      </c>
      <c r="E71" s="164"/>
      <c r="F71" s="164"/>
      <c r="G71" s="164"/>
      <c r="H71" s="164"/>
      <c r="I71" s="165"/>
      <c r="J71" s="166">
        <f>J141</f>
        <v>0</v>
      </c>
      <c r="K71" s="167"/>
    </row>
    <row r="72" spans="2:12" s="9" customFormat="1" ht="19.899999999999999" customHeight="1">
      <c r="B72" s="168"/>
      <c r="C72" s="169"/>
      <c r="D72" s="170" t="s">
        <v>329</v>
      </c>
      <c r="E72" s="171"/>
      <c r="F72" s="171"/>
      <c r="G72" s="171"/>
      <c r="H72" s="171"/>
      <c r="I72" s="172"/>
      <c r="J72" s="173">
        <f>J142</f>
        <v>0</v>
      </c>
      <c r="K72" s="174"/>
    </row>
    <row r="73" spans="2:12" s="1" customFormat="1" ht="21.75" customHeight="1">
      <c r="B73" s="42"/>
      <c r="C73" s="43"/>
      <c r="D73" s="43"/>
      <c r="E73" s="43"/>
      <c r="F73" s="43"/>
      <c r="G73" s="43"/>
      <c r="H73" s="43"/>
      <c r="I73" s="129"/>
      <c r="J73" s="43"/>
      <c r="K73" s="46"/>
    </row>
    <row r="74" spans="2:12" s="1" customFormat="1" ht="6.95" customHeight="1">
      <c r="B74" s="57"/>
      <c r="C74" s="58"/>
      <c r="D74" s="58"/>
      <c r="E74" s="58"/>
      <c r="F74" s="58"/>
      <c r="G74" s="58"/>
      <c r="H74" s="58"/>
      <c r="I74" s="151"/>
      <c r="J74" s="58"/>
      <c r="K74" s="59"/>
    </row>
    <row r="78" spans="2:12" s="1" customFormat="1" ht="6.95" customHeight="1">
      <c r="B78" s="60"/>
      <c r="C78" s="61"/>
      <c r="D78" s="61"/>
      <c r="E78" s="61"/>
      <c r="F78" s="61"/>
      <c r="G78" s="61"/>
      <c r="H78" s="61"/>
      <c r="I78" s="154"/>
      <c r="J78" s="61"/>
      <c r="K78" s="61"/>
      <c r="L78" s="62"/>
    </row>
    <row r="79" spans="2:12" s="1" customFormat="1" ht="36.950000000000003" customHeight="1">
      <c r="B79" s="42"/>
      <c r="C79" s="63" t="s">
        <v>345</v>
      </c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6.95" customHeight="1">
      <c r="B80" s="42"/>
      <c r="C80" s="64"/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14.45" customHeight="1">
      <c r="B81" s="42"/>
      <c r="C81" s="66" t="s">
        <v>18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63" s="1" customFormat="1" ht="22.5" customHeight="1">
      <c r="B82" s="42"/>
      <c r="C82" s="64"/>
      <c r="D82" s="64"/>
      <c r="E82" s="423" t="str">
        <f>E7</f>
        <v>Transformace ÚSP pro mládež Kvasiny – výstavba v lokalitě Kostelec nad Orlicí 2</v>
      </c>
      <c r="F82" s="424"/>
      <c r="G82" s="424"/>
      <c r="H82" s="424"/>
      <c r="I82" s="175"/>
      <c r="J82" s="64"/>
      <c r="K82" s="64"/>
      <c r="L82" s="62"/>
    </row>
    <row r="83" spans="2:63">
      <c r="B83" s="29"/>
      <c r="C83" s="66" t="s">
        <v>237</v>
      </c>
      <c r="D83" s="176"/>
      <c r="E83" s="176"/>
      <c r="F83" s="176"/>
      <c r="G83" s="176"/>
      <c r="H83" s="176"/>
      <c r="J83" s="176"/>
      <c r="K83" s="176"/>
      <c r="L83" s="177"/>
    </row>
    <row r="84" spans="2:63" ht="22.5" customHeight="1">
      <c r="B84" s="29"/>
      <c r="C84" s="176"/>
      <c r="D84" s="176"/>
      <c r="E84" s="423" t="s">
        <v>3753</v>
      </c>
      <c r="F84" s="427"/>
      <c r="G84" s="427"/>
      <c r="H84" s="427"/>
      <c r="J84" s="176"/>
      <c r="K84" s="176"/>
      <c r="L84" s="177"/>
    </row>
    <row r="85" spans="2:63">
      <c r="B85" s="29"/>
      <c r="C85" s="66" t="s">
        <v>243</v>
      </c>
      <c r="D85" s="176"/>
      <c r="E85" s="176"/>
      <c r="F85" s="176"/>
      <c r="G85" s="176"/>
      <c r="H85" s="176"/>
      <c r="J85" s="176"/>
      <c r="K85" s="176"/>
      <c r="L85" s="177"/>
    </row>
    <row r="86" spans="2:63" s="1" customFormat="1" ht="22.5" customHeight="1">
      <c r="B86" s="42"/>
      <c r="C86" s="64"/>
      <c r="D86" s="64"/>
      <c r="E86" s="425" t="s">
        <v>3204</v>
      </c>
      <c r="F86" s="426"/>
      <c r="G86" s="426"/>
      <c r="H86" s="426"/>
      <c r="I86" s="175"/>
      <c r="J86" s="64"/>
      <c r="K86" s="64"/>
      <c r="L86" s="62"/>
    </row>
    <row r="87" spans="2:63" s="1" customFormat="1" ht="14.45" customHeight="1">
      <c r="B87" s="42"/>
      <c r="C87" s="66" t="s">
        <v>248</v>
      </c>
      <c r="D87" s="64"/>
      <c r="E87" s="64"/>
      <c r="F87" s="64"/>
      <c r="G87" s="64"/>
      <c r="H87" s="64"/>
      <c r="I87" s="175"/>
      <c r="J87" s="64"/>
      <c r="K87" s="64"/>
      <c r="L87" s="62"/>
    </row>
    <row r="88" spans="2:63" s="1" customFormat="1" ht="23.25" customHeight="1">
      <c r="B88" s="42"/>
      <c r="C88" s="64"/>
      <c r="D88" s="64"/>
      <c r="E88" s="394" t="str">
        <f>E13</f>
        <v>IO03 - Okapový chodníček</v>
      </c>
      <c r="F88" s="426"/>
      <c r="G88" s="426"/>
      <c r="H88" s="426"/>
      <c r="I88" s="175"/>
      <c r="J88" s="64"/>
      <c r="K88" s="64"/>
      <c r="L88" s="62"/>
    </row>
    <row r="89" spans="2:63" s="1" customFormat="1" ht="6.9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3" s="1" customFormat="1" ht="18" customHeight="1">
      <c r="B90" s="42"/>
      <c r="C90" s="66" t="s">
        <v>23</v>
      </c>
      <c r="D90" s="64"/>
      <c r="E90" s="64"/>
      <c r="F90" s="178" t="str">
        <f>F16</f>
        <v xml:space="preserve"> </v>
      </c>
      <c r="G90" s="64"/>
      <c r="H90" s="64"/>
      <c r="I90" s="179" t="s">
        <v>25</v>
      </c>
      <c r="J90" s="74" t="str">
        <f>IF(J16="","",J16)</f>
        <v>11. 5. 2017</v>
      </c>
      <c r="K90" s="64"/>
      <c r="L90" s="62"/>
    </row>
    <row r="91" spans="2:63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63" s="1" customFormat="1">
      <c r="B92" s="42"/>
      <c r="C92" s="66" t="s">
        <v>27</v>
      </c>
      <c r="D92" s="64"/>
      <c r="E92" s="64"/>
      <c r="F92" s="178" t="str">
        <f>E19</f>
        <v xml:space="preserve"> </v>
      </c>
      <c r="G92" s="64"/>
      <c r="H92" s="64"/>
      <c r="I92" s="179" t="s">
        <v>32</v>
      </c>
      <c r="J92" s="178" t="str">
        <f>E25</f>
        <v xml:space="preserve"> </v>
      </c>
      <c r="K92" s="64"/>
      <c r="L92" s="62"/>
    </row>
    <row r="93" spans="2:63" s="1" customFormat="1" ht="14.45" customHeight="1">
      <c r="B93" s="42"/>
      <c r="C93" s="66" t="s">
        <v>30</v>
      </c>
      <c r="D93" s="64"/>
      <c r="E93" s="64"/>
      <c r="F93" s="178" t="str">
        <f>IF(E22="","",E22)</f>
        <v/>
      </c>
      <c r="G93" s="64"/>
      <c r="H93" s="64"/>
      <c r="I93" s="175"/>
      <c r="J93" s="64"/>
      <c r="K93" s="64"/>
      <c r="L93" s="62"/>
    </row>
    <row r="94" spans="2:63" s="1" customFormat="1" ht="10.35" customHeight="1">
      <c r="B94" s="42"/>
      <c r="C94" s="64"/>
      <c r="D94" s="64"/>
      <c r="E94" s="64"/>
      <c r="F94" s="64"/>
      <c r="G94" s="64"/>
      <c r="H94" s="64"/>
      <c r="I94" s="175"/>
      <c r="J94" s="64"/>
      <c r="K94" s="64"/>
      <c r="L94" s="62"/>
    </row>
    <row r="95" spans="2:63" s="10" customFormat="1" ht="29.25" customHeight="1">
      <c r="B95" s="180"/>
      <c r="C95" s="181" t="s">
        <v>346</v>
      </c>
      <c r="D95" s="182" t="s">
        <v>55</v>
      </c>
      <c r="E95" s="182" t="s">
        <v>51</v>
      </c>
      <c r="F95" s="182" t="s">
        <v>347</v>
      </c>
      <c r="G95" s="182" t="s">
        <v>348</v>
      </c>
      <c r="H95" s="182" t="s">
        <v>349</v>
      </c>
      <c r="I95" s="183" t="s">
        <v>350</v>
      </c>
      <c r="J95" s="182" t="s">
        <v>317</v>
      </c>
      <c r="K95" s="184" t="s">
        <v>351</v>
      </c>
      <c r="L95" s="185"/>
      <c r="M95" s="82" t="s">
        <v>352</v>
      </c>
      <c r="N95" s="83" t="s">
        <v>40</v>
      </c>
      <c r="O95" s="83" t="s">
        <v>353</v>
      </c>
      <c r="P95" s="83" t="s">
        <v>354</v>
      </c>
      <c r="Q95" s="83" t="s">
        <v>355</v>
      </c>
      <c r="R95" s="83" t="s">
        <v>356</v>
      </c>
      <c r="S95" s="83" t="s">
        <v>357</v>
      </c>
      <c r="T95" s="84" t="s">
        <v>358</v>
      </c>
    </row>
    <row r="96" spans="2:63" s="1" customFormat="1" ht="29.25" customHeight="1">
      <c r="B96" s="42"/>
      <c r="C96" s="88" t="s">
        <v>318</v>
      </c>
      <c r="D96" s="64"/>
      <c r="E96" s="64"/>
      <c r="F96" s="64"/>
      <c r="G96" s="64"/>
      <c r="H96" s="64"/>
      <c r="I96" s="175"/>
      <c r="J96" s="186">
        <f>BK96</f>
        <v>0</v>
      </c>
      <c r="K96" s="64"/>
      <c r="L96" s="62"/>
      <c r="M96" s="85"/>
      <c r="N96" s="86"/>
      <c r="O96" s="86"/>
      <c r="P96" s="187">
        <f>P97+P141</f>
        <v>0</v>
      </c>
      <c r="Q96" s="86"/>
      <c r="R96" s="187">
        <f>R97+R141</f>
        <v>4.1325528800000013</v>
      </c>
      <c r="S96" s="86"/>
      <c r="T96" s="188">
        <f>T97+T141</f>
        <v>0</v>
      </c>
      <c r="AT96" s="25" t="s">
        <v>69</v>
      </c>
      <c r="AU96" s="25" t="s">
        <v>319</v>
      </c>
      <c r="BK96" s="189">
        <f>BK97+BK141</f>
        <v>0</v>
      </c>
    </row>
    <row r="97" spans="2:65" s="11" customFormat="1" ht="37.35" customHeight="1">
      <c r="B97" s="190"/>
      <c r="C97" s="191"/>
      <c r="D97" s="192" t="s">
        <v>69</v>
      </c>
      <c r="E97" s="193" t="s">
        <v>359</v>
      </c>
      <c r="F97" s="193" t="s">
        <v>360</v>
      </c>
      <c r="G97" s="191"/>
      <c r="H97" s="191"/>
      <c r="I97" s="194"/>
      <c r="J97" s="195">
        <f>BK97</f>
        <v>0</v>
      </c>
      <c r="K97" s="191"/>
      <c r="L97" s="196"/>
      <c r="M97" s="197"/>
      <c r="N97" s="198"/>
      <c r="O97" s="198"/>
      <c r="P97" s="199">
        <f>P98+P117+P126+P131+P138</f>
        <v>0</v>
      </c>
      <c r="Q97" s="198"/>
      <c r="R97" s="199">
        <f>R98+R117+R126+R131+R138</f>
        <v>4.1288878000000011</v>
      </c>
      <c r="S97" s="198"/>
      <c r="T97" s="200">
        <f>T98+T117+T126+T131+T138</f>
        <v>0</v>
      </c>
      <c r="AR97" s="201" t="s">
        <v>77</v>
      </c>
      <c r="AT97" s="202" t="s">
        <v>69</v>
      </c>
      <c r="AU97" s="202" t="s">
        <v>70</v>
      </c>
      <c r="AY97" s="201" t="s">
        <v>361</v>
      </c>
      <c r="BK97" s="203">
        <f>BK98+BK117+BK126+BK131+BK138</f>
        <v>0</v>
      </c>
    </row>
    <row r="98" spans="2:65" s="11" customFormat="1" ht="19.899999999999999" customHeight="1">
      <c r="B98" s="190"/>
      <c r="C98" s="191"/>
      <c r="D98" s="204" t="s">
        <v>69</v>
      </c>
      <c r="E98" s="205" t="s">
        <v>77</v>
      </c>
      <c r="F98" s="205" t="s">
        <v>362</v>
      </c>
      <c r="G98" s="191"/>
      <c r="H98" s="191"/>
      <c r="I98" s="194"/>
      <c r="J98" s="206">
        <f>BK98</f>
        <v>0</v>
      </c>
      <c r="K98" s="191"/>
      <c r="L98" s="196"/>
      <c r="M98" s="197"/>
      <c r="N98" s="198"/>
      <c r="O98" s="198"/>
      <c r="P98" s="199">
        <f>SUM(P99:P116)</f>
        <v>0</v>
      </c>
      <c r="Q98" s="198"/>
      <c r="R98" s="199">
        <f>SUM(R99:R116)</f>
        <v>0</v>
      </c>
      <c r="S98" s="198"/>
      <c r="T98" s="200">
        <f>SUM(T99:T116)</f>
        <v>0</v>
      </c>
      <c r="AR98" s="201" t="s">
        <v>77</v>
      </c>
      <c r="AT98" s="202" t="s">
        <v>69</v>
      </c>
      <c r="AU98" s="202" t="s">
        <v>77</v>
      </c>
      <c r="AY98" s="201" t="s">
        <v>361</v>
      </c>
      <c r="BK98" s="203">
        <f>SUM(BK99:BK116)</f>
        <v>0</v>
      </c>
    </row>
    <row r="99" spans="2:65" s="1" customFormat="1" ht="22.5" customHeight="1">
      <c r="B99" s="42"/>
      <c r="C99" s="207" t="s">
        <v>77</v>
      </c>
      <c r="D99" s="207" t="s">
        <v>363</v>
      </c>
      <c r="E99" s="208" t="s">
        <v>3206</v>
      </c>
      <c r="F99" s="209" t="s">
        <v>3207</v>
      </c>
      <c r="G99" s="210" t="s">
        <v>366</v>
      </c>
      <c r="H99" s="211">
        <v>0.85499999999999998</v>
      </c>
      <c r="I99" s="212"/>
      <c r="J99" s="213">
        <f>ROUND(I99*H99,2)</f>
        <v>0</v>
      </c>
      <c r="K99" s="209" t="s">
        <v>3208</v>
      </c>
      <c r="L99" s="62"/>
      <c r="M99" s="214" t="s">
        <v>21</v>
      </c>
      <c r="N99" s="215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</v>
      </c>
      <c r="T99" s="217">
        <f>S99*H99</f>
        <v>0</v>
      </c>
      <c r="AR99" s="25" t="s">
        <v>147</v>
      </c>
      <c r="AT99" s="25" t="s">
        <v>363</v>
      </c>
      <c r="AU99" s="25" t="s">
        <v>79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147</v>
      </c>
      <c r="BM99" s="25" t="s">
        <v>4824</v>
      </c>
    </row>
    <row r="100" spans="2:65" s="1" customFormat="1" ht="27">
      <c r="B100" s="42"/>
      <c r="C100" s="64"/>
      <c r="D100" s="219" t="s">
        <v>369</v>
      </c>
      <c r="E100" s="64"/>
      <c r="F100" s="220" t="s">
        <v>3210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79</v>
      </c>
    </row>
    <row r="101" spans="2:65" s="12" customFormat="1" ht="13.5">
      <c r="B101" s="222"/>
      <c r="C101" s="223"/>
      <c r="D101" s="219" t="s">
        <v>371</v>
      </c>
      <c r="E101" s="224" t="s">
        <v>21</v>
      </c>
      <c r="F101" s="225" t="s">
        <v>3211</v>
      </c>
      <c r="G101" s="223"/>
      <c r="H101" s="226" t="s">
        <v>21</v>
      </c>
      <c r="I101" s="227"/>
      <c r="J101" s="223"/>
      <c r="K101" s="223"/>
      <c r="L101" s="228"/>
      <c r="M101" s="229"/>
      <c r="N101" s="230"/>
      <c r="O101" s="230"/>
      <c r="P101" s="230"/>
      <c r="Q101" s="230"/>
      <c r="R101" s="230"/>
      <c r="S101" s="230"/>
      <c r="T101" s="231"/>
      <c r="AT101" s="232" t="s">
        <v>371</v>
      </c>
      <c r="AU101" s="232" t="s">
        <v>79</v>
      </c>
      <c r="AV101" s="12" t="s">
        <v>77</v>
      </c>
      <c r="AW101" s="12" t="s">
        <v>33</v>
      </c>
      <c r="AX101" s="12" t="s">
        <v>70</v>
      </c>
      <c r="AY101" s="232" t="s">
        <v>361</v>
      </c>
    </row>
    <row r="102" spans="2:65" s="13" customFormat="1" ht="13.5">
      <c r="B102" s="233"/>
      <c r="C102" s="234"/>
      <c r="D102" s="235" t="s">
        <v>371</v>
      </c>
      <c r="E102" s="236" t="s">
        <v>3200</v>
      </c>
      <c r="F102" s="237" t="s">
        <v>3212</v>
      </c>
      <c r="G102" s="234"/>
      <c r="H102" s="238">
        <v>0.85499999999999998</v>
      </c>
      <c r="I102" s="239"/>
      <c r="J102" s="234"/>
      <c r="K102" s="234"/>
      <c r="L102" s="240"/>
      <c r="M102" s="241"/>
      <c r="N102" s="242"/>
      <c r="O102" s="242"/>
      <c r="P102" s="242"/>
      <c r="Q102" s="242"/>
      <c r="R102" s="242"/>
      <c r="S102" s="242"/>
      <c r="T102" s="243"/>
      <c r="AT102" s="244" t="s">
        <v>371</v>
      </c>
      <c r="AU102" s="244" t="s">
        <v>79</v>
      </c>
      <c r="AV102" s="13" t="s">
        <v>79</v>
      </c>
      <c r="AW102" s="13" t="s">
        <v>33</v>
      </c>
      <c r="AX102" s="13" t="s">
        <v>77</v>
      </c>
      <c r="AY102" s="244" t="s">
        <v>361</v>
      </c>
    </row>
    <row r="103" spans="2:65" s="1" customFormat="1" ht="22.5" customHeight="1">
      <c r="B103" s="42"/>
      <c r="C103" s="207" t="s">
        <v>79</v>
      </c>
      <c r="D103" s="207" t="s">
        <v>363</v>
      </c>
      <c r="E103" s="208" t="s">
        <v>418</v>
      </c>
      <c r="F103" s="209" t="s">
        <v>419</v>
      </c>
      <c r="G103" s="210" t="s">
        <v>366</v>
      </c>
      <c r="H103" s="211">
        <v>1.71</v>
      </c>
      <c r="I103" s="212"/>
      <c r="J103" s="213">
        <f>ROUND(I103*H103,2)</f>
        <v>0</v>
      </c>
      <c r="K103" s="209" t="s">
        <v>367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147</v>
      </c>
      <c r="AT103" s="25" t="s">
        <v>363</v>
      </c>
      <c r="AU103" s="25" t="s">
        <v>79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4825</v>
      </c>
    </row>
    <row r="104" spans="2:65" s="1" customFormat="1" ht="40.5">
      <c r="B104" s="42"/>
      <c r="C104" s="64"/>
      <c r="D104" s="219" t="s">
        <v>369</v>
      </c>
      <c r="E104" s="64"/>
      <c r="F104" s="220" t="s">
        <v>421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79</v>
      </c>
    </row>
    <row r="105" spans="2:65" s="13" customFormat="1" ht="13.5">
      <c r="B105" s="233"/>
      <c r="C105" s="234"/>
      <c r="D105" s="235" t="s">
        <v>371</v>
      </c>
      <c r="E105" s="236" t="s">
        <v>21</v>
      </c>
      <c r="F105" s="237" t="s">
        <v>3214</v>
      </c>
      <c r="G105" s="234"/>
      <c r="H105" s="238">
        <v>1.71</v>
      </c>
      <c r="I105" s="239"/>
      <c r="J105" s="234"/>
      <c r="K105" s="234"/>
      <c r="L105" s="240"/>
      <c r="M105" s="241"/>
      <c r="N105" s="242"/>
      <c r="O105" s="242"/>
      <c r="P105" s="242"/>
      <c r="Q105" s="242"/>
      <c r="R105" s="242"/>
      <c r="S105" s="242"/>
      <c r="T105" s="243"/>
      <c r="AT105" s="244" t="s">
        <v>371</v>
      </c>
      <c r="AU105" s="244" t="s">
        <v>79</v>
      </c>
      <c r="AV105" s="13" t="s">
        <v>79</v>
      </c>
      <c r="AW105" s="13" t="s">
        <v>33</v>
      </c>
      <c r="AX105" s="13" t="s">
        <v>77</v>
      </c>
      <c r="AY105" s="244" t="s">
        <v>361</v>
      </c>
    </row>
    <row r="106" spans="2:65" s="1" customFormat="1" ht="22.5" customHeight="1">
      <c r="B106" s="42"/>
      <c r="C106" s="207" t="s">
        <v>87</v>
      </c>
      <c r="D106" s="207" t="s">
        <v>363</v>
      </c>
      <c r="E106" s="208" t="s">
        <v>3215</v>
      </c>
      <c r="F106" s="209" t="s">
        <v>3216</v>
      </c>
      <c r="G106" s="210" t="s">
        <v>366</v>
      </c>
      <c r="H106" s="211">
        <v>0.85499999999999998</v>
      </c>
      <c r="I106" s="212"/>
      <c r="J106" s="213">
        <f>ROUND(I106*H106,2)</f>
        <v>0</v>
      </c>
      <c r="K106" s="209" t="s">
        <v>367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79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4826</v>
      </c>
    </row>
    <row r="107" spans="2:65" s="1" customFormat="1" ht="27">
      <c r="B107" s="42"/>
      <c r="C107" s="64"/>
      <c r="D107" s="219" t="s">
        <v>369</v>
      </c>
      <c r="E107" s="64"/>
      <c r="F107" s="220" t="s">
        <v>3218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79</v>
      </c>
    </row>
    <row r="108" spans="2:65" s="13" customFormat="1" ht="13.5">
      <c r="B108" s="233"/>
      <c r="C108" s="234"/>
      <c r="D108" s="235" t="s">
        <v>371</v>
      </c>
      <c r="E108" s="236" t="s">
        <v>21</v>
      </c>
      <c r="F108" s="237" t="s">
        <v>3203</v>
      </c>
      <c r="G108" s="234"/>
      <c r="H108" s="238">
        <v>0.85499999999999998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79</v>
      </c>
      <c r="AV108" s="13" t="s">
        <v>79</v>
      </c>
      <c r="AW108" s="13" t="s">
        <v>33</v>
      </c>
      <c r="AX108" s="13" t="s">
        <v>77</v>
      </c>
      <c r="AY108" s="244" t="s">
        <v>361</v>
      </c>
    </row>
    <row r="109" spans="2:65" s="1" customFormat="1" ht="22.5" customHeight="1">
      <c r="B109" s="42"/>
      <c r="C109" s="207" t="s">
        <v>147</v>
      </c>
      <c r="D109" s="207" t="s">
        <v>363</v>
      </c>
      <c r="E109" s="208" t="s">
        <v>3219</v>
      </c>
      <c r="F109" s="209" t="s">
        <v>3220</v>
      </c>
      <c r="G109" s="210" t="s">
        <v>366</v>
      </c>
      <c r="H109" s="211">
        <v>0.85499999999999998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4827</v>
      </c>
    </row>
    <row r="110" spans="2:65" s="1" customFormat="1" ht="40.5">
      <c r="B110" s="42"/>
      <c r="C110" s="64"/>
      <c r="D110" s="219" t="s">
        <v>369</v>
      </c>
      <c r="E110" s="64"/>
      <c r="F110" s="220" t="s">
        <v>3222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2" customFormat="1" ht="13.5">
      <c r="B111" s="222"/>
      <c r="C111" s="223"/>
      <c r="D111" s="219" t="s">
        <v>371</v>
      </c>
      <c r="E111" s="224" t="s">
        <v>21</v>
      </c>
      <c r="F111" s="225" t="s">
        <v>3223</v>
      </c>
      <c r="G111" s="223"/>
      <c r="H111" s="226" t="s">
        <v>21</v>
      </c>
      <c r="I111" s="227"/>
      <c r="J111" s="223"/>
      <c r="K111" s="223"/>
      <c r="L111" s="228"/>
      <c r="M111" s="229"/>
      <c r="N111" s="230"/>
      <c r="O111" s="230"/>
      <c r="P111" s="230"/>
      <c r="Q111" s="230"/>
      <c r="R111" s="230"/>
      <c r="S111" s="230"/>
      <c r="T111" s="231"/>
      <c r="AT111" s="232" t="s">
        <v>371</v>
      </c>
      <c r="AU111" s="232" t="s">
        <v>79</v>
      </c>
      <c r="AV111" s="12" t="s">
        <v>77</v>
      </c>
      <c r="AW111" s="12" t="s">
        <v>33</v>
      </c>
      <c r="AX111" s="12" t="s">
        <v>70</v>
      </c>
      <c r="AY111" s="232" t="s">
        <v>361</v>
      </c>
    </row>
    <row r="112" spans="2:65" s="13" customFormat="1" ht="13.5">
      <c r="B112" s="233"/>
      <c r="C112" s="234"/>
      <c r="D112" s="235" t="s">
        <v>371</v>
      </c>
      <c r="E112" s="236" t="s">
        <v>3203</v>
      </c>
      <c r="F112" s="237" t="s">
        <v>3200</v>
      </c>
      <c r="G112" s="234"/>
      <c r="H112" s="238">
        <v>0.85499999999999998</v>
      </c>
      <c r="I112" s="239"/>
      <c r="J112" s="234"/>
      <c r="K112" s="234"/>
      <c r="L112" s="240"/>
      <c r="M112" s="241"/>
      <c r="N112" s="242"/>
      <c r="O112" s="242"/>
      <c r="P112" s="242"/>
      <c r="Q112" s="242"/>
      <c r="R112" s="242"/>
      <c r="S112" s="242"/>
      <c r="T112" s="243"/>
      <c r="AT112" s="244" t="s">
        <v>371</v>
      </c>
      <c r="AU112" s="244" t="s">
        <v>79</v>
      </c>
      <c r="AV112" s="13" t="s">
        <v>79</v>
      </c>
      <c r="AW112" s="13" t="s">
        <v>33</v>
      </c>
      <c r="AX112" s="13" t="s">
        <v>77</v>
      </c>
      <c r="AY112" s="244" t="s">
        <v>361</v>
      </c>
    </row>
    <row r="113" spans="2:65" s="1" customFormat="1" ht="22.5" customHeight="1">
      <c r="B113" s="42"/>
      <c r="C113" s="207" t="s">
        <v>287</v>
      </c>
      <c r="D113" s="207" t="s">
        <v>363</v>
      </c>
      <c r="E113" s="208" t="s">
        <v>3224</v>
      </c>
      <c r="F113" s="209" t="s">
        <v>3225</v>
      </c>
      <c r="G113" s="210" t="s">
        <v>459</v>
      </c>
      <c r="H113" s="211">
        <v>5.7</v>
      </c>
      <c r="I113" s="212"/>
      <c r="J113" s="213">
        <f>ROUND(I113*H113,2)</f>
        <v>0</v>
      </c>
      <c r="K113" s="209" t="s">
        <v>3208</v>
      </c>
      <c r="L113" s="62"/>
      <c r="M113" s="214" t="s">
        <v>21</v>
      </c>
      <c r="N113" s="215" t="s">
        <v>41</v>
      </c>
      <c r="O113" s="43"/>
      <c r="P113" s="216">
        <f>O113*H113</f>
        <v>0</v>
      </c>
      <c r="Q113" s="216">
        <v>0</v>
      </c>
      <c r="R113" s="216">
        <f>Q113*H113</f>
        <v>0</v>
      </c>
      <c r="S113" s="216">
        <v>0</v>
      </c>
      <c r="T113" s="217">
        <f>S113*H113</f>
        <v>0</v>
      </c>
      <c r="AR113" s="25" t="s">
        <v>147</v>
      </c>
      <c r="AT113" s="25" t="s">
        <v>363</v>
      </c>
      <c r="AU113" s="25" t="s">
        <v>79</v>
      </c>
      <c r="AY113" s="25" t="s">
        <v>361</v>
      </c>
      <c r="BE113" s="218">
        <f>IF(N113="základní",J113,0)</f>
        <v>0</v>
      </c>
      <c r="BF113" s="218">
        <f>IF(N113="snížená",J113,0)</f>
        <v>0</v>
      </c>
      <c r="BG113" s="218">
        <f>IF(N113="zákl. přenesená",J113,0)</f>
        <v>0</v>
      </c>
      <c r="BH113" s="218">
        <f>IF(N113="sníž. přenesená",J113,0)</f>
        <v>0</v>
      </c>
      <c r="BI113" s="218">
        <f>IF(N113="nulová",J113,0)</f>
        <v>0</v>
      </c>
      <c r="BJ113" s="25" t="s">
        <v>77</v>
      </c>
      <c r="BK113" s="218">
        <f>ROUND(I113*H113,2)</f>
        <v>0</v>
      </c>
      <c r="BL113" s="25" t="s">
        <v>147</v>
      </c>
      <c r="BM113" s="25" t="s">
        <v>4828</v>
      </c>
    </row>
    <row r="114" spans="2:65" s="1" customFormat="1" ht="13.5">
      <c r="B114" s="42"/>
      <c r="C114" s="64"/>
      <c r="D114" s="219" t="s">
        <v>369</v>
      </c>
      <c r="E114" s="64"/>
      <c r="F114" s="220" t="s">
        <v>3227</v>
      </c>
      <c r="G114" s="64"/>
      <c r="H114" s="64"/>
      <c r="I114" s="175"/>
      <c r="J114" s="64"/>
      <c r="K114" s="64"/>
      <c r="L114" s="62"/>
      <c r="M114" s="221"/>
      <c r="N114" s="43"/>
      <c r="O114" s="43"/>
      <c r="P114" s="43"/>
      <c r="Q114" s="43"/>
      <c r="R114" s="43"/>
      <c r="S114" s="43"/>
      <c r="T114" s="79"/>
      <c r="AT114" s="25" t="s">
        <v>369</v>
      </c>
      <c r="AU114" s="25" t="s">
        <v>79</v>
      </c>
    </row>
    <row r="115" spans="2:65" s="12" customFormat="1" ht="13.5">
      <c r="B115" s="222"/>
      <c r="C115" s="223"/>
      <c r="D115" s="219" t="s">
        <v>371</v>
      </c>
      <c r="E115" s="224" t="s">
        <v>21</v>
      </c>
      <c r="F115" s="225" t="s">
        <v>3211</v>
      </c>
      <c r="G115" s="223"/>
      <c r="H115" s="226" t="s">
        <v>21</v>
      </c>
      <c r="I115" s="227"/>
      <c r="J115" s="223"/>
      <c r="K115" s="223"/>
      <c r="L115" s="228"/>
      <c r="M115" s="229"/>
      <c r="N115" s="230"/>
      <c r="O115" s="230"/>
      <c r="P115" s="230"/>
      <c r="Q115" s="230"/>
      <c r="R115" s="230"/>
      <c r="S115" s="230"/>
      <c r="T115" s="231"/>
      <c r="AT115" s="232" t="s">
        <v>371</v>
      </c>
      <c r="AU115" s="232" t="s">
        <v>79</v>
      </c>
      <c r="AV115" s="12" t="s">
        <v>77</v>
      </c>
      <c r="AW115" s="12" t="s">
        <v>33</v>
      </c>
      <c r="AX115" s="12" t="s">
        <v>70</v>
      </c>
      <c r="AY115" s="232" t="s">
        <v>361</v>
      </c>
    </row>
    <row r="116" spans="2:65" s="13" customFormat="1" ht="13.5">
      <c r="B116" s="233"/>
      <c r="C116" s="234"/>
      <c r="D116" s="219" t="s">
        <v>371</v>
      </c>
      <c r="E116" s="245" t="s">
        <v>21</v>
      </c>
      <c r="F116" s="246" t="s">
        <v>104</v>
      </c>
      <c r="G116" s="234"/>
      <c r="H116" s="247">
        <v>5.7</v>
      </c>
      <c r="I116" s="239"/>
      <c r="J116" s="234"/>
      <c r="K116" s="234"/>
      <c r="L116" s="240"/>
      <c r="M116" s="241"/>
      <c r="N116" s="242"/>
      <c r="O116" s="242"/>
      <c r="P116" s="242"/>
      <c r="Q116" s="242"/>
      <c r="R116" s="242"/>
      <c r="S116" s="242"/>
      <c r="T116" s="243"/>
      <c r="AT116" s="244" t="s">
        <v>371</v>
      </c>
      <c r="AU116" s="244" t="s">
        <v>79</v>
      </c>
      <c r="AV116" s="13" t="s">
        <v>79</v>
      </c>
      <c r="AW116" s="13" t="s">
        <v>33</v>
      </c>
      <c r="AX116" s="13" t="s">
        <v>77</v>
      </c>
      <c r="AY116" s="244" t="s">
        <v>361</v>
      </c>
    </row>
    <row r="117" spans="2:65" s="11" customFormat="1" ht="29.85" customHeight="1">
      <c r="B117" s="190"/>
      <c r="C117" s="191"/>
      <c r="D117" s="204" t="s">
        <v>69</v>
      </c>
      <c r="E117" s="205" t="s">
        <v>79</v>
      </c>
      <c r="F117" s="205" t="s">
        <v>463</v>
      </c>
      <c r="G117" s="191"/>
      <c r="H117" s="191"/>
      <c r="I117" s="194"/>
      <c r="J117" s="206">
        <f>BK117</f>
        <v>0</v>
      </c>
      <c r="K117" s="191"/>
      <c r="L117" s="196"/>
      <c r="M117" s="197"/>
      <c r="N117" s="198"/>
      <c r="O117" s="198"/>
      <c r="P117" s="199">
        <f>SUM(P118:P125)</f>
        <v>0</v>
      </c>
      <c r="Q117" s="198"/>
      <c r="R117" s="199">
        <f>SUM(R118:R125)</f>
        <v>2.6960999999999999E-3</v>
      </c>
      <c r="S117" s="198"/>
      <c r="T117" s="200">
        <f>SUM(T118:T125)</f>
        <v>0</v>
      </c>
      <c r="AR117" s="201" t="s">
        <v>77</v>
      </c>
      <c r="AT117" s="202" t="s">
        <v>69</v>
      </c>
      <c r="AU117" s="202" t="s">
        <v>77</v>
      </c>
      <c r="AY117" s="201" t="s">
        <v>361</v>
      </c>
      <c r="BK117" s="203">
        <f>SUM(BK118:BK125)</f>
        <v>0</v>
      </c>
    </row>
    <row r="118" spans="2:65" s="1" customFormat="1" ht="22.5" customHeight="1">
      <c r="B118" s="42"/>
      <c r="C118" s="207" t="s">
        <v>398</v>
      </c>
      <c r="D118" s="207" t="s">
        <v>363</v>
      </c>
      <c r="E118" s="208" t="s">
        <v>3228</v>
      </c>
      <c r="F118" s="209" t="s">
        <v>3229</v>
      </c>
      <c r="G118" s="210" t="s">
        <v>459</v>
      </c>
      <c r="H118" s="211">
        <v>6.27</v>
      </c>
      <c r="I118" s="212"/>
      <c r="J118" s="213">
        <f>ROUND(I118*H118,2)</f>
        <v>0</v>
      </c>
      <c r="K118" s="209" t="s">
        <v>3208</v>
      </c>
      <c r="L118" s="62"/>
      <c r="M118" s="214" t="s">
        <v>21</v>
      </c>
      <c r="N118" s="215" t="s">
        <v>41</v>
      </c>
      <c r="O118" s="43"/>
      <c r="P118" s="216">
        <f>O118*H118</f>
        <v>0</v>
      </c>
      <c r="Q118" s="216">
        <v>1E-4</v>
      </c>
      <c r="R118" s="216">
        <f>Q118*H118</f>
        <v>6.2699999999999995E-4</v>
      </c>
      <c r="S118" s="216">
        <v>0</v>
      </c>
      <c r="T118" s="217">
        <f>S118*H118</f>
        <v>0</v>
      </c>
      <c r="AR118" s="25" t="s">
        <v>147</v>
      </c>
      <c r="AT118" s="25" t="s">
        <v>363</v>
      </c>
      <c r="AU118" s="25" t="s">
        <v>79</v>
      </c>
      <c r="AY118" s="25" t="s">
        <v>361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25" t="s">
        <v>77</v>
      </c>
      <c r="BK118" s="218">
        <f>ROUND(I118*H118,2)</f>
        <v>0</v>
      </c>
      <c r="BL118" s="25" t="s">
        <v>147</v>
      </c>
      <c r="BM118" s="25" t="s">
        <v>4829</v>
      </c>
    </row>
    <row r="119" spans="2:65" s="1" customFormat="1" ht="27">
      <c r="B119" s="42"/>
      <c r="C119" s="64"/>
      <c r="D119" s="219" t="s">
        <v>369</v>
      </c>
      <c r="E119" s="64"/>
      <c r="F119" s="220" t="s">
        <v>3231</v>
      </c>
      <c r="G119" s="64"/>
      <c r="H119" s="64"/>
      <c r="I119" s="175"/>
      <c r="J119" s="64"/>
      <c r="K119" s="64"/>
      <c r="L119" s="62"/>
      <c r="M119" s="221"/>
      <c r="N119" s="43"/>
      <c r="O119" s="43"/>
      <c r="P119" s="43"/>
      <c r="Q119" s="43"/>
      <c r="R119" s="43"/>
      <c r="S119" s="43"/>
      <c r="T119" s="79"/>
      <c r="AT119" s="25" t="s">
        <v>369</v>
      </c>
      <c r="AU119" s="25" t="s">
        <v>79</v>
      </c>
    </row>
    <row r="120" spans="2:65" s="12" customFormat="1" ht="13.5">
      <c r="B120" s="222"/>
      <c r="C120" s="223"/>
      <c r="D120" s="219" t="s">
        <v>371</v>
      </c>
      <c r="E120" s="224" t="s">
        <v>21</v>
      </c>
      <c r="F120" s="225" t="s">
        <v>3232</v>
      </c>
      <c r="G120" s="223"/>
      <c r="H120" s="226" t="s">
        <v>21</v>
      </c>
      <c r="I120" s="227"/>
      <c r="J120" s="223"/>
      <c r="K120" s="223"/>
      <c r="L120" s="228"/>
      <c r="M120" s="229"/>
      <c r="N120" s="230"/>
      <c r="O120" s="230"/>
      <c r="P120" s="230"/>
      <c r="Q120" s="230"/>
      <c r="R120" s="230"/>
      <c r="S120" s="230"/>
      <c r="T120" s="231"/>
      <c r="AT120" s="232" t="s">
        <v>371</v>
      </c>
      <c r="AU120" s="232" t="s">
        <v>79</v>
      </c>
      <c r="AV120" s="12" t="s">
        <v>77</v>
      </c>
      <c r="AW120" s="12" t="s">
        <v>33</v>
      </c>
      <c r="AX120" s="12" t="s">
        <v>70</v>
      </c>
      <c r="AY120" s="232" t="s">
        <v>361</v>
      </c>
    </row>
    <row r="121" spans="2:65" s="13" customFormat="1" ht="13.5">
      <c r="B121" s="233"/>
      <c r="C121" s="234"/>
      <c r="D121" s="235" t="s">
        <v>371</v>
      </c>
      <c r="E121" s="236" t="s">
        <v>21</v>
      </c>
      <c r="F121" s="237" t="s">
        <v>3233</v>
      </c>
      <c r="G121" s="234"/>
      <c r="H121" s="238">
        <v>6.27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79</v>
      </c>
      <c r="AV121" s="13" t="s">
        <v>79</v>
      </c>
      <c r="AW121" s="13" t="s">
        <v>33</v>
      </c>
      <c r="AX121" s="13" t="s">
        <v>77</v>
      </c>
      <c r="AY121" s="244" t="s">
        <v>361</v>
      </c>
    </row>
    <row r="122" spans="2:65" s="1" customFormat="1" ht="22.5" customHeight="1">
      <c r="B122" s="42"/>
      <c r="C122" s="273" t="s">
        <v>411</v>
      </c>
      <c r="D122" s="273" t="s">
        <v>952</v>
      </c>
      <c r="E122" s="274" t="s">
        <v>3234</v>
      </c>
      <c r="F122" s="275" t="s">
        <v>3235</v>
      </c>
      <c r="G122" s="276" t="s">
        <v>459</v>
      </c>
      <c r="H122" s="277">
        <v>6.8970000000000002</v>
      </c>
      <c r="I122" s="278"/>
      <c r="J122" s="279">
        <f>ROUND(I122*H122,2)</f>
        <v>0</v>
      </c>
      <c r="K122" s="275" t="s">
        <v>3208</v>
      </c>
      <c r="L122" s="280"/>
      <c r="M122" s="281" t="s">
        <v>21</v>
      </c>
      <c r="N122" s="282" t="s">
        <v>41</v>
      </c>
      <c r="O122" s="43"/>
      <c r="P122" s="216">
        <f>O122*H122</f>
        <v>0</v>
      </c>
      <c r="Q122" s="216">
        <v>2.9999999999999997E-4</v>
      </c>
      <c r="R122" s="216">
        <f>Q122*H122</f>
        <v>2.0690999999999999E-3</v>
      </c>
      <c r="S122" s="216">
        <v>0</v>
      </c>
      <c r="T122" s="217">
        <f>S122*H122</f>
        <v>0</v>
      </c>
      <c r="AR122" s="25" t="s">
        <v>417</v>
      </c>
      <c r="AT122" s="25" t="s">
        <v>952</v>
      </c>
      <c r="AU122" s="25" t="s">
        <v>79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4830</v>
      </c>
    </row>
    <row r="123" spans="2:65" s="1" customFormat="1" ht="13.5">
      <c r="B123" s="42"/>
      <c r="C123" s="64"/>
      <c r="D123" s="219" t="s">
        <v>369</v>
      </c>
      <c r="E123" s="64"/>
      <c r="F123" s="220" t="s">
        <v>3237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79</v>
      </c>
    </row>
    <row r="124" spans="2:65" s="1" customFormat="1" ht="40.5">
      <c r="B124" s="42"/>
      <c r="C124" s="64"/>
      <c r="D124" s="219" t="s">
        <v>974</v>
      </c>
      <c r="E124" s="64"/>
      <c r="F124" s="283" t="s">
        <v>3238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974</v>
      </c>
      <c r="AU124" s="25" t="s">
        <v>79</v>
      </c>
    </row>
    <row r="125" spans="2:65" s="13" customFormat="1" ht="13.5">
      <c r="B125" s="233"/>
      <c r="C125" s="234"/>
      <c r="D125" s="219" t="s">
        <v>371</v>
      </c>
      <c r="E125" s="234"/>
      <c r="F125" s="246" t="s">
        <v>4831</v>
      </c>
      <c r="G125" s="234"/>
      <c r="H125" s="247">
        <v>6.8970000000000002</v>
      </c>
      <c r="I125" s="239"/>
      <c r="J125" s="234"/>
      <c r="K125" s="234"/>
      <c r="L125" s="240"/>
      <c r="M125" s="241"/>
      <c r="N125" s="242"/>
      <c r="O125" s="242"/>
      <c r="P125" s="242"/>
      <c r="Q125" s="242"/>
      <c r="R125" s="242"/>
      <c r="S125" s="242"/>
      <c r="T125" s="243"/>
      <c r="AT125" s="244" t="s">
        <v>371</v>
      </c>
      <c r="AU125" s="244" t="s">
        <v>79</v>
      </c>
      <c r="AV125" s="13" t="s">
        <v>79</v>
      </c>
      <c r="AW125" s="13" t="s">
        <v>6</v>
      </c>
      <c r="AX125" s="13" t="s">
        <v>77</v>
      </c>
      <c r="AY125" s="244" t="s">
        <v>361</v>
      </c>
    </row>
    <row r="126" spans="2:65" s="11" customFormat="1" ht="29.85" customHeight="1">
      <c r="B126" s="190"/>
      <c r="C126" s="191"/>
      <c r="D126" s="204" t="s">
        <v>69</v>
      </c>
      <c r="E126" s="205" t="s">
        <v>398</v>
      </c>
      <c r="F126" s="205" t="s">
        <v>813</v>
      </c>
      <c r="G126" s="191"/>
      <c r="H126" s="191"/>
      <c r="I126" s="194"/>
      <c r="J126" s="206">
        <f>BK126</f>
        <v>0</v>
      </c>
      <c r="K126" s="191"/>
      <c r="L126" s="196"/>
      <c r="M126" s="197"/>
      <c r="N126" s="198"/>
      <c r="O126" s="198"/>
      <c r="P126" s="199">
        <f>SUM(P127:P130)</f>
        <v>0</v>
      </c>
      <c r="Q126" s="198"/>
      <c r="R126" s="199">
        <f>SUM(R127:R130)</f>
        <v>1.5709200000000001</v>
      </c>
      <c r="S126" s="198"/>
      <c r="T126" s="200">
        <f>SUM(T127:T130)</f>
        <v>0</v>
      </c>
      <c r="AR126" s="201" t="s">
        <v>77</v>
      </c>
      <c r="AT126" s="202" t="s">
        <v>69</v>
      </c>
      <c r="AU126" s="202" t="s">
        <v>77</v>
      </c>
      <c r="AY126" s="201" t="s">
        <v>361</v>
      </c>
      <c r="BK126" s="203">
        <f>SUM(BK127:BK130)</f>
        <v>0</v>
      </c>
    </row>
    <row r="127" spans="2:65" s="1" customFormat="1" ht="22.5" customHeight="1">
      <c r="B127" s="42"/>
      <c r="C127" s="207" t="s">
        <v>417</v>
      </c>
      <c r="D127" s="207" t="s">
        <v>363</v>
      </c>
      <c r="E127" s="208" t="s">
        <v>3240</v>
      </c>
      <c r="F127" s="209" t="s">
        <v>3241</v>
      </c>
      <c r="G127" s="210" t="s">
        <v>459</v>
      </c>
      <c r="H127" s="211">
        <v>5.7</v>
      </c>
      <c r="I127" s="212"/>
      <c r="J127" s="213">
        <f>ROUND(I127*H127,2)</f>
        <v>0</v>
      </c>
      <c r="K127" s="209" t="s">
        <v>367</v>
      </c>
      <c r="L127" s="62"/>
      <c r="M127" s="214" t="s">
        <v>21</v>
      </c>
      <c r="N127" s="215" t="s">
        <v>41</v>
      </c>
      <c r="O127" s="43"/>
      <c r="P127" s="216">
        <f>O127*H127</f>
        <v>0</v>
      </c>
      <c r="Q127" s="216">
        <v>0.27560000000000001</v>
      </c>
      <c r="R127" s="216">
        <f>Q127*H127</f>
        <v>1.5709200000000001</v>
      </c>
      <c r="S127" s="216">
        <v>0</v>
      </c>
      <c r="T127" s="217">
        <f>S127*H127</f>
        <v>0</v>
      </c>
      <c r="AR127" s="25" t="s">
        <v>147</v>
      </c>
      <c r="AT127" s="25" t="s">
        <v>363</v>
      </c>
      <c r="AU127" s="25" t="s">
        <v>79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147</v>
      </c>
      <c r="BM127" s="25" t="s">
        <v>4832</v>
      </c>
    </row>
    <row r="128" spans="2:65" s="1" customFormat="1" ht="13.5">
      <c r="B128" s="42"/>
      <c r="C128" s="64"/>
      <c r="D128" s="219" t="s">
        <v>369</v>
      </c>
      <c r="E128" s="64"/>
      <c r="F128" s="220" t="s">
        <v>3243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79</v>
      </c>
    </row>
    <row r="129" spans="2:65" s="12" customFormat="1" ht="13.5">
      <c r="B129" s="222"/>
      <c r="C129" s="223"/>
      <c r="D129" s="219" t="s">
        <v>371</v>
      </c>
      <c r="E129" s="224" t="s">
        <v>21</v>
      </c>
      <c r="F129" s="225" t="s">
        <v>3244</v>
      </c>
      <c r="G129" s="223"/>
      <c r="H129" s="226" t="s">
        <v>21</v>
      </c>
      <c r="I129" s="227"/>
      <c r="J129" s="223"/>
      <c r="K129" s="223"/>
      <c r="L129" s="228"/>
      <c r="M129" s="229"/>
      <c r="N129" s="230"/>
      <c r="O129" s="230"/>
      <c r="P129" s="230"/>
      <c r="Q129" s="230"/>
      <c r="R129" s="230"/>
      <c r="S129" s="230"/>
      <c r="T129" s="231"/>
      <c r="AT129" s="232" t="s">
        <v>371</v>
      </c>
      <c r="AU129" s="232" t="s">
        <v>79</v>
      </c>
      <c r="AV129" s="12" t="s">
        <v>77</v>
      </c>
      <c r="AW129" s="12" t="s">
        <v>33</v>
      </c>
      <c r="AX129" s="12" t="s">
        <v>70</v>
      </c>
      <c r="AY129" s="232" t="s">
        <v>361</v>
      </c>
    </row>
    <row r="130" spans="2:65" s="13" customFormat="1" ht="13.5">
      <c r="B130" s="233"/>
      <c r="C130" s="234"/>
      <c r="D130" s="219" t="s">
        <v>371</v>
      </c>
      <c r="E130" s="245" t="s">
        <v>104</v>
      </c>
      <c r="F130" s="246" t="s">
        <v>4833</v>
      </c>
      <c r="G130" s="234"/>
      <c r="H130" s="247">
        <v>5.7</v>
      </c>
      <c r="I130" s="239"/>
      <c r="J130" s="234"/>
      <c r="K130" s="234"/>
      <c r="L130" s="240"/>
      <c r="M130" s="241"/>
      <c r="N130" s="242"/>
      <c r="O130" s="242"/>
      <c r="P130" s="242"/>
      <c r="Q130" s="242"/>
      <c r="R130" s="242"/>
      <c r="S130" s="242"/>
      <c r="T130" s="243"/>
      <c r="AT130" s="244" t="s">
        <v>371</v>
      </c>
      <c r="AU130" s="244" t="s">
        <v>79</v>
      </c>
      <c r="AV130" s="13" t="s">
        <v>79</v>
      </c>
      <c r="AW130" s="13" t="s">
        <v>33</v>
      </c>
      <c r="AX130" s="13" t="s">
        <v>77</v>
      </c>
      <c r="AY130" s="244" t="s">
        <v>361</v>
      </c>
    </row>
    <row r="131" spans="2:65" s="11" customFormat="1" ht="29.85" customHeight="1">
      <c r="B131" s="190"/>
      <c r="C131" s="191"/>
      <c r="D131" s="204" t="s">
        <v>69</v>
      </c>
      <c r="E131" s="205" t="s">
        <v>424</v>
      </c>
      <c r="F131" s="205" t="s">
        <v>1100</v>
      </c>
      <c r="G131" s="191"/>
      <c r="H131" s="191"/>
      <c r="I131" s="194"/>
      <c r="J131" s="206">
        <f>BK131</f>
        <v>0</v>
      </c>
      <c r="K131" s="191"/>
      <c r="L131" s="196"/>
      <c r="M131" s="197"/>
      <c r="N131" s="198"/>
      <c r="O131" s="198"/>
      <c r="P131" s="199">
        <f>SUM(P132:P137)</f>
        <v>0</v>
      </c>
      <c r="Q131" s="198"/>
      <c r="R131" s="199">
        <f>SUM(R132:R137)</f>
        <v>2.5552717000000005</v>
      </c>
      <c r="S131" s="198"/>
      <c r="T131" s="200">
        <f>SUM(T132:T137)</f>
        <v>0</v>
      </c>
      <c r="AR131" s="201" t="s">
        <v>77</v>
      </c>
      <c r="AT131" s="202" t="s">
        <v>69</v>
      </c>
      <c r="AU131" s="202" t="s">
        <v>77</v>
      </c>
      <c r="AY131" s="201" t="s">
        <v>361</v>
      </c>
      <c r="BK131" s="203">
        <f>SUM(BK132:BK137)</f>
        <v>0</v>
      </c>
    </row>
    <row r="132" spans="2:65" s="1" customFormat="1" ht="31.5" customHeight="1">
      <c r="B132" s="42"/>
      <c r="C132" s="207" t="s">
        <v>424</v>
      </c>
      <c r="D132" s="207" t="s">
        <v>363</v>
      </c>
      <c r="E132" s="208" t="s">
        <v>3246</v>
      </c>
      <c r="F132" s="209" t="s">
        <v>3247</v>
      </c>
      <c r="G132" s="210" t="s">
        <v>685</v>
      </c>
      <c r="H132" s="211">
        <v>12.505000000000001</v>
      </c>
      <c r="I132" s="212"/>
      <c r="J132" s="213">
        <f>ROUND(I132*H132,2)</f>
        <v>0</v>
      </c>
      <c r="K132" s="209" t="s">
        <v>367</v>
      </c>
      <c r="L132" s="62"/>
      <c r="M132" s="214" t="s">
        <v>21</v>
      </c>
      <c r="N132" s="215" t="s">
        <v>41</v>
      </c>
      <c r="O132" s="43"/>
      <c r="P132" s="216">
        <f>O132*H132</f>
        <v>0</v>
      </c>
      <c r="Q132" s="216">
        <v>0.11934</v>
      </c>
      <c r="R132" s="216">
        <f>Q132*H132</f>
        <v>1.4923467000000001</v>
      </c>
      <c r="S132" s="216">
        <v>0</v>
      </c>
      <c r="T132" s="217">
        <f>S132*H132</f>
        <v>0</v>
      </c>
      <c r="AR132" s="25" t="s">
        <v>147</v>
      </c>
      <c r="AT132" s="25" t="s">
        <v>363</v>
      </c>
      <c r="AU132" s="25" t="s">
        <v>79</v>
      </c>
      <c r="AY132" s="25" t="s">
        <v>361</v>
      </c>
      <c r="BE132" s="218">
        <f>IF(N132="základní",J132,0)</f>
        <v>0</v>
      </c>
      <c r="BF132" s="218">
        <f>IF(N132="snížená",J132,0)</f>
        <v>0</v>
      </c>
      <c r="BG132" s="218">
        <f>IF(N132="zákl. přenesená",J132,0)</f>
        <v>0</v>
      </c>
      <c r="BH132" s="218">
        <f>IF(N132="sníž. přenesená",J132,0)</f>
        <v>0</v>
      </c>
      <c r="BI132" s="218">
        <f>IF(N132="nulová",J132,0)</f>
        <v>0</v>
      </c>
      <c r="BJ132" s="25" t="s">
        <v>77</v>
      </c>
      <c r="BK132" s="218">
        <f>ROUND(I132*H132,2)</f>
        <v>0</v>
      </c>
      <c r="BL132" s="25" t="s">
        <v>147</v>
      </c>
      <c r="BM132" s="25" t="s">
        <v>4834</v>
      </c>
    </row>
    <row r="133" spans="2:65" s="1" customFormat="1" ht="27">
      <c r="B133" s="42"/>
      <c r="C133" s="64"/>
      <c r="D133" s="219" t="s">
        <v>369</v>
      </c>
      <c r="E133" s="64"/>
      <c r="F133" s="220" t="s">
        <v>3249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369</v>
      </c>
      <c r="AU133" s="25" t="s">
        <v>79</v>
      </c>
    </row>
    <row r="134" spans="2:65" s="12" customFormat="1" ht="13.5">
      <c r="B134" s="222"/>
      <c r="C134" s="223"/>
      <c r="D134" s="219" t="s">
        <v>371</v>
      </c>
      <c r="E134" s="224" t="s">
        <v>21</v>
      </c>
      <c r="F134" s="225" t="s">
        <v>3250</v>
      </c>
      <c r="G134" s="223"/>
      <c r="H134" s="226" t="s">
        <v>21</v>
      </c>
      <c r="I134" s="227"/>
      <c r="J134" s="223"/>
      <c r="K134" s="223"/>
      <c r="L134" s="228"/>
      <c r="M134" s="229"/>
      <c r="N134" s="230"/>
      <c r="O134" s="230"/>
      <c r="P134" s="230"/>
      <c r="Q134" s="230"/>
      <c r="R134" s="230"/>
      <c r="S134" s="230"/>
      <c r="T134" s="231"/>
      <c r="AT134" s="232" t="s">
        <v>371</v>
      </c>
      <c r="AU134" s="232" t="s">
        <v>79</v>
      </c>
      <c r="AV134" s="12" t="s">
        <v>77</v>
      </c>
      <c r="AW134" s="12" t="s">
        <v>33</v>
      </c>
      <c r="AX134" s="12" t="s">
        <v>70</v>
      </c>
      <c r="AY134" s="232" t="s">
        <v>361</v>
      </c>
    </row>
    <row r="135" spans="2:65" s="13" customFormat="1" ht="13.5">
      <c r="B135" s="233"/>
      <c r="C135" s="234"/>
      <c r="D135" s="235" t="s">
        <v>371</v>
      </c>
      <c r="E135" s="236" t="s">
        <v>21</v>
      </c>
      <c r="F135" s="237" t="s">
        <v>4835</v>
      </c>
      <c r="G135" s="234"/>
      <c r="H135" s="238">
        <v>12.505000000000001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77</v>
      </c>
      <c r="AY135" s="244" t="s">
        <v>361</v>
      </c>
    </row>
    <row r="136" spans="2:65" s="1" customFormat="1" ht="22.5" customHeight="1">
      <c r="B136" s="42"/>
      <c r="C136" s="273" t="s">
        <v>430</v>
      </c>
      <c r="D136" s="273" t="s">
        <v>952</v>
      </c>
      <c r="E136" s="274" t="s">
        <v>3252</v>
      </c>
      <c r="F136" s="275" t="s">
        <v>3253</v>
      </c>
      <c r="G136" s="276" t="s">
        <v>614</v>
      </c>
      <c r="H136" s="277">
        <v>12.505000000000001</v>
      </c>
      <c r="I136" s="278"/>
      <c r="J136" s="279">
        <f>ROUND(I136*H136,2)</f>
        <v>0</v>
      </c>
      <c r="K136" s="275" t="s">
        <v>21</v>
      </c>
      <c r="L136" s="280"/>
      <c r="M136" s="281" t="s">
        <v>21</v>
      </c>
      <c r="N136" s="282" t="s">
        <v>41</v>
      </c>
      <c r="O136" s="43"/>
      <c r="P136" s="216">
        <f>O136*H136</f>
        <v>0</v>
      </c>
      <c r="Q136" s="216">
        <v>8.5000000000000006E-2</v>
      </c>
      <c r="R136" s="216">
        <f>Q136*H136</f>
        <v>1.0629250000000001</v>
      </c>
      <c r="S136" s="216">
        <v>0</v>
      </c>
      <c r="T136" s="217">
        <f>S136*H136</f>
        <v>0</v>
      </c>
      <c r="AR136" s="25" t="s">
        <v>417</v>
      </c>
      <c r="AT136" s="25" t="s">
        <v>952</v>
      </c>
      <c r="AU136" s="25" t="s">
        <v>79</v>
      </c>
      <c r="AY136" s="25" t="s">
        <v>361</v>
      </c>
      <c r="BE136" s="218">
        <f>IF(N136="základní",J136,0)</f>
        <v>0</v>
      </c>
      <c r="BF136" s="218">
        <f>IF(N136="snížená",J136,0)</f>
        <v>0</v>
      </c>
      <c r="BG136" s="218">
        <f>IF(N136="zákl. přenesená",J136,0)</f>
        <v>0</v>
      </c>
      <c r="BH136" s="218">
        <f>IF(N136="sníž. přenesená",J136,0)</f>
        <v>0</v>
      </c>
      <c r="BI136" s="218">
        <f>IF(N136="nulová",J136,0)</f>
        <v>0</v>
      </c>
      <c r="BJ136" s="25" t="s">
        <v>77</v>
      </c>
      <c r="BK136" s="218">
        <f>ROUND(I136*H136,2)</f>
        <v>0</v>
      </c>
      <c r="BL136" s="25" t="s">
        <v>147</v>
      </c>
      <c r="BM136" s="25" t="s">
        <v>4836</v>
      </c>
    </row>
    <row r="137" spans="2:65" s="1" customFormat="1" ht="13.5">
      <c r="B137" s="42"/>
      <c r="C137" s="64"/>
      <c r="D137" s="219" t="s">
        <v>369</v>
      </c>
      <c r="E137" s="64"/>
      <c r="F137" s="220" t="s">
        <v>3253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369</v>
      </c>
      <c r="AU137" s="25" t="s">
        <v>79</v>
      </c>
    </row>
    <row r="138" spans="2:65" s="11" customFormat="1" ht="29.85" customHeight="1">
      <c r="B138" s="190"/>
      <c r="C138" s="191"/>
      <c r="D138" s="204" t="s">
        <v>69</v>
      </c>
      <c r="E138" s="205" t="s">
        <v>1153</v>
      </c>
      <c r="F138" s="205" t="s">
        <v>1154</v>
      </c>
      <c r="G138" s="191"/>
      <c r="H138" s="191"/>
      <c r="I138" s="194"/>
      <c r="J138" s="206">
        <f>BK138</f>
        <v>0</v>
      </c>
      <c r="K138" s="191"/>
      <c r="L138" s="196"/>
      <c r="M138" s="197"/>
      <c r="N138" s="198"/>
      <c r="O138" s="198"/>
      <c r="P138" s="199">
        <f>SUM(P139:P140)</f>
        <v>0</v>
      </c>
      <c r="Q138" s="198"/>
      <c r="R138" s="199">
        <f>SUM(R139:R140)</f>
        <v>0</v>
      </c>
      <c r="S138" s="198"/>
      <c r="T138" s="200">
        <f>SUM(T139:T140)</f>
        <v>0</v>
      </c>
      <c r="AR138" s="201" t="s">
        <v>77</v>
      </c>
      <c r="AT138" s="202" t="s">
        <v>69</v>
      </c>
      <c r="AU138" s="202" t="s">
        <v>77</v>
      </c>
      <c r="AY138" s="201" t="s">
        <v>361</v>
      </c>
      <c r="BK138" s="203">
        <f>SUM(BK139:BK140)</f>
        <v>0</v>
      </c>
    </row>
    <row r="139" spans="2:65" s="1" customFormat="1" ht="31.5" customHeight="1">
      <c r="B139" s="42"/>
      <c r="C139" s="207" t="s">
        <v>285</v>
      </c>
      <c r="D139" s="207" t="s">
        <v>363</v>
      </c>
      <c r="E139" s="208" t="s">
        <v>3255</v>
      </c>
      <c r="F139" s="209" t="s">
        <v>3256</v>
      </c>
      <c r="G139" s="210" t="s">
        <v>447</v>
      </c>
      <c r="H139" s="211">
        <v>4.1289999999999996</v>
      </c>
      <c r="I139" s="212"/>
      <c r="J139" s="213">
        <f>ROUND(I139*H139,2)</f>
        <v>0</v>
      </c>
      <c r="K139" s="209" t="s">
        <v>3208</v>
      </c>
      <c r="L139" s="62"/>
      <c r="M139" s="214" t="s">
        <v>21</v>
      </c>
      <c r="N139" s="215" t="s">
        <v>41</v>
      </c>
      <c r="O139" s="43"/>
      <c r="P139" s="216">
        <f>O139*H139</f>
        <v>0</v>
      </c>
      <c r="Q139" s="216">
        <v>0</v>
      </c>
      <c r="R139" s="216">
        <f>Q139*H139</f>
        <v>0</v>
      </c>
      <c r="S139" s="216">
        <v>0</v>
      </c>
      <c r="T139" s="217">
        <f>S139*H139</f>
        <v>0</v>
      </c>
      <c r="AR139" s="25" t="s">
        <v>147</v>
      </c>
      <c r="AT139" s="25" t="s">
        <v>363</v>
      </c>
      <c r="AU139" s="25" t="s">
        <v>79</v>
      </c>
      <c r="AY139" s="25" t="s">
        <v>361</v>
      </c>
      <c r="BE139" s="218">
        <f>IF(N139="základní",J139,0)</f>
        <v>0</v>
      </c>
      <c r="BF139" s="218">
        <f>IF(N139="snížená",J139,0)</f>
        <v>0</v>
      </c>
      <c r="BG139" s="218">
        <f>IF(N139="zákl. přenesená",J139,0)</f>
        <v>0</v>
      </c>
      <c r="BH139" s="218">
        <f>IF(N139="sníž. přenesená",J139,0)</f>
        <v>0</v>
      </c>
      <c r="BI139" s="218">
        <f>IF(N139="nulová",J139,0)</f>
        <v>0</v>
      </c>
      <c r="BJ139" s="25" t="s">
        <v>77</v>
      </c>
      <c r="BK139" s="218">
        <f>ROUND(I139*H139,2)</f>
        <v>0</v>
      </c>
      <c r="BL139" s="25" t="s">
        <v>147</v>
      </c>
      <c r="BM139" s="25" t="s">
        <v>4837</v>
      </c>
    </row>
    <row r="140" spans="2:65" s="1" customFormat="1" ht="27">
      <c r="B140" s="42"/>
      <c r="C140" s="64"/>
      <c r="D140" s="219" t="s">
        <v>369</v>
      </c>
      <c r="E140" s="64"/>
      <c r="F140" s="220" t="s">
        <v>3258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369</v>
      </c>
      <c r="AU140" s="25" t="s">
        <v>79</v>
      </c>
    </row>
    <row r="141" spans="2:65" s="11" customFormat="1" ht="37.35" customHeight="1">
      <c r="B141" s="190"/>
      <c r="C141" s="191"/>
      <c r="D141" s="192" t="s">
        <v>69</v>
      </c>
      <c r="E141" s="193" t="s">
        <v>1160</v>
      </c>
      <c r="F141" s="193" t="s">
        <v>1161</v>
      </c>
      <c r="G141" s="191"/>
      <c r="H141" s="191"/>
      <c r="I141" s="194"/>
      <c r="J141" s="195">
        <f>BK141</f>
        <v>0</v>
      </c>
      <c r="K141" s="191"/>
      <c r="L141" s="196"/>
      <c r="M141" s="197"/>
      <c r="N141" s="198"/>
      <c r="O141" s="198"/>
      <c r="P141" s="199">
        <f>P142</f>
        <v>0</v>
      </c>
      <c r="Q141" s="198"/>
      <c r="R141" s="199">
        <f>R142</f>
        <v>3.6650800000000002E-3</v>
      </c>
      <c r="S141" s="198"/>
      <c r="T141" s="200">
        <f>T142</f>
        <v>0</v>
      </c>
      <c r="AR141" s="201" t="s">
        <v>79</v>
      </c>
      <c r="AT141" s="202" t="s">
        <v>69</v>
      </c>
      <c r="AU141" s="202" t="s">
        <v>70</v>
      </c>
      <c r="AY141" s="201" t="s">
        <v>361</v>
      </c>
      <c r="BK141" s="203">
        <f>BK142</f>
        <v>0</v>
      </c>
    </row>
    <row r="142" spans="2:65" s="11" customFormat="1" ht="19.899999999999999" customHeight="1">
      <c r="B142" s="190"/>
      <c r="C142" s="191"/>
      <c r="D142" s="204" t="s">
        <v>69</v>
      </c>
      <c r="E142" s="205" t="s">
        <v>1162</v>
      </c>
      <c r="F142" s="205" t="s">
        <v>1163</v>
      </c>
      <c r="G142" s="191"/>
      <c r="H142" s="191"/>
      <c r="I142" s="194"/>
      <c r="J142" s="206">
        <f>BK142</f>
        <v>0</v>
      </c>
      <c r="K142" s="191"/>
      <c r="L142" s="196"/>
      <c r="M142" s="197"/>
      <c r="N142" s="198"/>
      <c r="O142" s="198"/>
      <c r="P142" s="199">
        <f>SUM(P143:P147)</f>
        <v>0</v>
      </c>
      <c r="Q142" s="198"/>
      <c r="R142" s="199">
        <f>SUM(R143:R147)</f>
        <v>3.6650800000000002E-3</v>
      </c>
      <c r="S142" s="198"/>
      <c r="T142" s="200">
        <f>SUM(T143:T147)</f>
        <v>0</v>
      </c>
      <c r="AR142" s="201" t="s">
        <v>79</v>
      </c>
      <c r="AT142" s="202" t="s">
        <v>69</v>
      </c>
      <c r="AU142" s="202" t="s">
        <v>77</v>
      </c>
      <c r="AY142" s="201" t="s">
        <v>361</v>
      </c>
      <c r="BK142" s="203">
        <f>SUM(BK143:BK147)</f>
        <v>0</v>
      </c>
    </row>
    <row r="143" spans="2:65" s="1" customFormat="1" ht="31.5" customHeight="1">
      <c r="B143" s="42"/>
      <c r="C143" s="207" t="s">
        <v>440</v>
      </c>
      <c r="D143" s="207" t="s">
        <v>363</v>
      </c>
      <c r="E143" s="208" t="s">
        <v>4576</v>
      </c>
      <c r="F143" s="209" t="s">
        <v>4577</v>
      </c>
      <c r="G143" s="210" t="s">
        <v>459</v>
      </c>
      <c r="H143" s="211">
        <v>6.2119999999999997</v>
      </c>
      <c r="I143" s="212"/>
      <c r="J143" s="213">
        <f>ROUND(I143*H143,2)</f>
        <v>0</v>
      </c>
      <c r="K143" s="209" t="s">
        <v>367</v>
      </c>
      <c r="L143" s="62"/>
      <c r="M143" s="214" t="s">
        <v>21</v>
      </c>
      <c r="N143" s="215" t="s">
        <v>41</v>
      </c>
      <c r="O143" s="43"/>
      <c r="P143" s="216">
        <f>O143*H143</f>
        <v>0</v>
      </c>
      <c r="Q143" s="216">
        <v>5.9000000000000003E-4</v>
      </c>
      <c r="R143" s="216">
        <f>Q143*H143</f>
        <v>3.6650800000000002E-3</v>
      </c>
      <c r="S143" s="216">
        <v>0</v>
      </c>
      <c r="T143" s="217">
        <f>S143*H143</f>
        <v>0</v>
      </c>
      <c r="AR143" s="25" t="s">
        <v>464</v>
      </c>
      <c r="AT143" s="25" t="s">
        <v>363</v>
      </c>
      <c r="AU143" s="25" t="s">
        <v>79</v>
      </c>
      <c r="AY143" s="25" t="s">
        <v>361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25" t="s">
        <v>77</v>
      </c>
      <c r="BK143" s="218">
        <f>ROUND(I143*H143,2)</f>
        <v>0</v>
      </c>
      <c r="BL143" s="25" t="s">
        <v>464</v>
      </c>
      <c r="BM143" s="25" t="s">
        <v>4838</v>
      </c>
    </row>
    <row r="144" spans="2:65" s="1" customFormat="1" ht="27">
      <c r="B144" s="42"/>
      <c r="C144" s="64"/>
      <c r="D144" s="219" t="s">
        <v>369</v>
      </c>
      <c r="E144" s="64"/>
      <c r="F144" s="220" t="s">
        <v>4579</v>
      </c>
      <c r="G144" s="64"/>
      <c r="H144" s="64"/>
      <c r="I144" s="175"/>
      <c r="J144" s="64"/>
      <c r="K144" s="64"/>
      <c r="L144" s="62"/>
      <c r="M144" s="221"/>
      <c r="N144" s="43"/>
      <c r="O144" s="43"/>
      <c r="P144" s="43"/>
      <c r="Q144" s="43"/>
      <c r="R144" s="43"/>
      <c r="S144" s="43"/>
      <c r="T144" s="79"/>
      <c r="AT144" s="25" t="s">
        <v>369</v>
      </c>
      <c r="AU144" s="25" t="s">
        <v>79</v>
      </c>
    </row>
    <row r="145" spans="2:65" s="13" customFormat="1" ht="13.5">
      <c r="B145" s="233"/>
      <c r="C145" s="234"/>
      <c r="D145" s="235" t="s">
        <v>371</v>
      </c>
      <c r="E145" s="236" t="s">
        <v>21</v>
      </c>
      <c r="F145" s="237" t="s">
        <v>4839</v>
      </c>
      <c r="G145" s="234"/>
      <c r="H145" s="238">
        <v>6.2119999999999997</v>
      </c>
      <c r="I145" s="239"/>
      <c r="J145" s="234"/>
      <c r="K145" s="234"/>
      <c r="L145" s="240"/>
      <c r="M145" s="241"/>
      <c r="N145" s="242"/>
      <c r="O145" s="242"/>
      <c r="P145" s="242"/>
      <c r="Q145" s="242"/>
      <c r="R145" s="242"/>
      <c r="S145" s="242"/>
      <c r="T145" s="243"/>
      <c r="AT145" s="244" t="s">
        <v>371</v>
      </c>
      <c r="AU145" s="244" t="s">
        <v>79</v>
      </c>
      <c r="AV145" s="13" t="s">
        <v>79</v>
      </c>
      <c r="AW145" s="13" t="s">
        <v>33</v>
      </c>
      <c r="AX145" s="13" t="s">
        <v>77</v>
      </c>
      <c r="AY145" s="244" t="s">
        <v>361</v>
      </c>
    </row>
    <row r="146" spans="2:65" s="1" customFormat="1" ht="22.5" customHeight="1">
      <c r="B146" s="42"/>
      <c r="C146" s="207" t="s">
        <v>444</v>
      </c>
      <c r="D146" s="207" t="s">
        <v>363</v>
      </c>
      <c r="E146" s="208" t="s">
        <v>1225</v>
      </c>
      <c r="F146" s="209" t="s">
        <v>1226</v>
      </c>
      <c r="G146" s="210" t="s">
        <v>1227</v>
      </c>
      <c r="H146" s="284"/>
      <c r="I146" s="212"/>
      <c r="J146" s="213">
        <f>ROUND(I146*H146,2)</f>
        <v>0</v>
      </c>
      <c r="K146" s="209" t="s">
        <v>367</v>
      </c>
      <c r="L146" s="62"/>
      <c r="M146" s="214" t="s">
        <v>21</v>
      </c>
      <c r="N146" s="215" t="s">
        <v>41</v>
      </c>
      <c r="O146" s="43"/>
      <c r="P146" s="216">
        <f>O146*H146</f>
        <v>0</v>
      </c>
      <c r="Q146" s="216">
        <v>0</v>
      </c>
      <c r="R146" s="216">
        <f>Q146*H146</f>
        <v>0</v>
      </c>
      <c r="S146" s="216">
        <v>0</v>
      </c>
      <c r="T146" s="217">
        <f>S146*H146</f>
        <v>0</v>
      </c>
      <c r="AR146" s="25" t="s">
        <v>464</v>
      </c>
      <c r="AT146" s="25" t="s">
        <v>363</v>
      </c>
      <c r="AU146" s="25" t="s">
        <v>79</v>
      </c>
      <c r="AY146" s="25" t="s">
        <v>361</v>
      </c>
      <c r="BE146" s="218">
        <f>IF(N146="základní",J146,0)</f>
        <v>0</v>
      </c>
      <c r="BF146" s="218">
        <f>IF(N146="snížená",J146,0)</f>
        <v>0</v>
      </c>
      <c r="BG146" s="218">
        <f>IF(N146="zákl. přenesená",J146,0)</f>
        <v>0</v>
      </c>
      <c r="BH146" s="218">
        <f>IF(N146="sníž. přenesená",J146,0)</f>
        <v>0</v>
      </c>
      <c r="BI146" s="218">
        <f>IF(N146="nulová",J146,0)</f>
        <v>0</v>
      </c>
      <c r="BJ146" s="25" t="s">
        <v>77</v>
      </c>
      <c r="BK146" s="218">
        <f>ROUND(I146*H146,2)</f>
        <v>0</v>
      </c>
      <c r="BL146" s="25" t="s">
        <v>464</v>
      </c>
      <c r="BM146" s="25" t="s">
        <v>4840</v>
      </c>
    </row>
    <row r="147" spans="2:65" s="1" customFormat="1" ht="27">
      <c r="B147" s="42"/>
      <c r="C147" s="64"/>
      <c r="D147" s="219" t="s">
        <v>369</v>
      </c>
      <c r="E147" s="64"/>
      <c r="F147" s="220" t="s">
        <v>1229</v>
      </c>
      <c r="G147" s="64"/>
      <c r="H147" s="64"/>
      <c r="I147" s="175"/>
      <c r="J147" s="64"/>
      <c r="K147" s="64"/>
      <c r="L147" s="62"/>
      <c r="M147" s="290"/>
      <c r="N147" s="291"/>
      <c r="O147" s="291"/>
      <c r="P147" s="291"/>
      <c r="Q147" s="291"/>
      <c r="R147" s="291"/>
      <c r="S147" s="291"/>
      <c r="T147" s="292"/>
      <c r="AT147" s="25" t="s">
        <v>369</v>
      </c>
      <c r="AU147" s="25" t="s">
        <v>79</v>
      </c>
    </row>
    <row r="148" spans="2:65" s="1" customFormat="1" ht="6.95" customHeight="1">
      <c r="B148" s="57"/>
      <c r="C148" s="58"/>
      <c r="D148" s="58"/>
      <c r="E148" s="58"/>
      <c r="F148" s="58"/>
      <c r="G148" s="58"/>
      <c r="H148" s="58"/>
      <c r="I148" s="151"/>
      <c r="J148" s="58"/>
      <c r="K148" s="58"/>
      <c r="L148" s="62"/>
    </row>
  </sheetData>
  <sheetProtection algorithmName="SHA-512" hashValue="BAiSJrL7hGhz1GC7dGMneHX/8UICsplOohsUJJn3Piz3qlBDuQQi2FtOefO+Do1KySJ9b/M1+Sv7xtxgOuw72w==" saltValue="cGga0LGQjCRdaUtaJ20toQ==" spinCount="100000" sheet="1" objects="1" scenarios="1" formatCells="0" formatColumns="0" formatRows="0" sort="0" autoFilter="0"/>
  <autoFilter ref="C95:K147" xr:uid="{00000000-0009-0000-0000-000020000000}"/>
  <mergeCells count="15">
    <mergeCell ref="E86:H86"/>
    <mergeCell ref="E84:H84"/>
    <mergeCell ref="E88:H88"/>
    <mergeCell ref="G1:H1"/>
    <mergeCell ref="L2:V2"/>
    <mergeCell ref="E49:H49"/>
    <mergeCell ref="E53:H53"/>
    <mergeCell ref="E51:H51"/>
    <mergeCell ref="E55:H55"/>
    <mergeCell ref="E82:H82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2000-000000000000}"/>
    <hyperlink ref="G1:H1" location="C62" display="2) Rekapitulace" xr:uid="{00000000-0004-0000-2000-000001000000}"/>
    <hyperlink ref="J1" location="C95" display="3) Soupis prací" xr:uid="{00000000-0004-0000-2000-000002000000}"/>
    <hyperlink ref="L1:V1" location="'Rekapitulace stavby'!C2" display="Rekapitulace stavby" xr:uid="{00000000-0004-0000-20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BR190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203</v>
      </c>
      <c r="AZ2" s="126" t="s">
        <v>3200</v>
      </c>
      <c r="BA2" s="126" t="s">
        <v>21</v>
      </c>
      <c r="BB2" s="126" t="s">
        <v>21</v>
      </c>
      <c r="BC2" s="126" t="s">
        <v>4841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272</v>
      </c>
      <c r="BA3" s="126" t="s">
        <v>4647</v>
      </c>
      <c r="BB3" s="126" t="s">
        <v>21</v>
      </c>
      <c r="BC3" s="126" t="s">
        <v>4841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201</v>
      </c>
      <c r="BA4" s="126" t="s">
        <v>21</v>
      </c>
      <c r="BB4" s="126" t="s">
        <v>21</v>
      </c>
      <c r="BC4" s="126" t="s">
        <v>4842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  <c r="AZ5" s="126" t="s">
        <v>313</v>
      </c>
      <c r="BA5" s="126" t="s">
        <v>21</v>
      </c>
      <c r="BB5" s="126" t="s">
        <v>21</v>
      </c>
      <c r="BC5" s="126" t="s">
        <v>4843</v>
      </c>
      <c r="BD5" s="126" t="s">
        <v>79</v>
      </c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  <c r="AZ6" s="126" t="s">
        <v>4844</v>
      </c>
      <c r="BA6" s="126" t="s">
        <v>21</v>
      </c>
      <c r="BB6" s="126" t="s">
        <v>21</v>
      </c>
      <c r="BC6" s="126" t="s">
        <v>4845</v>
      </c>
      <c r="BD6" s="126" t="s">
        <v>79</v>
      </c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  <c r="AZ7" s="126" t="s">
        <v>4846</v>
      </c>
      <c r="BA7" s="126" t="s">
        <v>21</v>
      </c>
      <c r="BB7" s="126" t="s">
        <v>21</v>
      </c>
      <c r="BC7" s="126" t="s">
        <v>4847</v>
      </c>
      <c r="BD7" s="126" t="s">
        <v>79</v>
      </c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  <c r="AZ8" s="126" t="s">
        <v>4848</v>
      </c>
      <c r="BA8" s="126" t="s">
        <v>21</v>
      </c>
      <c r="BB8" s="126" t="s">
        <v>21</v>
      </c>
      <c r="BC8" s="126" t="s">
        <v>147</v>
      </c>
      <c r="BD8" s="126" t="s">
        <v>79</v>
      </c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  <c r="AZ9" s="126" t="s">
        <v>4849</v>
      </c>
      <c r="BA9" s="126" t="s">
        <v>21</v>
      </c>
      <c r="BB9" s="126" t="s">
        <v>21</v>
      </c>
      <c r="BC9" s="126" t="s">
        <v>4850</v>
      </c>
      <c r="BD9" s="126" t="s">
        <v>79</v>
      </c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3204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4851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ROUND(J96,2)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ROUND(SUM(BE96:BE189), 2)</f>
        <v>0</v>
      </c>
      <c r="G34" s="43"/>
      <c r="H34" s="43"/>
      <c r="I34" s="143">
        <v>0.21</v>
      </c>
      <c r="J34" s="142">
        <f>ROUND(ROUND((SUM(BE96:BE189)),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ROUND(SUM(BF96:BF189), 2)</f>
        <v>0</v>
      </c>
      <c r="G35" s="43"/>
      <c r="H35" s="43"/>
      <c r="I35" s="143">
        <v>0.15</v>
      </c>
      <c r="J35" s="142">
        <f>ROUND(ROUND((SUM(BF96:BF189)),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ROUND(SUM(BG96:BG189),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ROUND(SUM(BH96:BH189),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ROUND(SUM(BI96:BI189),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3204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IO04 - Pojezdová plocha, stávající sjezdu, přeložení pochozí plochy a varovný signální pás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J96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J97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J98</f>
        <v>0</v>
      </c>
      <c r="K66" s="174"/>
    </row>
    <row r="67" spans="2:12" s="9" customFormat="1" ht="19.899999999999999" customHeight="1">
      <c r="B67" s="168"/>
      <c r="C67" s="169"/>
      <c r="D67" s="170" t="s">
        <v>4650</v>
      </c>
      <c r="E67" s="171"/>
      <c r="F67" s="171"/>
      <c r="G67" s="171"/>
      <c r="H67" s="171"/>
      <c r="I67" s="172"/>
      <c r="J67" s="173">
        <f>J129</f>
        <v>0</v>
      </c>
      <c r="K67" s="174"/>
    </row>
    <row r="68" spans="2:12" s="9" customFormat="1" ht="19.899999999999999" customHeight="1">
      <c r="B68" s="168"/>
      <c r="C68" s="169"/>
      <c r="D68" s="170" t="s">
        <v>326</v>
      </c>
      <c r="E68" s="171"/>
      <c r="F68" s="171"/>
      <c r="G68" s="171"/>
      <c r="H68" s="171"/>
      <c r="I68" s="172"/>
      <c r="J68" s="173">
        <f>J152</f>
        <v>0</v>
      </c>
      <c r="K68" s="174"/>
    </row>
    <row r="69" spans="2:12" s="9" customFormat="1" ht="19.899999999999999" customHeight="1">
      <c r="B69" s="168"/>
      <c r="C69" s="169"/>
      <c r="D69" s="170" t="s">
        <v>3757</v>
      </c>
      <c r="E69" s="171"/>
      <c r="F69" s="171"/>
      <c r="G69" s="171"/>
      <c r="H69" s="171"/>
      <c r="I69" s="172"/>
      <c r="J69" s="173">
        <f>J164</f>
        <v>0</v>
      </c>
      <c r="K69" s="174"/>
    </row>
    <row r="70" spans="2:12" s="9" customFormat="1" ht="19.899999999999999" customHeight="1">
      <c r="B70" s="168"/>
      <c r="C70" s="169"/>
      <c r="D70" s="170" t="s">
        <v>327</v>
      </c>
      <c r="E70" s="171"/>
      <c r="F70" s="171"/>
      <c r="G70" s="171"/>
      <c r="H70" s="171"/>
      <c r="I70" s="172"/>
      <c r="J70" s="173">
        <f>J180</f>
        <v>0</v>
      </c>
      <c r="K70" s="174"/>
    </row>
    <row r="71" spans="2:12" s="8" customFormat="1" ht="24.95" customHeight="1">
      <c r="B71" s="161"/>
      <c r="C71" s="162"/>
      <c r="D71" s="163" t="s">
        <v>328</v>
      </c>
      <c r="E71" s="164"/>
      <c r="F71" s="164"/>
      <c r="G71" s="164"/>
      <c r="H71" s="164"/>
      <c r="I71" s="165"/>
      <c r="J71" s="166">
        <f>J183</f>
        <v>0</v>
      </c>
      <c r="K71" s="167"/>
    </row>
    <row r="72" spans="2:12" s="9" customFormat="1" ht="19.899999999999999" customHeight="1">
      <c r="B72" s="168"/>
      <c r="C72" s="169"/>
      <c r="D72" s="170" t="s">
        <v>329</v>
      </c>
      <c r="E72" s="171"/>
      <c r="F72" s="171"/>
      <c r="G72" s="171"/>
      <c r="H72" s="171"/>
      <c r="I72" s="172"/>
      <c r="J72" s="173">
        <f>J184</f>
        <v>0</v>
      </c>
      <c r="K72" s="174"/>
    </row>
    <row r="73" spans="2:12" s="1" customFormat="1" ht="21.75" customHeight="1">
      <c r="B73" s="42"/>
      <c r="C73" s="43"/>
      <c r="D73" s="43"/>
      <c r="E73" s="43"/>
      <c r="F73" s="43"/>
      <c r="G73" s="43"/>
      <c r="H73" s="43"/>
      <c r="I73" s="129"/>
      <c r="J73" s="43"/>
      <c r="K73" s="46"/>
    </row>
    <row r="74" spans="2:12" s="1" customFormat="1" ht="6.95" customHeight="1">
      <c r="B74" s="57"/>
      <c r="C74" s="58"/>
      <c r="D74" s="58"/>
      <c r="E74" s="58"/>
      <c r="F74" s="58"/>
      <c r="G74" s="58"/>
      <c r="H74" s="58"/>
      <c r="I74" s="151"/>
      <c r="J74" s="58"/>
      <c r="K74" s="59"/>
    </row>
    <row r="78" spans="2:12" s="1" customFormat="1" ht="6.95" customHeight="1">
      <c r="B78" s="60"/>
      <c r="C78" s="61"/>
      <c r="D78" s="61"/>
      <c r="E78" s="61"/>
      <c r="F78" s="61"/>
      <c r="G78" s="61"/>
      <c r="H78" s="61"/>
      <c r="I78" s="154"/>
      <c r="J78" s="61"/>
      <c r="K78" s="61"/>
      <c r="L78" s="62"/>
    </row>
    <row r="79" spans="2:12" s="1" customFormat="1" ht="36.950000000000003" customHeight="1">
      <c r="B79" s="42"/>
      <c r="C79" s="63" t="s">
        <v>345</v>
      </c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6.95" customHeight="1">
      <c r="B80" s="42"/>
      <c r="C80" s="64"/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14.45" customHeight="1">
      <c r="B81" s="42"/>
      <c r="C81" s="66" t="s">
        <v>18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63" s="1" customFormat="1" ht="22.5" customHeight="1">
      <c r="B82" s="42"/>
      <c r="C82" s="64"/>
      <c r="D82" s="64"/>
      <c r="E82" s="423" t="str">
        <f>E7</f>
        <v>Transformace ÚSP pro mládež Kvasiny – výstavba v lokalitě Kostelec nad Orlicí 2</v>
      </c>
      <c r="F82" s="424"/>
      <c r="G82" s="424"/>
      <c r="H82" s="424"/>
      <c r="I82" s="175"/>
      <c r="J82" s="64"/>
      <c r="K82" s="64"/>
      <c r="L82" s="62"/>
    </row>
    <row r="83" spans="2:63">
      <c r="B83" s="29"/>
      <c r="C83" s="66" t="s">
        <v>237</v>
      </c>
      <c r="D83" s="176"/>
      <c r="E83" s="176"/>
      <c r="F83" s="176"/>
      <c r="G83" s="176"/>
      <c r="H83" s="176"/>
      <c r="J83" s="176"/>
      <c r="K83" s="176"/>
      <c r="L83" s="177"/>
    </row>
    <row r="84" spans="2:63" ht="22.5" customHeight="1">
      <c r="B84" s="29"/>
      <c r="C84" s="176"/>
      <c r="D84" s="176"/>
      <c r="E84" s="423" t="s">
        <v>3753</v>
      </c>
      <c r="F84" s="427"/>
      <c r="G84" s="427"/>
      <c r="H84" s="427"/>
      <c r="J84" s="176"/>
      <c r="K84" s="176"/>
      <c r="L84" s="177"/>
    </row>
    <row r="85" spans="2:63">
      <c r="B85" s="29"/>
      <c r="C85" s="66" t="s">
        <v>243</v>
      </c>
      <c r="D85" s="176"/>
      <c r="E85" s="176"/>
      <c r="F85" s="176"/>
      <c r="G85" s="176"/>
      <c r="H85" s="176"/>
      <c r="J85" s="176"/>
      <c r="K85" s="176"/>
      <c r="L85" s="177"/>
    </row>
    <row r="86" spans="2:63" s="1" customFormat="1" ht="22.5" customHeight="1">
      <c r="B86" s="42"/>
      <c r="C86" s="64"/>
      <c r="D86" s="64"/>
      <c r="E86" s="425" t="s">
        <v>3204</v>
      </c>
      <c r="F86" s="426"/>
      <c r="G86" s="426"/>
      <c r="H86" s="426"/>
      <c r="I86" s="175"/>
      <c r="J86" s="64"/>
      <c r="K86" s="64"/>
      <c r="L86" s="62"/>
    </row>
    <row r="87" spans="2:63" s="1" customFormat="1" ht="14.45" customHeight="1">
      <c r="B87" s="42"/>
      <c r="C87" s="66" t="s">
        <v>248</v>
      </c>
      <c r="D87" s="64"/>
      <c r="E87" s="64"/>
      <c r="F87" s="64"/>
      <c r="G87" s="64"/>
      <c r="H87" s="64"/>
      <c r="I87" s="175"/>
      <c r="J87" s="64"/>
      <c r="K87" s="64"/>
      <c r="L87" s="62"/>
    </row>
    <row r="88" spans="2:63" s="1" customFormat="1" ht="23.25" customHeight="1">
      <c r="B88" s="42"/>
      <c r="C88" s="64"/>
      <c r="D88" s="64"/>
      <c r="E88" s="394" t="str">
        <f>E13</f>
        <v>IO04 - Pojezdová plocha, stávající sjezdu, přeložení pochozí plochy a varovný signální pás</v>
      </c>
      <c r="F88" s="426"/>
      <c r="G88" s="426"/>
      <c r="H88" s="426"/>
      <c r="I88" s="175"/>
      <c r="J88" s="64"/>
      <c r="K88" s="64"/>
      <c r="L88" s="62"/>
    </row>
    <row r="89" spans="2:63" s="1" customFormat="1" ht="6.9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3" s="1" customFormat="1" ht="18" customHeight="1">
      <c r="B90" s="42"/>
      <c r="C90" s="66" t="s">
        <v>23</v>
      </c>
      <c r="D90" s="64"/>
      <c r="E90" s="64"/>
      <c r="F90" s="178" t="str">
        <f>F16</f>
        <v xml:space="preserve"> </v>
      </c>
      <c r="G90" s="64"/>
      <c r="H90" s="64"/>
      <c r="I90" s="179" t="s">
        <v>25</v>
      </c>
      <c r="J90" s="74" t="str">
        <f>IF(J16="","",J16)</f>
        <v>11. 5. 2017</v>
      </c>
      <c r="K90" s="64"/>
      <c r="L90" s="62"/>
    </row>
    <row r="91" spans="2:63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63" s="1" customFormat="1">
      <c r="B92" s="42"/>
      <c r="C92" s="66" t="s">
        <v>27</v>
      </c>
      <c r="D92" s="64"/>
      <c r="E92" s="64"/>
      <c r="F92" s="178" t="str">
        <f>E19</f>
        <v xml:space="preserve"> </v>
      </c>
      <c r="G92" s="64"/>
      <c r="H92" s="64"/>
      <c r="I92" s="179" t="s">
        <v>32</v>
      </c>
      <c r="J92" s="178" t="str">
        <f>E25</f>
        <v xml:space="preserve"> </v>
      </c>
      <c r="K92" s="64"/>
      <c r="L92" s="62"/>
    </row>
    <row r="93" spans="2:63" s="1" customFormat="1" ht="14.45" customHeight="1">
      <c r="B93" s="42"/>
      <c r="C93" s="66" t="s">
        <v>30</v>
      </c>
      <c r="D93" s="64"/>
      <c r="E93" s="64"/>
      <c r="F93" s="178" t="str">
        <f>IF(E22="","",E22)</f>
        <v/>
      </c>
      <c r="G93" s="64"/>
      <c r="H93" s="64"/>
      <c r="I93" s="175"/>
      <c r="J93" s="64"/>
      <c r="K93" s="64"/>
      <c r="L93" s="62"/>
    </row>
    <row r="94" spans="2:63" s="1" customFormat="1" ht="10.35" customHeight="1">
      <c r="B94" s="42"/>
      <c r="C94" s="64"/>
      <c r="D94" s="64"/>
      <c r="E94" s="64"/>
      <c r="F94" s="64"/>
      <c r="G94" s="64"/>
      <c r="H94" s="64"/>
      <c r="I94" s="175"/>
      <c r="J94" s="64"/>
      <c r="K94" s="64"/>
      <c r="L94" s="62"/>
    </row>
    <row r="95" spans="2:63" s="10" customFormat="1" ht="29.25" customHeight="1">
      <c r="B95" s="180"/>
      <c r="C95" s="181" t="s">
        <v>346</v>
      </c>
      <c r="D95" s="182" t="s">
        <v>55</v>
      </c>
      <c r="E95" s="182" t="s">
        <v>51</v>
      </c>
      <c r="F95" s="182" t="s">
        <v>347</v>
      </c>
      <c r="G95" s="182" t="s">
        <v>348</v>
      </c>
      <c r="H95" s="182" t="s">
        <v>349</v>
      </c>
      <c r="I95" s="183" t="s">
        <v>350</v>
      </c>
      <c r="J95" s="182" t="s">
        <v>317</v>
      </c>
      <c r="K95" s="184" t="s">
        <v>351</v>
      </c>
      <c r="L95" s="185"/>
      <c r="M95" s="82" t="s">
        <v>352</v>
      </c>
      <c r="N95" s="83" t="s">
        <v>40</v>
      </c>
      <c r="O95" s="83" t="s">
        <v>353</v>
      </c>
      <c r="P95" s="83" t="s">
        <v>354</v>
      </c>
      <c r="Q95" s="83" t="s">
        <v>355</v>
      </c>
      <c r="R95" s="83" t="s">
        <v>356</v>
      </c>
      <c r="S95" s="83" t="s">
        <v>357</v>
      </c>
      <c r="T95" s="84" t="s">
        <v>358</v>
      </c>
    </row>
    <row r="96" spans="2:63" s="1" customFormat="1" ht="29.25" customHeight="1">
      <c r="B96" s="42"/>
      <c r="C96" s="88" t="s">
        <v>318</v>
      </c>
      <c r="D96" s="64"/>
      <c r="E96" s="64"/>
      <c r="F96" s="64"/>
      <c r="G96" s="64"/>
      <c r="H96" s="64"/>
      <c r="I96" s="175"/>
      <c r="J96" s="186">
        <f>BK96</f>
        <v>0</v>
      </c>
      <c r="K96" s="64"/>
      <c r="L96" s="62"/>
      <c r="M96" s="85"/>
      <c r="N96" s="86"/>
      <c r="O96" s="86"/>
      <c r="P96" s="187">
        <f>P97+P183</f>
        <v>0</v>
      </c>
      <c r="Q96" s="86"/>
      <c r="R96" s="187">
        <f>R97+R183</f>
        <v>7.3953838999999997</v>
      </c>
      <c r="S96" s="86"/>
      <c r="T96" s="188">
        <f>T97+T183</f>
        <v>11.2897</v>
      </c>
      <c r="AT96" s="25" t="s">
        <v>69</v>
      </c>
      <c r="AU96" s="25" t="s">
        <v>319</v>
      </c>
      <c r="BK96" s="189">
        <f>BK97+BK183</f>
        <v>0</v>
      </c>
    </row>
    <row r="97" spans="2:65" s="11" customFormat="1" ht="37.35" customHeight="1">
      <c r="B97" s="190"/>
      <c r="C97" s="191"/>
      <c r="D97" s="192" t="s">
        <v>69</v>
      </c>
      <c r="E97" s="193" t="s">
        <v>359</v>
      </c>
      <c r="F97" s="193" t="s">
        <v>360</v>
      </c>
      <c r="G97" s="191"/>
      <c r="H97" s="191"/>
      <c r="I97" s="194"/>
      <c r="J97" s="195">
        <f>BK97</f>
        <v>0</v>
      </c>
      <c r="K97" s="191"/>
      <c r="L97" s="196"/>
      <c r="M97" s="197"/>
      <c r="N97" s="198"/>
      <c r="O97" s="198"/>
      <c r="P97" s="199">
        <f>P98+P129+P152+P164+P180</f>
        <v>0</v>
      </c>
      <c r="Q97" s="198"/>
      <c r="R97" s="199">
        <f>R98+R129+R152+R164+R180</f>
        <v>7.3927288999999998</v>
      </c>
      <c r="S97" s="198"/>
      <c r="T97" s="200">
        <f>T98+T129+T152+T164+T180</f>
        <v>11.2897</v>
      </c>
      <c r="AR97" s="201" t="s">
        <v>77</v>
      </c>
      <c r="AT97" s="202" t="s">
        <v>69</v>
      </c>
      <c r="AU97" s="202" t="s">
        <v>70</v>
      </c>
      <c r="AY97" s="201" t="s">
        <v>361</v>
      </c>
      <c r="BK97" s="203">
        <f>BK98+BK129+BK152+BK164+BK180</f>
        <v>0</v>
      </c>
    </row>
    <row r="98" spans="2:65" s="11" customFormat="1" ht="19.899999999999999" customHeight="1">
      <c r="B98" s="190"/>
      <c r="C98" s="191"/>
      <c r="D98" s="204" t="s">
        <v>69</v>
      </c>
      <c r="E98" s="205" t="s">
        <v>77</v>
      </c>
      <c r="F98" s="205" t="s">
        <v>362</v>
      </c>
      <c r="G98" s="191"/>
      <c r="H98" s="191"/>
      <c r="I98" s="194"/>
      <c r="J98" s="206">
        <f>BK98</f>
        <v>0</v>
      </c>
      <c r="K98" s="191"/>
      <c r="L98" s="196"/>
      <c r="M98" s="197"/>
      <c r="N98" s="198"/>
      <c r="O98" s="198"/>
      <c r="P98" s="199">
        <f>SUM(P99:P128)</f>
        <v>0</v>
      </c>
      <c r="Q98" s="198"/>
      <c r="R98" s="199">
        <f>SUM(R99:R128)</f>
        <v>0</v>
      </c>
      <c r="S98" s="198"/>
      <c r="T98" s="200">
        <f>SUM(T99:T128)</f>
        <v>11.2897</v>
      </c>
      <c r="AR98" s="201" t="s">
        <v>77</v>
      </c>
      <c r="AT98" s="202" t="s">
        <v>69</v>
      </c>
      <c r="AU98" s="202" t="s">
        <v>77</v>
      </c>
      <c r="AY98" s="201" t="s">
        <v>361</v>
      </c>
      <c r="BK98" s="203">
        <f>SUM(BK99:BK128)</f>
        <v>0</v>
      </c>
    </row>
    <row r="99" spans="2:65" s="1" customFormat="1" ht="22.5" customHeight="1">
      <c r="B99" s="42"/>
      <c r="C99" s="207" t="s">
        <v>77</v>
      </c>
      <c r="D99" s="207" t="s">
        <v>363</v>
      </c>
      <c r="E99" s="208" t="s">
        <v>3899</v>
      </c>
      <c r="F99" s="209" t="s">
        <v>3900</v>
      </c>
      <c r="G99" s="210" t="s">
        <v>459</v>
      </c>
      <c r="H99" s="211">
        <v>16.54</v>
      </c>
      <c r="I99" s="212"/>
      <c r="J99" s="213">
        <f>ROUND(I99*H99,2)</f>
        <v>0</v>
      </c>
      <c r="K99" s="209" t="s">
        <v>367</v>
      </c>
      <c r="L99" s="62"/>
      <c r="M99" s="214" t="s">
        <v>21</v>
      </c>
      <c r="N99" s="215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0.255</v>
      </c>
      <c r="T99" s="217">
        <f>S99*H99</f>
        <v>4.2176999999999998</v>
      </c>
      <c r="AR99" s="25" t="s">
        <v>147</v>
      </c>
      <c r="AT99" s="25" t="s">
        <v>363</v>
      </c>
      <c r="AU99" s="25" t="s">
        <v>79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147</v>
      </c>
      <c r="BM99" s="25" t="s">
        <v>4852</v>
      </c>
    </row>
    <row r="100" spans="2:65" s="1" customFormat="1" ht="54">
      <c r="B100" s="42"/>
      <c r="C100" s="64"/>
      <c r="D100" s="219" t="s">
        <v>369</v>
      </c>
      <c r="E100" s="64"/>
      <c r="F100" s="220" t="s">
        <v>3901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79</v>
      </c>
    </row>
    <row r="101" spans="2:65" s="12" customFormat="1" ht="13.5">
      <c r="B101" s="222"/>
      <c r="C101" s="223"/>
      <c r="D101" s="219" t="s">
        <v>371</v>
      </c>
      <c r="E101" s="224" t="s">
        <v>21</v>
      </c>
      <c r="F101" s="225" t="s">
        <v>3244</v>
      </c>
      <c r="G101" s="223"/>
      <c r="H101" s="226" t="s">
        <v>21</v>
      </c>
      <c r="I101" s="227"/>
      <c r="J101" s="223"/>
      <c r="K101" s="223"/>
      <c r="L101" s="228"/>
      <c r="M101" s="229"/>
      <c r="N101" s="230"/>
      <c r="O101" s="230"/>
      <c r="P101" s="230"/>
      <c r="Q101" s="230"/>
      <c r="R101" s="230"/>
      <c r="S101" s="230"/>
      <c r="T101" s="231"/>
      <c r="AT101" s="232" t="s">
        <v>371</v>
      </c>
      <c r="AU101" s="232" t="s">
        <v>79</v>
      </c>
      <c r="AV101" s="12" t="s">
        <v>77</v>
      </c>
      <c r="AW101" s="12" t="s">
        <v>33</v>
      </c>
      <c r="AX101" s="12" t="s">
        <v>70</v>
      </c>
      <c r="AY101" s="232" t="s">
        <v>361</v>
      </c>
    </row>
    <row r="102" spans="2:65" s="13" customFormat="1" ht="13.5">
      <c r="B102" s="233"/>
      <c r="C102" s="234"/>
      <c r="D102" s="235" t="s">
        <v>371</v>
      </c>
      <c r="E102" s="236" t="s">
        <v>201</v>
      </c>
      <c r="F102" s="237" t="s">
        <v>4842</v>
      </c>
      <c r="G102" s="234"/>
      <c r="H102" s="238">
        <v>16.54</v>
      </c>
      <c r="I102" s="239"/>
      <c r="J102" s="234"/>
      <c r="K102" s="234"/>
      <c r="L102" s="240"/>
      <c r="M102" s="241"/>
      <c r="N102" s="242"/>
      <c r="O102" s="242"/>
      <c r="P102" s="242"/>
      <c r="Q102" s="242"/>
      <c r="R102" s="242"/>
      <c r="S102" s="242"/>
      <c r="T102" s="243"/>
      <c r="AT102" s="244" t="s">
        <v>371</v>
      </c>
      <c r="AU102" s="244" t="s">
        <v>79</v>
      </c>
      <c r="AV102" s="13" t="s">
        <v>79</v>
      </c>
      <c r="AW102" s="13" t="s">
        <v>33</v>
      </c>
      <c r="AX102" s="13" t="s">
        <v>77</v>
      </c>
      <c r="AY102" s="244" t="s">
        <v>361</v>
      </c>
    </row>
    <row r="103" spans="2:65" s="1" customFormat="1" ht="22.5" customHeight="1">
      <c r="B103" s="42"/>
      <c r="C103" s="207" t="s">
        <v>79</v>
      </c>
      <c r="D103" s="207" t="s">
        <v>363</v>
      </c>
      <c r="E103" s="208" t="s">
        <v>4853</v>
      </c>
      <c r="F103" s="209" t="s">
        <v>4854</v>
      </c>
      <c r="G103" s="210" t="s">
        <v>459</v>
      </c>
      <c r="H103" s="211">
        <v>16.54</v>
      </c>
      <c r="I103" s="212"/>
      <c r="J103" s="213">
        <f>ROUND(I103*H103,2)</f>
        <v>0</v>
      </c>
      <c r="K103" s="209" t="s">
        <v>367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0.18</v>
      </c>
      <c r="T103" s="217">
        <f>S103*H103</f>
        <v>2.9771999999999998</v>
      </c>
      <c r="AR103" s="25" t="s">
        <v>147</v>
      </c>
      <c r="AT103" s="25" t="s">
        <v>363</v>
      </c>
      <c r="AU103" s="25" t="s">
        <v>79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4855</v>
      </c>
    </row>
    <row r="104" spans="2:65" s="1" customFormat="1" ht="40.5">
      <c r="B104" s="42"/>
      <c r="C104" s="64"/>
      <c r="D104" s="219" t="s">
        <v>369</v>
      </c>
      <c r="E104" s="64"/>
      <c r="F104" s="220" t="s">
        <v>4856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79</v>
      </c>
    </row>
    <row r="105" spans="2:65" s="13" customFormat="1" ht="13.5">
      <c r="B105" s="233"/>
      <c r="C105" s="234"/>
      <c r="D105" s="235" t="s">
        <v>371</v>
      </c>
      <c r="E105" s="236" t="s">
        <v>21</v>
      </c>
      <c r="F105" s="237" t="s">
        <v>201</v>
      </c>
      <c r="G105" s="234"/>
      <c r="H105" s="238">
        <v>16.54</v>
      </c>
      <c r="I105" s="239"/>
      <c r="J105" s="234"/>
      <c r="K105" s="234"/>
      <c r="L105" s="240"/>
      <c r="M105" s="241"/>
      <c r="N105" s="242"/>
      <c r="O105" s="242"/>
      <c r="P105" s="242"/>
      <c r="Q105" s="242"/>
      <c r="R105" s="242"/>
      <c r="S105" s="242"/>
      <c r="T105" s="243"/>
      <c r="AT105" s="244" t="s">
        <v>371</v>
      </c>
      <c r="AU105" s="244" t="s">
        <v>79</v>
      </c>
      <c r="AV105" s="13" t="s">
        <v>79</v>
      </c>
      <c r="AW105" s="13" t="s">
        <v>33</v>
      </c>
      <c r="AX105" s="13" t="s">
        <v>77</v>
      </c>
      <c r="AY105" s="244" t="s">
        <v>361</v>
      </c>
    </row>
    <row r="106" spans="2:65" s="1" customFormat="1" ht="22.5" customHeight="1">
      <c r="B106" s="42"/>
      <c r="C106" s="207" t="s">
        <v>87</v>
      </c>
      <c r="D106" s="207" t="s">
        <v>363</v>
      </c>
      <c r="E106" s="208" t="s">
        <v>4857</v>
      </c>
      <c r="F106" s="209" t="s">
        <v>4858</v>
      </c>
      <c r="G106" s="210" t="s">
        <v>685</v>
      </c>
      <c r="H106" s="211">
        <v>14.12</v>
      </c>
      <c r="I106" s="212"/>
      <c r="J106" s="213">
        <f>ROUND(I106*H106,2)</f>
        <v>0</v>
      </c>
      <c r="K106" s="209" t="s">
        <v>367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0.28999999999999998</v>
      </c>
      <c r="T106" s="217">
        <f>S106*H106</f>
        <v>4.0947999999999993</v>
      </c>
      <c r="AR106" s="25" t="s">
        <v>147</v>
      </c>
      <c r="AT106" s="25" t="s">
        <v>363</v>
      </c>
      <c r="AU106" s="25" t="s">
        <v>79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4859</v>
      </c>
    </row>
    <row r="107" spans="2:65" s="1" customFormat="1" ht="27">
      <c r="B107" s="42"/>
      <c r="C107" s="64"/>
      <c r="D107" s="219" t="s">
        <v>369</v>
      </c>
      <c r="E107" s="64"/>
      <c r="F107" s="220" t="s">
        <v>4860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79</v>
      </c>
    </row>
    <row r="108" spans="2:65" s="13" customFormat="1" ht="13.5">
      <c r="B108" s="233"/>
      <c r="C108" s="234"/>
      <c r="D108" s="235" t="s">
        <v>371</v>
      </c>
      <c r="E108" s="236" t="s">
        <v>21</v>
      </c>
      <c r="F108" s="237" t="s">
        <v>4861</v>
      </c>
      <c r="G108" s="234"/>
      <c r="H108" s="238">
        <v>14.12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79</v>
      </c>
      <c r="AV108" s="13" t="s">
        <v>79</v>
      </c>
      <c r="AW108" s="13" t="s">
        <v>33</v>
      </c>
      <c r="AX108" s="13" t="s">
        <v>77</v>
      </c>
      <c r="AY108" s="244" t="s">
        <v>361</v>
      </c>
    </row>
    <row r="109" spans="2:65" s="1" customFormat="1" ht="22.5" customHeight="1">
      <c r="B109" s="42"/>
      <c r="C109" s="207" t="s">
        <v>147</v>
      </c>
      <c r="D109" s="207" t="s">
        <v>363</v>
      </c>
      <c r="E109" s="208" t="s">
        <v>4041</v>
      </c>
      <c r="F109" s="209" t="s">
        <v>4042</v>
      </c>
      <c r="G109" s="210" t="s">
        <v>366</v>
      </c>
      <c r="H109" s="211">
        <v>6.2850000000000001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79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4862</v>
      </c>
    </row>
    <row r="110" spans="2:65" s="1" customFormat="1" ht="27">
      <c r="B110" s="42"/>
      <c r="C110" s="64"/>
      <c r="D110" s="219" t="s">
        <v>369</v>
      </c>
      <c r="E110" s="64"/>
      <c r="F110" s="220" t="s">
        <v>4044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79</v>
      </c>
    </row>
    <row r="111" spans="2:65" s="13" customFormat="1" ht="13.5">
      <c r="B111" s="233"/>
      <c r="C111" s="234"/>
      <c r="D111" s="235" t="s">
        <v>371</v>
      </c>
      <c r="E111" s="236" t="s">
        <v>3200</v>
      </c>
      <c r="F111" s="237" t="s">
        <v>4863</v>
      </c>
      <c r="G111" s="234"/>
      <c r="H111" s="238">
        <v>6.2850000000000001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79</v>
      </c>
      <c r="AV111" s="13" t="s">
        <v>79</v>
      </c>
      <c r="AW111" s="13" t="s">
        <v>33</v>
      </c>
      <c r="AX111" s="13" t="s">
        <v>77</v>
      </c>
      <c r="AY111" s="244" t="s">
        <v>361</v>
      </c>
    </row>
    <row r="112" spans="2:65" s="1" customFormat="1" ht="22.5" customHeight="1">
      <c r="B112" s="42"/>
      <c r="C112" s="207" t="s">
        <v>287</v>
      </c>
      <c r="D112" s="207" t="s">
        <v>363</v>
      </c>
      <c r="E112" s="208" t="s">
        <v>425</v>
      </c>
      <c r="F112" s="209" t="s">
        <v>426</v>
      </c>
      <c r="G112" s="210" t="s">
        <v>366</v>
      </c>
      <c r="H112" s="211">
        <v>6.2850000000000001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4864</v>
      </c>
    </row>
    <row r="113" spans="2:65" s="1" customFormat="1" ht="40.5">
      <c r="B113" s="42"/>
      <c r="C113" s="64"/>
      <c r="D113" s="219" t="s">
        <v>369</v>
      </c>
      <c r="E113" s="64"/>
      <c r="F113" s="220" t="s">
        <v>428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3" customFormat="1" ht="13.5">
      <c r="B114" s="233"/>
      <c r="C114" s="234"/>
      <c r="D114" s="235" t="s">
        <v>371</v>
      </c>
      <c r="E114" s="236" t="s">
        <v>272</v>
      </c>
      <c r="F114" s="237" t="s">
        <v>3200</v>
      </c>
      <c r="G114" s="234"/>
      <c r="H114" s="238">
        <v>6.2850000000000001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77</v>
      </c>
      <c r="AY114" s="244" t="s">
        <v>361</v>
      </c>
    </row>
    <row r="115" spans="2:65" s="1" customFormat="1" ht="31.5" customHeight="1">
      <c r="B115" s="42"/>
      <c r="C115" s="207" t="s">
        <v>398</v>
      </c>
      <c r="D115" s="207" t="s">
        <v>363</v>
      </c>
      <c r="E115" s="208" t="s">
        <v>431</v>
      </c>
      <c r="F115" s="209" t="s">
        <v>432</v>
      </c>
      <c r="G115" s="210" t="s">
        <v>366</v>
      </c>
      <c r="H115" s="211">
        <v>56.564999999999998</v>
      </c>
      <c r="I115" s="212"/>
      <c r="J115" s="213">
        <f>ROUND(I115*H115,2)</f>
        <v>0</v>
      </c>
      <c r="K115" s="209" t="s">
        <v>367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4865</v>
      </c>
    </row>
    <row r="116" spans="2:65" s="1" customFormat="1" ht="40.5">
      <c r="B116" s="42"/>
      <c r="C116" s="64"/>
      <c r="D116" s="219" t="s">
        <v>369</v>
      </c>
      <c r="E116" s="64"/>
      <c r="F116" s="220" t="s">
        <v>434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3" customFormat="1" ht="13.5">
      <c r="B117" s="233"/>
      <c r="C117" s="234"/>
      <c r="D117" s="219" t="s">
        <v>371</v>
      </c>
      <c r="E117" s="245" t="s">
        <v>21</v>
      </c>
      <c r="F117" s="246" t="s">
        <v>272</v>
      </c>
      <c r="G117" s="234"/>
      <c r="H117" s="247">
        <v>6.2850000000000001</v>
      </c>
      <c r="I117" s="239"/>
      <c r="J117" s="234"/>
      <c r="K117" s="234"/>
      <c r="L117" s="240"/>
      <c r="M117" s="241"/>
      <c r="N117" s="242"/>
      <c r="O117" s="242"/>
      <c r="P117" s="242"/>
      <c r="Q117" s="242"/>
      <c r="R117" s="242"/>
      <c r="S117" s="242"/>
      <c r="T117" s="243"/>
      <c r="AT117" s="244" t="s">
        <v>371</v>
      </c>
      <c r="AU117" s="244" t="s">
        <v>79</v>
      </c>
      <c r="AV117" s="13" t="s">
        <v>79</v>
      </c>
      <c r="AW117" s="13" t="s">
        <v>33</v>
      </c>
      <c r="AX117" s="13" t="s">
        <v>77</v>
      </c>
      <c r="AY117" s="244" t="s">
        <v>361</v>
      </c>
    </row>
    <row r="118" spans="2:65" s="13" customFormat="1" ht="13.5">
      <c r="B118" s="233"/>
      <c r="C118" s="234"/>
      <c r="D118" s="235" t="s">
        <v>371</v>
      </c>
      <c r="E118" s="234"/>
      <c r="F118" s="237" t="s">
        <v>4866</v>
      </c>
      <c r="G118" s="234"/>
      <c r="H118" s="238">
        <v>56.564999999999998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79</v>
      </c>
      <c r="AV118" s="13" t="s">
        <v>79</v>
      </c>
      <c r="AW118" s="13" t="s">
        <v>6</v>
      </c>
      <c r="AX118" s="13" t="s">
        <v>77</v>
      </c>
      <c r="AY118" s="244" t="s">
        <v>361</v>
      </c>
    </row>
    <row r="119" spans="2:65" s="1" customFormat="1" ht="22.5" customHeight="1">
      <c r="B119" s="42"/>
      <c r="C119" s="207" t="s">
        <v>411</v>
      </c>
      <c r="D119" s="207" t="s">
        <v>363</v>
      </c>
      <c r="E119" s="208" t="s">
        <v>441</v>
      </c>
      <c r="F119" s="209" t="s">
        <v>442</v>
      </c>
      <c r="G119" s="210" t="s">
        <v>366</v>
      </c>
      <c r="H119" s="211">
        <v>6.2850000000000001</v>
      </c>
      <c r="I119" s="212"/>
      <c r="J119" s="213">
        <f>ROUND(I119*H119,2)</f>
        <v>0</v>
      </c>
      <c r="K119" s="209" t="s">
        <v>367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0</v>
      </c>
      <c r="R119" s="216">
        <f>Q119*H119</f>
        <v>0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79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4867</v>
      </c>
    </row>
    <row r="120" spans="2:65" s="1" customFormat="1" ht="13.5">
      <c r="B120" s="42"/>
      <c r="C120" s="64"/>
      <c r="D120" s="219" t="s">
        <v>369</v>
      </c>
      <c r="E120" s="64"/>
      <c r="F120" s="220" t="s">
        <v>442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79</v>
      </c>
    </row>
    <row r="121" spans="2:65" s="13" customFormat="1" ht="13.5">
      <c r="B121" s="233"/>
      <c r="C121" s="234"/>
      <c r="D121" s="235" t="s">
        <v>371</v>
      </c>
      <c r="E121" s="236" t="s">
        <v>21</v>
      </c>
      <c r="F121" s="237" t="s">
        <v>272</v>
      </c>
      <c r="G121" s="234"/>
      <c r="H121" s="238">
        <v>6.2850000000000001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79</v>
      </c>
      <c r="AV121" s="13" t="s">
        <v>79</v>
      </c>
      <c r="AW121" s="13" t="s">
        <v>33</v>
      </c>
      <c r="AX121" s="13" t="s">
        <v>77</v>
      </c>
      <c r="AY121" s="244" t="s">
        <v>361</v>
      </c>
    </row>
    <row r="122" spans="2:65" s="1" customFormat="1" ht="22.5" customHeight="1">
      <c r="B122" s="42"/>
      <c r="C122" s="207" t="s">
        <v>417</v>
      </c>
      <c r="D122" s="207" t="s">
        <v>363</v>
      </c>
      <c r="E122" s="208" t="s">
        <v>445</v>
      </c>
      <c r="F122" s="209" t="s">
        <v>446</v>
      </c>
      <c r="G122" s="210" t="s">
        <v>447</v>
      </c>
      <c r="H122" s="211">
        <v>11.313000000000001</v>
      </c>
      <c r="I122" s="212"/>
      <c r="J122" s="213">
        <f>ROUND(I122*H122,2)</f>
        <v>0</v>
      </c>
      <c r="K122" s="209" t="s">
        <v>367</v>
      </c>
      <c r="L122" s="62"/>
      <c r="M122" s="214" t="s">
        <v>21</v>
      </c>
      <c r="N122" s="215" t="s">
        <v>41</v>
      </c>
      <c r="O122" s="43"/>
      <c r="P122" s="216">
        <f>O122*H122</f>
        <v>0</v>
      </c>
      <c r="Q122" s="216">
        <v>0</v>
      </c>
      <c r="R122" s="216">
        <f>Q122*H122</f>
        <v>0</v>
      </c>
      <c r="S122" s="216">
        <v>0</v>
      </c>
      <c r="T122" s="217">
        <f>S122*H122</f>
        <v>0</v>
      </c>
      <c r="AR122" s="25" t="s">
        <v>147</v>
      </c>
      <c r="AT122" s="25" t="s">
        <v>363</v>
      </c>
      <c r="AU122" s="25" t="s">
        <v>79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4868</v>
      </c>
    </row>
    <row r="123" spans="2:65" s="1" customFormat="1" ht="13.5">
      <c r="B123" s="42"/>
      <c r="C123" s="64"/>
      <c r="D123" s="219" t="s">
        <v>369</v>
      </c>
      <c r="E123" s="64"/>
      <c r="F123" s="220" t="s">
        <v>449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79</v>
      </c>
    </row>
    <row r="124" spans="2:65" s="13" customFormat="1" ht="13.5">
      <c r="B124" s="233"/>
      <c r="C124" s="234"/>
      <c r="D124" s="235" t="s">
        <v>371</v>
      </c>
      <c r="E124" s="236" t="s">
        <v>21</v>
      </c>
      <c r="F124" s="237" t="s">
        <v>450</v>
      </c>
      <c r="G124" s="234"/>
      <c r="H124" s="238">
        <v>11.313000000000001</v>
      </c>
      <c r="I124" s="239"/>
      <c r="J124" s="234"/>
      <c r="K124" s="234"/>
      <c r="L124" s="240"/>
      <c r="M124" s="241"/>
      <c r="N124" s="242"/>
      <c r="O124" s="242"/>
      <c r="P124" s="242"/>
      <c r="Q124" s="242"/>
      <c r="R124" s="242"/>
      <c r="S124" s="242"/>
      <c r="T124" s="243"/>
      <c r="AT124" s="244" t="s">
        <v>371</v>
      </c>
      <c r="AU124" s="244" t="s">
        <v>79</v>
      </c>
      <c r="AV124" s="13" t="s">
        <v>79</v>
      </c>
      <c r="AW124" s="13" t="s">
        <v>33</v>
      </c>
      <c r="AX124" s="13" t="s">
        <v>77</v>
      </c>
      <c r="AY124" s="244" t="s">
        <v>361</v>
      </c>
    </row>
    <row r="125" spans="2:65" s="1" customFormat="1" ht="22.5" customHeight="1">
      <c r="B125" s="42"/>
      <c r="C125" s="207" t="s">
        <v>424</v>
      </c>
      <c r="D125" s="207" t="s">
        <v>363</v>
      </c>
      <c r="E125" s="208" t="s">
        <v>3224</v>
      </c>
      <c r="F125" s="209" t="s">
        <v>3225</v>
      </c>
      <c r="G125" s="210" t="s">
        <v>459</v>
      </c>
      <c r="H125" s="211">
        <v>16.54</v>
      </c>
      <c r="I125" s="212"/>
      <c r="J125" s="213">
        <f>ROUND(I125*H125,2)</f>
        <v>0</v>
      </c>
      <c r="K125" s="209" t="s">
        <v>367</v>
      </c>
      <c r="L125" s="62"/>
      <c r="M125" s="214" t="s">
        <v>21</v>
      </c>
      <c r="N125" s="215" t="s">
        <v>41</v>
      </c>
      <c r="O125" s="43"/>
      <c r="P125" s="216">
        <f>O125*H125</f>
        <v>0</v>
      </c>
      <c r="Q125" s="216">
        <v>0</v>
      </c>
      <c r="R125" s="216">
        <f>Q125*H125</f>
        <v>0</v>
      </c>
      <c r="S125" s="216">
        <v>0</v>
      </c>
      <c r="T125" s="217">
        <f>S125*H125</f>
        <v>0</v>
      </c>
      <c r="AR125" s="25" t="s">
        <v>147</v>
      </c>
      <c r="AT125" s="25" t="s">
        <v>363</v>
      </c>
      <c r="AU125" s="25" t="s">
        <v>79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4869</v>
      </c>
    </row>
    <row r="126" spans="2:65" s="1" customFormat="1" ht="13.5">
      <c r="B126" s="42"/>
      <c r="C126" s="64"/>
      <c r="D126" s="219" t="s">
        <v>369</v>
      </c>
      <c r="E126" s="64"/>
      <c r="F126" s="220" t="s">
        <v>3227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79</v>
      </c>
    </row>
    <row r="127" spans="2:65" s="12" customFormat="1" ht="13.5">
      <c r="B127" s="222"/>
      <c r="C127" s="223"/>
      <c r="D127" s="219" t="s">
        <v>371</v>
      </c>
      <c r="E127" s="224" t="s">
        <v>21</v>
      </c>
      <c r="F127" s="225" t="s">
        <v>3211</v>
      </c>
      <c r="G127" s="223"/>
      <c r="H127" s="226" t="s">
        <v>21</v>
      </c>
      <c r="I127" s="227"/>
      <c r="J127" s="223"/>
      <c r="K127" s="223"/>
      <c r="L127" s="228"/>
      <c r="M127" s="229"/>
      <c r="N127" s="230"/>
      <c r="O127" s="230"/>
      <c r="P127" s="230"/>
      <c r="Q127" s="230"/>
      <c r="R127" s="230"/>
      <c r="S127" s="230"/>
      <c r="T127" s="231"/>
      <c r="AT127" s="232" t="s">
        <v>371</v>
      </c>
      <c r="AU127" s="232" t="s">
        <v>79</v>
      </c>
      <c r="AV127" s="12" t="s">
        <v>77</v>
      </c>
      <c r="AW127" s="12" t="s">
        <v>33</v>
      </c>
      <c r="AX127" s="12" t="s">
        <v>70</v>
      </c>
      <c r="AY127" s="232" t="s">
        <v>361</v>
      </c>
    </row>
    <row r="128" spans="2:65" s="13" customFormat="1" ht="13.5">
      <c r="B128" s="233"/>
      <c r="C128" s="234"/>
      <c r="D128" s="219" t="s">
        <v>371</v>
      </c>
      <c r="E128" s="245" t="s">
        <v>21</v>
      </c>
      <c r="F128" s="246" t="s">
        <v>201</v>
      </c>
      <c r="G128" s="234"/>
      <c r="H128" s="247">
        <v>16.54</v>
      </c>
      <c r="I128" s="239"/>
      <c r="J128" s="234"/>
      <c r="K128" s="234"/>
      <c r="L128" s="240"/>
      <c r="M128" s="241"/>
      <c r="N128" s="242"/>
      <c r="O128" s="242"/>
      <c r="P128" s="242"/>
      <c r="Q128" s="242"/>
      <c r="R128" s="242"/>
      <c r="S128" s="242"/>
      <c r="T128" s="243"/>
      <c r="AT128" s="244" t="s">
        <v>371</v>
      </c>
      <c r="AU128" s="244" t="s">
        <v>79</v>
      </c>
      <c r="AV128" s="13" t="s">
        <v>79</v>
      </c>
      <c r="AW128" s="13" t="s">
        <v>33</v>
      </c>
      <c r="AX128" s="13" t="s">
        <v>77</v>
      </c>
      <c r="AY128" s="244" t="s">
        <v>361</v>
      </c>
    </row>
    <row r="129" spans="2:65" s="11" customFormat="1" ht="29.85" customHeight="1">
      <c r="B129" s="190"/>
      <c r="C129" s="191"/>
      <c r="D129" s="204" t="s">
        <v>69</v>
      </c>
      <c r="E129" s="205" t="s">
        <v>287</v>
      </c>
      <c r="F129" s="205" t="s">
        <v>4659</v>
      </c>
      <c r="G129" s="191"/>
      <c r="H129" s="191"/>
      <c r="I129" s="194"/>
      <c r="J129" s="206">
        <f>BK129</f>
        <v>0</v>
      </c>
      <c r="K129" s="191"/>
      <c r="L129" s="196"/>
      <c r="M129" s="197"/>
      <c r="N129" s="198"/>
      <c r="O129" s="198"/>
      <c r="P129" s="199">
        <f>SUM(P130:P151)</f>
        <v>0</v>
      </c>
      <c r="Q129" s="198"/>
      <c r="R129" s="199">
        <f>SUM(R130:R151)</f>
        <v>3.8355934</v>
      </c>
      <c r="S129" s="198"/>
      <c r="T129" s="200">
        <f>SUM(T130:T151)</f>
        <v>0</v>
      </c>
      <c r="AR129" s="201" t="s">
        <v>77</v>
      </c>
      <c r="AT129" s="202" t="s">
        <v>69</v>
      </c>
      <c r="AU129" s="202" t="s">
        <v>77</v>
      </c>
      <c r="AY129" s="201" t="s">
        <v>361</v>
      </c>
      <c r="BK129" s="203">
        <f>SUM(BK130:BK151)</f>
        <v>0</v>
      </c>
    </row>
    <row r="130" spans="2:65" s="1" customFormat="1" ht="22.5" customHeight="1">
      <c r="B130" s="42"/>
      <c r="C130" s="207" t="s">
        <v>430</v>
      </c>
      <c r="D130" s="207" t="s">
        <v>363</v>
      </c>
      <c r="E130" s="208" t="s">
        <v>3605</v>
      </c>
      <c r="F130" s="209" t="s">
        <v>3606</v>
      </c>
      <c r="G130" s="210" t="s">
        <v>459</v>
      </c>
      <c r="H130" s="211">
        <v>16.54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4870</v>
      </c>
    </row>
    <row r="131" spans="2:65" s="1" customFormat="1" ht="13.5">
      <c r="B131" s="42"/>
      <c r="C131" s="64"/>
      <c r="D131" s="219" t="s">
        <v>369</v>
      </c>
      <c r="E131" s="64"/>
      <c r="F131" s="220" t="s">
        <v>3607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3" customFormat="1" ht="13.5">
      <c r="B132" s="233"/>
      <c r="C132" s="234"/>
      <c r="D132" s="235" t="s">
        <v>371</v>
      </c>
      <c r="E132" s="236" t="s">
        <v>192</v>
      </c>
      <c r="F132" s="237" t="s">
        <v>201</v>
      </c>
      <c r="G132" s="234"/>
      <c r="H132" s="238">
        <v>16.54</v>
      </c>
      <c r="I132" s="239"/>
      <c r="J132" s="234"/>
      <c r="K132" s="234"/>
      <c r="L132" s="240"/>
      <c r="M132" s="241"/>
      <c r="N132" s="242"/>
      <c r="O132" s="242"/>
      <c r="P132" s="242"/>
      <c r="Q132" s="242"/>
      <c r="R132" s="242"/>
      <c r="S132" s="242"/>
      <c r="T132" s="243"/>
      <c r="AT132" s="244" t="s">
        <v>371</v>
      </c>
      <c r="AU132" s="244" t="s">
        <v>79</v>
      </c>
      <c r="AV132" s="13" t="s">
        <v>79</v>
      </c>
      <c r="AW132" s="13" t="s">
        <v>33</v>
      </c>
      <c r="AX132" s="13" t="s">
        <v>77</v>
      </c>
      <c r="AY132" s="244" t="s">
        <v>361</v>
      </c>
    </row>
    <row r="133" spans="2:65" s="1" customFormat="1" ht="22.5" customHeight="1">
      <c r="B133" s="42"/>
      <c r="C133" s="207" t="s">
        <v>285</v>
      </c>
      <c r="D133" s="207" t="s">
        <v>363</v>
      </c>
      <c r="E133" s="208" t="s">
        <v>4661</v>
      </c>
      <c r="F133" s="209" t="s">
        <v>4662</v>
      </c>
      <c r="G133" s="210" t="s">
        <v>459</v>
      </c>
      <c r="H133" s="211">
        <v>16.54</v>
      </c>
      <c r="I133" s="212"/>
      <c r="J133" s="213">
        <f>ROUND(I133*H133,2)</f>
        <v>0</v>
      </c>
      <c r="K133" s="209" t="s">
        <v>367</v>
      </c>
      <c r="L133" s="62"/>
      <c r="M133" s="214" t="s">
        <v>21</v>
      </c>
      <c r="N133" s="215" t="s">
        <v>41</v>
      </c>
      <c r="O133" s="43"/>
      <c r="P133" s="216">
        <f>O133*H133</f>
        <v>0</v>
      </c>
      <c r="Q133" s="216">
        <v>0</v>
      </c>
      <c r="R133" s="216">
        <f>Q133*H133</f>
        <v>0</v>
      </c>
      <c r="S133" s="216">
        <v>0</v>
      </c>
      <c r="T133" s="217">
        <f>S133*H133</f>
        <v>0</v>
      </c>
      <c r="AR133" s="25" t="s">
        <v>147</v>
      </c>
      <c r="AT133" s="25" t="s">
        <v>363</v>
      </c>
      <c r="AU133" s="25" t="s">
        <v>79</v>
      </c>
      <c r="AY133" s="25" t="s">
        <v>361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25" t="s">
        <v>77</v>
      </c>
      <c r="BK133" s="218">
        <f>ROUND(I133*H133,2)</f>
        <v>0</v>
      </c>
      <c r="BL133" s="25" t="s">
        <v>147</v>
      </c>
      <c r="BM133" s="25" t="s">
        <v>4871</v>
      </c>
    </row>
    <row r="134" spans="2:65" s="1" customFormat="1" ht="27">
      <c r="B134" s="42"/>
      <c r="C134" s="64"/>
      <c r="D134" s="219" t="s">
        <v>369</v>
      </c>
      <c r="E134" s="64"/>
      <c r="F134" s="220" t="s">
        <v>4664</v>
      </c>
      <c r="G134" s="64"/>
      <c r="H134" s="64"/>
      <c r="I134" s="175"/>
      <c r="J134" s="64"/>
      <c r="K134" s="64"/>
      <c r="L134" s="62"/>
      <c r="M134" s="221"/>
      <c r="N134" s="43"/>
      <c r="O134" s="43"/>
      <c r="P134" s="43"/>
      <c r="Q134" s="43"/>
      <c r="R134" s="43"/>
      <c r="S134" s="43"/>
      <c r="T134" s="79"/>
      <c r="AT134" s="25" t="s">
        <v>369</v>
      </c>
      <c r="AU134" s="25" t="s">
        <v>79</v>
      </c>
    </row>
    <row r="135" spans="2:65" s="13" customFormat="1" ht="13.5">
      <c r="B135" s="233"/>
      <c r="C135" s="234"/>
      <c r="D135" s="235" t="s">
        <v>371</v>
      </c>
      <c r="E135" s="236" t="s">
        <v>21</v>
      </c>
      <c r="F135" s="237" t="s">
        <v>201</v>
      </c>
      <c r="G135" s="234"/>
      <c r="H135" s="238">
        <v>16.54</v>
      </c>
      <c r="I135" s="239"/>
      <c r="J135" s="234"/>
      <c r="K135" s="234"/>
      <c r="L135" s="240"/>
      <c r="M135" s="241"/>
      <c r="N135" s="242"/>
      <c r="O135" s="242"/>
      <c r="P135" s="242"/>
      <c r="Q135" s="242"/>
      <c r="R135" s="242"/>
      <c r="S135" s="242"/>
      <c r="T135" s="243"/>
      <c r="AT135" s="244" t="s">
        <v>371</v>
      </c>
      <c r="AU135" s="244" t="s">
        <v>79</v>
      </c>
      <c r="AV135" s="13" t="s">
        <v>79</v>
      </c>
      <c r="AW135" s="13" t="s">
        <v>33</v>
      </c>
      <c r="AX135" s="13" t="s">
        <v>77</v>
      </c>
      <c r="AY135" s="244" t="s">
        <v>361</v>
      </c>
    </row>
    <row r="136" spans="2:65" s="1" customFormat="1" ht="22.5" customHeight="1">
      <c r="B136" s="42"/>
      <c r="C136" s="207" t="s">
        <v>440</v>
      </c>
      <c r="D136" s="207" t="s">
        <v>363</v>
      </c>
      <c r="E136" s="208" t="s">
        <v>4665</v>
      </c>
      <c r="F136" s="209" t="s">
        <v>4666</v>
      </c>
      <c r="G136" s="210" t="s">
        <v>459</v>
      </c>
      <c r="H136" s="211">
        <v>16.57</v>
      </c>
      <c r="I136" s="212"/>
      <c r="J136" s="213">
        <f>ROUND(I136*H136,2)</f>
        <v>0</v>
      </c>
      <c r="K136" s="209" t="s">
        <v>367</v>
      </c>
      <c r="L136" s="62"/>
      <c r="M136" s="214" t="s">
        <v>21</v>
      </c>
      <c r="N136" s="215" t="s">
        <v>41</v>
      </c>
      <c r="O136" s="43"/>
      <c r="P136" s="216">
        <f>O136*H136</f>
        <v>0</v>
      </c>
      <c r="Q136" s="216">
        <v>0.10362</v>
      </c>
      <c r="R136" s="216">
        <f>Q136*H136</f>
        <v>1.7169834000000002</v>
      </c>
      <c r="S136" s="216">
        <v>0</v>
      </c>
      <c r="T136" s="217">
        <f>S136*H136</f>
        <v>0</v>
      </c>
      <c r="AR136" s="25" t="s">
        <v>147</v>
      </c>
      <c r="AT136" s="25" t="s">
        <v>363</v>
      </c>
      <c r="AU136" s="25" t="s">
        <v>79</v>
      </c>
      <c r="AY136" s="25" t="s">
        <v>361</v>
      </c>
      <c r="BE136" s="218">
        <f>IF(N136="základní",J136,0)</f>
        <v>0</v>
      </c>
      <c r="BF136" s="218">
        <f>IF(N136="snížená",J136,0)</f>
        <v>0</v>
      </c>
      <c r="BG136" s="218">
        <f>IF(N136="zákl. přenesená",J136,0)</f>
        <v>0</v>
      </c>
      <c r="BH136" s="218">
        <f>IF(N136="sníž. přenesená",J136,0)</f>
        <v>0</v>
      </c>
      <c r="BI136" s="218">
        <f>IF(N136="nulová",J136,0)</f>
        <v>0</v>
      </c>
      <c r="BJ136" s="25" t="s">
        <v>77</v>
      </c>
      <c r="BK136" s="218">
        <f>ROUND(I136*H136,2)</f>
        <v>0</v>
      </c>
      <c r="BL136" s="25" t="s">
        <v>147</v>
      </c>
      <c r="BM136" s="25" t="s">
        <v>4872</v>
      </c>
    </row>
    <row r="137" spans="2:65" s="1" customFormat="1" ht="40.5">
      <c r="B137" s="42"/>
      <c r="C137" s="64"/>
      <c r="D137" s="219" t="s">
        <v>369</v>
      </c>
      <c r="E137" s="64"/>
      <c r="F137" s="220" t="s">
        <v>4668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369</v>
      </c>
      <c r="AU137" s="25" t="s">
        <v>79</v>
      </c>
    </row>
    <row r="138" spans="2:65" s="12" customFormat="1" ht="13.5">
      <c r="B138" s="222"/>
      <c r="C138" s="223"/>
      <c r="D138" s="219" t="s">
        <v>371</v>
      </c>
      <c r="E138" s="224" t="s">
        <v>21</v>
      </c>
      <c r="F138" s="225" t="s">
        <v>3244</v>
      </c>
      <c r="G138" s="223"/>
      <c r="H138" s="226" t="s">
        <v>21</v>
      </c>
      <c r="I138" s="227"/>
      <c r="J138" s="223"/>
      <c r="K138" s="223"/>
      <c r="L138" s="228"/>
      <c r="M138" s="229"/>
      <c r="N138" s="230"/>
      <c r="O138" s="230"/>
      <c r="P138" s="230"/>
      <c r="Q138" s="230"/>
      <c r="R138" s="230"/>
      <c r="S138" s="230"/>
      <c r="T138" s="231"/>
      <c r="AT138" s="232" t="s">
        <v>371</v>
      </c>
      <c r="AU138" s="232" t="s">
        <v>79</v>
      </c>
      <c r="AV138" s="12" t="s">
        <v>77</v>
      </c>
      <c r="AW138" s="12" t="s">
        <v>33</v>
      </c>
      <c r="AX138" s="12" t="s">
        <v>70</v>
      </c>
      <c r="AY138" s="232" t="s">
        <v>361</v>
      </c>
    </row>
    <row r="139" spans="2:65" s="13" customFormat="1" ht="13.5">
      <c r="B139" s="233"/>
      <c r="C139" s="234"/>
      <c r="D139" s="219" t="s">
        <v>371</v>
      </c>
      <c r="E139" s="245" t="s">
        <v>313</v>
      </c>
      <c r="F139" s="246" t="s">
        <v>4873</v>
      </c>
      <c r="G139" s="234"/>
      <c r="H139" s="247">
        <v>7.5960000000000001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79</v>
      </c>
      <c r="AV139" s="13" t="s">
        <v>79</v>
      </c>
      <c r="AW139" s="13" t="s">
        <v>33</v>
      </c>
      <c r="AX139" s="13" t="s">
        <v>70</v>
      </c>
      <c r="AY139" s="244" t="s">
        <v>361</v>
      </c>
    </row>
    <row r="140" spans="2:65" s="13" customFormat="1" ht="13.5">
      <c r="B140" s="233"/>
      <c r="C140" s="234"/>
      <c r="D140" s="219" t="s">
        <v>371</v>
      </c>
      <c r="E140" s="245" t="s">
        <v>4844</v>
      </c>
      <c r="F140" s="246" t="s">
        <v>4874</v>
      </c>
      <c r="G140" s="234"/>
      <c r="H140" s="247">
        <v>4.7229999999999999</v>
      </c>
      <c r="I140" s="239"/>
      <c r="J140" s="234"/>
      <c r="K140" s="234"/>
      <c r="L140" s="240"/>
      <c r="M140" s="241"/>
      <c r="N140" s="242"/>
      <c r="O140" s="242"/>
      <c r="P140" s="242"/>
      <c r="Q140" s="242"/>
      <c r="R140" s="242"/>
      <c r="S140" s="242"/>
      <c r="T140" s="243"/>
      <c r="AT140" s="244" t="s">
        <v>371</v>
      </c>
      <c r="AU140" s="244" t="s">
        <v>79</v>
      </c>
      <c r="AV140" s="13" t="s">
        <v>79</v>
      </c>
      <c r="AW140" s="13" t="s">
        <v>33</v>
      </c>
      <c r="AX140" s="13" t="s">
        <v>70</v>
      </c>
      <c r="AY140" s="244" t="s">
        <v>361</v>
      </c>
    </row>
    <row r="141" spans="2:65" s="13" customFormat="1" ht="13.5">
      <c r="B141" s="233"/>
      <c r="C141" s="234"/>
      <c r="D141" s="219" t="s">
        <v>371</v>
      </c>
      <c r="E141" s="245" t="s">
        <v>4846</v>
      </c>
      <c r="F141" s="246" t="s">
        <v>4875</v>
      </c>
      <c r="G141" s="234"/>
      <c r="H141" s="247">
        <v>4.2510000000000003</v>
      </c>
      <c r="I141" s="239"/>
      <c r="J141" s="234"/>
      <c r="K141" s="234"/>
      <c r="L141" s="240"/>
      <c r="M141" s="241"/>
      <c r="N141" s="242"/>
      <c r="O141" s="242"/>
      <c r="P141" s="242"/>
      <c r="Q141" s="242"/>
      <c r="R141" s="242"/>
      <c r="S141" s="242"/>
      <c r="T141" s="243"/>
      <c r="AT141" s="244" t="s">
        <v>371</v>
      </c>
      <c r="AU141" s="244" t="s">
        <v>79</v>
      </c>
      <c r="AV141" s="13" t="s">
        <v>79</v>
      </c>
      <c r="AW141" s="13" t="s">
        <v>33</v>
      </c>
      <c r="AX141" s="13" t="s">
        <v>70</v>
      </c>
      <c r="AY141" s="244" t="s">
        <v>361</v>
      </c>
    </row>
    <row r="142" spans="2:65" s="14" customFormat="1" ht="13.5">
      <c r="B142" s="248"/>
      <c r="C142" s="249"/>
      <c r="D142" s="235" t="s">
        <v>371</v>
      </c>
      <c r="E142" s="250" t="s">
        <v>21</v>
      </c>
      <c r="F142" s="251" t="s">
        <v>392</v>
      </c>
      <c r="G142" s="249"/>
      <c r="H142" s="252">
        <v>16.57</v>
      </c>
      <c r="I142" s="253"/>
      <c r="J142" s="249"/>
      <c r="K142" s="249"/>
      <c r="L142" s="254"/>
      <c r="M142" s="255"/>
      <c r="N142" s="256"/>
      <c r="O142" s="256"/>
      <c r="P142" s="256"/>
      <c r="Q142" s="256"/>
      <c r="R142" s="256"/>
      <c r="S142" s="256"/>
      <c r="T142" s="257"/>
      <c r="AT142" s="258" t="s">
        <v>371</v>
      </c>
      <c r="AU142" s="258" t="s">
        <v>79</v>
      </c>
      <c r="AV142" s="14" t="s">
        <v>147</v>
      </c>
      <c r="AW142" s="14" t="s">
        <v>33</v>
      </c>
      <c r="AX142" s="14" t="s">
        <v>77</v>
      </c>
      <c r="AY142" s="258" t="s">
        <v>361</v>
      </c>
    </row>
    <row r="143" spans="2:65" s="1" customFormat="1" ht="22.5" customHeight="1">
      <c r="B143" s="42"/>
      <c r="C143" s="273" t="s">
        <v>444</v>
      </c>
      <c r="D143" s="273" t="s">
        <v>952</v>
      </c>
      <c r="E143" s="274" t="s">
        <v>4669</v>
      </c>
      <c r="F143" s="275" t="s">
        <v>4670</v>
      </c>
      <c r="G143" s="276" t="s">
        <v>459</v>
      </c>
      <c r="H143" s="277">
        <v>7.8239999999999998</v>
      </c>
      <c r="I143" s="278"/>
      <c r="J143" s="279">
        <f>ROUND(I143*H143,2)</f>
        <v>0</v>
      </c>
      <c r="K143" s="275" t="s">
        <v>367</v>
      </c>
      <c r="L143" s="280"/>
      <c r="M143" s="281" t="s">
        <v>21</v>
      </c>
      <c r="N143" s="282" t="s">
        <v>41</v>
      </c>
      <c r="O143" s="43"/>
      <c r="P143" s="216">
        <f>O143*H143</f>
        <v>0</v>
      </c>
      <c r="Q143" s="216">
        <v>0.18</v>
      </c>
      <c r="R143" s="216">
        <f>Q143*H143</f>
        <v>1.40832</v>
      </c>
      <c r="S143" s="216">
        <v>0</v>
      </c>
      <c r="T143" s="217">
        <f>S143*H143</f>
        <v>0</v>
      </c>
      <c r="AR143" s="25" t="s">
        <v>417</v>
      </c>
      <c r="AT143" s="25" t="s">
        <v>952</v>
      </c>
      <c r="AU143" s="25" t="s">
        <v>79</v>
      </c>
      <c r="AY143" s="25" t="s">
        <v>361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25" t="s">
        <v>77</v>
      </c>
      <c r="BK143" s="218">
        <f>ROUND(I143*H143,2)</f>
        <v>0</v>
      </c>
      <c r="BL143" s="25" t="s">
        <v>147</v>
      </c>
      <c r="BM143" s="25" t="s">
        <v>4876</v>
      </c>
    </row>
    <row r="144" spans="2:65" s="1" customFormat="1" ht="13.5">
      <c r="B144" s="42"/>
      <c r="C144" s="64"/>
      <c r="D144" s="219" t="s">
        <v>369</v>
      </c>
      <c r="E144" s="64"/>
      <c r="F144" s="220" t="s">
        <v>4672</v>
      </c>
      <c r="G144" s="64"/>
      <c r="H144" s="64"/>
      <c r="I144" s="175"/>
      <c r="J144" s="64"/>
      <c r="K144" s="64"/>
      <c r="L144" s="62"/>
      <c r="M144" s="221"/>
      <c r="N144" s="43"/>
      <c r="O144" s="43"/>
      <c r="P144" s="43"/>
      <c r="Q144" s="43"/>
      <c r="R144" s="43"/>
      <c r="S144" s="43"/>
      <c r="T144" s="79"/>
      <c r="AT144" s="25" t="s">
        <v>369</v>
      </c>
      <c r="AU144" s="25" t="s">
        <v>79</v>
      </c>
    </row>
    <row r="145" spans="2:65" s="1" customFormat="1" ht="27">
      <c r="B145" s="42"/>
      <c r="C145" s="64"/>
      <c r="D145" s="219" t="s">
        <v>974</v>
      </c>
      <c r="E145" s="64"/>
      <c r="F145" s="283" t="s">
        <v>4673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974</v>
      </c>
      <c r="AU145" s="25" t="s">
        <v>79</v>
      </c>
    </row>
    <row r="146" spans="2:65" s="13" customFormat="1" ht="13.5">
      <c r="B146" s="233"/>
      <c r="C146" s="234"/>
      <c r="D146" s="219" t="s">
        <v>371</v>
      </c>
      <c r="E146" s="245" t="s">
        <v>21</v>
      </c>
      <c r="F146" s="246" t="s">
        <v>313</v>
      </c>
      <c r="G146" s="234"/>
      <c r="H146" s="247">
        <v>7.5960000000000001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79</v>
      </c>
      <c r="AV146" s="13" t="s">
        <v>79</v>
      </c>
      <c r="AW146" s="13" t="s">
        <v>33</v>
      </c>
      <c r="AX146" s="13" t="s">
        <v>77</v>
      </c>
      <c r="AY146" s="244" t="s">
        <v>361</v>
      </c>
    </row>
    <row r="147" spans="2:65" s="13" customFormat="1" ht="13.5">
      <c r="B147" s="233"/>
      <c r="C147" s="234"/>
      <c r="D147" s="235" t="s">
        <v>371</v>
      </c>
      <c r="E147" s="234"/>
      <c r="F147" s="237" t="s">
        <v>4877</v>
      </c>
      <c r="G147" s="234"/>
      <c r="H147" s="238">
        <v>7.8239999999999998</v>
      </c>
      <c r="I147" s="239"/>
      <c r="J147" s="234"/>
      <c r="K147" s="234"/>
      <c r="L147" s="240"/>
      <c r="M147" s="241"/>
      <c r="N147" s="242"/>
      <c r="O147" s="242"/>
      <c r="P147" s="242"/>
      <c r="Q147" s="242"/>
      <c r="R147" s="242"/>
      <c r="S147" s="242"/>
      <c r="T147" s="243"/>
      <c r="AT147" s="244" t="s">
        <v>371</v>
      </c>
      <c r="AU147" s="244" t="s">
        <v>79</v>
      </c>
      <c r="AV147" s="13" t="s">
        <v>79</v>
      </c>
      <c r="AW147" s="13" t="s">
        <v>6</v>
      </c>
      <c r="AX147" s="13" t="s">
        <v>77</v>
      </c>
      <c r="AY147" s="244" t="s">
        <v>361</v>
      </c>
    </row>
    <row r="148" spans="2:65" s="1" customFormat="1" ht="22.5" customHeight="1">
      <c r="B148" s="42"/>
      <c r="C148" s="273" t="s">
        <v>451</v>
      </c>
      <c r="D148" s="273" t="s">
        <v>952</v>
      </c>
      <c r="E148" s="274" t="s">
        <v>3252</v>
      </c>
      <c r="F148" s="275" t="s">
        <v>4878</v>
      </c>
      <c r="G148" s="276" t="s">
        <v>459</v>
      </c>
      <c r="H148" s="277">
        <v>4.8650000000000002</v>
      </c>
      <c r="I148" s="278"/>
      <c r="J148" s="279">
        <f>ROUND(I148*H148,2)</f>
        <v>0</v>
      </c>
      <c r="K148" s="275" t="s">
        <v>21</v>
      </c>
      <c r="L148" s="280"/>
      <c r="M148" s="281" t="s">
        <v>21</v>
      </c>
      <c r="N148" s="282" t="s">
        <v>41</v>
      </c>
      <c r="O148" s="43"/>
      <c r="P148" s="216">
        <f>O148*H148</f>
        <v>0</v>
      </c>
      <c r="Q148" s="216">
        <v>0.14599999999999999</v>
      </c>
      <c r="R148" s="216">
        <f>Q148*H148</f>
        <v>0.71028999999999998</v>
      </c>
      <c r="S148" s="216">
        <v>0</v>
      </c>
      <c r="T148" s="217">
        <f>S148*H148</f>
        <v>0</v>
      </c>
      <c r="AR148" s="25" t="s">
        <v>417</v>
      </c>
      <c r="AT148" s="25" t="s">
        <v>952</v>
      </c>
      <c r="AU148" s="25" t="s">
        <v>79</v>
      </c>
      <c r="AY148" s="25" t="s">
        <v>361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25" t="s">
        <v>77</v>
      </c>
      <c r="BK148" s="218">
        <f>ROUND(I148*H148,2)</f>
        <v>0</v>
      </c>
      <c r="BL148" s="25" t="s">
        <v>147</v>
      </c>
      <c r="BM148" s="25" t="s">
        <v>4879</v>
      </c>
    </row>
    <row r="149" spans="2:65" s="1" customFormat="1" ht="13.5">
      <c r="B149" s="42"/>
      <c r="C149" s="64"/>
      <c r="D149" s="219" t="s">
        <v>369</v>
      </c>
      <c r="E149" s="64"/>
      <c r="F149" s="220" t="s">
        <v>4878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369</v>
      </c>
      <c r="AU149" s="25" t="s">
        <v>79</v>
      </c>
    </row>
    <row r="150" spans="2:65" s="13" customFormat="1" ht="13.5">
      <c r="B150" s="233"/>
      <c r="C150" s="234"/>
      <c r="D150" s="219" t="s">
        <v>371</v>
      </c>
      <c r="E150" s="245" t="s">
        <v>21</v>
      </c>
      <c r="F150" s="246" t="s">
        <v>4844</v>
      </c>
      <c r="G150" s="234"/>
      <c r="H150" s="247">
        <v>4.7229999999999999</v>
      </c>
      <c r="I150" s="239"/>
      <c r="J150" s="234"/>
      <c r="K150" s="234"/>
      <c r="L150" s="240"/>
      <c r="M150" s="241"/>
      <c r="N150" s="242"/>
      <c r="O150" s="242"/>
      <c r="P150" s="242"/>
      <c r="Q150" s="242"/>
      <c r="R150" s="242"/>
      <c r="S150" s="242"/>
      <c r="T150" s="243"/>
      <c r="AT150" s="244" t="s">
        <v>371</v>
      </c>
      <c r="AU150" s="244" t="s">
        <v>79</v>
      </c>
      <c r="AV150" s="13" t="s">
        <v>79</v>
      </c>
      <c r="AW150" s="13" t="s">
        <v>33</v>
      </c>
      <c r="AX150" s="13" t="s">
        <v>77</v>
      </c>
      <c r="AY150" s="244" t="s">
        <v>361</v>
      </c>
    </row>
    <row r="151" spans="2:65" s="13" customFormat="1" ht="13.5">
      <c r="B151" s="233"/>
      <c r="C151" s="234"/>
      <c r="D151" s="219" t="s">
        <v>371</v>
      </c>
      <c r="E151" s="234"/>
      <c r="F151" s="246" t="s">
        <v>4880</v>
      </c>
      <c r="G151" s="234"/>
      <c r="H151" s="247">
        <v>4.8650000000000002</v>
      </c>
      <c r="I151" s="239"/>
      <c r="J151" s="234"/>
      <c r="K151" s="234"/>
      <c r="L151" s="240"/>
      <c r="M151" s="241"/>
      <c r="N151" s="242"/>
      <c r="O151" s="242"/>
      <c r="P151" s="242"/>
      <c r="Q151" s="242"/>
      <c r="R151" s="242"/>
      <c r="S151" s="242"/>
      <c r="T151" s="243"/>
      <c r="AT151" s="244" t="s">
        <v>371</v>
      </c>
      <c r="AU151" s="244" t="s">
        <v>79</v>
      </c>
      <c r="AV151" s="13" t="s">
        <v>79</v>
      </c>
      <c r="AW151" s="13" t="s">
        <v>6</v>
      </c>
      <c r="AX151" s="13" t="s">
        <v>77</v>
      </c>
      <c r="AY151" s="244" t="s">
        <v>361</v>
      </c>
    </row>
    <row r="152" spans="2:65" s="11" customFormat="1" ht="29.85" customHeight="1">
      <c r="B152" s="190"/>
      <c r="C152" s="191"/>
      <c r="D152" s="204" t="s">
        <v>69</v>
      </c>
      <c r="E152" s="205" t="s">
        <v>424</v>
      </c>
      <c r="F152" s="205" t="s">
        <v>1100</v>
      </c>
      <c r="G152" s="191"/>
      <c r="H152" s="191"/>
      <c r="I152" s="194"/>
      <c r="J152" s="206">
        <f>BK152</f>
        <v>0</v>
      </c>
      <c r="K152" s="191"/>
      <c r="L152" s="196"/>
      <c r="M152" s="197"/>
      <c r="N152" s="198"/>
      <c r="O152" s="198"/>
      <c r="P152" s="199">
        <f>SUM(P153:P163)</f>
        <v>0</v>
      </c>
      <c r="Q152" s="198"/>
      <c r="R152" s="199">
        <f>SUM(R153:R163)</f>
        <v>3.5571355000000002</v>
      </c>
      <c r="S152" s="198"/>
      <c r="T152" s="200">
        <f>SUM(T153:T163)</f>
        <v>0</v>
      </c>
      <c r="AR152" s="201" t="s">
        <v>77</v>
      </c>
      <c r="AT152" s="202" t="s">
        <v>69</v>
      </c>
      <c r="AU152" s="202" t="s">
        <v>77</v>
      </c>
      <c r="AY152" s="201" t="s">
        <v>361</v>
      </c>
      <c r="BK152" s="203">
        <f>SUM(BK153:BK163)</f>
        <v>0</v>
      </c>
    </row>
    <row r="153" spans="2:65" s="1" customFormat="1" ht="31.5" customHeight="1">
      <c r="B153" s="42"/>
      <c r="C153" s="207" t="s">
        <v>10</v>
      </c>
      <c r="D153" s="207" t="s">
        <v>363</v>
      </c>
      <c r="E153" s="208" t="s">
        <v>4881</v>
      </c>
      <c r="F153" s="209" t="s">
        <v>4882</v>
      </c>
      <c r="G153" s="210" t="s">
        <v>685</v>
      </c>
      <c r="H153" s="211">
        <v>13.95</v>
      </c>
      <c r="I153" s="212"/>
      <c r="J153" s="213">
        <f>ROUND(I153*H153,2)</f>
        <v>0</v>
      </c>
      <c r="K153" s="209" t="s">
        <v>367</v>
      </c>
      <c r="L153" s="62"/>
      <c r="M153" s="214" t="s">
        <v>21</v>
      </c>
      <c r="N153" s="215" t="s">
        <v>41</v>
      </c>
      <c r="O153" s="43"/>
      <c r="P153" s="216">
        <f>O153*H153</f>
        <v>0</v>
      </c>
      <c r="Q153" s="216">
        <v>0.20219000000000001</v>
      </c>
      <c r="R153" s="216">
        <f>Q153*H153</f>
        <v>2.8205505</v>
      </c>
      <c r="S153" s="216">
        <v>0</v>
      </c>
      <c r="T153" s="217">
        <f>S153*H153</f>
        <v>0</v>
      </c>
      <c r="AR153" s="25" t="s">
        <v>147</v>
      </c>
      <c r="AT153" s="25" t="s">
        <v>363</v>
      </c>
      <c r="AU153" s="25" t="s">
        <v>79</v>
      </c>
      <c r="AY153" s="25" t="s">
        <v>361</v>
      </c>
      <c r="BE153" s="218">
        <f>IF(N153="základní",J153,0)</f>
        <v>0</v>
      </c>
      <c r="BF153" s="218">
        <f>IF(N153="snížená",J153,0)</f>
        <v>0</v>
      </c>
      <c r="BG153" s="218">
        <f>IF(N153="zákl. přenesená",J153,0)</f>
        <v>0</v>
      </c>
      <c r="BH153" s="218">
        <f>IF(N153="sníž. přenesená",J153,0)</f>
        <v>0</v>
      </c>
      <c r="BI153" s="218">
        <f>IF(N153="nulová",J153,0)</f>
        <v>0</v>
      </c>
      <c r="BJ153" s="25" t="s">
        <v>77</v>
      </c>
      <c r="BK153" s="218">
        <f>ROUND(I153*H153,2)</f>
        <v>0</v>
      </c>
      <c r="BL153" s="25" t="s">
        <v>147</v>
      </c>
      <c r="BM153" s="25" t="s">
        <v>4883</v>
      </c>
    </row>
    <row r="154" spans="2:65" s="1" customFormat="1" ht="40.5">
      <c r="B154" s="42"/>
      <c r="C154" s="64"/>
      <c r="D154" s="219" t="s">
        <v>369</v>
      </c>
      <c r="E154" s="64"/>
      <c r="F154" s="220" t="s">
        <v>4884</v>
      </c>
      <c r="G154" s="64"/>
      <c r="H154" s="64"/>
      <c r="I154" s="175"/>
      <c r="J154" s="64"/>
      <c r="K154" s="64"/>
      <c r="L154" s="62"/>
      <c r="M154" s="221"/>
      <c r="N154" s="43"/>
      <c r="O154" s="43"/>
      <c r="P154" s="43"/>
      <c r="Q154" s="43"/>
      <c r="R154" s="43"/>
      <c r="S154" s="43"/>
      <c r="T154" s="79"/>
      <c r="AT154" s="25" t="s">
        <v>369</v>
      </c>
      <c r="AU154" s="25" t="s">
        <v>79</v>
      </c>
    </row>
    <row r="155" spans="2:65" s="13" customFormat="1" ht="13.5">
      <c r="B155" s="233"/>
      <c r="C155" s="234"/>
      <c r="D155" s="219" t="s">
        <v>371</v>
      </c>
      <c r="E155" s="245" t="s">
        <v>4848</v>
      </c>
      <c r="F155" s="246" t="s">
        <v>4885</v>
      </c>
      <c r="G155" s="234"/>
      <c r="H155" s="247">
        <v>4</v>
      </c>
      <c r="I155" s="239"/>
      <c r="J155" s="234"/>
      <c r="K155" s="234"/>
      <c r="L155" s="240"/>
      <c r="M155" s="241"/>
      <c r="N155" s="242"/>
      <c r="O155" s="242"/>
      <c r="P155" s="242"/>
      <c r="Q155" s="242"/>
      <c r="R155" s="242"/>
      <c r="S155" s="242"/>
      <c r="T155" s="243"/>
      <c r="AT155" s="244" t="s">
        <v>371</v>
      </c>
      <c r="AU155" s="244" t="s">
        <v>79</v>
      </c>
      <c r="AV155" s="13" t="s">
        <v>79</v>
      </c>
      <c r="AW155" s="13" t="s">
        <v>33</v>
      </c>
      <c r="AX155" s="13" t="s">
        <v>70</v>
      </c>
      <c r="AY155" s="244" t="s">
        <v>361</v>
      </c>
    </row>
    <row r="156" spans="2:65" s="13" customFormat="1" ht="13.5">
      <c r="B156" s="233"/>
      <c r="C156" s="234"/>
      <c r="D156" s="219" t="s">
        <v>371</v>
      </c>
      <c r="E156" s="245" t="s">
        <v>4849</v>
      </c>
      <c r="F156" s="246" t="s">
        <v>4886</v>
      </c>
      <c r="G156" s="234"/>
      <c r="H156" s="247">
        <v>9.9499999999999993</v>
      </c>
      <c r="I156" s="239"/>
      <c r="J156" s="234"/>
      <c r="K156" s="234"/>
      <c r="L156" s="240"/>
      <c r="M156" s="241"/>
      <c r="N156" s="242"/>
      <c r="O156" s="242"/>
      <c r="P156" s="242"/>
      <c r="Q156" s="242"/>
      <c r="R156" s="242"/>
      <c r="S156" s="242"/>
      <c r="T156" s="243"/>
      <c r="AT156" s="244" t="s">
        <v>371</v>
      </c>
      <c r="AU156" s="244" t="s">
        <v>79</v>
      </c>
      <c r="AV156" s="13" t="s">
        <v>79</v>
      </c>
      <c r="AW156" s="13" t="s">
        <v>33</v>
      </c>
      <c r="AX156" s="13" t="s">
        <v>70</v>
      </c>
      <c r="AY156" s="244" t="s">
        <v>361</v>
      </c>
    </row>
    <row r="157" spans="2:65" s="14" customFormat="1" ht="13.5">
      <c r="B157" s="248"/>
      <c r="C157" s="249"/>
      <c r="D157" s="235" t="s">
        <v>371</v>
      </c>
      <c r="E157" s="250" t="s">
        <v>21</v>
      </c>
      <c r="F157" s="251" t="s">
        <v>392</v>
      </c>
      <c r="G157" s="249"/>
      <c r="H157" s="252">
        <v>13.95</v>
      </c>
      <c r="I157" s="253"/>
      <c r="J157" s="249"/>
      <c r="K157" s="249"/>
      <c r="L157" s="254"/>
      <c r="M157" s="255"/>
      <c r="N157" s="256"/>
      <c r="O157" s="256"/>
      <c r="P157" s="256"/>
      <c r="Q157" s="256"/>
      <c r="R157" s="256"/>
      <c r="S157" s="256"/>
      <c r="T157" s="257"/>
      <c r="AT157" s="258" t="s">
        <v>371</v>
      </c>
      <c r="AU157" s="258" t="s">
        <v>79</v>
      </c>
      <c r="AV157" s="14" t="s">
        <v>147</v>
      </c>
      <c r="AW157" s="14" t="s">
        <v>33</v>
      </c>
      <c r="AX157" s="14" t="s">
        <v>77</v>
      </c>
      <c r="AY157" s="258" t="s">
        <v>361</v>
      </c>
    </row>
    <row r="158" spans="2:65" s="1" customFormat="1" ht="22.5" customHeight="1">
      <c r="B158" s="42"/>
      <c r="C158" s="273" t="s">
        <v>464</v>
      </c>
      <c r="D158" s="273" t="s">
        <v>952</v>
      </c>
      <c r="E158" s="274" t="s">
        <v>4887</v>
      </c>
      <c r="F158" s="275" t="s">
        <v>4888</v>
      </c>
      <c r="G158" s="276" t="s">
        <v>614</v>
      </c>
      <c r="H158" s="277">
        <v>9.9499999999999993</v>
      </c>
      <c r="I158" s="278"/>
      <c r="J158" s="279">
        <f>ROUND(I158*H158,2)</f>
        <v>0</v>
      </c>
      <c r="K158" s="275" t="s">
        <v>367</v>
      </c>
      <c r="L158" s="280"/>
      <c r="M158" s="281" t="s">
        <v>21</v>
      </c>
      <c r="N158" s="282" t="s">
        <v>41</v>
      </c>
      <c r="O158" s="43"/>
      <c r="P158" s="216">
        <f>O158*H158</f>
        <v>0</v>
      </c>
      <c r="Q158" s="216">
        <v>4.8300000000000003E-2</v>
      </c>
      <c r="R158" s="216">
        <f>Q158*H158</f>
        <v>0.48058499999999998</v>
      </c>
      <c r="S158" s="216">
        <v>0</v>
      </c>
      <c r="T158" s="217">
        <f>S158*H158</f>
        <v>0</v>
      </c>
      <c r="AR158" s="25" t="s">
        <v>417</v>
      </c>
      <c r="AT158" s="25" t="s">
        <v>952</v>
      </c>
      <c r="AU158" s="25" t="s">
        <v>79</v>
      </c>
      <c r="AY158" s="25" t="s">
        <v>361</v>
      </c>
      <c r="BE158" s="218">
        <f>IF(N158="základní",J158,0)</f>
        <v>0</v>
      </c>
      <c r="BF158" s="218">
        <f>IF(N158="snížená",J158,0)</f>
        <v>0</v>
      </c>
      <c r="BG158" s="218">
        <f>IF(N158="zákl. přenesená",J158,0)</f>
        <v>0</v>
      </c>
      <c r="BH158" s="218">
        <f>IF(N158="sníž. přenesená",J158,0)</f>
        <v>0</v>
      </c>
      <c r="BI158" s="218">
        <f>IF(N158="nulová",J158,0)</f>
        <v>0</v>
      </c>
      <c r="BJ158" s="25" t="s">
        <v>77</v>
      </c>
      <c r="BK158" s="218">
        <f>ROUND(I158*H158,2)</f>
        <v>0</v>
      </c>
      <c r="BL158" s="25" t="s">
        <v>147</v>
      </c>
      <c r="BM158" s="25" t="s">
        <v>4889</v>
      </c>
    </row>
    <row r="159" spans="2:65" s="1" customFormat="1" ht="13.5">
      <c r="B159" s="42"/>
      <c r="C159" s="64"/>
      <c r="D159" s="219" t="s">
        <v>369</v>
      </c>
      <c r="E159" s="64"/>
      <c r="F159" s="220" t="s">
        <v>4890</v>
      </c>
      <c r="G159" s="64"/>
      <c r="H159" s="64"/>
      <c r="I159" s="175"/>
      <c r="J159" s="64"/>
      <c r="K159" s="64"/>
      <c r="L159" s="62"/>
      <c r="M159" s="221"/>
      <c r="N159" s="43"/>
      <c r="O159" s="43"/>
      <c r="P159" s="43"/>
      <c r="Q159" s="43"/>
      <c r="R159" s="43"/>
      <c r="S159" s="43"/>
      <c r="T159" s="79"/>
      <c r="AT159" s="25" t="s">
        <v>369</v>
      </c>
      <c r="AU159" s="25" t="s">
        <v>79</v>
      </c>
    </row>
    <row r="160" spans="2:65" s="13" customFormat="1" ht="13.5">
      <c r="B160" s="233"/>
      <c r="C160" s="234"/>
      <c r="D160" s="235" t="s">
        <v>371</v>
      </c>
      <c r="E160" s="236" t="s">
        <v>21</v>
      </c>
      <c r="F160" s="237" t="s">
        <v>4849</v>
      </c>
      <c r="G160" s="234"/>
      <c r="H160" s="238">
        <v>9.9499999999999993</v>
      </c>
      <c r="I160" s="239"/>
      <c r="J160" s="234"/>
      <c r="K160" s="234"/>
      <c r="L160" s="240"/>
      <c r="M160" s="241"/>
      <c r="N160" s="242"/>
      <c r="O160" s="242"/>
      <c r="P160" s="242"/>
      <c r="Q160" s="242"/>
      <c r="R160" s="242"/>
      <c r="S160" s="242"/>
      <c r="T160" s="243"/>
      <c r="AT160" s="244" t="s">
        <v>371</v>
      </c>
      <c r="AU160" s="244" t="s">
        <v>79</v>
      </c>
      <c r="AV160" s="13" t="s">
        <v>79</v>
      </c>
      <c r="AW160" s="13" t="s">
        <v>33</v>
      </c>
      <c r="AX160" s="13" t="s">
        <v>77</v>
      </c>
      <c r="AY160" s="244" t="s">
        <v>361</v>
      </c>
    </row>
    <row r="161" spans="2:65" s="1" customFormat="1" ht="22.5" customHeight="1">
      <c r="B161" s="42"/>
      <c r="C161" s="273" t="s">
        <v>470</v>
      </c>
      <c r="D161" s="273" t="s">
        <v>952</v>
      </c>
      <c r="E161" s="274" t="s">
        <v>4891</v>
      </c>
      <c r="F161" s="275" t="s">
        <v>4892</v>
      </c>
      <c r="G161" s="276" t="s">
        <v>614</v>
      </c>
      <c r="H161" s="277">
        <v>4</v>
      </c>
      <c r="I161" s="278"/>
      <c r="J161" s="279">
        <f>ROUND(I161*H161,2)</f>
        <v>0</v>
      </c>
      <c r="K161" s="275" t="s">
        <v>367</v>
      </c>
      <c r="L161" s="280"/>
      <c r="M161" s="281" t="s">
        <v>21</v>
      </c>
      <c r="N161" s="282" t="s">
        <v>41</v>
      </c>
      <c r="O161" s="43"/>
      <c r="P161" s="216">
        <f>O161*H161</f>
        <v>0</v>
      </c>
      <c r="Q161" s="216">
        <v>6.4000000000000001E-2</v>
      </c>
      <c r="R161" s="216">
        <f>Q161*H161</f>
        <v>0.25600000000000001</v>
      </c>
      <c r="S161" s="216">
        <v>0</v>
      </c>
      <c r="T161" s="217">
        <f>S161*H161</f>
        <v>0</v>
      </c>
      <c r="AR161" s="25" t="s">
        <v>417</v>
      </c>
      <c r="AT161" s="25" t="s">
        <v>952</v>
      </c>
      <c r="AU161" s="25" t="s">
        <v>79</v>
      </c>
      <c r="AY161" s="25" t="s">
        <v>361</v>
      </c>
      <c r="BE161" s="218">
        <f>IF(N161="základní",J161,0)</f>
        <v>0</v>
      </c>
      <c r="BF161" s="218">
        <f>IF(N161="snížená",J161,0)</f>
        <v>0</v>
      </c>
      <c r="BG161" s="218">
        <f>IF(N161="zákl. přenesená",J161,0)</f>
        <v>0</v>
      </c>
      <c r="BH161" s="218">
        <f>IF(N161="sníž. přenesená",J161,0)</f>
        <v>0</v>
      </c>
      <c r="BI161" s="218">
        <f>IF(N161="nulová",J161,0)</f>
        <v>0</v>
      </c>
      <c r="BJ161" s="25" t="s">
        <v>77</v>
      </c>
      <c r="BK161" s="218">
        <f>ROUND(I161*H161,2)</f>
        <v>0</v>
      </c>
      <c r="BL161" s="25" t="s">
        <v>147</v>
      </c>
      <c r="BM161" s="25" t="s">
        <v>4893</v>
      </c>
    </row>
    <row r="162" spans="2:65" s="1" customFormat="1" ht="13.5">
      <c r="B162" s="42"/>
      <c r="C162" s="64"/>
      <c r="D162" s="219" t="s">
        <v>369</v>
      </c>
      <c r="E162" s="64"/>
      <c r="F162" s="220" t="s">
        <v>4894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369</v>
      </c>
      <c r="AU162" s="25" t="s">
        <v>79</v>
      </c>
    </row>
    <row r="163" spans="2:65" s="13" customFormat="1" ht="13.5">
      <c r="B163" s="233"/>
      <c r="C163" s="234"/>
      <c r="D163" s="219" t="s">
        <v>371</v>
      </c>
      <c r="E163" s="245" t="s">
        <v>21</v>
      </c>
      <c r="F163" s="246" t="s">
        <v>4848</v>
      </c>
      <c r="G163" s="234"/>
      <c r="H163" s="247">
        <v>4</v>
      </c>
      <c r="I163" s="239"/>
      <c r="J163" s="234"/>
      <c r="K163" s="234"/>
      <c r="L163" s="240"/>
      <c r="M163" s="241"/>
      <c r="N163" s="242"/>
      <c r="O163" s="242"/>
      <c r="P163" s="242"/>
      <c r="Q163" s="242"/>
      <c r="R163" s="242"/>
      <c r="S163" s="242"/>
      <c r="T163" s="243"/>
      <c r="AT163" s="244" t="s">
        <v>371</v>
      </c>
      <c r="AU163" s="244" t="s">
        <v>79</v>
      </c>
      <c r="AV163" s="13" t="s">
        <v>79</v>
      </c>
      <c r="AW163" s="13" t="s">
        <v>33</v>
      </c>
      <c r="AX163" s="13" t="s">
        <v>77</v>
      </c>
      <c r="AY163" s="244" t="s">
        <v>361</v>
      </c>
    </row>
    <row r="164" spans="2:65" s="11" customFormat="1" ht="29.85" customHeight="1">
      <c r="B164" s="190"/>
      <c r="C164" s="191"/>
      <c r="D164" s="204" t="s">
        <v>69</v>
      </c>
      <c r="E164" s="205" t="s">
        <v>3777</v>
      </c>
      <c r="F164" s="205" t="s">
        <v>3778</v>
      </c>
      <c r="G164" s="191"/>
      <c r="H164" s="191"/>
      <c r="I164" s="194"/>
      <c r="J164" s="206">
        <f>BK164</f>
        <v>0</v>
      </c>
      <c r="K164" s="191"/>
      <c r="L164" s="196"/>
      <c r="M164" s="197"/>
      <c r="N164" s="198"/>
      <c r="O164" s="198"/>
      <c r="P164" s="199">
        <f>SUM(P165:P179)</f>
        <v>0</v>
      </c>
      <c r="Q164" s="198"/>
      <c r="R164" s="199">
        <f>SUM(R165:R179)</f>
        <v>0</v>
      </c>
      <c r="S164" s="198"/>
      <c r="T164" s="200">
        <f>SUM(T165:T179)</f>
        <v>0</v>
      </c>
      <c r="AR164" s="201" t="s">
        <v>77</v>
      </c>
      <c r="AT164" s="202" t="s">
        <v>69</v>
      </c>
      <c r="AU164" s="202" t="s">
        <v>77</v>
      </c>
      <c r="AY164" s="201" t="s">
        <v>361</v>
      </c>
      <c r="BK164" s="203">
        <f>SUM(BK165:BK179)</f>
        <v>0</v>
      </c>
    </row>
    <row r="165" spans="2:65" s="1" customFormat="1" ht="22.5" customHeight="1">
      <c r="B165" s="42"/>
      <c r="C165" s="207" t="s">
        <v>477</v>
      </c>
      <c r="D165" s="207" t="s">
        <v>363</v>
      </c>
      <c r="E165" s="208" t="s">
        <v>3873</v>
      </c>
      <c r="F165" s="209" t="s">
        <v>3874</v>
      </c>
      <c r="G165" s="210" t="s">
        <v>447</v>
      </c>
      <c r="H165" s="211">
        <v>10.206</v>
      </c>
      <c r="I165" s="212"/>
      <c r="J165" s="213">
        <f>ROUND(I165*H165,2)</f>
        <v>0</v>
      </c>
      <c r="K165" s="209" t="s">
        <v>367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0</v>
      </c>
      <c r="R165" s="216">
        <f>Q165*H165</f>
        <v>0</v>
      </c>
      <c r="S165" s="216">
        <v>0</v>
      </c>
      <c r="T165" s="217">
        <f>S165*H165</f>
        <v>0</v>
      </c>
      <c r="AR165" s="25" t="s">
        <v>147</v>
      </c>
      <c r="AT165" s="25" t="s">
        <v>363</v>
      </c>
      <c r="AU165" s="25" t="s">
        <v>79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147</v>
      </c>
      <c r="BM165" s="25" t="s">
        <v>4895</v>
      </c>
    </row>
    <row r="166" spans="2:65" s="1" customFormat="1" ht="27">
      <c r="B166" s="42"/>
      <c r="C166" s="64"/>
      <c r="D166" s="219" t="s">
        <v>369</v>
      </c>
      <c r="E166" s="64"/>
      <c r="F166" s="220" t="s">
        <v>3875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79</v>
      </c>
    </row>
    <row r="167" spans="2:65" s="13" customFormat="1" ht="13.5">
      <c r="B167" s="233"/>
      <c r="C167" s="234"/>
      <c r="D167" s="235" t="s">
        <v>371</v>
      </c>
      <c r="E167" s="236" t="s">
        <v>21</v>
      </c>
      <c r="F167" s="237" t="s">
        <v>4896</v>
      </c>
      <c r="G167" s="234"/>
      <c r="H167" s="238">
        <v>10.206</v>
      </c>
      <c r="I167" s="239"/>
      <c r="J167" s="234"/>
      <c r="K167" s="234"/>
      <c r="L167" s="240"/>
      <c r="M167" s="241"/>
      <c r="N167" s="242"/>
      <c r="O167" s="242"/>
      <c r="P167" s="242"/>
      <c r="Q167" s="242"/>
      <c r="R167" s="242"/>
      <c r="S167" s="242"/>
      <c r="T167" s="243"/>
      <c r="AT167" s="244" t="s">
        <v>371</v>
      </c>
      <c r="AU167" s="244" t="s">
        <v>79</v>
      </c>
      <c r="AV167" s="13" t="s">
        <v>79</v>
      </c>
      <c r="AW167" s="13" t="s">
        <v>33</v>
      </c>
      <c r="AX167" s="13" t="s">
        <v>77</v>
      </c>
      <c r="AY167" s="244" t="s">
        <v>361</v>
      </c>
    </row>
    <row r="168" spans="2:65" s="1" customFormat="1" ht="22.5" customHeight="1">
      <c r="B168" s="42"/>
      <c r="C168" s="207" t="s">
        <v>485</v>
      </c>
      <c r="D168" s="207" t="s">
        <v>363</v>
      </c>
      <c r="E168" s="208" t="s">
        <v>3877</v>
      </c>
      <c r="F168" s="209" t="s">
        <v>3878</v>
      </c>
      <c r="G168" s="210" t="s">
        <v>447</v>
      </c>
      <c r="H168" s="211">
        <v>10.206</v>
      </c>
      <c r="I168" s="212"/>
      <c r="J168" s="213">
        <f>ROUND(I168*H168,2)</f>
        <v>0</v>
      </c>
      <c r="K168" s="209" t="s">
        <v>367</v>
      </c>
      <c r="L168" s="62"/>
      <c r="M168" s="214" t="s">
        <v>21</v>
      </c>
      <c r="N168" s="215" t="s">
        <v>41</v>
      </c>
      <c r="O168" s="43"/>
      <c r="P168" s="216">
        <f>O168*H168</f>
        <v>0</v>
      </c>
      <c r="Q168" s="216">
        <v>0</v>
      </c>
      <c r="R168" s="216">
        <f>Q168*H168</f>
        <v>0</v>
      </c>
      <c r="S168" s="216">
        <v>0</v>
      </c>
      <c r="T168" s="217">
        <f>S168*H168</f>
        <v>0</v>
      </c>
      <c r="AR168" s="25" t="s">
        <v>147</v>
      </c>
      <c r="AT168" s="25" t="s">
        <v>363</v>
      </c>
      <c r="AU168" s="25" t="s">
        <v>79</v>
      </c>
      <c r="AY168" s="25" t="s">
        <v>361</v>
      </c>
      <c r="BE168" s="218">
        <f>IF(N168="základní",J168,0)</f>
        <v>0</v>
      </c>
      <c r="BF168" s="218">
        <f>IF(N168="snížená",J168,0)</f>
        <v>0</v>
      </c>
      <c r="BG168" s="218">
        <f>IF(N168="zákl. přenesená",J168,0)</f>
        <v>0</v>
      </c>
      <c r="BH168" s="218">
        <f>IF(N168="sníž. přenesená",J168,0)</f>
        <v>0</v>
      </c>
      <c r="BI168" s="218">
        <f>IF(N168="nulová",J168,0)</f>
        <v>0</v>
      </c>
      <c r="BJ168" s="25" t="s">
        <v>77</v>
      </c>
      <c r="BK168" s="218">
        <f>ROUND(I168*H168,2)</f>
        <v>0</v>
      </c>
      <c r="BL168" s="25" t="s">
        <v>147</v>
      </c>
      <c r="BM168" s="25" t="s">
        <v>4897</v>
      </c>
    </row>
    <row r="169" spans="2:65" s="1" customFormat="1" ht="27">
      <c r="B169" s="42"/>
      <c r="C169" s="64"/>
      <c r="D169" s="219" t="s">
        <v>369</v>
      </c>
      <c r="E169" s="64"/>
      <c r="F169" s="220" t="s">
        <v>3879</v>
      </c>
      <c r="G169" s="64"/>
      <c r="H169" s="64"/>
      <c r="I169" s="175"/>
      <c r="J169" s="64"/>
      <c r="K169" s="64"/>
      <c r="L169" s="62"/>
      <c r="M169" s="221"/>
      <c r="N169" s="43"/>
      <c r="O169" s="43"/>
      <c r="P169" s="43"/>
      <c r="Q169" s="43"/>
      <c r="R169" s="43"/>
      <c r="S169" s="43"/>
      <c r="T169" s="79"/>
      <c r="AT169" s="25" t="s">
        <v>369</v>
      </c>
      <c r="AU169" s="25" t="s">
        <v>79</v>
      </c>
    </row>
    <row r="170" spans="2:65" s="13" customFormat="1" ht="13.5">
      <c r="B170" s="233"/>
      <c r="C170" s="234"/>
      <c r="D170" s="235" t="s">
        <v>371</v>
      </c>
      <c r="E170" s="236" t="s">
        <v>21</v>
      </c>
      <c r="F170" s="237" t="s">
        <v>4896</v>
      </c>
      <c r="G170" s="234"/>
      <c r="H170" s="238">
        <v>10.206</v>
      </c>
      <c r="I170" s="239"/>
      <c r="J170" s="234"/>
      <c r="K170" s="234"/>
      <c r="L170" s="240"/>
      <c r="M170" s="241"/>
      <c r="N170" s="242"/>
      <c r="O170" s="242"/>
      <c r="P170" s="242"/>
      <c r="Q170" s="242"/>
      <c r="R170" s="242"/>
      <c r="S170" s="242"/>
      <c r="T170" s="243"/>
      <c r="AT170" s="244" t="s">
        <v>371</v>
      </c>
      <c r="AU170" s="244" t="s">
        <v>79</v>
      </c>
      <c r="AV170" s="13" t="s">
        <v>79</v>
      </c>
      <c r="AW170" s="13" t="s">
        <v>33</v>
      </c>
      <c r="AX170" s="13" t="s">
        <v>77</v>
      </c>
      <c r="AY170" s="244" t="s">
        <v>361</v>
      </c>
    </row>
    <row r="171" spans="2:65" s="1" customFormat="1" ht="22.5" customHeight="1">
      <c r="B171" s="42"/>
      <c r="C171" s="207" t="s">
        <v>491</v>
      </c>
      <c r="D171" s="207" t="s">
        <v>363</v>
      </c>
      <c r="E171" s="208" t="s">
        <v>3891</v>
      </c>
      <c r="F171" s="209" t="s">
        <v>3892</v>
      </c>
      <c r="G171" s="210" t="s">
        <v>447</v>
      </c>
      <c r="H171" s="211">
        <v>10.206</v>
      </c>
      <c r="I171" s="212"/>
      <c r="J171" s="213">
        <f>ROUND(I171*H171,2)</f>
        <v>0</v>
      </c>
      <c r="K171" s="209" t="s">
        <v>367</v>
      </c>
      <c r="L171" s="62"/>
      <c r="M171" s="214" t="s">
        <v>21</v>
      </c>
      <c r="N171" s="215" t="s">
        <v>41</v>
      </c>
      <c r="O171" s="43"/>
      <c r="P171" s="216">
        <f>O171*H171</f>
        <v>0</v>
      </c>
      <c r="Q171" s="216">
        <v>0</v>
      </c>
      <c r="R171" s="216">
        <f>Q171*H171</f>
        <v>0</v>
      </c>
      <c r="S171" s="216">
        <v>0</v>
      </c>
      <c r="T171" s="217">
        <f>S171*H171</f>
        <v>0</v>
      </c>
      <c r="AR171" s="25" t="s">
        <v>147</v>
      </c>
      <c r="AT171" s="25" t="s">
        <v>363</v>
      </c>
      <c r="AU171" s="25" t="s">
        <v>79</v>
      </c>
      <c r="AY171" s="25" t="s">
        <v>361</v>
      </c>
      <c r="BE171" s="218">
        <f>IF(N171="základní",J171,0)</f>
        <v>0</v>
      </c>
      <c r="BF171" s="218">
        <f>IF(N171="snížená",J171,0)</f>
        <v>0</v>
      </c>
      <c r="BG171" s="218">
        <f>IF(N171="zákl. přenesená",J171,0)</f>
        <v>0</v>
      </c>
      <c r="BH171" s="218">
        <f>IF(N171="sníž. přenesená",J171,0)</f>
        <v>0</v>
      </c>
      <c r="BI171" s="218">
        <f>IF(N171="nulová",J171,0)</f>
        <v>0</v>
      </c>
      <c r="BJ171" s="25" t="s">
        <v>77</v>
      </c>
      <c r="BK171" s="218">
        <f>ROUND(I171*H171,2)</f>
        <v>0</v>
      </c>
      <c r="BL171" s="25" t="s">
        <v>147</v>
      </c>
      <c r="BM171" s="25" t="s">
        <v>4898</v>
      </c>
    </row>
    <row r="172" spans="2:65" s="1" customFormat="1" ht="13.5">
      <c r="B172" s="42"/>
      <c r="C172" s="64"/>
      <c r="D172" s="219" t="s">
        <v>369</v>
      </c>
      <c r="E172" s="64"/>
      <c r="F172" s="220" t="s">
        <v>3893</v>
      </c>
      <c r="G172" s="64"/>
      <c r="H172" s="64"/>
      <c r="I172" s="175"/>
      <c r="J172" s="64"/>
      <c r="K172" s="64"/>
      <c r="L172" s="62"/>
      <c r="M172" s="221"/>
      <c r="N172" s="43"/>
      <c r="O172" s="43"/>
      <c r="P172" s="43"/>
      <c r="Q172" s="43"/>
      <c r="R172" s="43"/>
      <c r="S172" s="43"/>
      <c r="T172" s="79"/>
      <c r="AT172" s="25" t="s">
        <v>369</v>
      </c>
      <c r="AU172" s="25" t="s">
        <v>79</v>
      </c>
    </row>
    <row r="173" spans="2:65" s="13" customFormat="1" ht="13.5">
      <c r="B173" s="233"/>
      <c r="C173" s="234"/>
      <c r="D173" s="235" t="s">
        <v>371</v>
      </c>
      <c r="E173" s="236" t="s">
        <v>21</v>
      </c>
      <c r="F173" s="237" t="s">
        <v>4896</v>
      </c>
      <c r="G173" s="234"/>
      <c r="H173" s="238">
        <v>10.206</v>
      </c>
      <c r="I173" s="239"/>
      <c r="J173" s="234"/>
      <c r="K173" s="234"/>
      <c r="L173" s="240"/>
      <c r="M173" s="241"/>
      <c r="N173" s="242"/>
      <c r="O173" s="242"/>
      <c r="P173" s="242"/>
      <c r="Q173" s="242"/>
      <c r="R173" s="242"/>
      <c r="S173" s="242"/>
      <c r="T173" s="243"/>
      <c r="AT173" s="244" t="s">
        <v>371</v>
      </c>
      <c r="AU173" s="244" t="s">
        <v>79</v>
      </c>
      <c r="AV173" s="13" t="s">
        <v>79</v>
      </c>
      <c r="AW173" s="13" t="s">
        <v>33</v>
      </c>
      <c r="AX173" s="13" t="s">
        <v>77</v>
      </c>
      <c r="AY173" s="244" t="s">
        <v>361</v>
      </c>
    </row>
    <row r="174" spans="2:65" s="1" customFormat="1" ht="22.5" customHeight="1">
      <c r="B174" s="42"/>
      <c r="C174" s="207" t="s">
        <v>9</v>
      </c>
      <c r="D174" s="207" t="s">
        <v>363</v>
      </c>
      <c r="E174" s="208" t="s">
        <v>3894</v>
      </c>
      <c r="F174" s="209" t="s">
        <v>3895</v>
      </c>
      <c r="G174" s="210" t="s">
        <v>447</v>
      </c>
      <c r="H174" s="211">
        <v>7.2290000000000001</v>
      </c>
      <c r="I174" s="212"/>
      <c r="J174" s="213">
        <f>ROUND(I174*H174,2)</f>
        <v>0</v>
      </c>
      <c r="K174" s="209" t="s">
        <v>367</v>
      </c>
      <c r="L174" s="62"/>
      <c r="M174" s="214" t="s">
        <v>21</v>
      </c>
      <c r="N174" s="215" t="s">
        <v>41</v>
      </c>
      <c r="O174" s="43"/>
      <c r="P174" s="216">
        <f>O174*H174</f>
        <v>0</v>
      </c>
      <c r="Q174" s="216">
        <v>0</v>
      </c>
      <c r="R174" s="216">
        <f>Q174*H174</f>
        <v>0</v>
      </c>
      <c r="S174" s="216">
        <v>0</v>
      </c>
      <c r="T174" s="217">
        <f>S174*H174</f>
        <v>0</v>
      </c>
      <c r="AR174" s="25" t="s">
        <v>147</v>
      </c>
      <c r="AT174" s="25" t="s">
        <v>363</v>
      </c>
      <c r="AU174" s="25" t="s">
        <v>79</v>
      </c>
      <c r="AY174" s="25" t="s">
        <v>361</v>
      </c>
      <c r="BE174" s="218">
        <f>IF(N174="základní",J174,0)</f>
        <v>0</v>
      </c>
      <c r="BF174" s="218">
        <f>IF(N174="snížená",J174,0)</f>
        <v>0</v>
      </c>
      <c r="BG174" s="218">
        <f>IF(N174="zákl. přenesená",J174,0)</f>
        <v>0</v>
      </c>
      <c r="BH174" s="218">
        <f>IF(N174="sníž. přenesená",J174,0)</f>
        <v>0</v>
      </c>
      <c r="BI174" s="218">
        <f>IF(N174="nulová",J174,0)</f>
        <v>0</v>
      </c>
      <c r="BJ174" s="25" t="s">
        <v>77</v>
      </c>
      <c r="BK174" s="218">
        <f>ROUND(I174*H174,2)</f>
        <v>0</v>
      </c>
      <c r="BL174" s="25" t="s">
        <v>147</v>
      </c>
      <c r="BM174" s="25" t="s">
        <v>4899</v>
      </c>
    </row>
    <row r="175" spans="2:65" s="1" customFormat="1" ht="13.5">
      <c r="B175" s="42"/>
      <c r="C175" s="64"/>
      <c r="D175" s="219" t="s">
        <v>369</v>
      </c>
      <c r="E175" s="64"/>
      <c r="F175" s="220" t="s">
        <v>3791</v>
      </c>
      <c r="G175" s="64"/>
      <c r="H175" s="64"/>
      <c r="I175" s="175"/>
      <c r="J175" s="64"/>
      <c r="K175" s="64"/>
      <c r="L175" s="62"/>
      <c r="M175" s="221"/>
      <c r="N175" s="43"/>
      <c r="O175" s="43"/>
      <c r="P175" s="43"/>
      <c r="Q175" s="43"/>
      <c r="R175" s="43"/>
      <c r="S175" s="43"/>
      <c r="T175" s="79"/>
      <c r="AT175" s="25" t="s">
        <v>369</v>
      </c>
      <c r="AU175" s="25" t="s">
        <v>79</v>
      </c>
    </row>
    <row r="176" spans="2:65" s="13" customFormat="1" ht="13.5">
      <c r="B176" s="233"/>
      <c r="C176" s="234"/>
      <c r="D176" s="235" t="s">
        <v>371</v>
      </c>
      <c r="E176" s="236" t="s">
        <v>21</v>
      </c>
      <c r="F176" s="237" t="s">
        <v>4900</v>
      </c>
      <c r="G176" s="234"/>
      <c r="H176" s="238">
        <v>7.2290000000000001</v>
      </c>
      <c r="I176" s="239"/>
      <c r="J176" s="234"/>
      <c r="K176" s="234"/>
      <c r="L176" s="240"/>
      <c r="M176" s="241"/>
      <c r="N176" s="242"/>
      <c r="O176" s="242"/>
      <c r="P176" s="242"/>
      <c r="Q176" s="242"/>
      <c r="R176" s="242"/>
      <c r="S176" s="242"/>
      <c r="T176" s="243"/>
      <c r="AT176" s="244" t="s">
        <v>371</v>
      </c>
      <c r="AU176" s="244" t="s">
        <v>79</v>
      </c>
      <c r="AV176" s="13" t="s">
        <v>79</v>
      </c>
      <c r="AW176" s="13" t="s">
        <v>33</v>
      </c>
      <c r="AX176" s="13" t="s">
        <v>77</v>
      </c>
      <c r="AY176" s="244" t="s">
        <v>361</v>
      </c>
    </row>
    <row r="177" spans="2:65" s="1" customFormat="1" ht="22.5" customHeight="1">
      <c r="B177" s="42"/>
      <c r="C177" s="207" t="s">
        <v>501</v>
      </c>
      <c r="D177" s="207" t="s">
        <v>363</v>
      </c>
      <c r="E177" s="208" t="s">
        <v>3812</v>
      </c>
      <c r="F177" s="209" t="s">
        <v>3813</v>
      </c>
      <c r="G177" s="210" t="s">
        <v>447</v>
      </c>
      <c r="H177" s="211">
        <v>2.9769999999999999</v>
      </c>
      <c r="I177" s="212"/>
      <c r="J177" s="213">
        <f>ROUND(I177*H177,2)</f>
        <v>0</v>
      </c>
      <c r="K177" s="209" t="s">
        <v>367</v>
      </c>
      <c r="L177" s="62"/>
      <c r="M177" s="214" t="s">
        <v>21</v>
      </c>
      <c r="N177" s="215" t="s">
        <v>41</v>
      </c>
      <c r="O177" s="43"/>
      <c r="P177" s="216">
        <f>O177*H177</f>
        <v>0</v>
      </c>
      <c r="Q177" s="216">
        <v>0</v>
      </c>
      <c r="R177" s="216">
        <f>Q177*H177</f>
        <v>0</v>
      </c>
      <c r="S177" s="216">
        <v>0</v>
      </c>
      <c r="T177" s="217">
        <f>S177*H177</f>
        <v>0</v>
      </c>
      <c r="AR177" s="25" t="s">
        <v>147</v>
      </c>
      <c r="AT177" s="25" t="s">
        <v>363</v>
      </c>
      <c r="AU177" s="25" t="s">
        <v>79</v>
      </c>
      <c r="AY177" s="25" t="s">
        <v>361</v>
      </c>
      <c r="BE177" s="218">
        <f>IF(N177="základní",J177,0)</f>
        <v>0</v>
      </c>
      <c r="BF177" s="218">
        <f>IF(N177="snížená",J177,0)</f>
        <v>0</v>
      </c>
      <c r="BG177" s="218">
        <f>IF(N177="zákl. přenesená",J177,0)</f>
        <v>0</v>
      </c>
      <c r="BH177" s="218">
        <f>IF(N177="sníž. přenesená",J177,0)</f>
        <v>0</v>
      </c>
      <c r="BI177" s="218">
        <f>IF(N177="nulová",J177,0)</f>
        <v>0</v>
      </c>
      <c r="BJ177" s="25" t="s">
        <v>77</v>
      </c>
      <c r="BK177" s="218">
        <f>ROUND(I177*H177,2)</f>
        <v>0</v>
      </c>
      <c r="BL177" s="25" t="s">
        <v>147</v>
      </c>
      <c r="BM177" s="25" t="s">
        <v>4901</v>
      </c>
    </row>
    <row r="178" spans="2:65" s="1" customFormat="1" ht="13.5">
      <c r="B178" s="42"/>
      <c r="C178" s="64"/>
      <c r="D178" s="219" t="s">
        <v>369</v>
      </c>
      <c r="E178" s="64"/>
      <c r="F178" s="220" t="s">
        <v>3814</v>
      </c>
      <c r="G178" s="64"/>
      <c r="H178" s="64"/>
      <c r="I178" s="175"/>
      <c r="J178" s="64"/>
      <c r="K178" s="64"/>
      <c r="L178" s="62"/>
      <c r="M178" s="221"/>
      <c r="N178" s="43"/>
      <c r="O178" s="43"/>
      <c r="P178" s="43"/>
      <c r="Q178" s="43"/>
      <c r="R178" s="43"/>
      <c r="S178" s="43"/>
      <c r="T178" s="79"/>
      <c r="AT178" s="25" t="s">
        <v>369</v>
      </c>
      <c r="AU178" s="25" t="s">
        <v>79</v>
      </c>
    </row>
    <row r="179" spans="2:65" s="13" customFormat="1" ht="13.5">
      <c r="B179" s="233"/>
      <c r="C179" s="234"/>
      <c r="D179" s="219" t="s">
        <v>371</v>
      </c>
      <c r="E179" s="245" t="s">
        <v>21</v>
      </c>
      <c r="F179" s="246" t="s">
        <v>4902</v>
      </c>
      <c r="G179" s="234"/>
      <c r="H179" s="247">
        <v>2.9769999999999999</v>
      </c>
      <c r="I179" s="239"/>
      <c r="J179" s="234"/>
      <c r="K179" s="234"/>
      <c r="L179" s="240"/>
      <c r="M179" s="241"/>
      <c r="N179" s="242"/>
      <c r="O179" s="242"/>
      <c r="P179" s="242"/>
      <c r="Q179" s="242"/>
      <c r="R179" s="242"/>
      <c r="S179" s="242"/>
      <c r="T179" s="243"/>
      <c r="AT179" s="244" t="s">
        <v>371</v>
      </c>
      <c r="AU179" s="244" t="s">
        <v>79</v>
      </c>
      <c r="AV179" s="13" t="s">
        <v>79</v>
      </c>
      <c r="AW179" s="13" t="s">
        <v>33</v>
      </c>
      <c r="AX179" s="13" t="s">
        <v>77</v>
      </c>
      <c r="AY179" s="244" t="s">
        <v>361</v>
      </c>
    </row>
    <row r="180" spans="2:65" s="11" customFormat="1" ht="29.85" customHeight="1">
      <c r="B180" s="190"/>
      <c r="C180" s="191"/>
      <c r="D180" s="204" t="s">
        <v>69</v>
      </c>
      <c r="E180" s="205" t="s">
        <v>1153</v>
      </c>
      <c r="F180" s="205" t="s">
        <v>1154</v>
      </c>
      <c r="G180" s="191"/>
      <c r="H180" s="191"/>
      <c r="I180" s="194"/>
      <c r="J180" s="206">
        <f>BK180</f>
        <v>0</v>
      </c>
      <c r="K180" s="191"/>
      <c r="L180" s="196"/>
      <c r="M180" s="197"/>
      <c r="N180" s="198"/>
      <c r="O180" s="198"/>
      <c r="P180" s="199">
        <f>SUM(P181:P182)</f>
        <v>0</v>
      </c>
      <c r="Q180" s="198"/>
      <c r="R180" s="199">
        <f>SUM(R181:R182)</f>
        <v>0</v>
      </c>
      <c r="S180" s="198"/>
      <c r="T180" s="200">
        <f>SUM(T181:T182)</f>
        <v>0</v>
      </c>
      <c r="AR180" s="201" t="s">
        <v>77</v>
      </c>
      <c r="AT180" s="202" t="s">
        <v>69</v>
      </c>
      <c r="AU180" s="202" t="s">
        <v>77</v>
      </c>
      <c r="AY180" s="201" t="s">
        <v>361</v>
      </c>
      <c r="BK180" s="203">
        <f>SUM(BK181:BK182)</f>
        <v>0</v>
      </c>
    </row>
    <row r="181" spans="2:65" s="1" customFormat="1" ht="22.5" customHeight="1">
      <c r="B181" s="42"/>
      <c r="C181" s="207" t="s">
        <v>507</v>
      </c>
      <c r="D181" s="207" t="s">
        <v>363</v>
      </c>
      <c r="E181" s="208" t="s">
        <v>4694</v>
      </c>
      <c r="F181" s="209" t="s">
        <v>4695</v>
      </c>
      <c r="G181" s="210" t="s">
        <v>447</v>
      </c>
      <c r="H181" s="211">
        <v>7.3929999999999998</v>
      </c>
      <c r="I181" s="212"/>
      <c r="J181" s="213">
        <f>ROUND(I181*H181,2)</f>
        <v>0</v>
      </c>
      <c r="K181" s="209" t="s">
        <v>367</v>
      </c>
      <c r="L181" s="62"/>
      <c r="M181" s="214" t="s">
        <v>21</v>
      </c>
      <c r="N181" s="215" t="s">
        <v>41</v>
      </c>
      <c r="O181" s="43"/>
      <c r="P181" s="216">
        <f>O181*H181</f>
        <v>0</v>
      </c>
      <c r="Q181" s="216">
        <v>0</v>
      </c>
      <c r="R181" s="216">
        <f>Q181*H181</f>
        <v>0</v>
      </c>
      <c r="S181" s="216">
        <v>0</v>
      </c>
      <c r="T181" s="217">
        <f>S181*H181</f>
        <v>0</v>
      </c>
      <c r="AR181" s="25" t="s">
        <v>147</v>
      </c>
      <c r="AT181" s="25" t="s">
        <v>363</v>
      </c>
      <c r="AU181" s="25" t="s">
        <v>79</v>
      </c>
      <c r="AY181" s="25" t="s">
        <v>361</v>
      </c>
      <c r="BE181" s="218">
        <f>IF(N181="základní",J181,0)</f>
        <v>0</v>
      </c>
      <c r="BF181" s="218">
        <f>IF(N181="snížená",J181,0)</f>
        <v>0</v>
      </c>
      <c r="BG181" s="218">
        <f>IF(N181="zákl. přenesená",J181,0)</f>
        <v>0</v>
      </c>
      <c r="BH181" s="218">
        <f>IF(N181="sníž. přenesená",J181,0)</f>
        <v>0</v>
      </c>
      <c r="BI181" s="218">
        <f>IF(N181="nulová",J181,0)</f>
        <v>0</v>
      </c>
      <c r="BJ181" s="25" t="s">
        <v>77</v>
      </c>
      <c r="BK181" s="218">
        <f>ROUND(I181*H181,2)</f>
        <v>0</v>
      </c>
      <c r="BL181" s="25" t="s">
        <v>147</v>
      </c>
      <c r="BM181" s="25" t="s">
        <v>4903</v>
      </c>
    </row>
    <row r="182" spans="2:65" s="1" customFormat="1" ht="27">
      <c r="B182" s="42"/>
      <c r="C182" s="64"/>
      <c r="D182" s="219" t="s">
        <v>369</v>
      </c>
      <c r="E182" s="64"/>
      <c r="F182" s="220" t="s">
        <v>4697</v>
      </c>
      <c r="G182" s="64"/>
      <c r="H182" s="64"/>
      <c r="I182" s="175"/>
      <c r="J182" s="64"/>
      <c r="K182" s="64"/>
      <c r="L182" s="62"/>
      <c r="M182" s="221"/>
      <c r="N182" s="43"/>
      <c r="O182" s="43"/>
      <c r="P182" s="43"/>
      <c r="Q182" s="43"/>
      <c r="R182" s="43"/>
      <c r="S182" s="43"/>
      <c r="T182" s="79"/>
      <c r="AT182" s="25" t="s">
        <v>369</v>
      </c>
      <c r="AU182" s="25" t="s">
        <v>79</v>
      </c>
    </row>
    <row r="183" spans="2:65" s="11" customFormat="1" ht="37.35" customHeight="1">
      <c r="B183" s="190"/>
      <c r="C183" s="191"/>
      <c r="D183" s="192" t="s">
        <v>69</v>
      </c>
      <c r="E183" s="193" t="s">
        <v>1160</v>
      </c>
      <c r="F183" s="193" t="s">
        <v>1161</v>
      </c>
      <c r="G183" s="191"/>
      <c r="H183" s="191"/>
      <c r="I183" s="194"/>
      <c r="J183" s="195">
        <f>BK183</f>
        <v>0</v>
      </c>
      <c r="K183" s="191"/>
      <c r="L183" s="196"/>
      <c r="M183" s="197"/>
      <c r="N183" s="198"/>
      <c r="O183" s="198"/>
      <c r="P183" s="199">
        <f>P184</f>
        <v>0</v>
      </c>
      <c r="Q183" s="198"/>
      <c r="R183" s="199">
        <f>R184</f>
        <v>2.6550000000000002E-3</v>
      </c>
      <c r="S183" s="198"/>
      <c r="T183" s="200">
        <f>T184</f>
        <v>0</v>
      </c>
      <c r="AR183" s="201" t="s">
        <v>79</v>
      </c>
      <c r="AT183" s="202" t="s">
        <v>69</v>
      </c>
      <c r="AU183" s="202" t="s">
        <v>70</v>
      </c>
      <c r="AY183" s="201" t="s">
        <v>361</v>
      </c>
      <c r="BK183" s="203">
        <f>BK184</f>
        <v>0</v>
      </c>
    </row>
    <row r="184" spans="2:65" s="11" customFormat="1" ht="19.899999999999999" customHeight="1">
      <c r="B184" s="190"/>
      <c r="C184" s="191"/>
      <c r="D184" s="204" t="s">
        <v>69</v>
      </c>
      <c r="E184" s="205" t="s">
        <v>1162</v>
      </c>
      <c r="F184" s="205" t="s">
        <v>1163</v>
      </c>
      <c r="G184" s="191"/>
      <c r="H184" s="191"/>
      <c r="I184" s="194"/>
      <c r="J184" s="206">
        <f>BK184</f>
        <v>0</v>
      </c>
      <c r="K184" s="191"/>
      <c r="L184" s="196"/>
      <c r="M184" s="197"/>
      <c r="N184" s="198"/>
      <c r="O184" s="198"/>
      <c r="P184" s="199">
        <f>SUM(P185:P189)</f>
        <v>0</v>
      </c>
      <c r="Q184" s="198"/>
      <c r="R184" s="199">
        <f>SUM(R185:R189)</f>
        <v>2.6550000000000002E-3</v>
      </c>
      <c r="S184" s="198"/>
      <c r="T184" s="200">
        <f>SUM(T185:T189)</f>
        <v>0</v>
      </c>
      <c r="AR184" s="201" t="s">
        <v>79</v>
      </c>
      <c r="AT184" s="202" t="s">
        <v>69</v>
      </c>
      <c r="AU184" s="202" t="s">
        <v>77</v>
      </c>
      <c r="AY184" s="201" t="s">
        <v>361</v>
      </c>
      <c r="BK184" s="203">
        <f>SUM(BK185:BK189)</f>
        <v>0</v>
      </c>
    </row>
    <row r="185" spans="2:65" s="1" customFormat="1" ht="31.5" customHeight="1">
      <c r="B185" s="42"/>
      <c r="C185" s="207" t="s">
        <v>512</v>
      </c>
      <c r="D185" s="207" t="s">
        <v>363</v>
      </c>
      <c r="E185" s="208" t="s">
        <v>4576</v>
      </c>
      <c r="F185" s="209" t="s">
        <v>4577</v>
      </c>
      <c r="G185" s="210" t="s">
        <v>459</v>
      </c>
      <c r="H185" s="211">
        <v>4.5</v>
      </c>
      <c r="I185" s="212"/>
      <c r="J185" s="213">
        <f>ROUND(I185*H185,2)</f>
        <v>0</v>
      </c>
      <c r="K185" s="209" t="s">
        <v>367</v>
      </c>
      <c r="L185" s="62"/>
      <c r="M185" s="214" t="s">
        <v>21</v>
      </c>
      <c r="N185" s="215" t="s">
        <v>41</v>
      </c>
      <c r="O185" s="43"/>
      <c r="P185" s="216">
        <f>O185*H185</f>
        <v>0</v>
      </c>
      <c r="Q185" s="216">
        <v>5.9000000000000003E-4</v>
      </c>
      <c r="R185" s="216">
        <f>Q185*H185</f>
        <v>2.6550000000000002E-3</v>
      </c>
      <c r="S185" s="216">
        <v>0</v>
      </c>
      <c r="T185" s="217">
        <f>S185*H185</f>
        <v>0</v>
      </c>
      <c r="AR185" s="25" t="s">
        <v>464</v>
      </c>
      <c r="AT185" s="25" t="s">
        <v>363</v>
      </c>
      <c r="AU185" s="25" t="s">
        <v>79</v>
      </c>
      <c r="AY185" s="25" t="s">
        <v>361</v>
      </c>
      <c r="BE185" s="218">
        <f>IF(N185="základní",J185,0)</f>
        <v>0</v>
      </c>
      <c r="BF185" s="218">
        <f>IF(N185="snížená",J185,0)</f>
        <v>0</v>
      </c>
      <c r="BG185" s="218">
        <f>IF(N185="zákl. přenesená",J185,0)</f>
        <v>0</v>
      </c>
      <c r="BH185" s="218">
        <f>IF(N185="sníž. přenesená",J185,0)</f>
        <v>0</v>
      </c>
      <c r="BI185" s="218">
        <f>IF(N185="nulová",J185,0)</f>
        <v>0</v>
      </c>
      <c r="BJ185" s="25" t="s">
        <v>77</v>
      </c>
      <c r="BK185" s="218">
        <f>ROUND(I185*H185,2)</f>
        <v>0</v>
      </c>
      <c r="BL185" s="25" t="s">
        <v>464</v>
      </c>
      <c r="BM185" s="25" t="s">
        <v>4904</v>
      </c>
    </row>
    <row r="186" spans="2:65" s="1" customFormat="1" ht="27">
      <c r="B186" s="42"/>
      <c r="C186" s="64"/>
      <c r="D186" s="219" t="s">
        <v>369</v>
      </c>
      <c r="E186" s="64"/>
      <c r="F186" s="220" t="s">
        <v>4579</v>
      </c>
      <c r="G186" s="64"/>
      <c r="H186" s="64"/>
      <c r="I186" s="175"/>
      <c r="J186" s="64"/>
      <c r="K186" s="64"/>
      <c r="L186" s="62"/>
      <c r="M186" s="221"/>
      <c r="N186" s="43"/>
      <c r="O186" s="43"/>
      <c r="P186" s="43"/>
      <c r="Q186" s="43"/>
      <c r="R186" s="43"/>
      <c r="S186" s="43"/>
      <c r="T186" s="79"/>
      <c r="AT186" s="25" t="s">
        <v>369</v>
      </c>
      <c r="AU186" s="25" t="s">
        <v>79</v>
      </c>
    </row>
    <row r="187" spans="2:65" s="13" customFormat="1" ht="13.5">
      <c r="B187" s="233"/>
      <c r="C187" s="234"/>
      <c r="D187" s="235" t="s">
        <v>371</v>
      </c>
      <c r="E187" s="236" t="s">
        <v>21</v>
      </c>
      <c r="F187" s="237" t="s">
        <v>4905</v>
      </c>
      <c r="G187" s="234"/>
      <c r="H187" s="238">
        <v>4.5</v>
      </c>
      <c r="I187" s="239"/>
      <c r="J187" s="234"/>
      <c r="K187" s="234"/>
      <c r="L187" s="240"/>
      <c r="M187" s="241"/>
      <c r="N187" s="242"/>
      <c r="O187" s="242"/>
      <c r="P187" s="242"/>
      <c r="Q187" s="242"/>
      <c r="R187" s="242"/>
      <c r="S187" s="242"/>
      <c r="T187" s="243"/>
      <c r="AT187" s="244" t="s">
        <v>371</v>
      </c>
      <c r="AU187" s="244" t="s">
        <v>79</v>
      </c>
      <c r="AV187" s="13" t="s">
        <v>79</v>
      </c>
      <c r="AW187" s="13" t="s">
        <v>33</v>
      </c>
      <c r="AX187" s="13" t="s">
        <v>77</v>
      </c>
      <c r="AY187" s="244" t="s">
        <v>361</v>
      </c>
    </row>
    <row r="188" spans="2:65" s="1" customFormat="1" ht="22.5" customHeight="1">
      <c r="B188" s="42"/>
      <c r="C188" s="207" t="s">
        <v>521</v>
      </c>
      <c r="D188" s="207" t="s">
        <v>363</v>
      </c>
      <c r="E188" s="208" t="s">
        <v>1225</v>
      </c>
      <c r="F188" s="209" t="s">
        <v>1226</v>
      </c>
      <c r="G188" s="210" t="s">
        <v>1227</v>
      </c>
      <c r="H188" s="284"/>
      <c r="I188" s="212"/>
      <c r="J188" s="213">
        <f>ROUND(I188*H188,2)</f>
        <v>0</v>
      </c>
      <c r="K188" s="209" t="s">
        <v>367</v>
      </c>
      <c r="L188" s="62"/>
      <c r="M188" s="214" t="s">
        <v>21</v>
      </c>
      <c r="N188" s="215" t="s">
        <v>41</v>
      </c>
      <c r="O188" s="43"/>
      <c r="P188" s="216">
        <f>O188*H188</f>
        <v>0</v>
      </c>
      <c r="Q188" s="216">
        <v>0</v>
      </c>
      <c r="R188" s="216">
        <f>Q188*H188</f>
        <v>0</v>
      </c>
      <c r="S188" s="216">
        <v>0</v>
      </c>
      <c r="T188" s="217">
        <f>S188*H188</f>
        <v>0</v>
      </c>
      <c r="AR188" s="25" t="s">
        <v>464</v>
      </c>
      <c r="AT188" s="25" t="s">
        <v>363</v>
      </c>
      <c r="AU188" s="25" t="s">
        <v>79</v>
      </c>
      <c r="AY188" s="25" t="s">
        <v>361</v>
      </c>
      <c r="BE188" s="218">
        <f>IF(N188="základní",J188,0)</f>
        <v>0</v>
      </c>
      <c r="BF188" s="218">
        <f>IF(N188="snížená",J188,0)</f>
        <v>0</v>
      </c>
      <c r="BG188" s="218">
        <f>IF(N188="zákl. přenesená",J188,0)</f>
        <v>0</v>
      </c>
      <c r="BH188" s="218">
        <f>IF(N188="sníž. přenesená",J188,0)</f>
        <v>0</v>
      </c>
      <c r="BI188" s="218">
        <f>IF(N188="nulová",J188,0)</f>
        <v>0</v>
      </c>
      <c r="BJ188" s="25" t="s">
        <v>77</v>
      </c>
      <c r="BK188" s="218">
        <f>ROUND(I188*H188,2)</f>
        <v>0</v>
      </c>
      <c r="BL188" s="25" t="s">
        <v>464</v>
      </c>
      <c r="BM188" s="25" t="s">
        <v>4906</v>
      </c>
    </row>
    <row r="189" spans="2:65" s="1" customFormat="1" ht="27">
      <c r="B189" s="42"/>
      <c r="C189" s="64"/>
      <c r="D189" s="219" t="s">
        <v>369</v>
      </c>
      <c r="E189" s="64"/>
      <c r="F189" s="220" t="s">
        <v>1229</v>
      </c>
      <c r="G189" s="64"/>
      <c r="H189" s="64"/>
      <c r="I189" s="175"/>
      <c r="J189" s="64"/>
      <c r="K189" s="64"/>
      <c r="L189" s="62"/>
      <c r="M189" s="290"/>
      <c r="N189" s="291"/>
      <c r="O189" s="291"/>
      <c r="P189" s="291"/>
      <c r="Q189" s="291"/>
      <c r="R189" s="291"/>
      <c r="S189" s="291"/>
      <c r="T189" s="292"/>
      <c r="AT189" s="25" t="s">
        <v>369</v>
      </c>
      <c r="AU189" s="25" t="s">
        <v>79</v>
      </c>
    </row>
    <row r="190" spans="2:65" s="1" customFormat="1" ht="6.95" customHeight="1">
      <c r="B190" s="57"/>
      <c r="C190" s="58"/>
      <c r="D190" s="58"/>
      <c r="E190" s="58"/>
      <c r="F190" s="58"/>
      <c r="G190" s="58"/>
      <c r="H190" s="58"/>
      <c r="I190" s="151"/>
      <c r="J190" s="58"/>
      <c r="K190" s="58"/>
      <c r="L190" s="62"/>
    </row>
  </sheetData>
  <sheetProtection algorithmName="SHA-512" hashValue="NgWDcuMwtEMGiXa0jjxej1dY3Xmw3GQIoB3bmdIfEp1DdGacHrvG/w3XPElk+dWMh5aaGuTcrsX6CvylpQRRnw==" saltValue="rdcwEftB6p+06IFR9VRWtA==" spinCount="100000" sheet="1" objects="1" scenarios="1" formatCells="0" formatColumns="0" formatRows="0" sort="0" autoFilter="0"/>
  <autoFilter ref="C95:K189" xr:uid="{00000000-0009-0000-0000-000021000000}"/>
  <mergeCells count="15">
    <mergeCell ref="E86:H86"/>
    <mergeCell ref="E84:H84"/>
    <mergeCell ref="E88:H88"/>
    <mergeCell ref="G1:H1"/>
    <mergeCell ref="L2:V2"/>
    <mergeCell ref="E49:H49"/>
    <mergeCell ref="E53:H53"/>
    <mergeCell ref="E51:H51"/>
    <mergeCell ref="E55:H55"/>
    <mergeCell ref="E82:H82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2100-000000000000}"/>
    <hyperlink ref="G1:H1" location="C62" display="2) Rekapitulace" xr:uid="{00000000-0004-0000-2100-000001000000}"/>
    <hyperlink ref="J1" location="C95" display="3) Soupis prací" xr:uid="{00000000-0004-0000-2100-000002000000}"/>
    <hyperlink ref="L1:V1" location="'Rekapitulace stavby'!C2" display="Rekapitulace stavby" xr:uid="{00000000-0004-0000-21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pageSetUpPr fitToPage="1"/>
  </sheetPr>
  <dimension ref="A1:BR155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206</v>
      </c>
      <c r="AZ2" s="126" t="s">
        <v>3750</v>
      </c>
      <c r="BA2" s="126" t="s">
        <v>21</v>
      </c>
      <c r="BB2" s="126" t="s">
        <v>21</v>
      </c>
      <c r="BC2" s="126" t="s">
        <v>4907</v>
      </c>
      <c r="BD2" s="126" t="s">
        <v>79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  <c r="AZ3" s="126" t="s">
        <v>3200</v>
      </c>
      <c r="BA3" s="126" t="s">
        <v>21</v>
      </c>
      <c r="BB3" s="126" t="s">
        <v>21</v>
      </c>
      <c r="BC3" s="126" t="s">
        <v>4025</v>
      </c>
      <c r="BD3" s="126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  <c r="AZ4" s="126" t="s">
        <v>3203</v>
      </c>
      <c r="BA4" s="126" t="s">
        <v>21</v>
      </c>
      <c r="BB4" s="126" t="s">
        <v>21</v>
      </c>
      <c r="BC4" s="126" t="s">
        <v>147</v>
      </c>
      <c r="BD4" s="126" t="s">
        <v>79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  <c r="AZ5" s="126" t="s">
        <v>272</v>
      </c>
      <c r="BA5" s="126" t="s">
        <v>4647</v>
      </c>
      <c r="BB5" s="126" t="s">
        <v>21</v>
      </c>
      <c r="BC5" s="126" t="s">
        <v>4699</v>
      </c>
      <c r="BD5" s="126" t="s">
        <v>79</v>
      </c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  <c r="AZ6" s="126" t="s">
        <v>204</v>
      </c>
      <c r="BA6" s="126" t="s">
        <v>21</v>
      </c>
      <c r="BB6" s="126" t="s">
        <v>21</v>
      </c>
      <c r="BC6" s="126" t="s">
        <v>464</v>
      </c>
      <c r="BD6" s="126" t="s">
        <v>79</v>
      </c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3204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4908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ROUND(J94,2)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ROUND(SUM(BE94:BE154), 2)</f>
        <v>0</v>
      </c>
      <c r="G34" s="43"/>
      <c r="H34" s="43"/>
      <c r="I34" s="143">
        <v>0.21</v>
      </c>
      <c r="J34" s="142">
        <f>ROUND(ROUND((SUM(BE94:BE154)),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ROUND(SUM(BF94:BF154), 2)</f>
        <v>0</v>
      </c>
      <c r="G35" s="43"/>
      <c r="H35" s="43"/>
      <c r="I35" s="143">
        <v>0.15</v>
      </c>
      <c r="J35" s="142">
        <f>ROUND(ROUND((SUM(BF94:BF154)),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ROUND(SUM(BG94:BG154),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ROUND(SUM(BH94:BH154),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ROUND(SUM(BI94:BI154),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3204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IO05 - Terasa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J94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J95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J96</f>
        <v>0</v>
      </c>
      <c r="K66" s="174"/>
    </row>
    <row r="67" spans="2:12" s="9" customFormat="1" ht="19.899999999999999" customHeight="1">
      <c r="B67" s="168"/>
      <c r="C67" s="169"/>
      <c r="D67" s="170" t="s">
        <v>4650</v>
      </c>
      <c r="E67" s="171"/>
      <c r="F67" s="171"/>
      <c r="G67" s="171"/>
      <c r="H67" s="171"/>
      <c r="I67" s="172"/>
      <c r="J67" s="173">
        <f>J119</f>
        <v>0</v>
      </c>
      <c r="K67" s="174"/>
    </row>
    <row r="68" spans="2:12" s="9" customFormat="1" ht="19.899999999999999" customHeight="1">
      <c r="B68" s="168"/>
      <c r="C68" s="169"/>
      <c r="D68" s="170" t="s">
        <v>327</v>
      </c>
      <c r="E68" s="171"/>
      <c r="F68" s="171"/>
      <c r="G68" s="171"/>
      <c r="H68" s="171"/>
      <c r="I68" s="172"/>
      <c r="J68" s="173">
        <f>J129</f>
        <v>0</v>
      </c>
      <c r="K68" s="174"/>
    </row>
    <row r="69" spans="2:12" s="8" customFormat="1" ht="24.95" customHeight="1">
      <c r="B69" s="161"/>
      <c r="C69" s="162"/>
      <c r="D69" s="163" t="s">
        <v>328</v>
      </c>
      <c r="E69" s="164"/>
      <c r="F69" s="164"/>
      <c r="G69" s="164"/>
      <c r="H69" s="164"/>
      <c r="I69" s="165"/>
      <c r="J69" s="166">
        <f>J132</f>
        <v>0</v>
      </c>
      <c r="K69" s="167"/>
    </row>
    <row r="70" spans="2:12" s="9" customFormat="1" ht="19.899999999999999" customHeight="1">
      <c r="B70" s="168"/>
      <c r="C70" s="169"/>
      <c r="D70" s="170" t="s">
        <v>332</v>
      </c>
      <c r="E70" s="171"/>
      <c r="F70" s="171"/>
      <c r="G70" s="171"/>
      <c r="H70" s="171"/>
      <c r="I70" s="172"/>
      <c r="J70" s="173">
        <f>J133</f>
        <v>0</v>
      </c>
      <c r="K70" s="174"/>
    </row>
    <row r="71" spans="2:12" s="1" customFormat="1" ht="21.75" customHeight="1">
      <c r="B71" s="42"/>
      <c r="C71" s="43"/>
      <c r="D71" s="43"/>
      <c r="E71" s="43"/>
      <c r="F71" s="43"/>
      <c r="G71" s="43"/>
      <c r="H71" s="43"/>
      <c r="I71" s="129"/>
      <c r="J71" s="43"/>
      <c r="K71" s="46"/>
    </row>
    <row r="72" spans="2:12" s="1" customFormat="1" ht="6.95" customHeight="1">
      <c r="B72" s="57"/>
      <c r="C72" s="58"/>
      <c r="D72" s="58"/>
      <c r="E72" s="58"/>
      <c r="F72" s="58"/>
      <c r="G72" s="58"/>
      <c r="H72" s="58"/>
      <c r="I72" s="151"/>
      <c r="J72" s="58"/>
      <c r="K72" s="59"/>
    </row>
    <row r="76" spans="2:12" s="1" customFormat="1" ht="6.95" customHeight="1">
      <c r="B76" s="60"/>
      <c r="C76" s="61"/>
      <c r="D76" s="61"/>
      <c r="E76" s="61"/>
      <c r="F76" s="61"/>
      <c r="G76" s="61"/>
      <c r="H76" s="61"/>
      <c r="I76" s="154"/>
      <c r="J76" s="61"/>
      <c r="K76" s="61"/>
      <c r="L76" s="62"/>
    </row>
    <row r="77" spans="2:12" s="1" customFormat="1" ht="36.950000000000003" customHeight="1">
      <c r="B77" s="42"/>
      <c r="C77" s="63" t="s">
        <v>345</v>
      </c>
      <c r="D77" s="64"/>
      <c r="E77" s="64"/>
      <c r="F77" s="64"/>
      <c r="G77" s="64"/>
      <c r="H77" s="64"/>
      <c r="I77" s="175"/>
      <c r="J77" s="64"/>
      <c r="K77" s="64"/>
      <c r="L77" s="62"/>
    </row>
    <row r="78" spans="2:12" s="1" customFormat="1" ht="6.95" customHeight="1">
      <c r="B78" s="42"/>
      <c r="C78" s="64"/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14.45" customHeight="1">
      <c r="B79" s="42"/>
      <c r="C79" s="66" t="s">
        <v>18</v>
      </c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22.5" customHeight="1">
      <c r="B80" s="42"/>
      <c r="C80" s="64"/>
      <c r="D80" s="64"/>
      <c r="E80" s="423" t="str">
        <f>E7</f>
        <v>Transformace ÚSP pro mládež Kvasiny – výstavba v lokalitě Kostelec nad Orlicí 2</v>
      </c>
      <c r="F80" s="424"/>
      <c r="G80" s="424"/>
      <c r="H80" s="424"/>
      <c r="I80" s="175"/>
      <c r="J80" s="64"/>
      <c r="K80" s="64"/>
      <c r="L80" s="62"/>
    </row>
    <row r="81" spans="2:63">
      <c r="B81" s="29"/>
      <c r="C81" s="66" t="s">
        <v>237</v>
      </c>
      <c r="D81" s="176"/>
      <c r="E81" s="176"/>
      <c r="F81" s="176"/>
      <c r="G81" s="176"/>
      <c r="H81" s="176"/>
      <c r="J81" s="176"/>
      <c r="K81" s="176"/>
      <c r="L81" s="177"/>
    </row>
    <row r="82" spans="2:63" ht="22.5" customHeight="1">
      <c r="B82" s="29"/>
      <c r="C82" s="176"/>
      <c r="D82" s="176"/>
      <c r="E82" s="423" t="s">
        <v>3753</v>
      </c>
      <c r="F82" s="427"/>
      <c r="G82" s="427"/>
      <c r="H82" s="427"/>
      <c r="J82" s="176"/>
      <c r="K82" s="176"/>
      <c r="L82" s="177"/>
    </row>
    <row r="83" spans="2:63">
      <c r="B83" s="29"/>
      <c r="C83" s="66" t="s">
        <v>243</v>
      </c>
      <c r="D83" s="176"/>
      <c r="E83" s="176"/>
      <c r="F83" s="176"/>
      <c r="G83" s="176"/>
      <c r="H83" s="176"/>
      <c r="J83" s="176"/>
      <c r="K83" s="176"/>
      <c r="L83" s="177"/>
    </row>
    <row r="84" spans="2:63" s="1" customFormat="1" ht="22.5" customHeight="1">
      <c r="B84" s="42"/>
      <c r="C84" s="64"/>
      <c r="D84" s="64"/>
      <c r="E84" s="425" t="s">
        <v>3204</v>
      </c>
      <c r="F84" s="426"/>
      <c r="G84" s="426"/>
      <c r="H84" s="426"/>
      <c r="I84" s="175"/>
      <c r="J84" s="64"/>
      <c r="K84" s="64"/>
      <c r="L84" s="62"/>
    </row>
    <row r="85" spans="2:63" s="1" customFormat="1" ht="14.45" customHeight="1">
      <c r="B85" s="42"/>
      <c r="C85" s="66" t="s">
        <v>248</v>
      </c>
      <c r="D85" s="64"/>
      <c r="E85" s="64"/>
      <c r="F85" s="64"/>
      <c r="G85" s="64"/>
      <c r="H85" s="64"/>
      <c r="I85" s="175"/>
      <c r="J85" s="64"/>
      <c r="K85" s="64"/>
      <c r="L85" s="62"/>
    </row>
    <row r="86" spans="2:63" s="1" customFormat="1" ht="23.25" customHeight="1">
      <c r="B86" s="42"/>
      <c r="C86" s="64"/>
      <c r="D86" s="64"/>
      <c r="E86" s="394" t="str">
        <f>E13</f>
        <v>IO05 - Terasa</v>
      </c>
      <c r="F86" s="426"/>
      <c r="G86" s="426"/>
      <c r="H86" s="426"/>
      <c r="I86" s="175"/>
      <c r="J86" s="64"/>
      <c r="K86" s="64"/>
      <c r="L86" s="62"/>
    </row>
    <row r="87" spans="2:63" s="1" customFormat="1" ht="6.95" customHeight="1">
      <c r="B87" s="42"/>
      <c r="C87" s="64"/>
      <c r="D87" s="64"/>
      <c r="E87" s="64"/>
      <c r="F87" s="64"/>
      <c r="G87" s="64"/>
      <c r="H87" s="64"/>
      <c r="I87" s="175"/>
      <c r="J87" s="64"/>
      <c r="K87" s="64"/>
      <c r="L87" s="62"/>
    </row>
    <row r="88" spans="2:63" s="1" customFormat="1" ht="18" customHeight="1">
      <c r="B88" s="42"/>
      <c r="C88" s="66" t="s">
        <v>23</v>
      </c>
      <c r="D88" s="64"/>
      <c r="E88" s="64"/>
      <c r="F88" s="178" t="str">
        <f>F16</f>
        <v xml:space="preserve"> </v>
      </c>
      <c r="G88" s="64"/>
      <c r="H88" s="64"/>
      <c r="I88" s="179" t="s">
        <v>25</v>
      </c>
      <c r="J88" s="74" t="str">
        <f>IF(J16="","",J16)</f>
        <v>11. 5. 2017</v>
      </c>
      <c r="K88" s="64"/>
      <c r="L88" s="62"/>
    </row>
    <row r="89" spans="2:63" s="1" customFormat="1" ht="6.9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3" s="1" customFormat="1">
      <c r="B90" s="42"/>
      <c r="C90" s="66" t="s">
        <v>27</v>
      </c>
      <c r="D90" s="64"/>
      <c r="E90" s="64"/>
      <c r="F90" s="178" t="str">
        <f>E19</f>
        <v xml:space="preserve"> </v>
      </c>
      <c r="G90" s="64"/>
      <c r="H90" s="64"/>
      <c r="I90" s="179" t="s">
        <v>32</v>
      </c>
      <c r="J90" s="178" t="str">
        <f>E25</f>
        <v xml:space="preserve"> </v>
      </c>
      <c r="K90" s="64"/>
      <c r="L90" s="62"/>
    </row>
    <row r="91" spans="2:63" s="1" customFormat="1" ht="14.45" customHeight="1">
      <c r="B91" s="42"/>
      <c r="C91" s="66" t="s">
        <v>30</v>
      </c>
      <c r="D91" s="64"/>
      <c r="E91" s="64"/>
      <c r="F91" s="178" t="str">
        <f>IF(E22="","",E22)</f>
        <v/>
      </c>
      <c r="G91" s="64"/>
      <c r="H91" s="64"/>
      <c r="I91" s="175"/>
      <c r="J91" s="64"/>
      <c r="K91" s="64"/>
      <c r="L91" s="62"/>
    </row>
    <row r="92" spans="2:63" s="1" customFormat="1" ht="10.35" customHeight="1">
      <c r="B92" s="42"/>
      <c r="C92" s="64"/>
      <c r="D92" s="64"/>
      <c r="E92" s="64"/>
      <c r="F92" s="64"/>
      <c r="G92" s="64"/>
      <c r="H92" s="64"/>
      <c r="I92" s="175"/>
      <c r="J92" s="64"/>
      <c r="K92" s="64"/>
      <c r="L92" s="62"/>
    </row>
    <row r="93" spans="2:63" s="10" customFormat="1" ht="29.25" customHeight="1">
      <c r="B93" s="180"/>
      <c r="C93" s="181" t="s">
        <v>346</v>
      </c>
      <c r="D93" s="182" t="s">
        <v>55</v>
      </c>
      <c r="E93" s="182" t="s">
        <v>51</v>
      </c>
      <c r="F93" s="182" t="s">
        <v>347</v>
      </c>
      <c r="G93" s="182" t="s">
        <v>348</v>
      </c>
      <c r="H93" s="182" t="s">
        <v>349</v>
      </c>
      <c r="I93" s="183" t="s">
        <v>350</v>
      </c>
      <c r="J93" s="182" t="s">
        <v>317</v>
      </c>
      <c r="K93" s="184" t="s">
        <v>351</v>
      </c>
      <c r="L93" s="185"/>
      <c r="M93" s="82" t="s">
        <v>352</v>
      </c>
      <c r="N93" s="83" t="s">
        <v>40</v>
      </c>
      <c r="O93" s="83" t="s">
        <v>353</v>
      </c>
      <c r="P93" s="83" t="s">
        <v>354</v>
      </c>
      <c r="Q93" s="83" t="s">
        <v>355</v>
      </c>
      <c r="R93" s="83" t="s">
        <v>356</v>
      </c>
      <c r="S93" s="83" t="s">
        <v>357</v>
      </c>
      <c r="T93" s="84" t="s">
        <v>358</v>
      </c>
    </row>
    <row r="94" spans="2:63" s="1" customFormat="1" ht="29.25" customHeight="1">
      <c r="B94" s="42"/>
      <c r="C94" s="88" t="s">
        <v>318</v>
      </c>
      <c r="D94" s="64"/>
      <c r="E94" s="64"/>
      <c r="F94" s="64"/>
      <c r="G94" s="64"/>
      <c r="H94" s="64"/>
      <c r="I94" s="175"/>
      <c r="J94" s="186">
        <f>BK94</f>
        <v>0</v>
      </c>
      <c r="K94" s="64"/>
      <c r="L94" s="62"/>
      <c r="M94" s="85"/>
      <c r="N94" s="86"/>
      <c r="O94" s="86"/>
      <c r="P94" s="187">
        <f>P95+P132</f>
        <v>0</v>
      </c>
      <c r="Q94" s="86"/>
      <c r="R94" s="187">
        <f>R95+R132</f>
        <v>2.0768520000000001</v>
      </c>
      <c r="S94" s="86"/>
      <c r="T94" s="188">
        <f>T95+T132</f>
        <v>0</v>
      </c>
      <c r="AT94" s="25" t="s">
        <v>69</v>
      </c>
      <c r="AU94" s="25" t="s">
        <v>319</v>
      </c>
      <c r="BK94" s="189">
        <f>BK95+BK132</f>
        <v>0</v>
      </c>
    </row>
    <row r="95" spans="2:63" s="11" customFormat="1" ht="37.35" customHeight="1">
      <c r="B95" s="190"/>
      <c r="C95" s="191"/>
      <c r="D95" s="192" t="s">
        <v>69</v>
      </c>
      <c r="E95" s="193" t="s">
        <v>359</v>
      </c>
      <c r="F95" s="193" t="s">
        <v>360</v>
      </c>
      <c r="G95" s="191"/>
      <c r="H95" s="191"/>
      <c r="I95" s="194"/>
      <c r="J95" s="195">
        <f>BK95</f>
        <v>0</v>
      </c>
      <c r="K95" s="191"/>
      <c r="L95" s="196"/>
      <c r="M95" s="197"/>
      <c r="N95" s="198"/>
      <c r="O95" s="198"/>
      <c r="P95" s="199">
        <f>P96+P119+P129</f>
        <v>0</v>
      </c>
      <c r="Q95" s="198"/>
      <c r="R95" s="199">
        <f>R96+R119+R129</f>
        <v>1.6703399999999999</v>
      </c>
      <c r="S95" s="198"/>
      <c r="T95" s="200">
        <f>T96+T119+T129</f>
        <v>0</v>
      </c>
      <c r="AR95" s="201" t="s">
        <v>77</v>
      </c>
      <c r="AT95" s="202" t="s">
        <v>69</v>
      </c>
      <c r="AU95" s="202" t="s">
        <v>70</v>
      </c>
      <c r="AY95" s="201" t="s">
        <v>361</v>
      </c>
      <c r="BK95" s="203">
        <f>BK96+BK119+BK129</f>
        <v>0</v>
      </c>
    </row>
    <row r="96" spans="2:63" s="11" customFormat="1" ht="19.899999999999999" customHeight="1">
      <c r="B96" s="190"/>
      <c r="C96" s="191"/>
      <c r="D96" s="204" t="s">
        <v>69</v>
      </c>
      <c r="E96" s="205" t="s">
        <v>77</v>
      </c>
      <c r="F96" s="205" t="s">
        <v>362</v>
      </c>
      <c r="G96" s="191"/>
      <c r="H96" s="191"/>
      <c r="I96" s="194"/>
      <c r="J96" s="206">
        <f>BK96</f>
        <v>0</v>
      </c>
      <c r="K96" s="191"/>
      <c r="L96" s="196"/>
      <c r="M96" s="197"/>
      <c r="N96" s="198"/>
      <c r="O96" s="198"/>
      <c r="P96" s="199">
        <f>SUM(P97:P118)</f>
        <v>0</v>
      </c>
      <c r="Q96" s="198"/>
      <c r="R96" s="199">
        <f>SUM(R97:R118)</f>
        <v>0</v>
      </c>
      <c r="S96" s="198"/>
      <c r="T96" s="200">
        <f>SUM(T97:T118)</f>
        <v>0</v>
      </c>
      <c r="AR96" s="201" t="s">
        <v>77</v>
      </c>
      <c r="AT96" s="202" t="s">
        <v>69</v>
      </c>
      <c r="AU96" s="202" t="s">
        <v>77</v>
      </c>
      <c r="AY96" s="201" t="s">
        <v>361</v>
      </c>
      <c r="BK96" s="203">
        <f>SUM(BK97:BK118)</f>
        <v>0</v>
      </c>
    </row>
    <row r="97" spans="2:65" s="1" customFormat="1" ht="22.5" customHeight="1">
      <c r="B97" s="42"/>
      <c r="C97" s="207" t="s">
        <v>77</v>
      </c>
      <c r="D97" s="207" t="s">
        <v>363</v>
      </c>
      <c r="E97" s="208" t="s">
        <v>364</v>
      </c>
      <c r="F97" s="209" t="s">
        <v>365</v>
      </c>
      <c r="G97" s="210" t="s">
        <v>366</v>
      </c>
      <c r="H97" s="211">
        <v>1.6</v>
      </c>
      <c r="I97" s="212"/>
      <c r="J97" s="213">
        <f>ROUND(I97*H97,2)</f>
        <v>0</v>
      </c>
      <c r="K97" s="209" t="s">
        <v>367</v>
      </c>
      <c r="L97" s="62"/>
      <c r="M97" s="214" t="s">
        <v>21</v>
      </c>
      <c r="N97" s="215" t="s">
        <v>41</v>
      </c>
      <c r="O97" s="43"/>
      <c r="P97" s="216">
        <f>O97*H97</f>
        <v>0</v>
      </c>
      <c r="Q97" s="216">
        <v>0</v>
      </c>
      <c r="R97" s="216">
        <f>Q97*H97</f>
        <v>0</v>
      </c>
      <c r="S97" s="216">
        <v>0</v>
      </c>
      <c r="T97" s="217">
        <f>S97*H97</f>
        <v>0</v>
      </c>
      <c r="AR97" s="25" t="s">
        <v>147</v>
      </c>
      <c r="AT97" s="25" t="s">
        <v>363</v>
      </c>
      <c r="AU97" s="25" t="s">
        <v>79</v>
      </c>
      <c r="AY97" s="25" t="s">
        <v>361</v>
      </c>
      <c r="BE97" s="218">
        <f>IF(N97="základní",J97,0)</f>
        <v>0</v>
      </c>
      <c r="BF97" s="218">
        <f>IF(N97="snížená",J97,0)</f>
        <v>0</v>
      </c>
      <c r="BG97" s="218">
        <f>IF(N97="zákl. přenesená",J97,0)</f>
        <v>0</v>
      </c>
      <c r="BH97" s="218">
        <f>IF(N97="sníž. přenesená",J97,0)</f>
        <v>0</v>
      </c>
      <c r="BI97" s="218">
        <f>IF(N97="nulová",J97,0)</f>
        <v>0</v>
      </c>
      <c r="BJ97" s="25" t="s">
        <v>77</v>
      </c>
      <c r="BK97" s="218">
        <f>ROUND(I97*H97,2)</f>
        <v>0</v>
      </c>
      <c r="BL97" s="25" t="s">
        <v>147</v>
      </c>
      <c r="BM97" s="25" t="s">
        <v>4909</v>
      </c>
    </row>
    <row r="98" spans="2:65" s="1" customFormat="1" ht="27">
      <c r="B98" s="42"/>
      <c r="C98" s="64"/>
      <c r="D98" s="219" t="s">
        <v>369</v>
      </c>
      <c r="E98" s="64"/>
      <c r="F98" s="220" t="s">
        <v>370</v>
      </c>
      <c r="G98" s="64"/>
      <c r="H98" s="64"/>
      <c r="I98" s="175"/>
      <c r="J98" s="64"/>
      <c r="K98" s="64"/>
      <c r="L98" s="62"/>
      <c r="M98" s="221"/>
      <c r="N98" s="43"/>
      <c r="O98" s="43"/>
      <c r="P98" s="43"/>
      <c r="Q98" s="43"/>
      <c r="R98" s="43"/>
      <c r="S98" s="43"/>
      <c r="T98" s="79"/>
      <c r="AT98" s="25" t="s">
        <v>369</v>
      </c>
      <c r="AU98" s="25" t="s">
        <v>79</v>
      </c>
    </row>
    <row r="99" spans="2:65" s="13" customFormat="1" ht="13.5">
      <c r="B99" s="233"/>
      <c r="C99" s="234"/>
      <c r="D99" s="235" t="s">
        <v>371</v>
      </c>
      <c r="E99" s="236" t="s">
        <v>3750</v>
      </c>
      <c r="F99" s="237" t="s">
        <v>4910</v>
      </c>
      <c r="G99" s="234"/>
      <c r="H99" s="238">
        <v>1.6</v>
      </c>
      <c r="I99" s="239"/>
      <c r="J99" s="234"/>
      <c r="K99" s="234"/>
      <c r="L99" s="240"/>
      <c r="M99" s="241"/>
      <c r="N99" s="242"/>
      <c r="O99" s="242"/>
      <c r="P99" s="242"/>
      <c r="Q99" s="242"/>
      <c r="R99" s="242"/>
      <c r="S99" s="242"/>
      <c r="T99" s="243"/>
      <c r="AT99" s="244" t="s">
        <v>371</v>
      </c>
      <c r="AU99" s="244" t="s">
        <v>79</v>
      </c>
      <c r="AV99" s="13" t="s">
        <v>79</v>
      </c>
      <c r="AW99" s="13" t="s">
        <v>33</v>
      </c>
      <c r="AX99" s="13" t="s">
        <v>77</v>
      </c>
      <c r="AY99" s="244" t="s">
        <v>361</v>
      </c>
    </row>
    <row r="100" spans="2:65" s="1" customFormat="1" ht="22.5" customHeight="1">
      <c r="B100" s="42"/>
      <c r="C100" s="207" t="s">
        <v>79</v>
      </c>
      <c r="D100" s="207" t="s">
        <v>363</v>
      </c>
      <c r="E100" s="208" t="s">
        <v>4041</v>
      </c>
      <c r="F100" s="209" t="s">
        <v>4042</v>
      </c>
      <c r="G100" s="210" t="s">
        <v>366</v>
      </c>
      <c r="H100" s="211">
        <v>2.4</v>
      </c>
      <c r="I100" s="212"/>
      <c r="J100" s="213">
        <f>ROUND(I100*H100,2)</f>
        <v>0</v>
      </c>
      <c r="K100" s="209" t="s">
        <v>367</v>
      </c>
      <c r="L100" s="62"/>
      <c r="M100" s="214" t="s">
        <v>21</v>
      </c>
      <c r="N100" s="215" t="s">
        <v>41</v>
      </c>
      <c r="O100" s="43"/>
      <c r="P100" s="216">
        <f>O100*H100</f>
        <v>0</v>
      </c>
      <c r="Q100" s="216">
        <v>0</v>
      </c>
      <c r="R100" s="216">
        <f>Q100*H100</f>
        <v>0</v>
      </c>
      <c r="S100" s="216">
        <v>0</v>
      </c>
      <c r="T100" s="217">
        <f>S100*H100</f>
        <v>0</v>
      </c>
      <c r="AR100" s="25" t="s">
        <v>147</v>
      </c>
      <c r="AT100" s="25" t="s">
        <v>363</v>
      </c>
      <c r="AU100" s="25" t="s">
        <v>79</v>
      </c>
      <c r="AY100" s="25" t="s">
        <v>361</v>
      </c>
      <c r="BE100" s="218">
        <f>IF(N100="základní",J100,0)</f>
        <v>0</v>
      </c>
      <c r="BF100" s="218">
        <f>IF(N100="snížená",J100,0)</f>
        <v>0</v>
      </c>
      <c r="BG100" s="218">
        <f>IF(N100="zákl. přenesená",J100,0)</f>
        <v>0</v>
      </c>
      <c r="BH100" s="218">
        <f>IF(N100="sníž. přenesená",J100,0)</f>
        <v>0</v>
      </c>
      <c r="BI100" s="218">
        <f>IF(N100="nulová",J100,0)</f>
        <v>0</v>
      </c>
      <c r="BJ100" s="25" t="s">
        <v>77</v>
      </c>
      <c r="BK100" s="218">
        <f>ROUND(I100*H100,2)</f>
        <v>0</v>
      </c>
      <c r="BL100" s="25" t="s">
        <v>147</v>
      </c>
      <c r="BM100" s="25" t="s">
        <v>4911</v>
      </c>
    </row>
    <row r="101" spans="2:65" s="1" customFormat="1" ht="27">
      <c r="B101" s="42"/>
      <c r="C101" s="64"/>
      <c r="D101" s="219" t="s">
        <v>369</v>
      </c>
      <c r="E101" s="64"/>
      <c r="F101" s="220" t="s">
        <v>4044</v>
      </c>
      <c r="G101" s="64"/>
      <c r="H101" s="64"/>
      <c r="I101" s="175"/>
      <c r="J101" s="64"/>
      <c r="K101" s="64"/>
      <c r="L101" s="62"/>
      <c r="M101" s="221"/>
      <c r="N101" s="43"/>
      <c r="O101" s="43"/>
      <c r="P101" s="43"/>
      <c r="Q101" s="43"/>
      <c r="R101" s="43"/>
      <c r="S101" s="43"/>
      <c r="T101" s="79"/>
      <c r="AT101" s="25" t="s">
        <v>369</v>
      </c>
      <c r="AU101" s="25" t="s">
        <v>79</v>
      </c>
    </row>
    <row r="102" spans="2:65" s="13" customFormat="1" ht="13.5">
      <c r="B102" s="233"/>
      <c r="C102" s="234"/>
      <c r="D102" s="235" t="s">
        <v>371</v>
      </c>
      <c r="E102" s="236" t="s">
        <v>3200</v>
      </c>
      <c r="F102" s="237" t="s">
        <v>4912</v>
      </c>
      <c r="G102" s="234"/>
      <c r="H102" s="238">
        <v>2.4</v>
      </c>
      <c r="I102" s="239"/>
      <c r="J102" s="234"/>
      <c r="K102" s="234"/>
      <c r="L102" s="240"/>
      <c r="M102" s="241"/>
      <c r="N102" s="242"/>
      <c r="O102" s="242"/>
      <c r="P102" s="242"/>
      <c r="Q102" s="242"/>
      <c r="R102" s="242"/>
      <c r="S102" s="242"/>
      <c r="T102" s="243"/>
      <c r="AT102" s="244" t="s">
        <v>371</v>
      </c>
      <c r="AU102" s="244" t="s">
        <v>79</v>
      </c>
      <c r="AV102" s="13" t="s">
        <v>79</v>
      </c>
      <c r="AW102" s="13" t="s">
        <v>33</v>
      </c>
      <c r="AX102" s="13" t="s">
        <v>77</v>
      </c>
      <c r="AY102" s="244" t="s">
        <v>361</v>
      </c>
    </row>
    <row r="103" spans="2:65" s="1" customFormat="1" ht="22.5" customHeight="1">
      <c r="B103" s="42"/>
      <c r="C103" s="207" t="s">
        <v>87</v>
      </c>
      <c r="D103" s="207" t="s">
        <v>363</v>
      </c>
      <c r="E103" s="208" t="s">
        <v>418</v>
      </c>
      <c r="F103" s="209" t="s">
        <v>419</v>
      </c>
      <c r="G103" s="210" t="s">
        <v>366</v>
      </c>
      <c r="H103" s="211">
        <v>8</v>
      </c>
      <c r="I103" s="212"/>
      <c r="J103" s="213">
        <f>ROUND(I103*H103,2)</f>
        <v>0</v>
      </c>
      <c r="K103" s="209" t="s">
        <v>367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147</v>
      </c>
      <c r="AT103" s="25" t="s">
        <v>363</v>
      </c>
      <c r="AU103" s="25" t="s">
        <v>79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4913</v>
      </c>
    </row>
    <row r="104" spans="2:65" s="1" customFormat="1" ht="40.5">
      <c r="B104" s="42"/>
      <c r="C104" s="64"/>
      <c r="D104" s="219" t="s">
        <v>369</v>
      </c>
      <c r="E104" s="64"/>
      <c r="F104" s="220" t="s">
        <v>421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79</v>
      </c>
    </row>
    <row r="105" spans="2:65" s="12" customFormat="1" ht="13.5">
      <c r="B105" s="222"/>
      <c r="C105" s="223"/>
      <c r="D105" s="219" t="s">
        <v>371</v>
      </c>
      <c r="E105" s="224" t="s">
        <v>21</v>
      </c>
      <c r="F105" s="225" t="s">
        <v>4716</v>
      </c>
      <c r="G105" s="223"/>
      <c r="H105" s="226" t="s">
        <v>21</v>
      </c>
      <c r="I105" s="227"/>
      <c r="J105" s="223"/>
      <c r="K105" s="223"/>
      <c r="L105" s="228"/>
      <c r="M105" s="229"/>
      <c r="N105" s="230"/>
      <c r="O105" s="230"/>
      <c r="P105" s="230"/>
      <c r="Q105" s="230"/>
      <c r="R105" s="230"/>
      <c r="S105" s="230"/>
      <c r="T105" s="231"/>
      <c r="AT105" s="232" t="s">
        <v>371</v>
      </c>
      <c r="AU105" s="232" t="s">
        <v>79</v>
      </c>
      <c r="AV105" s="12" t="s">
        <v>77</v>
      </c>
      <c r="AW105" s="12" t="s">
        <v>33</v>
      </c>
      <c r="AX105" s="12" t="s">
        <v>70</v>
      </c>
      <c r="AY105" s="232" t="s">
        <v>361</v>
      </c>
    </row>
    <row r="106" spans="2:65" s="13" customFormat="1" ht="13.5">
      <c r="B106" s="233"/>
      <c r="C106" s="234"/>
      <c r="D106" s="219" t="s">
        <v>371</v>
      </c>
      <c r="E106" s="245" t="s">
        <v>21</v>
      </c>
      <c r="F106" s="246" t="s">
        <v>3214</v>
      </c>
      <c r="G106" s="234"/>
      <c r="H106" s="247">
        <v>8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70</v>
      </c>
      <c r="AY106" s="244" t="s">
        <v>361</v>
      </c>
    </row>
    <row r="107" spans="2:65" s="14" customFormat="1" ht="13.5">
      <c r="B107" s="248"/>
      <c r="C107" s="249"/>
      <c r="D107" s="235" t="s">
        <v>371</v>
      </c>
      <c r="E107" s="250" t="s">
        <v>21</v>
      </c>
      <c r="F107" s="251" t="s">
        <v>392</v>
      </c>
      <c r="G107" s="249"/>
      <c r="H107" s="252">
        <v>8</v>
      </c>
      <c r="I107" s="253"/>
      <c r="J107" s="249"/>
      <c r="K107" s="249"/>
      <c r="L107" s="254"/>
      <c r="M107" s="255"/>
      <c r="N107" s="256"/>
      <c r="O107" s="256"/>
      <c r="P107" s="256"/>
      <c r="Q107" s="256"/>
      <c r="R107" s="256"/>
      <c r="S107" s="256"/>
      <c r="T107" s="257"/>
      <c r="AT107" s="258" t="s">
        <v>371</v>
      </c>
      <c r="AU107" s="258" t="s">
        <v>79</v>
      </c>
      <c r="AV107" s="14" t="s">
        <v>147</v>
      </c>
      <c r="AW107" s="14" t="s">
        <v>33</v>
      </c>
      <c r="AX107" s="14" t="s">
        <v>77</v>
      </c>
      <c r="AY107" s="258" t="s">
        <v>361</v>
      </c>
    </row>
    <row r="108" spans="2:65" s="1" customFormat="1" ht="22.5" customHeight="1">
      <c r="B108" s="42"/>
      <c r="C108" s="207" t="s">
        <v>147</v>
      </c>
      <c r="D108" s="207" t="s">
        <v>363</v>
      </c>
      <c r="E108" s="208" t="s">
        <v>3215</v>
      </c>
      <c r="F108" s="209" t="s">
        <v>3216</v>
      </c>
      <c r="G108" s="210" t="s">
        <v>366</v>
      </c>
      <c r="H108" s="211">
        <v>4</v>
      </c>
      <c r="I108" s="212"/>
      <c r="J108" s="213">
        <f>ROUND(I108*H108,2)</f>
        <v>0</v>
      </c>
      <c r="K108" s="209" t="s">
        <v>367</v>
      </c>
      <c r="L108" s="62"/>
      <c r="M108" s="214" t="s">
        <v>21</v>
      </c>
      <c r="N108" s="215" t="s">
        <v>41</v>
      </c>
      <c r="O108" s="43"/>
      <c r="P108" s="216">
        <f>O108*H108</f>
        <v>0</v>
      </c>
      <c r="Q108" s="216">
        <v>0</v>
      </c>
      <c r="R108" s="216">
        <f>Q108*H108</f>
        <v>0</v>
      </c>
      <c r="S108" s="216">
        <v>0</v>
      </c>
      <c r="T108" s="217">
        <f>S108*H108</f>
        <v>0</v>
      </c>
      <c r="AR108" s="25" t="s">
        <v>147</v>
      </c>
      <c r="AT108" s="25" t="s">
        <v>363</v>
      </c>
      <c r="AU108" s="25" t="s">
        <v>79</v>
      </c>
      <c r="AY108" s="25" t="s">
        <v>361</v>
      </c>
      <c r="BE108" s="218">
        <f>IF(N108="základní",J108,0)</f>
        <v>0</v>
      </c>
      <c r="BF108" s="218">
        <f>IF(N108="snížená",J108,0)</f>
        <v>0</v>
      </c>
      <c r="BG108" s="218">
        <f>IF(N108="zákl. přenesená",J108,0)</f>
        <v>0</v>
      </c>
      <c r="BH108" s="218">
        <f>IF(N108="sníž. přenesená",J108,0)</f>
        <v>0</v>
      </c>
      <c r="BI108" s="218">
        <f>IF(N108="nulová",J108,0)</f>
        <v>0</v>
      </c>
      <c r="BJ108" s="25" t="s">
        <v>77</v>
      </c>
      <c r="BK108" s="218">
        <f>ROUND(I108*H108,2)</f>
        <v>0</v>
      </c>
      <c r="BL108" s="25" t="s">
        <v>147</v>
      </c>
      <c r="BM108" s="25" t="s">
        <v>4914</v>
      </c>
    </row>
    <row r="109" spans="2:65" s="1" customFormat="1" ht="27">
      <c r="B109" s="42"/>
      <c r="C109" s="64"/>
      <c r="D109" s="219" t="s">
        <v>369</v>
      </c>
      <c r="E109" s="64"/>
      <c r="F109" s="220" t="s">
        <v>3218</v>
      </c>
      <c r="G109" s="64"/>
      <c r="H109" s="64"/>
      <c r="I109" s="175"/>
      <c r="J109" s="64"/>
      <c r="K109" s="64"/>
      <c r="L109" s="62"/>
      <c r="M109" s="221"/>
      <c r="N109" s="43"/>
      <c r="O109" s="43"/>
      <c r="P109" s="43"/>
      <c r="Q109" s="43"/>
      <c r="R109" s="43"/>
      <c r="S109" s="43"/>
      <c r="T109" s="79"/>
      <c r="AT109" s="25" t="s">
        <v>369</v>
      </c>
      <c r="AU109" s="25" t="s">
        <v>79</v>
      </c>
    </row>
    <row r="110" spans="2:65" s="13" customFormat="1" ht="13.5">
      <c r="B110" s="233"/>
      <c r="C110" s="234"/>
      <c r="D110" s="235" t="s">
        <v>371</v>
      </c>
      <c r="E110" s="236" t="s">
        <v>21</v>
      </c>
      <c r="F110" s="237" t="s">
        <v>3203</v>
      </c>
      <c r="G110" s="234"/>
      <c r="H110" s="238">
        <v>4</v>
      </c>
      <c r="I110" s="239"/>
      <c r="J110" s="234"/>
      <c r="K110" s="234"/>
      <c r="L110" s="240"/>
      <c r="M110" s="241"/>
      <c r="N110" s="242"/>
      <c r="O110" s="242"/>
      <c r="P110" s="242"/>
      <c r="Q110" s="242"/>
      <c r="R110" s="242"/>
      <c r="S110" s="242"/>
      <c r="T110" s="243"/>
      <c r="AT110" s="244" t="s">
        <v>371</v>
      </c>
      <c r="AU110" s="244" t="s">
        <v>79</v>
      </c>
      <c r="AV110" s="13" t="s">
        <v>79</v>
      </c>
      <c r="AW110" s="13" t="s">
        <v>33</v>
      </c>
      <c r="AX110" s="13" t="s">
        <v>77</v>
      </c>
      <c r="AY110" s="244" t="s">
        <v>361</v>
      </c>
    </row>
    <row r="111" spans="2:65" s="1" customFormat="1" ht="22.5" customHeight="1">
      <c r="B111" s="42"/>
      <c r="C111" s="207" t="s">
        <v>287</v>
      </c>
      <c r="D111" s="207" t="s">
        <v>363</v>
      </c>
      <c r="E111" s="208" t="s">
        <v>3219</v>
      </c>
      <c r="F111" s="209" t="s">
        <v>3220</v>
      </c>
      <c r="G111" s="210" t="s">
        <v>366</v>
      </c>
      <c r="H111" s="211">
        <v>4</v>
      </c>
      <c r="I111" s="212"/>
      <c r="J111" s="213">
        <f>ROUND(I111*H111,2)</f>
        <v>0</v>
      </c>
      <c r="K111" s="209" t="s">
        <v>367</v>
      </c>
      <c r="L111" s="62"/>
      <c r="M111" s="214" t="s">
        <v>21</v>
      </c>
      <c r="N111" s="215" t="s">
        <v>41</v>
      </c>
      <c r="O111" s="43"/>
      <c r="P111" s="216">
        <f>O111*H111</f>
        <v>0</v>
      </c>
      <c r="Q111" s="216">
        <v>0</v>
      </c>
      <c r="R111" s="216">
        <f>Q111*H111</f>
        <v>0</v>
      </c>
      <c r="S111" s="216">
        <v>0</v>
      </c>
      <c r="T111" s="217">
        <f>S111*H111</f>
        <v>0</v>
      </c>
      <c r="AR111" s="25" t="s">
        <v>147</v>
      </c>
      <c r="AT111" s="25" t="s">
        <v>363</v>
      </c>
      <c r="AU111" s="25" t="s">
        <v>79</v>
      </c>
      <c r="AY111" s="25" t="s">
        <v>361</v>
      </c>
      <c r="BE111" s="218">
        <f>IF(N111="základní",J111,0)</f>
        <v>0</v>
      </c>
      <c r="BF111" s="218">
        <f>IF(N111="snížená",J111,0)</f>
        <v>0</v>
      </c>
      <c r="BG111" s="218">
        <f>IF(N111="zákl. přenesená",J111,0)</f>
        <v>0</v>
      </c>
      <c r="BH111" s="218">
        <f>IF(N111="sníž. přenesená",J111,0)</f>
        <v>0</v>
      </c>
      <c r="BI111" s="218">
        <f>IF(N111="nulová",J111,0)</f>
        <v>0</v>
      </c>
      <c r="BJ111" s="25" t="s">
        <v>77</v>
      </c>
      <c r="BK111" s="218">
        <f>ROUND(I111*H111,2)</f>
        <v>0</v>
      </c>
      <c r="BL111" s="25" t="s">
        <v>147</v>
      </c>
      <c r="BM111" s="25" t="s">
        <v>4915</v>
      </c>
    </row>
    <row r="112" spans="2:65" s="1" customFormat="1" ht="40.5">
      <c r="B112" s="42"/>
      <c r="C112" s="64"/>
      <c r="D112" s="219" t="s">
        <v>369</v>
      </c>
      <c r="E112" s="64"/>
      <c r="F112" s="220" t="s">
        <v>3222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369</v>
      </c>
      <c r="AU112" s="25" t="s">
        <v>79</v>
      </c>
    </row>
    <row r="113" spans="2:65" s="12" customFormat="1" ht="13.5">
      <c r="B113" s="222"/>
      <c r="C113" s="223"/>
      <c r="D113" s="219" t="s">
        <v>371</v>
      </c>
      <c r="E113" s="224" t="s">
        <v>21</v>
      </c>
      <c r="F113" s="225" t="s">
        <v>4916</v>
      </c>
      <c r="G113" s="223"/>
      <c r="H113" s="226" t="s">
        <v>21</v>
      </c>
      <c r="I113" s="227"/>
      <c r="J113" s="223"/>
      <c r="K113" s="223"/>
      <c r="L113" s="228"/>
      <c r="M113" s="229"/>
      <c r="N113" s="230"/>
      <c r="O113" s="230"/>
      <c r="P113" s="230"/>
      <c r="Q113" s="230"/>
      <c r="R113" s="230"/>
      <c r="S113" s="230"/>
      <c r="T113" s="231"/>
      <c r="AT113" s="232" t="s">
        <v>371</v>
      </c>
      <c r="AU113" s="232" t="s">
        <v>79</v>
      </c>
      <c r="AV113" s="12" t="s">
        <v>77</v>
      </c>
      <c r="AW113" s="12" t="s">
        <v>33</v>
      </c>
      <c r="AX113" s="12" t="s">
        <v>70</v>
      </c>
      <c r="AY113" s="232" t="s">
        <v>361</v>
      </c>
    </row>
    <row r="114" spans="2:65" s="13" customFormat="1" ht="13.5">
      <c r="B114" s="233"/>
      <c r="C114" s="234"/>
      <c r="D114" s="235" t="s">
        <v>371</v>
      </c>
      <c r="E114" s="236" t="s">
        <v>3203</v>
      </c>
      <c r="F114" s="237" t="s">
        <v>4917</v>
      </c>
      <c r="G114" s="234"/>
      <c r="H114" s="238">
        <v>4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77</v>
      </c>
      <c r="AY114" s="244" t="s">
        <v>361</v>
      </c>
    </row>
    <row r="115" spans="2:65" s="1" customFormat="1" ht="22.5" customHeight="1">
      <c r="B115" s="42"/>
      <c r="C115" s="207" t="s">
        <v>398</v>
      </c>
      <c r="D115" s="207" t="s">
        <v>363</v>
      </c>
      <c r="E115" s="208" t="s">
        <v>3224</v>
      </c>
      <c r="F115" s="209" t="s">
        <v>3225</v>
      </c>
      <c r="G115" s="210" t="s">
        <v>459</v>
      </c>
      <c r="H115" s="211">
        <v>16</v>
      </c>
      <c r="I115" s="212"/>
      <c r="J115" s="213">
        <f>ROUND(I115*H115,2)</f>
        <v>0</v>
      </c>
      <c r="K115" s="209" t="s">
        <v>367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79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4918</v>
      </c>
    </row>
    <row r="116" spans="2:65" s="1" customFormat="1" ht="13.5">
      <c r="B116" s="42"/>
      <c r="C116" s="64"/>
      <c r="D116" s="219" t="s">
        <v>369</v>
      </c>
      <c r="E116" s="64"/>
      <c r="F116" s="220" t="s">
        <v>3227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79</v>
      </c>
    </row>
    <row r="117" spans="2:65" s="12" customFormat="1" ht="13.5">
      <c r="B117" s="222"/>
      <c r="C117" s="223"/>
      <c r="D117" s="219" t="s">
        <v>371</v>
      </c>
      <c r="E117" s="224" t="s">
        <v>21</v>
      </c>
      <c r="F117" s="225" t="s">
        <v>3211</v>
      </c>
      <c r="G117" s="223"/>
      <c r="H117" s="226" t="s">
        <v>21</v>
      </c>
      <c r="I117" s="227"/>
      <c r="J117" s="223"/>
      <c r="K117" s="223"/>
      <c r="L117" s="228"/>
      <c r="M117" s="229"/>
      <c r="N117" s="230"/>
      <c r="O117" s="230"/>
      <c r="P117" s="230"/>
      <c r="Q117" s="230"/>
      <c r="R117" s="230"/>
      <c r="S117" s="230"/>
      <c r="T117" s="231"/>
      <c r="AT117" s="232" t="s">
        <v>371</v>
      </c>
      <c r="AU117" s="232" t="s">
        <v>79</v>
      </c>
      <c r="AV117" s="12" t="s">
        <v>77</v>
      </c>
      <c r="AW117" s="12" t="s">
        <v>33</v>
      </c>
      <c r="AX117" s="12" t="s">
        <v>70</v>
      </c>
      <c r="AY117" s="232" t="s">
        <v>361</v>
      </c>
    </row>
    <row r="118" spans="2:65" s="13" customFormat="1" ht="13.5">
      <c r="B118" s="233"/>
      <c r="C118" s="234"/>
      <c r="D118" s="219" t="s">
        <v>371</v>
      </c>
      <c r="E118" s="245" t="s">
        <v>21</v>
      </c>
      <c r="F118" s="246" t="s">
        <v>204</v>
      </c>
      <c r="G118" s="234"/>
      <c r="H118" s="247">
        <v>16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79</v>
      </c>
      <c r="AV118" s="13" t="s">
        <v>79</v>
      </c>
      <c r="AW118" s="13" t="s">
        <v>33</v>
      </c>
      <c r="AX118" s="13" t="s">
        <v>77</v>
      </c>
      <c r="AY118" s="244" t="s">
        <v>361</v>
      </c>
    </row>
    <row r="119" spans="2:65" s="11" customFormat="1" ht="29.85" customHeight="1">
      <c r="B119" s="190"/>
      <c r="C119" s="191"/>
      <c r="D119" s="204" t="s">
        <v>69</v>
      </c>
      <c r="E119" s="205" t="s">
        <v>287</v>
      </c>
      <c r="F119" s="205" t="s">
        <v>4659</v>
      </c>
      <c r="G119" s="191"/>
      <c r="H119" s="191"/>
      <c r="I119" s="194"/>
      <c r="J119" s="206">
        <f>BK119</f>
        <v>0</v>
      </c>
      <c r="K119" s="191"/>
      <c r="L119" s="196"/>
      <c r="M119" s="197"/>
      <c r="N119" s="198"/>
      <c r="O119" s="198"/>
      <c r="P119" s="199">
        <f>SUM(P120:P128)</f>
        <v>0</v>
      </c>
      <c r="Q119" s="198"/>
      <c r="R119" s="199">
        <f>SUM(R120:R128)</f>
        <v>1.6703399999999999</v>
      </c>
      <c r="S119" s="198"/>
      <c r="T119" s="200">
        <f>SUM(T120:T128)</f>
        <v>0</v>
      </c>
      <c r="AR119" s="201" t="s">
        <v>77</v>
      </c>
      <c r="AT119" s="202" t="s">
        <v>69</v>
      </c>
      <c r="AU119" s="202" t="s">
        <v>77</v>
      </c>
      <c r="AY119" s="201" t="s">
        <v>361</v>
      </c>
      <c r="BK119" s="203">
        <f>SUM(BK120:BK128)</f>
        <v>0</v>
      </c>
    </row>
    <row r="120" spans="2:65" s="1" customFormat="1" ht="22.5" customHeight="1">
      <c r="B120" s="42"/>
      <c r="C120" s="207" t="s">
        <v>411</v>
      </c>
      <c r="D120" s="207" t="s">
        <v>363</v>
      </c>
      <c r="E120" s="208" t="s">
        <v>4919</v>
      </c>
      <c r="F120" s="209" t="s">
        <v>4920</v>
      </c>
      <c r="G120" s="210" t="s">
        <v>459</v>
      </c>
      <c r="H120" s="211">
        <v>16</v>
      </c>
      <c r="I120" s="212"/>
      <c r="J120" s="213">
        <f>ROUND(I120*H120,2)</f>
        <v>0</v>
      </c>
      <c r="K120" s="209" t="s">
        <v>367</v>
      </c>
      <c r="L120" s="62"/>
      <c r="M120" s="214" t="s">
        <v>21</v>
      </c>
      <c r="N120" s="215" t="s">
        <v>41</v>
      </c>
      <c r="O120" s="43"/>
      <c r="P120" s="216">
        <f>O120*H120</f>
        <v>0</v>
      </c>
      <c r="Q120" s="216">
        <v>0</v>
      </c>
      <c r="R120" s="216">
        <f>Q120*H120</f>
        <v>0</v>
      </c>
      <c r="S120" s="216">
        <v>0</v>
      </c>
      <c r="T120" s="217">
        <f>S120*H120</f>
        <v>0</v>
      </c>
      <c r="AR120" s="25" t="s">
        <v>147</v>
      </c>
      <c r="AT120" s="25" t="s">
        <v>363</v>
      </c>
      <c r="AU120" s="25" t="s">
        <v>79</v>
      </c>
      <c r="AY120" s="25" t="s">
        <v>361</v>
      </c>
      <c r="BE120" s="218">
        <f>IF(N120="základní",J120,0)</f>
        <v>0</v>
      </c>
      <c r="BF120" s="218">
        <f>IF(N120="snížená",J120,0)</f>
        <v>0</v>
      </c>
      <c r="BG120" s="218">
        <f>IF(N120="zákl. přenesená",J120,0)</f>
        <v>0</v>
      </c>
      <c r="BH120" s="218">
        <f>IF(N120="sníž. přenesená",J120,0)</f>
        <v>0</v>
      </c>
      <c r="BI120" s="218">
        <f>IF(N120="nulová",J120,0)</f>
        <v>0</v>
      </c>
      <c r="BJ120" s="25" t="s">
        <v>77</v>
      </c>
      <c r="BK120" s="218">
        <f>ROUND(I120*H120,2)</f>
        <v>0</v>
      </c>
      <c r="BL120" s="25" t="s">
        <v>147</v>
      </c>
      <c r="BM120" s="25" t="s">
        <v>4921</v>
      </c>
    </row>
    <row r="121" spans="2:65" s="1" customFormat="1" ht="13.5">
      <c r="B121" s="42"/>
      <c r="C121" s="64"/>
      <c r="D121" s="219" t="s">
        <v>369</v>
      </c>
      <c r="E121" s="64"/>
      <c r="F121" s="220" t="s">
        <v>4922</v>
      </c>
      <c r="G121" s="64"/>
      <c r="H121" s="64"/>
      <c r="I121" s="175"/>
      <c r="J121" s="64"/>
      <c r="K121" s="64"/>
      <c r="L121" s="62"/>
      <c r="M121" s="221"/>
      <c r="N121" s="43"/>
      <c r="O121" s="43"/>
      <c r="P121" s="43"/>
      <c r="Q121" s="43"/>
      <c r="R121" s="43"/>
      <c r="S121" s="43"/>
      <c r="T121" s="79"/>
      <c r="AT121" s="25" t="s">
        <v>369</v>
      </c>
      <c r="AU121" s="25" t="s">
        <v>79</v>
      </c>
    </row>
    <row r="122" spans="2:65" s="13" customFormat="1" ht="13.5">
      <c r="B122" s="233"/>
      <c r="C122" s="234"/>
      <c r="D122" s="235" t="s">
        <v>371</v>
      </c>
      <c r="E122" s="236" t="s">
        <v>204</v>
      </c>
      <c r="F122" s="237" t="s">
        <v>464</v>
      </c>
      <c r="G122" s="234"/>
      <c r="H122" s="238">
        <v>16</v>
      </c>
      <c r="I122" s="239"/>
      <c r="J122" s="234"/>
      <c r="K122" s="234"/>
      <c r="L122" s="240"/>
      <c r="M122" s="241"/>
      <c r="N122" s="242"/>
      <c r="O122" s="242"/>
      <c r="P122" s="242"/>
      <c r="Q122" s="242"/>
      <c r="R122" s="242"/>
      <c r="S122" s="242"/>
      <c r="T122" s="243"/>
      <c r="AT122" s="244" t="s">
        <v>371</v>
      </c>
      <c r="AU122" s="244" t="s">
        <v>79</v>
      </c>
      <c r="AV122" s="13" t="s">
        <v>79</v>
      </c>
      <c r="AW122" s="13" t="s">
        <v>33</v>
      </c>
      <c r="AX122" s="13" t="s">
        <v>77</v>
      </c>
      <c r="AY122" s="244" t="s">
        <v>361</v>
      </c>
    </row>
    <row r="123" spans="2:65" s="1" customFormat="1" ht="31.5" customHeight="1">
      <c r="B123" s="42"/>
      <c r="C123" s="207" t="s">
        <v>417</v>
      </c>
      <c r="D123" s="207" t="s">
        <v>363</v>
      </c>
      <c r="E123" s="208" t="s">
        <v>4923</v>
      </c>
      <c r="F123" s="209" t="s">
        <v>4924</v>
      </c>
      <c r="G123" s="210" t="s">
        <v>459</v>
      </c>
      <c r="H123" s="211">
        <v>8.4</v>
      </c>
      <c r="I123" s="212"/>
      <c r="J123" s="213">
        <f>ROUND(I123*H123,2)</f>
        <v>0</v>
      </c>
      <c r="K123" s="209" t="s">
        <v>367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0.10100000000000001</v>
      </c>
      <c r="R123" s="216">
        <f>Q123*H123</f>
        <v>0.84840000000000004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4925</v>
      </c>
    </row>
    <row r="124" spans="2:65" s="1" customFormat="1" ht="40.5">
      <c r="B124" s="42"/>
      <c r="C124" s="64"/>
      <c r="D124" s="219" t="s">
        <v>369</v>
      </c>
      <c r="E124" s="64"/>
      <c r="F124" s="220" t="s">
        <v>4926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3" customFormat="1" ht="13.5">
      <c r="B125" s="233"/>
      <c r="C125" s="234"/>
      <c r="D125" s="235" t="s">
        <v>371</v>
      </c>
      <c r="E125" s="236" t="s">
        <v>21</v>
      </c>
      <c r="F125" s="237" t="s">
        <v>4927</v>
      </c>
      <c r="G125" s="234"/>
      <c r="H125" s="238">
        <v>8.4</v>
      </c>
      <c r="I125" s="239"/>
      <c r="J125" s="234"/>
      <c r="K125" s="234"/>
      <c r="L125" s="240"/>
      <c r="M125" s="241"/>
      <c r="N125" s="242"/>
      <c r="O125" s="242"/>
      <c r="P125" s="242"/>
      <c r="Q125" s="242"/>
      <c r="R125" s="242"/>
      <c r="S125" s="242"/>
      <c r="T125" s="243"/>
      <c r="AT125" s="244" t="s">
        <v>371</v>
      </c>
      <c r="AU125" s="244" t="s">
        <v>79</v>
      </c>
      <c r="AV125" s="13" t="s">
        <v>79</v>
      </c>
      <c r="AW125" s="13" t="s">
        <v>33</v>
      </c>
      <c r="AX125" s="13" t="s">
        <v>77</v>
      </c>
      <c r="AY125" s="244" t="s">
        <v>361</v>
      </c>
    </row>
    <row r="126" spans="2:65" s="1" customFormat="1" ht="22.5" customHeight="1">
      <c r="B126" s="42"/>
      <c r="C126" s="273" t="s">
        <v>424</v>
      </c>
      <c r="D126" s="273" t="s">
        <v>952</v>
      </c>
      <c r="E126" s="274" t="s">
        <v>4928</v>
      </c>
      <c r="F126" s="275" t="s">
        <v>4929</v>
      </c>
      <c r="G126" s="276" t="s">
        <v>459</v>
      </c>
      <c r="H126" s="277">
        <v>8.6519999999999992</v>
      </c>
      <c r="I126" s="278"/>
      <c r="J126" s="279">
        <f>ROUND(I126*H126,2)</f>
        <v>0</v>
      </c>
      <c r="K126" s="275" t="s">
        <v>367</v>
      </c>
      <c r="L126" s="280"/>
      <c r="M126" s="281" t="s">
        <v>21</v>
      </c>
      <c r="N126" s="282" t="s">
        <v>41</v>
      </c>
      <c r="O126" s="43"/>
      <c r="P126" s="216">
        <f>O126*H126</f>
        <v>0</v>
      </c>
      <c r="Q126" s="216">
        <v>9.5000000000000001E-2</v>
      </c>
      <c r="R126" s="216">
        <f>Q126*H126</f>
        <v>0.82193999999999989</v>
      </c>
      <c r="S126" s="216">
        <v>0</v>
      </c>
      <c r="T126" s="217">
        <f>S126*H126</f>
        <v>0</v>
      </c>
      <c r="AR126" s="25" t="s">
        <v>417</v>
      </c>
      <c r="AT126" s="25" t="s">
        <v>952</v>
      </c>
      <c r="AU126" s="25" t="s">
        <v>79</v>
      </c>
      <c r="AY126" s="25" t="s">
        <v>361</v>
      </c>
      <c r="BE126" s="218">
        <f>IF(N126="základní",J126,0)</f>
        <v>0</v>
      </c>
      <c r="BF126" s="218">
        <f>IF(N126="snížená",J126,0)</f>
        <v>0</v>
      </c>
      <c r="BG126" s="218">
        <f>IF(N126="zákl. přenesená",J126,0)</f>
        <v>0</v>
      </c>
      <c r="BH126" s="218">
        <f>IF(N126="sníž. přenesená",J126,0)</f>
        <v>0</v>
      </c>
      <c r="BI126" s="218">
        <f>IF(N126="nulová",J126,0)</f>
        <v>0</v>
      </c>
      <c r="BJ126" s="25" t="s">
        <v>77</v>
      </c>
      <c r="BK126" s="218">
        <f>ROUND(I126*H126,2)</f>
        <v>0</v>
      </c>
      <c r="BL126" s="25" t="s">
        <v>147</v>
      </c>
      <c r="BM126" s="25" t="s">
        <v>4930</v>
      </c>
    </row>
    <row r="127" spans="2:65" s="1" customFormat="1" ht="13.5">
      <c r="B127" s="42"/>
      <c r="C127" s="64"/>
      <c r="D127" s="219" t="s">
        <v>369</v>
      </c>
      <c r="E127" s="64"/>
      <c r="F127" s="220" t="s">
        <v>4931</v>
      </c>
      <c r="G127" s="64"/>
      <c r="H127" s="64"/>
      <c r="I127" s="175"/>
      <c r="J127" s="64"/>
      <c r="K127" s="64"/>
      <c r="L127" s="62"/>
      <c r="M127" s="221"/>
      <c r="N127" s="43"/>
      <c r="O127" s="43"/>
      <c r="P127" s="43"/>
      <c r="Q127" s="43"/>
      <c r="R127" s="43"/>
      <c r="S127" s="43"/>
      <c r="T127" s="79"/>
      <c r="AT127" s="25" t="s">
        <v>369</v>
      </c>
      <c r="AU127" s="25" t="s">
        <v>79</v>
      </c>
    </row>
    <row r="128" spans="2:65" s="13" customFormat="1" ht="13.5">
      <c r="B128" s="233"/>
      <c r="C128" s="234"/>
      <c r="D128" s="219" t="s">
        <v>371</v>
      </c>
      <c r="E128" s="234"/>
      <c r="F128" s="246" t="s">
        <v>4932</v>
      </c>
      <c r="G128" s="234"/>
      <c r="H128" s="247">
        <v>8.6519999999999992</v>
      </c>
      <c r="I128" s="239"/>
      <c r="J128" s="234"/>
      <c r="K128" s="234"/>
      <c r="L128" s="240"/>
      <c r="M128" s="241"/>
      <c r="N128" s="242"/>
      <c r="O128" s="242"/>
      <c r="P128" s="242"/>
      <c r="Q128" s="242"/>
      <c r="R128" s="242"/>
      <c r="S128" s="242"/>
      <c r="T128" s="243"/>
      <c r="AT128" s="244" t="s">
        <v>371</v>
      </c>
      <c r="AU128" s="244" t="s">
        <v>79</v>
      </c>
      <c r="AV128" s="13" t="s">
        <v>79</v>
      </c>
      <c r="AW128" s="13" t="s">
        <v>6</v>
      </c>
      <c r="AX128" s="13" t="s">
        <v>77</v>
      </c>
      <c r="AY128" s="244" t="s">
        <v>361</v>
      </c>
    </row>
    <row r="129" spans="2:65" s="11" customFormat="1" ht="29.85" customHeight="1">
      <c r="B129" s="190"/>
      <c r="C129" s="191"/>
      <c r="D129" s="204" t="s">
        <v>69</v>
      </c>
      <c r="E129" s="205" t="s">
        <v>1153</v>
      </c>
      <c r="F129" s="205" t="s">
        <v>1154</v>
      </c>
      <c r="G129" s="191"/>
      <c r="H129" s="191"/>
      <c r="I129" s="194"/>
      <c r="J129" s="206">
        <f>BK129</f>
        <v>0</v>
      </c>
      <c r="K129" s="191"/>
      <c r="L129" s="196"/>
      <c r="M129" s="197"/>
      <c r="N129" s="198"/>
      <c r="O129" s="198"/>
      <c r="P129" s="199">
        <f>SUM(P130:P131)</f>
        <v>0</v>
      </c>
      <c r="Q129" s="198"/>
      <c r="R129" s="199">
        <f>SUM(R130:R131)</f>
        <v>0</v>
      </c>
      <c r="S129" s="198"/>
      <c r="T129" s="200">
        <f>SUM(T130:T131)</f>
        <v>0</v>
      </c>
      <c r="AR129" s="201" t="s">
        <v>77</v>
      </c>
      <c r="AT129" s="202" t="s">
        <v>69</v>
      </c>
      <c r="AU129" s="202" t="s">
        <v>77</v>
      </c>
      <c r="AY129" s="201" t="s">
        <v>361</v>
      </c>
      <c r="BK129" s="203">
        <f>SUM(BK130:BK131)</f>
        <v>0</v>
      </c>
    </row>
    <row r="130" spans="2:65" s="1" customFormat="1" ht="22.5" customHeight="1">
      <c r="B130" s="42"/>
      <c r="C130" s="207" t="s">
        <v>430</v>
      </c>
      <c r="D130" s="207" t="s">
        <v>363</v>
      </c>
      <c r="E130" s="208" t="s">
        <v>4694</v>
      </c>
      <c r="F130" s="209" t="s">
        <v>4695</v>
      </c>
      <c r="G130" s="210" t="s">
        <v>447</v>
      </c>
      <c r="H130" s="211">
        <v>1.67</v>
      </c>
      <c r="I130" s="212"/>
      <c r="J130" s="213">
        <f>ROUND(I130*H130,2)</f>
        <v>0</v>
      </c>
      <c r="K130" s="209" t="s">
        <v>367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4933</v>
      </c>
    </row>
    <row r="131" spans="2:65" s="1" customFormat="1" ht="27">
      <c r="B131" s="42"/>
      <c r="C131" s="64"/>
      <c r="D131" s="219" t="s">
        <v>369</v>
      </c>
      <c r="E131" s="64"/>
      <c r="F131" s="220" t="s">
        <v>4697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1" customFormat="1" ht="37.35" customHeight="1">
      <c r="B132" s="190"/>
      <c r="C132" s="191"/>
      <c r="D132" s="192" t="s">
        <v>69</v>
      </c>
      <c r="E132" s="193" t="s">
        <v>1160</v>
      </c>
      <c r="F132" s="193" t="s">
        <v>1161</v>
      </c>
      <c r="G132" s="191"/>
      <c r="H132" s="191"/>
      <c r="I132" s="194"/>
      <c r="J132" s="195">
        <f>BK132</f>
        <v>0</v>
      </c>
      <c r="K132" s="191"/>
      <c r="L132" s="196"/>
      <c r="M132" s="197"/>
      <c r="N132" s="198"/>
      <c r="O132" s="198"/>
      <c r="P132" s="199">
        <f>P133</f>
        <v>0</v>
      </c>
      <c r="Q132" s="198"/>
      <c r="R132" s="199">
        <f>R133</f>
        <v>0.40651200000000004</v>
      </c>
      <c r="S132" s="198"/>
      <c r="T132" s="200">
        <f>T133</f>
        <v>0</v>
      </c>
      <c r="AR132" s="201" t="s">
        <v>79</v>
      </c>
      <c r="AT132" s="202" t="s">
        <v>69</v>
      </c>
      <c r="AU132" s="202" t="s">
        <v>70</v>
      </c>
      <c r="AY132" s="201" t="s">
        <v>361</v>
      </c>
      <c r="BK132" s="203">
        <f>BK133</f>
        <v>0</v>
      </c>
    </row>
    <row r="133" spans="2:65" s="11" customFormat="1" ht="19.899999999999999" customHeight="1">
      <c r="B133" s="190"/>
      <c r="C133" s="191"/>
      <c r="D133" s="204" t="s">
        <v>69</v>
      </c>
      <c r="E133" s="205" t="s">
        <v>1433</v>
      </c>
      <c r="F133" s="205" t="s">
        <v>1434</v>
      </c>
      <c r="G133" s="191"/>
      <c r="H133" s="191"/>
      <c r="I133" s="194"/>
      <c r="J133" s="206">
        <f>BK133</f>
        <v>0</v>
      </c>
      <c r="K133" s="191"/>
      <c r="L133" s="196"/>
      <c r="M133" s="197"/>
      <c r="N133" s="198"/>
      <c r="O133" s="198"/>
      <c r="P133" s="199">
        <f>SUM(P134:P154)</f>
        <v>0</v>
      </c>
      <c r="Q133" s="198"/>
      <c r="R133" s="199">
        <f>SUM(R134:R154)</f>
        <v>0.40651200000000004</v>
      </c>
      <c r="S133" s="198"/>
      <c r="T133" s="200">
        <f>SUM(T134:T154)</f>
        <v>0</v>
      </c>
      <c r="AR133" s="201" t="s">
        <v>79</v>
      </c>
      <c r="AT133" s="202" t="s">
        <v>69</v>
      </c>
      <c r="AU133" s="202" t="s">
        <v>77</v>
      </c>
      <c r="AY133" s="201" t="s">
        <v>361</v>
      </c>
      <c r="BK133" s="203">
        <f>SUM(BK134:BK154)</f>
        <v>0</v>
      </c>
    </row>
    <row r="134" spans="2:65" s="1" customFormat="1" ht="31.5" customHeight="1">
      <c r="B134" s="42"/>
      <c r="C134" s="207" t="s">
        <v>285</v>
      </c>
      <c r="D134" s="207" t="s">
        <v>363</v>
      </c>
      <c r="E134" s="208" t="s">
        <v>4934</v>
      </c>
      <c r="F134" s="209" t="s">
        <v>4935</v>
      </c>
      <c r="G134" s="210" t="s">
        <v>459</v>
      </c>
      <c r="H134" s="211">
        <v>16</v>
      </c>
      <c r="I134" s="212"/>
      <c r="J134" s="213">
        <f>ROUND(I134*H134,2)</f>
        <v>0</v>
      </c>
      <c r="K134" s="209" t="s">
        <v>367</v>
      </c>
      <c r="L134" s="62"/>
      <c r="M134" s="214" t="s">
        <v>21</v>
      </c>
      <c r="N134" s="215" t="s">
        <v>41</v>
      </c>
      <c r="O134" s="43"/>
      <c r="P134" s="216">
        <f>O134*H134</f>
        <v>0</v>
      </c>
      <c r="Q134" s="216">
        <v>0</v>
      </c>
      <c r="R134" s="216">
        <f>Q134*H134</f>
        <v>0</v>
      </c>
      <c r="S134" s="216">
        <v>0</v>
      </c>
      <c r="T134" s="217">
        <f>S134*H134</f>
        <v>0</v>
      </c>
      <c r="AR134" s="25" t="s">
        <v>464</v>
      </c>
      <c r="AT134" s="25" t="s">
        <v>363</v>
      </c>
      <c r="AU134" s="25" t="s">
        <v>79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464</v>
      </c>
      <c r="BM134" s="25" t="s">
        <v>4936</v>
      </c>
    </row>
    <row r="135" spans="2:65" s="1" customFormat="1" ht="13.5">
      <c r="B135" s="42"/>
      <c r="C135" s="64"/>
      <c r="D135" s="235" t="s">
        <v>369</v>
      </c>
      <c r="E135" s="64"/>
      <c r="F135" s="285" t="s">
        <v>4937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79</v>
      </c>
    </row>
    <row r="136" spans="2:65" s="1" customFormat="1" ht="22.5" customHeight="1">
      <c r="B136" s="42"/>
      <c r="C136" s="273" t="s">
        <v>440</v>
      </c>
      <c r="D136" s="273" t="s">
        <v>952</v>
      </c>
      <c r="E136" s="274" t="s">
        <v>1515</v>
      </c>
      <c r="F136" s="275" t="s">
        <v>4938</v>
      </c>
      <c r="G136" s="276" t="s">
        <v>685</v>
      </c>
      <c r="H136" s="277">
        <v>30.8</v>
      </c>
      <c r="I136" s="278"/>
      <c r="J136" s="279">
        <f>ROUND(I136*H136,2)</f>
        <v>0</v>
      </c>
      <c r="K136" s="275" t="s">
        <v>21</v>
      </c>
      <c r="L136" s="280"/>
      <c r="M136" s="281" t="s">
        <v>21</v>
      </c>
      <c r="N136" s="282" t="s">
        <v>41</v>
      </c>
      <c r="O136" s="43"/>
      <c r="P136" s="216">
        <f>O136*H136</f>
        <v>0</v>
      </c>
      <c r="Q136" s="216">
        <v>1.6000000000000001E-3</v>
      </c>
      <c r="R136" s="216">
        <f>Q136*H136</f>
        <v>4.9280000000000004E-2</v>
      </c>
      <c r="S136" s="216">
        <v>0</v>
      </c>
      <c r="T136" s="217">
        <f>S136*H136</f>
        <v>0</v>
      </c>
      <c r="AR136" s="25" t="s">
        <v>580</v>
      </c>
      <c r="AT136" s="25" t="s">
        <v>952</v>
      </c>
      <c r="AU136" s="25" t="s">
        <v>79</v>
      </c>
      <c r="AY136" s="25" t="s">
        <v>361</v>
      </c>
      <c r="BE136" s="218">
        <f>IF(N136="základní",J136,0)</f>
        <v>0</v>
      </c>
      <c r="BF136" s="218">
        <f>IF(N136="snížená",J136,0)</f>
        <v>0</v>
      </c>
      <c r="BG136" s="218">
        <f>IF(N136="zákl. přenesená",J136,0)</f>
        <v>0</v>
      </c>
      <c r="BH136" s="218">
        <f>IF(N136="sníž. přenesená",J136,0)</f>
        <v>0</v>
      </c>
      <c r="BI136" s="218">
        <f>IF(N136="nulová",J136,0)</f>
        <v>0</v>
      </c>
      <c r="BJ136" s="25" t="s">
        <v>77</v>
      </c>
      <c r="BK136" s="218">
        <f>ROUND(I136*H136,2)</f>
        <v>0</v>
      </c>
      <c r="BL136" s="25" t="s">
        <v>464</v>
      </c>
      <c r="BM136" s="25" t="s">
        <v>4939</v>
      </c>
    </row>
    <row r="137" spans="2:65" s="1" customFormat="1" ht="13.5">
      <c r="B137" s="42"/>
      <c r="C137" s="64"/>
      <c r="D137" s="219" t="s">
        <v>369</v>
      </c>
      <c r="E137" s="64"/>
      <c r="F137" s="220" t="s">
        <v>4938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369</v>
      </c>
      <c r="AU137" s="25" t="s">
        <v>79</v>
      </c>
    </row>
    <row r="138" spans="2:65" s="13" customFormat="1" ht="13.5">
      <c r="B138" s="233"/>
      <c r="C138" s="234"/>
      <c r="D138" s="219" t="s">
        <v>371</v>
      </c>
      <c r="E138" s="245" t="s">
        <v>21</v>
      </c>
      <c r="F138" s="246" t="s">
        <v>4940</v>
      </c>
      <c r="G138" s="234"/>
      <c r="H138" s="247">
        <v>28</v>
      </c>
      <c r="I138" s="239"/>
      <c r="J138" s="234"/>
      <c r="K138" s="234"/>
      <c r="L138" s="240"/>
      <c r="M138" s="241"/>
      <c r="N138" s="242"/>
      <c r="O138" s="242"/>
      <c r="P138" s="242"/>
      <c r="Q138" s="242"/>
      <c r="R138" s="242"/>
      <c r="S138" s="242"/>
      <c r="T138" s="243"/>
      <c r="AT138" s="244" t="s">
        <v>371</v>
      </c>
      <c r="AU138" s="244" t="s">
        <v>79</v>
      </c>
      <c r="AV138" s="13" t="s">
        <v>79</v>
      </c>
      <c r="AW138" s="13" t="s">
        <v>33</v>
      </c>
      <c r="AX138" s="13" t="s">
        <v>77</v>
      </c>
      <c r="AY138" s="244" t="s">
        <v>361</v>
      </c>
    </row>
    <row r="139" spans="2:65" s="13" customFormat="1" ht="13.5">
      <c r="B139" s="233"/>
      <c r="C139" s="234"/>
      <c r="D139" s="235" t="s">
        <v>371</v>
      </c>
      <c r="E139" s="234"/>
      <c r="F139" s="237" t="s">
        <v>4941</v>
      </c>
      <c r="G139" s="234"/>
      <c r="H139" s="238">
        <v>30.8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79</v>
      </c>
      <c r="AV139" s="13" t="s">
        <v>79</v>
      </c>
      <c r="AW139" s="13" t="s">
        <v>6</v>
      </c>
      <c r="AX139" s="13" t="s">
        <v>77</v>
      </c>
      <c r="AY139" s="244" t="s">
        <v>361</v>
      </c>
    </row>
    <row r="140" spans="2:65" s="1" customFormat="1" ht="22.5" customHeight="1">
      <c r="B140" s="42"/>
      <c r="C140" s="207" t="s">
        <v>444</v>
      </c>
      <c r="D140" s="207" t="s">
        <v>363</v>
      </c>
      <c r="E140" s="208" t="s">
        <v>4942</v>
      </c>
      <c r="F140" s="209" t="s">
        <v>4943</v>
      </c>
      <c r="G140" s="210" t="s">
        <v>685</v>
      </c>
      <c r="H140" s="211">
        <v>28</v>
      </c>
      <c r="I140" s="212"/>
      <c r="J140" s="213">
        <f>ROUND(I140*H140,2)</f>
        <v>0</v>
      </c>
      <c r="K140" s="209" t="s">
        <v>367</v>
      </c>
      <c r="L140" s="62"/>
      <c r="M140" s="214" t="s">
        <v>21</v>
      </c>
      <c r="N140" s="215" t="s">
        <v>41</v>
      </c>
      <c r="O140" s="43"/>
      <c r="P140" s="216">
        <f>O140*H140</f>
        <v>0</v>
      </c>
      <c r="Q140" s="216">
        <v>8.9999999999999998E-4</v>
      </c>
      <c r="R140" s="216">
        <f>Q140*H140</f>
        <v>2.52E-2</v>
      </c>
      <c r="S140" s="216">
        <v>0</v>
      </c>
      <c r="T140" s="217">
        <f>S140*H140</f>
        <v>0</v>
      </c>
      <c r="AR140" s="25" t="s">
        <v>464</v>
      </c>
      <c r="AT140" s="25" t="s">
        <v>363</v>
      </c>
      <c r="AU140" s="25" t="s">
        <v>79</v>
      </c>
      <c r="AY140" s="25" t="s">
        <v>361</v>
      </c>
      <c r="BE140" s="218">
        <f>IF(N140="základní",J140,0)</f>
        <v>0</v>
      </c>
      <c r="BF140" s="218">
        <f>IF(N140="snížená",J140,0)</f>
        <v>0</v>
      </c>
      <c r="BG140" s="218">
        <f>IF(N140="zákl. přenesená",J140,0)</f>
        <v>0</v>
      </c>
      <c r="BH140" s="218">
        <f>IF(N140="sníž. přenesená",J140,0)</f>
        <v>0</v>
      </c>
      <c r="BI140" s="218">
        <f>IF(N140="nulová",J140,0)</f>
        <v>0</v>
      </c>
      <c r="BJ140" s="25" t="s">
        <v>77</v>
      </c>
      <c r="BK140" s="218">
        <f>ROUND(I140*H140,2)</f>
        <v>0</v>
      </c>
      <c r="BL140" s="25" t="s">
        <v>464</v>
      </c>
      <c r="BM140" s="25" t="s">
        <v>4944</v>
      </c>
    </row>
    <row r="141" spans="2:65" s="1" customFormat="1" ht="27">
      <c r="B141" s="42"/>
      <c r="C141" s="64"/>
      <c r="D141" s="219" t="s">
        <v>369</v>
      </c>
      <c r="E141" s="64"/>
      <c r="F141" s="220" t="s">
        <v>4945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369</v>
      </c>
      <c r="AU141" s="25" t="s">
        <v>79</v>
      </c>
    </row>
    <row r="142" spans="2:65" s="13" customFormat="1" ht="13.5">
      <c r="B142" s="233"/>
      <c r="C142" s="234"/>
      <c r="D142" s="235" t="s">
        <v>371</v>
      </c>
      <c r="E142" s="236" t="s">
        <v>21</v>
      </c>
      <c r="F142" s="237" t="s">
        <v>4940</v>
      </c>
      <c r="G142" s="234"/>
      <c r="H142" s="238">
        <v>28</v>
      </c>
      <c r="I142" s="239"/>
      <c r="J142" s="234"/>
      <c r="K142" s="234"/>
      <c r="L142" s="240"/>
      <c r="M142" s="241"/>
      <c r="N142" s="242"/>
      <c r="O142" s="242"/>
      <c r="P142" s="242"/>
      <c r="Q142" s="242"/>
      <c r="R142" s="242"/>
      <c r="S142" s="242"/>
      <c r="T142" s="243"/>
      <c r="AT142" s="244" t="s">
        <v>371</v>
      </c>
      <c r="AU142" s="244" t="s">
        <v>79</v>
      </c>
      <c r="AV142" s="13" t="s">
        <v>79</v>
      </c>
      <c r="AW142" s="13" t="s">
        <v>33</v>
      </c>
      <c r="AX142" s="13" t="s">
        <v>77</v>
      </c>
      <c r="AY142" s="244" t="s">
        <v>361</v>
      </c>
    </row>
    <row r="143" spans="2:65" s="1" customFormat="1" ht="31.5" customHeight="1">
      <c r="B143" s="42"/>
      <c r="C143" s="207" t="s">
        <v>451</v>
      </c>
      <c r="D143" s="207" t="s">
        <v>363</v>
      </c>
      <c r="E143" s="208" t="s">
        <v>4946</v>
      </c>
      <c r="F143" s="209" t="s">
        <v>4947</v>
      </c>
      <c r="G143" s="210" t="s">
        <v>459</v>
      </c>
      <c r="H143" s="211">
        <v>16</v>
      </c>
      <c r="I143" s="212"/>
      <c r="J143" s="213">
        <f>ROUND(I143*H143,2)</f>
        <v>0</v>
      </c>
      <c r="K143" s="209" t="s">
        <v>367</v>
      </c>
      <c r="L143" s="62"/>
      <c r="M143" s="214" t="s">
        <v>21</v>
      </c>
      <c r="N143" s="215" t="s">
        <v>41</v>
      </c>
      <c r="O143" s="43"/>
      <c r="P143" s="216">
        <f>O143*H143</f>
        <v>0</v>
      </c>
      <c r="Q143" s="216">
        <v>1.4999999999999999E-4</v>
      </c>
      <c r="R143" s="216">
        <f>Q143*H143</f>
        <v>2.3999999999999998E-3</v>
      </c>
      <c r="S143" s="216">
        <v>0</v>
      </c>
      <c r="T143" s="217">
        <f>S143*H143</f>
        <v>0</v>
      </c>
      <c r="AR143" s="25" t="s">
        <v>464</v>
      </c>
      <c r="AT143" s="25" t="s">
        <v>363</v>
      </c>
      <c r="AU143" s="25" t="s">
        <v>79</v>
      </c>
      <c r="AY143" s="25" t="s">
        <v>361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25" t="s">
        <v>77</v>
      </c>
      <c r="BK143" s="218">
        <f>ROUND(I143*H143,2)</f>
        <v>0</v>
      </c>
      <c r="BL143" s="25" t="s">
        <v>464</v>
      </c>
      <c r="BM143" s="25" t="s">
        <v>4948</v>
      </c>
    </row>
    <row r="144" spans="2:65" s="1" customFormat="1" ht="27">
      <c r="B144" s="42"/>
      <c r="C144" s="64"/>
      <c r="D144" s="219" t="s">
        <v>369</v>
      </c>
      <c r="E144" s="64"/>
      <c r="F144" s="220" t="s">
        <v>4949</v>
      </c>
      <c r="G144" s="64"/>
      <c r="H144" s="64"/>
      <c r="I144" s="175"/>
      <c r="J144" s="64"/>
      <c r="K144" s="64"/>
      <c r="L144" s="62"/>
      <c r="M144" s="221"/>
      <c r="N144" s="43"/>
      <c r="O144" s="43"/>
      <c r="P144" s="43"/>
      <c r="Q144" s="43"/>
      <c r="R144" s="43"/>
      <c r="S144" s="43"/>
      <c r="T144" s="79"/>
      <c r="AT144" s="25" t="s">
        <v>369</v>
      </c>
      <c r="AU144" s="25" t="s">
        <v>79</v>
      </c>
    </row>
    <row r="145" spans="2:65" s="13" customFormat="1" ht="13.5">
      <c r="B145" s="233"/>
      <c r="C145" s="234"/>
      <c r="D145" s="235" t="s">
        <v>371</v>
      </c>
      <c r="E145" s="236" t="s">
        <v>21</v>
      </c>
      <c r="F145" s="237" t="s">
        <v>204</v>
      </c>
      <c r="G145" s="234"/>
      <c r="H145" s="238">
        <v>16</v>
      </c>
      <c r="I145" s="239"/>
      <c r="J145" s="234"/>
      <c r="K145" s="234"/>
      <c r="L145" s="240"/>
      <c r="M145" s="241"/>
      <c r="N145" s="242"/>
      <c r="O145" s="242"/>
      <c r="P145" s="242"/>
      <c r="Q145" s="242"/>
      <c r="R145" s="242"/>
      <c r="S145" s="242"/>
      <c r="T145" s="243"/>
      <c r="AT145" s="244" t="s">
        <v>371</v>
      </c>
      <c r="AU145" s="244" t="s">
        <v>79</v>
      </c>
      <c r="AV145" s="13" t="s">
        <v>79</v>
      </c>
      <c r="AW145" s="13" t="s">
        <v>33</v>
      </c>
      <c r="AX145" s="13" t="s">
        <v>77</v>
      </c>
      <c r="AY145" s="244" t="s">
        <v>361</v>
      </c>
    </row>
    <row r="146" spans="2:65" s="1" customFormat="1" ht="22.5" customHeight="1">
      <c r="B146" s="42"/>
      <c r="C146" s="273" t="s">
        <v>10</v>
      </c>
      <c r="D146" s="273" t="s">
        <v>952</v>
      </c>
      <c r="E146" s="274" t="s">
        <v>4950</v>
      </c>
      <c r="F146" s="275" t="s">
        <v>4951</v>
      </c>
      <c r="G146" s="276" t="s">
        <v>459</v>
      </c>
      <c r="H146" s="277">
        <v>17.28</v>
      </c>
      <c r="I146" s="278"/>
      <c r="J146" s="279">
        <f>ROUND(I146*H146,2)</f>
        <v>0</v>
      </c>
      <c r="K146" s="275" t="s">
        <v>21</v>
      </c>
      <c r="L146" s="280"/>
      <c r="M146" s="281" t="s">
        <v>21</v>
      </c>
      <c r="N146" s="282" t="s">
        <v>41</v>
      </c>
      <c r="O146" s="43"/>
      <c r="P146" s="216">
        <f>O146*H146</f>
        <v>0</v>
      </c>
      <c r="Q146" s="216">
        <v>1.89E-2</v>
      </c>
      <c r="R146" s="216">
        <f>Q146*H146</f>
        <v>0.32659200000000005</v>
      </c>
      <c r="S146" s="216">
        <v>0</v>
      </c>
      <c r="T146" s="217">
        <f>S146*H146</f>
        <v>0</v>
      </c>
      <c r="AR146" s="25" t="s">
        <v>580</v>
      </c>
      <c r="AT146" s="25" t="s">
        <v>952</v>
      </c>
      <c r="AU146" s="25" t="s">
        <v>79</v>
      </c>
      <c r="AY146" s="25" t="s">
        <v>361</v>
      </c>
      <c r="BE146" s="218">
        <f>IF(N146="základní",J146,0)</f>
        <v>0</v>
      </c>
      <c r="BF146" s="218">
        <f>IF(N146="snížená",J146,0)</f>
        <v>0</v>
      </c>
      <c r="BG146" s="218">
        <f>IF(N146="zákl. přenesená",J146,0)</f>
        <v>0</v>
      </c>
      <c r="BH146" s="218">
        <f>IF(N146="sníž. přenesená",J146,0)</f>
        <v>0</v>
      </c>
      <c r="BI146" s="218">
        <f>IF(N146="nulová",J146,0)</f>
        <v>0</v>
      </c>
      <c r="BJ146" s="25" t="s">
        <v>77</v>
      </c>
      <c r="BK146" s="218">
        <f>ROUND(I146*H146,2)</f>
        <v>0</v>
      </c>
      <c r="BL146" s="25" t="s">
        <v>464</v>
      </c>
      <c r="BM146" s="25" t="s">
        <v>4952</v>
      </c>
    </row>
    <row r="147" spans="2:65" s="1" customFormat="1" ht="13.5">
      <c r="B147" s="42"/>
      <c r="C147" s="64"/>
      <c r="D147" s="219" t="s">
        <v>369</v>
      </c>
      <c r="E147" s="64"/>
      <c r="F147" s="220" t="s">
        <v>4951</v>
      </c>
      <c r="G147" s="64"/>
      <c r="H147" s="64"/>
      <c r="I147" s="175"/>
      <c r="J147" s="64"/>
      <c r="K147" s="64"/>
      <c r="L147" s="62"/>
      <c r="M147" s="221"/>
      <c r="N147" s="43"/>
      <c r="O147" s="43"/>
      <c r="P147" s="43"/>
      <c r="Q147" s="43"/>
      <c r="R147" s="43"/>
      <c r="S147" s="43"/>
      <c r="T147" s="79"/>
      <c r="AT147" s="25" t="s">
        <v>369</v>
      </c>
      <c r="AU147" s="25" t="s">
        <v>79</v>
      </c>
    </row>
    <row r="148" spans="2:65" s="13" customFormat="1" ht="13.5">
      <c r="B148" s="233"/>
      <c r="C148" s="234"/>
      <c r="D148" s="219" t="s">
        <v>371</v>
      </c>
      <c r="E148" s="245" t="s">
        <v>21</v>
      </c>
      <c r="F148" s="246" t="s">
        <v>204</v>
      </c>
      <c r="G148" s="234"/>
      <c r="H148" s="247">
        <v>16</v>
      </c>
      <c r="I148" s="239"/>
      <c r="J148" s="234"/>
      <c r="K148" s="234"/>
      <c r="L148" s="240"/>
      <c r="M148" s="241"/>
      <c r="N148" s="242"/>
      <c r="O148" s="242"/>
      <c r="P148" s="242"/>
      <c r="Q148" s="242"/>
      <c r="R148" s="242"/>
      <c r="S148" s="242"/>
      <c r="T148" s="243"/>
      <c r="AT148" s="244" t="s">
        <v>371</v>
      </c>
      <c r="AU148" s="244" t="s">
        <v>79</v>
      </c>
      <c r="AV148" s="13" t="s">
        <v>79</v>
      </c>
      <c r="AW148" s="13" t="s">
        <v>33</v>
      </c>
      <c r="AX148" s="13" t="s">
        <v>77</v>
      </c>
      <c r="AY148" s="244" t="s">
        <v>361</v>
      </c>
    </row>
    <row r="149" spans="2:65" s="13" customFormat="1" ht="13.5">
      <c r="B149" s="233"/>
      <c r="C149" s="234"/>
      <c r="D149" s="235" t="s">
        <v>371</v>
      </c>
      <c r="E149" s="234"/>
      <c r="F149" s="237" t="s">
        <v>4953</v>
      </c>
      <c r="G149" s="234"/>
      <c r="H149" s="238">
        <v>17.28</v>
      </c>
      <c r="I149" s="239"/>
      <c r="J149" s="234"/>
      <c r="K149" s="234"/>
      <c r="L149" s="240"/>
      <c r="M149" s="241"/>
      <c r="N149" s="242"/>
      <c r="O149" s="242"/>
      <c r="P149" s="242"/>
      <c r="Q149" s="242"/>
      <c r="R149" s="242"/>
      <c r="S149" s="242"/>
      <c r="T149" s="243"/>
      <c r="AT149" s="244" t="s">
        <v>371</v>
      </c>
      <c r="AU149" s="244" t="s">
        <v>79</v>
      </c>
      <c r="AV149" s="13" t="s">
        <v>79</v>
      </c>
      <c r="AW149" s="13" t="s">
        <v>6</v>
      </c>
      <c r="AX149" s="13" t="s">
        <v>77</v>
      </c>
      <c r="AY149" s="244" t="s">
        <v>361</v>
      </c>
    </row>
    <row r="150" spans="2:65" s="1" customFormat="1" ht="22.5" customHeight="1">
      <c r="B150" s="42"/>
      <c r="C150" s="207" t="s">
        <v>464</v>
      </c>
      <c r="D150" s="207" t="s">
        <v>363</v>
      </c>
      <c r="E150" s="208" t="s">
        <v>4954</v>
      </c>
      <c r="F150" s="209" t="s">
        <v>4955</v>
      </c>
      <c r="G150" s="210" t="s">
        <v>459</v>
      </c>
      <c r="H150" s="211">
        <v>16</v>
      </c>
      <c r="I150" s="212"/>
      <c r="J150" s="213">
        <f>ROUND(I150*H150,2)</f>
        <v>0</v>
      </c>
      <c r="K150" s="209" t="s">
        <v>367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1.9000000000000001E-4</v>
      </c>
      <c r="R150" s="216">
        <f>Q150*H150</f>
        <v>3.0400000000000002E-3</v>
      </c>
      <c r="S150" s="216">
        <v>0</v>
      </c>
      <c r="T150" s="217">
        <f>S150*H150</f>
        <v>0</v>
      </c>
      <c r="AR150" s="25" t="s">
        <v>464</v>
      </c>
      <c r="AT150" s="25" t="s">
        <v>363</v>
      </c>
      <c r="AU150" s="25" t="s">
        <v>79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464</v>
      </c>
      <c r="BM150" s="25" t="s">
        <v>4956</v>
      </c>
    </row>
    <row r="151" spans="2:65" s="1" customFormat="1" ht="13.5">
      <c r="B151" s="42"/>
      <c r="C151" s="64"/>
      <c r="D151" s="219" t="s">
        <v>369</v>
      </c>
      <c r="E151" s="64"/>
      <c r="F151" s="220" t="s">
        <v>4957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79</v>
      </c>
    </row>
    <row r="152" spans="2:65" s="13" customFormat="1" ht="13.5">
      <c r="B152" s="233"/>
      <c r="C152" s="234"/>
      <c r="D152" s="235" t="s">
        <v>371</v>
      </c>
      <c r="E152" s="236" t="s">
        <v>21</v>
      </c>
      <c r="F152" s="237" t="s">
        <v>204</v>
      </c>
      <c r="G152" s="234"/>
      <c r="H152" s="238">
        <v>16</v>
      </c>
      <c r="I152" s="239"/>
      <c r="J152" s="234"/>
      <c r="K152" s="234"/>
      <c r="L152" s="240"/>
      <c r="M152" s="241"/>
      <c r="N152" s="242"/>
      <c r="O152" s="242"/>
      <c r="P152" s="242"/>
      <c r="Q152" s="242"/>
      <c r="R152" s="242"/>
      <c r="S152" s="242"/>
      <c r="T152" s="243"/>
      <c r="AT152" s="244" t="s">
        <v>371</v>
      </c>
      <c r="AU152" s="244" t="s">
        <v>79</v>
      </c>
      <c r="AV152" s="13" t="s">
        <v>79</v>
      </c>
      <c r="AW152" s="13" t="s">
        <v>33</v>
      </c>
      <c r="AX152" s="13" t="s">
        <v>77</v>
      </c>
      <c r="AY152" s="244" t="s">
        <v>361</v>
      </c>
    </row>
    <row r="153" spans="2:65" s="1" customFormat="1" ht="22.5" customHeight="1">
      <c r="B153" s="42"/>
      <c r="C153" s="207" t="s">
        <v>470</v>
      </c>
      <c r="D153" s="207" t="s">
        <v>363</v>
      </c>
      <c r="E153" s="208" t="s">
        <v>1614</v>
      </c>
      <c r="F153" s="209" t="s">
        <v>1615</v>
      </c>
      <c r="G153" s="210" t="s">
        <v>1227</v>
      </c>
      <c r="H153" s="284"/>
      <c r="I153" s="212"/>
      <c r="J153" s="213">
        <f>ROUND(I153*H153,2)</f>
        <v>0</v>
      </c>
      <c r="K153" s="209" t="s">
        <v>367</v>
      </c>
      <c r="L153" s="62"/>
      <c r="M153" s="214" t="s">
        <v>21</v>
      </c>
      <c r="N153" s="215" t="s">
        <v>41</v>
      </c>
      <c r="O153" s="43"/>
      <c r="P153" s="216">
        <f>O153*H153</f>
        <v>0</v>
      </c>
      <c r="Q153" s="216">
        <v>0</v>
      </c>
      <c r="R153" s="216">
        <f>Q153*H153</f>
        <v>0</v>
      </c>
      <c r="S153" s="216">
        <v>0</v>
      </c>
      <c r="T153" s="217">
        <f>S153*H153</f>
        <v>0</v>
      </c>
      <c r="AR153" s="25" t="s">
        <v>464</v>
      </c>
      <c r="AT153" s="25" t="s">
        <v>363</v>
      </c>
      <c r="AU153" s="25" t="s">
        <v>79</v>
      </c>
      <c r="AY153" s="25" t="s">
        <v>361</v>
      </c>
      <c r="BE153" s="218">
        <f>IF(N153="základní",J153,0)</f>
        <v>0</v>
      </c>
      <c r="BF153" s="218">
        <f>IF(N153="snížená",J153,0)</f>
        <v>0</v>
      </c>
      <c r="BG153" s="218">
        <f>IF(N153="zákl. přenesená",J153,0)</f>
        <v>0</v>
      </c>
      <c r="BH153" s="218">
        <f>IF(N153="sníž. přenesená",J153,0)</f>
        <v>0</v>
      </c>
      <c r="BI153" s="218">
        <f>IF(N153="nulová",J153,0)</f>
        <v>0</v>
      </c>
      <c r="BJ153" s="25" t="s">
        <v>77</v>
      </c>
      <c r="BK153" s="218">
        <f>ROUND(I153*H153,2)</f>
        <v>0</v>
      </c>
      <c r="BL153" s="25" t="s">
        <v>464</v>
      </c>
      <c r="BM153" s="25" t="s">
        <v>4958</v>
      </c>
    </row>
    <row r="154" spans="2:65" s="1" customFormat="1" ht="27">
      <c r="B154" s="42"/>
      <c r="C154" s="64"/>
      <c r="D154" s="219" t="s">
        <v>369</v>
      </c>
      <c r="E154" s="64"/>
      <c r="F154" s="220" t="s">
        <v>1617</v>
      </c>
      <c r="G154" s="64"/>
      <c r="H154" s="64"/>
      <c r="I154" s="175"/>
      <c r="J154" s="64"/>
      <c r="K154" s="64"/>
      <c r="L154" s="62"/>
      <c r="M154" s="290"/>
      <c r="N154" s="291"/>
      <c r="O154" s="291"/>
      <c r="P154" s="291"/>
      <c r="Q154" s="291"/>
      <c r="R154" s="291"/>
      <c r="S154" s="291"/>
      <c r="T154" s="292"/>
      <c r="AT154" s="25" t="s">
        <v>369</v>
      </c>
      <c r="AU154" s="25" t="s">
        <v>79</v>
      </c>
    </row>
    <row r="155" spans="2:65" s="1" customFormat="1" ht="6.95" customHeight="1">
      <c r="B155" s="57"/>
      <c r="C155" s="58"/>
      <c r="D155" s="58"/>
      <c r="E155" s="58"/>
      <c r="F155" s="58"/>
      <c r="G155" s="58"/>
      <c r="H155" s="58"/>
      <c r="I155" s="151"/>
      <c r="J155" s="58"/>
      <c r="K155" s="58"/>
      <c r="L155" s="62"/>
    </row>
  </sheetData>
  <sheetProtection algorithmName="SHA-512" hashValue="xUxFpdG09kPnesg/OTjbLFtwy1dqOCAI+CRbNiEJaJuHCFFj9VRf/T9btvoj2gkxKxhXBVPG1jSbF4ohmGPLKQ==" saltValue="CfipOJytzcTDvsRjBD4WGQ==" spinCount="100000" sheet="1" objects="1" scenarios="1" formatCells="0" formatColumns="0" formatRows="0" sort="0" autoFilter="0"/>
  <autoFilter ref="C93:K154" xr:uid="{00000000-0009-0000-0000-000022000000}"/>
  <mergeCells count="15">
    <mergeCell ref="E84:H84"/>
    <mergeCell ref="E82:H82"/>
    <mergeCell ref="E86:H86"/>
    <mergeCell ref="G1:H1"/>
    <mergeCell ref="L2:V2"/>
    <mergeCell ref="E49:H49"/>
    <mergeCell ref="E53:H53"/>
    <mergeCell ref="E51:H51"/>
    <mergeCell ref="E55:H55"/>
    <mergeCell ref="E80:H80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2200-000000000000}"/>
    <hyperlink ref="G1:H1" location="C62" display="2) Rekapitulace" xr:uid="{00000000-0004-0000-2200-000001000000}"/>
    <hyperlink ref="J1" location="C93" display="3) Soupis prací" xr:uid="{00000000-0004-0000-2200-000002000000}"/>
    <hyperlink ref="L1:V1" location="'Rekapitulace stavby'!C2" display="Rekapitulace stavby" xr:uid="{00000000-0004-0000-22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pageSetUpPr fitToPage="1"/>
  </sheetPr>
  <dimension ref="A1:BR176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208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3260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3454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ROUND(J96,2)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ROUND(SUM(BE96:BE175), 2)</f>
        <v>0</v>
      </c>
      <c r="G34" s="43"/>
      <c r="H34" s="43"/>
      <c r="I34" s="143">
        <v>0.21</v>
      </c>
      <c r="J34" s="142">
        <f>ROUND(ROUND((SUM(BE96:BE175)),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ROUND(SUM(BF96:BF175), 2)</f>
        <v>0</v>
      </c>
      <c r="G35" s="43"/>
      <c r="H35" s="43"/>
      <c r="I35" s="143">
        <v>0.15</v>
      </c>
      <c r="J35" s="142">
        <f>ROUND(ROUND((SUM(BF96:BF175)),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ROUND(SUM(BG96:BG175),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ROUND(SUM(BH96:BH175),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ROUND(SUM(BI96:BI175),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3260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TI03 - Dešťová kanalizace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J96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320</v>
      </c>
      <c r="E65" s="164"/>
      <c r="F65" s="164"/>
      <c r="G65" s="164"/>
      <c r="H65" s="164"/>
      <c r="I65" s="165"/>
      <c r="J65" s="166">
        <f>J97</f>
        <v>0</v>
      </c>
      <c r="K65" s="167"/>
    </row>
    <row r="66" spans="2:12" s="9" customFormat="1" ht="19.899999999999999" customHeight="1">
      <c r="B66" s="168"/>
      <c r="C66" s="169"/>
      <c r="D66" s="170" t="s">
        <v>321</v>
      </c>
      <c r="E66" s="171"/>
      <c r="F66" s="171"/>
      <c r="G66" s="171"/>
      <c r="H66" s="171"/>
      <c r="I66" s="172"/>
      <c r="J66" s="173">
        <f>J98</f>
        <v>0</v>
      </c>
      <c r="K66" s="174"/>
    </row>
    <row r="67" spans="2:12" s="9" customFormat="1" ht="19.899999999999999" customHeight="1">
      <c r="B67" s="168"/>
      <c r="C67" s="169"/>
      <c r="D67" s="170" t="s">
        <v>324</v>
      </c>
      <c r="E67" s="171"/>
      <c r="F67" s="171"/>
      <c r="G67" s="171"/>
      <c r="H67" s="171"/>
      <c r="I67" s="172"/>
      <c r="J67" s="173">
        <f>J138</f>
        <v>0</v>
      </c>
      <c r="K67" s="174"/>
    </row>
    <row r="68" spans="2:12" s="9" customFormat="1" ht="19.899999999999999" customHeight="1">
      <c r="B68" s="168"/>
      <c r="C68" s="169"/>
      <c r="D68" s="170" t="s">
        <v>3262</v>
      </c>
      <c r="E68" s="171"/>
      <c r="F68" s="171"/>
      <c r="G68" s="171"/>
      <c r="H68" s="171"/>
      <c r="I68" s="172"/>
      <c r="J68" s="173">
        <f>J141</f>
        <v>0</v>
      </c>
      <c r="K68" s="174"/>
    </row>
    <row r="69" spans="2:12" s="9" customFormat="1" ht="19.899999999999999" customHeight="1">
      <c r="B69" s="168"/>
      <c r="C69" s="169"/>
      <c r="D69" s="170" t="s">
        <v>2703</v>
      </c>
      <c r="E69" s="171"/>
      <c r="F69" s="171"/>
      <c r="G69" s="171"/>
      <c r="H69" s="171"/>
      <c r="I69" s="172"/>
      <c r="J69" s="173">
        <f>J156</f>
        <v>0</v>
      </c>
      <c r="K69" s="174"/>
    </row>
    <row r="70" spans="2:12" s="9" customFormat="1" ht="19.899999999999999" customHeight="1">
      <c r="B70" s="168"/>
      <c r="C70" s="169"/>
      <c r="D70" s="170" t="s">
        <v>3263</v>
      </c>
      <c r="E70" s="171"/>
      <c r="F70" s="171"/>
      <c r="G70" s="171"/>
      <c r="H70" s="171"/>
      <c r="I70" s="172"/>
      <c r="J70" s="173">
        <f>J167</f>
        <v>0</v>
      </c>
      <c r="K70" s="174"/>
    </row>
    <row r="71" spans="2:12" s="8" customFormat="1" ht="24.95" customHeight="1">
      <c r="B71" s="161"/>
      <c r="C71" s="162"/>
      <c r="D71" s="163" t="s">
        <v>328</v>
      </c>
      <c r="E71" s="164"/>
      <c r="F71" s="164"/>
      <c r="G71" s="164"/>
      <c r="H71" s="164"/>
      <c r="I71" s="165"/>
      <c r="J71" s="166">
        <f>J170</f>
        <v>0</v>
      </c>
      <c r="K71" s="167"/>
    </row>
    <row r="72" spans="2:12" s="9" customFormat="1" ht="19.899999999999999" customHeight="1">
      <c r="B72" s="168"/>
      <c r="C72" s="169"/>
      <c r="D72" s="170" t="s">
        <v>2704</v>
      </c>
      <c r="E72" s="171"/>
      <c r="F72" s="171"/>
      <c r="G72" s="171"/>
      <c r="H72" s="171"/>
      <c r="I72" s="172"/>
      <c r="J72" s="173">
        <f>J171</f>
        <v>0</v>
      </c>
      <c r="K72" s="174"/>
    </row>
    <row r="73" spans="2:12" s="1" customFormat="1" ht="21.75" customHeight="1">
      <c r="B73" s="42"/>
      <c r="C73" s="43"/>
      <c r="D73" s="43"/>
      <c r="E73" s="43"/>
      <c r="F73" s="43"/>
      <c r="G73" s="43"/>
      <c r="H73" s="43"/>
      <c r="I73" s="129"/>
      <c r="J73" s="43"/>
      <c r="K73" s="46"/>
    </row>
    <row r="74" spans="2:12" s="1" customFormat="1" ht="6.95" customHeight="1">
      <c r="B74" s="57"/>
      <c r="C74" s="58"/>
      <c r="D74" s="58"/>
      <c r="E74" s="58"/>
      <c r="F74" s="58"/>
      <c r="G74" s="58"/>
      <c r="H74" s="58"/>
      <c r="I74" s="151"/>
      <c r="J74" s="58"/>
      <c r="K74" s="59"/>
    </row>
    <row r="78" spans="2:12" s="1" customFormat="1" ht="6.95" customHeight="1">
      <c r="B78" s="60"/>
      <c r="C78" s="61"/>
      <c r="D78" s="61"/>
      <c r="E78" s="61"/>
      <c r="F78" s="61"/>
      <c r="G78" s="61"/>
      <c r="H78" s="61"/>
      <c r="I78" s="154"/>
      <c r="J78" s="61"/>
      <c r="K78" s="61"/>
      <c r="L78" s="62"/>
    </row>
    <row r="79" spans="2:12" s="1" customFormat="1" ht="36.950000000000003" customHeight="1">
      <c r="B79" s="42"/>
      <c r="C79" s="63" t="s">
        <v>345</v>
      </c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6.95" customHeight="1">
      <c r="B80" s="42"/>
      <c r="C80" s="64"/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14.45" customHeight="1">
      <c r="B81" s="42"/>
      <c r="C81" s="66" t="s">
        <v>18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63" s="1" customFormat="1" ht="22.5" customHeight="1">
      <c r="B82" s="42"/>
      <c r="C82" s="64"/>
      <c r="D82" s="64"/>
      <c r="E82" s="423" t="str">
        <f>E7</f>
        <v>Transformace ÚSP pro mládež Kvasiny – výstavba v lokalitě Kostelec nad Orlicí 2</v>
      </c>
      <c r="F82" s="424"/>
      <c r="G82" s="424"/>
      <c r="H82" s="424"/>
      <c r="I82" s="175"/>
      <c r="J82" s="64"/>
      <c r="K82" s="64"/>
      <c r="L82" s="62"/>
    </row>
    <row r="83" spans="2:63">
      <c r="B83" s="29"/>
      <c r="C83" s="66" t="s">
        <v>237</v>
      </c>
      <c r="D83" s="176"/>
      <c r="E83" s="176"/>
      <c r="F83" s="176"/>
      <c r="G83" s="176"/>
      <c r="H83" s="176"/>
      <c r="J83" s="176"/>
      <c r="K83" s="176"/>
      <c r="L83" s="177"/>
    </row>
    <row r="84" spans="2:63" ht="22.5" customHeight="1">
      <c r="B84" s="29"/>
      <c r="C84" s="176"/>
      <c r="D84" s="176"/>
      <c r="E84" s="423" t="s">
        <v>3753</v>
      </c>
      <c r="F84" s="427"/>
      <c r="G84" s="427"/>
      <c r="H84" s="427"/>
      <c r="J84" s="176"/>
      <c r="K84" s="176"/>
      <c r="L84" s="177"/>
    </row>
    <row r="85" spans="2:63">
      <c r="B85" s="29"/>
      <c r="C85" s="66" t="s">
        <v>243</v>
      </c>
      <c r="D85" s="176"/>
      <c r="E85" s="176"/>
      <c r="F85" s="176"/>
      <c r="G85" s="176"/>
      <c r="H85" s="176"/>
      <c r="J85" s="176"/>
      <c r="K85" s="176"/>
      <c r="L85" s="177"/>
    </row>
    <row r="86" spans="2:63" s="1" customFormat="1" ht="22.5" customHeight="1">
      <c r="B86" s="42"/>
      <c r="C86" s="64"/>
      <c r="D86" s="64"/>
      <c r="E86" s="425" t="s">
        <v>3260</v>
      </c>
      <c r="F86" s="426"/>
      <c r="G86" s="426"/>
      <c r="H86" s="426"/>
      <c r="I86" s="175"/>
      <c r="J86" s="64"/>
      <c r="K86" s="64"/>
      <c r="L86" s="62"/>
    </row>
    <row r="87" spans="2:63" s="1" customFormat="1" ht="14.45" customHeight="1">
      <c r="B87" s="42"/>
      <c r="C87" s="66" t="s">
        <v>248</v>
      </c>
      <c r="D87" s="64"/>
      <c r="E87" s="64"/>
      <c r="F87" s="64"/>
      <c r="G87" s="64"/>
      <c r="H87" s="64"/>
      <c r="I87" s="175"/>
      <c r="J87" s="64"/>
      <c r="K87" s="64"/>
      <c r="L87" s="62"/>
    </row>
    <row r="88" spans="2:63" s="1" customFormat="1" ht="23.25" customHeight="1">
      <c r="B88" s="42"/>
      <c r="C88" s="64"/>
      <c r="D88" s="64"/>
      <c r="E88" s="394" t="str">
        <f>E13</f>
        <v>TI03 - Dešťová kanalizace</v>
      </c>
      <c r="F88" s="426"/>
      <c r="G88" s="426"/>
      <c r="H88" s="426"/>
      <c r="I88" s="175"/>
      <c r="J88" s="64"/>
      <c r="K88" s="64"/>
      <c r="L88" s="62"/>
    </row>
    <row r="89" spans="2:63" s="1" customFormat="1" ht="6.95" customHeight="1">
      <c r="B89" s="42"/>
      <c r="C89" s="64"/>
      <c r="D89" s="64"/>
      <c r="E89" s="64"/>
      <c r="F89" s="64"/>
      <c r="G89" s="64"/>
      <c r="H89" s="64"/>
      <c r="I89" s="175"/>
      <c r="J89" s="64"/>
      <c r="K89" s="64"/>
      <c r="L89" s="62"/>
    </row>
    <row r="90" spans="2:63" s="1" customFormat="1" ht="18" customHeight="1">
      <c r="B90" s="42"/>
      <c r="C90" s="66" t="s">
        <v>23</v>
      </c>
      <c r="D90" s="64"/>
      <c r="E90" s="64"/>
      <c r="F90" s="178" t="str">
        <f>F16</f>
        <v xml:space="preserve"> </v>
      </c>
      <c r="G90" s="64"/>
      <c r="H90" s="64"/>
      <c r="I90" s="179" t="s">
        <v>25</v>
      </c>
      <c r="J90" s="74" t="str">
        <f>IF(J16="","",J16)</f>
        <v>11. 5. 2017</v>
      </c>
      <c r="K90" s="64"/>
      <c r="L90" s="62"/>
    </row>
    <row r="91" spans="2:63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63" s="1" customFormat="1">
      <c r="B92" s="42"/>
      <c r="C92" s="66" t="s">
        <v>27</v>
      </c>
      <c r="D92" s="64"/>
      <c r="E92" s="64"/>
      <c r="F92" s="178" t="str">
        <f>E19</f>
        <v xml:space="preserve"> </v>
      </c>
      <c r="G92" s="64"/>
      <c r="H92" s="64"/>
      <c r="I92" s="179" t="s">
        <v>32</v>
      </c>
      <c r="J92" s="178" t="str">
        <f>E25</f>
        <v xml:space="preserve"> </v>
      </c>
      <c r="K92" s="64"/>
      <c r="L92" s="62"/>
    </row>
    <row r="93" spans="2:63" s="1" customFormat="1" ht="14.45" customHeight="1">
      <c r="B93" s="42"/>
      <c r="C93" s="66" t="s">
        <v>30</v>
      </c>
      <c r="D93" s="64"/>
      <c r="E93" s="64"/>
      <c r="F93" s="178" t="str">
        <f>IF(E22="","",E22)</f>
        <v/>
      </c>
      <c r="G93" s="64"/>
      <c r="H93" s="64"/>
      <c r="I93" s="175"/>
      <c r="J93" s="64"/>
      <c r="K93" s="64"/>
      <c r="L93" s="62"/>
    </row>
    <row r="94" spans="2:63" s="1" customFormat="1" ht="10.35" customHeight="1">
      <c r="B94" s="42"/>
      <c r="C94" s="64"/>
      <c r="D94" s="64"/>
      <c r="E94" s="64"/>
      <c r="F94" s="64"/>
      <c r="G94" s="64"/>
      <c r="H94" s="64"/>
      <c r="I94" s="175"/>
      <c r="J94" s="64"/>
      <c r="K94" s="64"/>
      <c r="L94" s="62"/>
    </row>
    <row r="95" spans="2:63" s="10" customFormat="1" ht="29.25" customHeight="1">
      <c r="B95" s="180"/>
      <c r="C95" s="181" t="s">
        <v>346</v>
      </c>
      <c r="D95" s="182" t="s">
        <v>55</v>
      </c>
      <c r="E95" s="182" t="s">
        <v>51</v>
      </c>
      <c r="F95" s="182" t="s">
        <v>347</v>
      </c>
      <c r="G95" s="182" t="s">
        <v>348</v>
      </c>
      <c r="H95" s="182" t="s">
        <v>349</v>
      </c>
      <c r="I95" s="183" t="s">
        <v>350</v>
      </c>
      <c r="J95" s="182" t="s">
        <v>317</v>
      </c>
      <c r="K95" s="184" t="s">
        <v>351</v>
      </c>
      <c r="L95" s="185"/>
      <c r="M95" s="82" t="s">
        <v>352</v>
      </c>
      <c r="N95" s="83" t="s">
        <v>40</v>
      </c>
      <c r="O95" s="83" t="s">
        <v>353</v>
      </c>
      <c r="P95" s="83" t="s">
        <v>354</v>
      </c>
      <c r="Q95" s="83" t="s">
        <v>355</v>
      </c>
      <c r="R95" s="83" t="s">
        <v>356</v>
      </c>
      <c r="S95" s="83" t="s">
        <v>357</v>
      </c>
      <c r="T95" s="84" t="s">
        <v>358</v>
      </c>
    </row>
    <row r="96" spans="2:63" s="1" customFormat="1" ht="29.25" customHeight="1">
      <c r="B96" s="42"/>
      <c r="C96" s="88" t="s">
        <v>318</v>
      </c>
      <c r="D96" s="64"/>
      <c r="E96" s="64"/>
      <c r="F96" s="64"/>
      <c r="G96" s="64"/>
      <c r="H96" s="64"/>
      <c r="I96" s="175"/>
      <c r="J96" s="186">
        <f>BK96</f>
        <v>0</v>
      </c>
      <c r="K96" s="64"/>
      <c r="L96" s="62"/>
      <c r="M96" s="85"/>
      <c r="N96" s="86"/>
      <c r="O96" s="86"/>
      <c r="P96" s="187">
        <f>P97+P170</f>
        <v>0</v>
      </c>
      <c r="Q96" s="86"/>
      <c r="R96" s="187">
        <f>R97+R170</f>
        <v>26.852762739999999</v>
      </c>
      <c r="S96" s="86"/>
      <c r="T96" s="188">
        <f>T97+T170</f>
        <v>0</v>
      </c>
      <c r="AT96" s="25" t="s">
        <v>69</v>
      </c>
      <c r="AU96" s="25" t="s">
        <v>319</v>
      </c>
      <c r="BK96" s="189">
        <f>BK97+BK170</f>
        <v>0</v>
      </c>
    </row>
    <row r="97" spans="2:65" s="11" customFormat="1" ht="37.35" customHeight="1">
      <c r="B97" s="190"/>
      <c r="C97" s="191"/>
      <c r="D97" s="192" t="s">
        <v>69</v>
      </c>
      <c r="E97" s="193" t="s">
        <v>359</v>
      </c>
      <c r="F97" s="193" t="s">
        <v>360</v>
      </c>
      <c r="G97" s="191"/>
      <c r="H97" s="191"/>
      <c r="I97" s="194"/>
      <c r="J97" s="195">
        <f>BK97</f>
        <v>0</v>
      </c>
      <c r="K97" s="191"/>
      <c r="L97" s="196"/>
      <c r="M97" s="197"/>
      <c r="N97" s="198"/>
      <c r="O97" s="198"/>
      <c r="P97" s="199">
        <f>P98+P138+P141+P156+P167</f>
        <v>0</v>
      </c>
      <c r="Q97" s="198"/>
      <c r="R97" s="199">
        <f>R98+R138+R141+R156+R167</f>
        <v>26.848472739999998</v>
      </c>
      <c r="S97" s="198"/>
      <c r="T97" s="200">
        <f>T98+T138+T141+T156+T167</f>
        <v>0</v>
      </c>
      <c r="AR97" s="201" t="s">
        <v>77</v>
      </c>
      <c r="AT97" s="202" t="s">
        <v>69</v>
      </c>
      <c r="AU97" s="202" t="s">
        <v>70</v>
      </c>
      <c r="AY97" s="201" t="s">
        <v>361</v>
      </c>
      <c r="BK97" s="203">
        <f>BK98+BK138+BK141+BK156+BK167</f>
        <v>0</v>
      </c>
    </row>
    <row r="98" spans="2:65" s="11" customFormat="1" ht="19.899999999999999" customHeight="1">
      <c r="B98" s="190"/>
      <c r="C98" s="191"/>
      <c r="D98" s="204" t="s">
        <v>69</v>
      </c>
      <c r="E98" s="205" t="s">
        <v>77</v>
      </c>
      <c r="F98" s="205" t="s">
        <v>362</v>
      </c>
      <c r="G98" s="191"/>
      <c r="H98" s="191"/>
      <c r="I98" s="194"/>
      <c r="J98" s="206">
        <f>BK98</f>
        <v>0</v>
      </c>
      <c r="K98" s="191"/>
      <c r="L98" s="196"/>
      <c r="M98" s="197"/>
      <c r="N98" s="198"/>
      <c r="O98" s="198"/>
      <c r="P98" s="199">
        <f>SUM(P99:P137)</f>
        <v>0</v>
      </c>
      <c r="Q98" s="198"/>
      <c r="R98" s="199">
        <f>SUM(R99:R137)</f>
        <v>19.596</v>
      </c>
      <c r="S98" s="198"/>
      <c r="T98" s="200">
        <f>SUM(T99:T137)</f>
        <v>0</v>
      </c>
      <c r="AR98" s="201" t="s">
        <v>77</v>
      </c>
      <c r="AT98" s="202" t="s">
        <v>69</v>
      </c>
      <c r="AU98" s="202" t="s">
        <v>77</v>
      </c>
      <c r="AY98" s="201" t="s">
        <v>361</v>
      </c>
      <c r="BK98" s="203">
        <f>SUM(BK99:BK137)</f>
        <v>0</v>
      </c>
    </row>
    <row r="99" spans="2:65" s="1" customFormat="1" ht="22.5" customHeight="1">
      <c r="B99" s="42"/>
      <c r="C99" s="207" t="s">
        <v>77</v>
      </c>
      <c r="D99" s="207" t="s">
        <v>363</v>
      </c>
      <c r="E99" s="208" t="s">
        <v>3374</v>
      </c>
      <c r="F99" s="209" t="s">
        <v>3375</v>
      </c>
      <c r="G99" s="210" t="s">
        <v>366</v>
      </c>
      <c r="H99" s="211">
        <v>21.47</v>
      </c>
      <c r="I99" s="212"/>
      <c r="J99" s="213">
        <f>ROUND(I99*H99,2)</f>
        <v>0</v>
      </c>
      <c r="K99" s="209" t="s">
        <v>367</v>
      </c>
      <c r="L99" s="62"/>
      <c r="M99" s="214" t="s">
        <v>21</v>
      </c>
      <c r="N99" s="215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</v>
      </c>
      <c r="T99" s="217">
        <f>S99*H99</f>
        <v>0</v>
      </c>
      <c r="AR99" s="25" t="s">
        <v>147</v>
      </c>
      <c r="AT99" s="25" t="s">
        <v>363</v>
      </c>
      <c r="AU99" s="25" t="s">
        <v>79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147</v>
      </c>
      <c r="BM99" s="25" t="s">
        <v>79</v>
      </c>
    </row>
    <row r="100" spans="2:65" s="1" customFormat="1" ht="13.5">
      <c r="B100" s="42"/>
      <c r="C100" s="64"/>
      <c r="D100" s="219" t="s">
        <v>369</v>
      </c>
      <c r="E100" s="64"/>
      <c r="F100" s="220" t="s">
        <v>3375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79</v>
      </c>
    </row>
    <row r="101" spans="2:65" s="13" customFormat="1" ht="13.5">
      <c r="B101" s="233"/>
      <c r="C101" s="234"/>
      <c r="D101" s="219" t="s">
        <v>371</v>
      </c>
      <c r="E101" s="245" t="s">
        <v>21</v>
      </c>
      <c r="F101" s="246" t="s">
        <v>4959</v>
      </c>
      <c r="G101" s="234"/>
      <c r="H101" s="247">
        <v>20.48</v>
      </c>
      <c r="I101" s="239"/>
      <c r="J101" s="234"/>
      <c r="K101" s="234"/>
      <c r="L101" s="240"/>
      <c r="M101" s="241"/>
      <c r="N101" s="242"/>
      <c r="O101" s="242"/>
      <c r="P101" s="242"/>
      <c r="Q101" s="242"/>
      <c r="R101" s="242"/>
      <c r="S101" s="242"/>
      <c r="T101" s="243"/>
      <c r="AT101" s="244" t="s">
        <v>371</v>
      </c>
      <c r="AU101" s="244" t="s">
        <v>79</v>
      </c>
      <c r="AV101" s="13" t="s">
        <v>79</v>
      </c>
      <c r="AW101" s="13" t="s">
        <v>33</v>
      </c>
      <c r="AX101" s="13" t="s">
        <v>70</v>
      </c>
      <c r="AY101" s="244" t="s">
        <v>361</v>
      </c>
    </row>
    <row r="102" spans="2:65" s="13" customFormat="1" ht="13.5">
      <c r="B102" s="233"/>
      <c r="C102" s="234"/>
      <c r="D102" s="219" t="s">
        <v>371</v>
      </c>
      <c r="E102" s="245" t="s">
        <v>21</v>
      </c>
      <c r="F102" s="246" t="s">
        <v>4960</v>
      </c>
      <c r="G102" s="234"/>
      <c r="H102" s="247">
        <v>0.99</v>
      </c>
      <c r="I102" s="239"/>
      <c r="J102" s="234"/>
      <c r="K102" s="234"/>
      <c r="L102" s="240"/>
      <c r="M102" s="241"/>
      <c r="N102" s="242"/>
      <c r="O102" s="242"/>
      <c r="P102" s="242"/>
      <c r="Q102" s="242"/>
      <c r="R102" s="242"/>
      <c r="S102" s="242"/>
      <c r="T102" s="243"/>
      <c r="AT102" s="244" t="s">
        <v>371</v>
      </c>
      <c r="AU102" s="244" t="s">
        <v>79</v>
      </c>
      <c r="AV102" s="13" t="s">
        <v>79</v>
      </c>
      <c r="AW102" s="13" t="s">
        <v>33</v>
      </c>
      <c r="AX102" s="13" t="s">
        <v>70</v>
      </c>
      <c r="AY102" s="244" t="s">
        <v>361</v>
      </c>
    </row>
    <row r="103" spans="2:65" s="14" customFormat="1" ht="13.5">
      <c r="B103" s="248"/>
      <c r="C103" s="249"/>
      <c r="D103" s="235" t="s">
        <v>371</v>
      </c>
      <c r="E103" s="250" t="s">
        <v>21</v>
      </c>
      <c r="F103" s="251" t="s">
        <v>2712</v>
      </c>
      <c r="G103" s="249"/>
      <c r="H103" s="252">
        <v>21.47</v>
      </c>
      <c r="I103" s="253"/>
      <c r="J103" s="249"/>
      <c r="K103" s="249"/>
      <c r="L103" s="254"/>
      <c r="M103" s="255"/>
      <c r="N103" s="256"/>
      <c r="O103" s="256"/>
      <c r="P103" s="256"/>
      <c r="Q103" s="256"/>
      <c r="R103" s="256"/>
      <c r="S103" s="256"/>
      <c r="T103" s="257"/>
      <c r="AT103" s="258" t="s">
        <v>371</v>
      </c>
      <c r="AU103" s="258" t="s">
        <v>79</v>
      </c>
      <c r="AV103" s="14" t="s">
        <v>147</v>
      </c>
      <c r="AW103" s="14" t="s">
        <v>33</v>
      </c>
      <c r="AX103" s="14" t="s">
        <v>77</v>
      </c>
      <c r="AY103" s="258" t="s">
        <v>361</v>
      </c>
    </row>
    <row r="104" spans="2:65" s="1" customFormat="1" ht="31.5" customHeight="1">
      <c r="B104" s="42"/>
      <c r="C104" s="207" t="s">
        <v>79</v>
      </c>
      <c r="D104" s="207" t="s">
        <v>363</v>
      </c>
      <c r="E104" s="208" t="s">
        <v>2713</v>
      </c>
      <c r="F104" s="209" t="s">
        <v>2714</v>
      </c>
      <c r="G104" s="210" t="s">
        <v>366</v>
      </c>
      <c r="H104" s="211">
        <v>10.734999999999999</v>
      </c>
      <c r="I104" s="212"/>
      <c r="J104" s="213">
        <f>ROUND(I104*H104,2)</f>
        <v>0</v>
      </c>
      <c r="K104" s="209" t="s">
        <v>367</v>
      </c>
      <c r="L104" s="62"/>
      <c r="M104" s="214" t="s">
        <v>21</v>
      </c>
      <c r="N104" s="215" t="s">
        <v>41</v>
      </c>
      <c r="O104" s="43"/>
      <c r="P104" s="216">
        <f>O104*H104</f>
        <v>0</v>
      </c>
      <c r="Q104" s="216">
        <v>0</v>
      </c>
      <c r="R104" s="216">
        <f>Q104*H104</f>
        <v>0</v>
      </c>
      <c r="S104" s="216">
        <v>0</v>
      </c>
      <c r="T104" s="217">
        <f>S104*H104</f>
        <v>0</v>
      </c>
      <c r="AR104" s="25" t="s">
        <v>147</v>
      </c>
      <c r="AT104" s="25" t="s">
        <v>363</v>
      </c>
      <c r="AU104" s="25" t="s">
        <v>79</v>
      </c>
      <c r="AY104" s="25" t="s">
        <v>361</v>
      </c>
      <c r="BE104" s="218">
        <f>IF(N104="základní",J104,0)</f>
        <v>0</v>
      </c>
      <c r="BF104" s="218">
        <f>IF(N104="snížená",J104,0)</f>
        <v>0</v>
      </c>
      <c r="BG104" s="218">
        <f>IF(N104="zákl. přenesená",J104,0)</f>
        <v>0</v>
      </c>
      <c r="BH104" s="218">
        <f>IF(N104="sníž. přenesená",J104,0)</f>
        <v>0</v>
      </c>
      <c r="BI104" s="218">
        <f>IF(N104="nulová",J104,0)</f>
        <v>0</v>
      </c>
      <c r="BJ104" s="25" t="s">
        <v>77</v>
      </c>
      <c r="BK104" s="218">
        <f>ROUND(I104*H104,2)</f>
        <v>0</v>
      </c>
      <c r="BL104" s="25" t="s">
        <v>147</v>
      </c>
      <c r="BM104" s="25" t="s">
        <v>147</v>
      </c>
    </row>
    <row r="105" spans="2:65" s="1" customFormat="1" ht="13.5">
      <c r="B105" s="42"/>
      <c r="C105" s="64"/>
      <c r="D105" s="219" t="s">
        <v>369</v>
      </c>
      <c r="E105" s="64"/>
      <c r="F105" s="220" t="s">
        <v>2714</v>
      </c>
      <c r="G105" s="64"/>
      <c r="H105" s="64"/>
      <c r="I105" s="175"/>
      <c r="J105" s="64"/>
      <c r="K105" s="64"/>
      <c r="L105" s="62"/>
      <c r="M105" s="221"/>
      <c r="N105" s="43"/>
      <c r="O105" s="43"/>
      <c r="P105" s="43"/>
      <c r="Q105" s="43"/>
      <c r="R105" s="43"/>
      <c r="S105" s="43"/>
      <c r="T105" s="79"/>
      <c r="AT105" s="25" t="s">
        <v>369</v>
      </c>
      <c r="AU105" s="25" t="s">
        <v>79</v>
      </c>
    </row>
    <row r="106" spans="2:65" s="13" customFormat="1" ht="13.5">
      <c r="B106" s="233"/>
      <c r="C106" s="234"/>
      <c r="D106" s="219" t="s">
        <v>371</v>
      </c>
      <c r="E106" s="245" t="s">
        <v>21</v>
      </c>
      <c r="F106" s="246" t="s">
        <v>4961</v>
      </c>
      <c r="G106" s="234"/>
      <c r="H106" s="247">
        <v>10.734999999999999</v>
      </c>
      <c r="I106" s="239"/>
      <c r="J106" s="234"/>
      <c r="K106" s="234"/>
      <c r="L106" s="240"/>
      <c r="M106" s="241"/>
      <c r="N106" s="242"/>
      <c r="O106" s="242"/>
      <c r="P106" s="242"/>
      <c r="Q106" s="242"/>
      <c r="R106" s="242"/>
      <c r="S106" s="242"/>
      <c r="T106" s="243"/>
      <c r="AT106" s="244" t="s">
        <v>371</v>
      </c>
      <c r="AU106" s="244" t="s">
        <v>79</v>
      </c>
      <c r="AV106" s="13" t="s">
        <v>79</v>
      </c>
      <c r="AW106" s="13" t="s">
        <v>33</v>
      </c>
      <c r="AX106" s="13" t="s">
        <v>70</v>
      </c>
      <c r="AY106" s="244" t="s">
        <v>361</v>
      </c>
    </row>
    <row r="107" spans="2:65" s="14" customFormat="1" ht="13.5">
      <c r="B107" s="248"/>
      <c r="C107" s="249"/>
      <c r="D107" s="235" t="s">
        <v>371</v>
      </c>
      <c r="E107" s="250" t="s">
        <v>21</v>
      </c>
      <c r="F107" s="251" t="s">
        <v>2712</v>
      </c>
      <c r="G107" s="249"/>
      <c r="H107" s="252">
        <v>10.734999999999999</v>
      </c>
      <c r="I107" s="253"/>
      <c r="J107" s="249"/>
      <c r="K107" s="249"/>
      <c r="L107" s="254"/>
      <c r="M107" s="255"/>
      <c r="N107" s="256"/>
      <c r="O107" s="256"/>
      <c r="P107" s="256"/>
      <c r="Q107" s="256"/>
      <c r="R107" s="256"/>
      <c r="S107" s="256"/>
      <c r="T107" s="257"/>
      <c r="AT107" s="258" t="s">
        <v>371</v>
      </c>
      <c r="AU107" s="258" t="s">
        <v>79</v>
      </c>
      <c r="AV107" s="14" t="s">
        <v>147</v>
      </c>
      <c r="AW107" s="14" t="s">
        <v>33</v>
      </c>
      <c r="AX107" s="14" t="s">
        <v>77</v>
      </c>
      <c r="AY107" s="258" t="s">
        <v>361</v>
      </c>
    </row>
    <row r="108" spans="2:65" s="1" customFormat="1" ht="22.5" customHeight="1">
      <c r="B108" s="42"/>
      <c r="C108" s="207" t="s">
        <v>87</v>
      </c>
      <c r="D108" s="207" t="s">
        <v>363</v>
      </c>
      <c r="E108" s="208" t="s">
        <v>2716</v>
      </c>
      <c r="F108" s="209" t="s">
        <v>2717</v>
      </c>
      <c r="G108" s="210" t="s">
        <v>366</v>
      </c>
      <c r="H108" s="211">
        <v>21.47</v>
      </c>
      <c r="I108" s="212"/>
      <c r="J108" s="213">
        <f>ROUND(I108*H108,2)</f>
        <v>0</v>
      </c>
      <c r="K108" s="209" t="s">
        <v>367</v>
      </c>
      <c r="L108" s="62"/>
      <c r="M108" s="214" t="s">
        <v>21</v>
      </c>
      <c r="N108" s="215" t="s">
        <v>41</v>
      </c>
      <c r="O108" s="43"/>
      <c r="P108" s="216">
        <f>O108*H108</f>
        <v>0</v>
      </c>
      <c r="Q108" s="216">
        <v>0</v>
      </c>
      <c r="R108" s="216">
        <f>Q108*H108</f>
        <v>0</v>
      </c>
      <c r="S108" s="216">
        <v>0</v>
      </c>
      <c r="T108" s="217">
        <f>S108*H108</f>
        <v>0</v>
      </c>
      <c r="AR108" s="25" t="s">
        <v>147</v>
      </c>
      <c r="AT108" s="25" t="s">
        <v>363</v>
      </c>
      <c r="AU108" s="25" t="s">
        <v>79</v>
      </c>
      <c r="AY108" s="25" t="s">
        <v>361</v>
      </c>
      <c r="BE108" s="218">
        <f>IF(N108="základní",J108,0)</f>
        <v>0</v>
      </c>
      <c r="BF108" s="218">
        <f>IF(N108="snížená",J108,0)</f>
        <v>0</v>
      </c>
      <c r="BG108" s="218">
        <f>IF(N108="zákl. přenesená",J108,0)</f>
        <v>0</v>
      </c>
      <c r="BH108" s="218">
        <f>IF(N108="sníž. přenesená",J108,0)</f>
        <v>0</v>
      </c>
      <c r="BI108" s="218">
        <f>IF(N108="nulová",J108,0)</f>
        <v>0</v>
      </c>
      <c r="BJ108" s="25" t="s">
        <v>77</v>
      </c>
      <c r="BK108" s="218">
        <f>ROUND(I108*H108,2)</f>
        <v>0</v>
      </c>
      <c r="BL108" s="25" t="s">
        <v>147</v>
      </c>
      <c r="BM108" s="25" t="s">
        <v>398</v>
      </c>
    </row>
    <row r="109" spans="2:65" s="1" customFormat="1" ht="13.5">
      <c r="B109" s="42"/>
      <c r="C109" s="64"/>
      <c r="D109" s="219" t="s">
        <v>369</v>
      </c>
      <c r="E109" s="64"/>
      <c r="F109" s="220" t="s">
        <v>2717</v>
      </c>
      <c r="G109" s="64"/>
      <c r="H109" s="64"/>
      <c r="I109" s="175"/>
      <c r="J109" s="64"/>
      <c r="K109" s="64"/>
      <c r="L109" s="62"/>
      <c r="M109" s="221"/>
      <c r="N109" s="43"/>
      <c r="O109" s="43"/>
      <c r="P109" s="43"/>
      <c r="Q109" s="43"/>
      <c r="R109" s="43"/>
      <c r="S109" s="43"/>
      <c r="T109" s="79"/>
      <c r="AT109" s="25" t="s">
        <v>369</v>
      </c>
      <c r="AU109" s="25" t="s">
        <v>79</v>
      </c>
    </row>
    <row r="110" spans="2:65" s="13" customFormat="1" ht="13.5">
      <c r="B110" s="233"/>
      <c r="C110" s="234"/>
      <c r="D110" s="219" t="s">
        <v>371</v>
      </c>
      <c r="E110" s="245" t="s">
        <v>21</v>
      </c>
      <c r="F110" s="246" t="s">
        <v>4962</v>
      </c>
      <c r="G110" s="234"/>
      <c r="H110" s="247">
        <v>21.47</v>
      </c>
      <c r="I110" s="239"/>
      <c r="J110" s="234"/>
      <c r="K110" s="234"/>
      <c r="L110" s="240"/>
      <c r="M110" s="241"/>
      <c r="N110" s="242"/>
      <c r="O110" s="242"/>
      <c r="P110" s="242"/>
      <c r="Q110" s="242"/>
      <c r="R110" s="242"/>
      <c r="S110" s="242"/>
      <c r="T110" s="243"/>
      <c r="AT110" s="244" t="s">
        <v>371</v>
      </c>
      <c r="AU110" s="244" t="s">
        <v>79</v>
      </c>
      <c r="AV110" s="13" t="s">
        <v>79</v>
      </c>
      <c r="AW110" s="13" t="s">
        <v>33</v>
      </c>
      <c r="AX110" s="13" t="s">
        <v>70</v>
      </c>
      <c r="AY110" s="244" t="s">
        <v>361</v>
      </c>
    </row>
    <row r="111" spans="2:65" s="14" customFormat="1" ht="13.5">
      <c r="B111" s="248"/>
      <c r="C111" s="249"/>
      <c r="D111" s="235" t="s">
        <v>371</v>
      </c>
      <c r="E111" s="250" t="s">
        <v>21</v>
      </c>
      <c r="F111" s="251" t="s">
        <v>2712</v>
      </c>
      <c r="G111" s="249"/>
      <c r="H111" s="252">
        <v>21.47</v>
      </c>
      <c r="I111" s="253"/>
      <c r="J111" s="249"/>
      <c r="K111" s="249"/>
      <c r="L111" s="254"/>
      <c r="M111" s="255"/>
      <c r="N111" s="256"/>
      <c r="O111" s="256"/>
      <c r="P111" s="256"/>
      <c r="Q111" s="256"/>
      <c r="R111" s="256"/>
      <c r="S111" s="256"/>
      <c r="T111" s="257"/>
      <c r="AT111" s="258" t="s">
        <v>371</v>
      </c>
      <c r="AU111" s="258" t="s">
        <v>79</v>
      </c>
      <c r="AV111" s="14" t="s">
        <v>147</v>
      </c>
      <c r="AW111" s="14" t="s">
        <v>33</v>
      </c>
      <c r="AX111" s="14" t="s">
        <v>77</v>
      </c>
      <c r="AY111" s="258" t="s">
        <v>361</v>
      </c>
    </row>
    <row r="112" spans="2:65" s="1" customFormat="1" ht="22.5" customHeight="1">
      <c r="B112" s="42"/>
      <c r="C112" s="207" t="s">
        <v>147</v>
      </c>
      <c r="D112" s="207" t="s">
        <v>363</v>
      </c>
      <c r="E112" s="208" t="s">
        <v>425</v>
      </c>
      <c r="F112" s="209" t="s">
        <v>426</v>
      </c>
      <c r="G112" s="210" t="s">
        <v>366</v>
      </c>
      <c r="H112" s="211">
        <v>13.766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79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417</v>
      </c>
    </row>
    <row r="113" spans="2:65" s="1" customFormat="1" ht="13.5">
      <c r="B113" s="42"/>
      <c r="C113" s="64"/>
      <c r="D113" s="219" t="s">
        <v>369</v>
      </c>
      <c r="E113" s="64"/>
      <c r="F113" s="220" t="s">
        <v>426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79</v>
      </c>
    </row>
    <row r="114" spans="2:65" s="13" customFormat="1" ht="13.5">
      <c r="B114" s="233"/>
      <c r="C114" s="234"/>
      <c r="D114" s="219" t="s">
        <v>371</v>
      </c>
      <c r="E114" s="245" t="s">
        <v>21</v>
      </c>
      <c r="F114" s="246" t="s">
        <v>4963</v>
      </c>
      <c r="G114" s="234"/>
      <c r="H114" s="247">
        <v>2.758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79</v>
      </c>
      <c r="AV114" s="13" t="s">
        <v>79</v>
      </c>
      <c r="AW114" s="13" t="s">
        <v>33</v>
      </c>
      <c r="AX114" s="13" t="s">
        <v>70</v>
      </c>
      <c r="AY114" s="244" t="s">
        <v>361</v>
      </c>
    </row>
    <row r="115" spans="2:65" s="13" customFormat="1" ht="13.5">
      <c r="B115" s="233"/>
      <c r="C115" s="234"/>
      <c r="D115" s="219" t="s">
        <v>371</v>
      </c>
      <c r="E115" s="245" t="s">
        <v>21</v>
      </c>
      <c r="F115" s="246" t="s">
        <v>4964</v>
      </c>
      <c r="G115" s="234"/>
      <c r="H115" s="247">
        <v>10.368</v>
      </c>
      <c r="I115" s="239"/>
      <c r="J115" s="234"/>
      <c r="K115" s="234"/>
      <c r="L115" s="240"/>
      <c r="M115" s="241"/>
      <c r="N115" s="242"/>
      <c r="O115" s="242"/>
      <c r="P115" s="242"/>
      <c r="Q115" s="242"/>
      <c r="R115" s="242"/>
      <c r="S115" s="242"/>
      <c r="T115" s="243"/>
      <c r="AT115" s="244" t="s">
        <v>371</v>
      </c>
      <c r="AU115" s="244" t="s">
        <v>79</v>
      </c>
      <c r="AV115" s="13" t="s">
        <v>79</v>
      </c>
      <c r="AW115" s="13" t="s">
        <v>33</v>
      </c>
      <c r="AX115" s="13" t="s">
        <v>70</v>
      </c>
      <c r="AY115" s="244" t="s">
        <v>361</v>
      </c>
    </row>
    <row r="116" spans="2:65" s="13" customFormat="1" ht="13.5">
      <c r="B116" s="233"/>
      <c r="C116" s="234"/>
      <c r="D116" s="219" t="s">
        <v>371</v>
      </c>
      <c r="E116" s="245" t="s">
        <v>21</v>
      </c>
      <c r="F116" s="246" t="s">
        <v>4965</v>
      </c>
      <c r="G116" s="234"/>
      <c r="H116" s="247">
        <v>0.64</v>
      </c>
      <c r="I116" s="239"/>
      <c r="J116" s="234"/>
      <c r="K116" s="234"/>
      <c r="L116" s="240"/>
      <c r="M116" s="241"/>
      <c r="N116" s="242"/>
      <c r="O116" s="242"/>
      <c r="P116" s="242"/>
      <c r="Q116" s="242"/>
      <c r="R116" s="242"/>
      <c r="S116" s="242"/>
      <c r="T116" s="243"/>
      <c r="AT116" s="244" t="s">
        <v>371</v>
      </c>
      <c r="AU116" s="244" t="s">
        <v>79</v>
      </c>
      <c r="AV116" s="13" t="s">
        <v>79</v>
      </c>
      <c r="AW116" s="13" t="s">
        <v>33</v>
      </c>
      <c r="AX116" s="13" t="s">
        <v>70</v>
      </c>
      <c r="AY116" s="244" t="s">
        <v>361</v>
      </c>
    </row>
    <row r="117" spans="2:65" s="14" customFormat="1" ht="13.5">
      <c r="B117" s="248"/>
      <c r="C117" s="249"/>
      <c r="D117" s="235" t="s">
        <v>371</v>
      </c>
      <c r="E117" s="250" t="s">
        <v>272</v>
      </c>
      <c r="F117" s="251" t="s">
        <v>2712</v>
      </c>
      <c r="G117" s="249"/>
      <c r="H117" s="252">
        <v>13.766</v>
      </c>
      <c r="I117" s="253"/>
      <c r="J117" s="249"/>
      <c r="K117" s="249"/>
      <c r="L117" s="254"/>
      <c r="M117" s="255"/>
      <c r="N117" s="256"/>
      <c r="O117" s="256"/>
      <c r="P117" s="256"/>
      <c r="Q117" s="256"/>
      <c r="R117" s="256"/>
      <c r="S117" s="256"/>
      <c r="T117" s="257"/>
      <c r="AT117" s="258" t="s">
        <v>371</v>
      </c>
      <c r="AU117" s="258" t="s">
        <v>79</v>
      </c>
      <c r="AV117" s="14" t="s">
        <v>147</v>
      </c>
      <c r="AW117" s="14" t="s">
        <v>33</v>
      </c>
      <c r="AX117" s="14" t="s">
        <v>77</v>
      </c>
      <c r="AY117" s="258" t="s">
        <v>361</v>
      </c>
    </row>
    <row r="118" spans="2:65" s="1" customFormat="1" ht="31.5" customHeight="1">
      <c r="B118" s="42"/>
      <c r="C118" s="207" t="s">
        <v>501</v>
      </c>
      <c r="D118" s="207" t="s">
        <v>363</v>
      </c>
      <c r="E118" s="208" t="s">
        <v>431</v>
      </c>
      <c r="F118" s="209" t="s">
        <v>432</v>
      </c>
      <c r="G118" s="210" t="s">
        <v>366</v>
      </c>
      <c r="H118" s="211">
        <v>123.89400000000001</v>
      </c>
      <c r="I118" s="212"/>
      <c r="J118" s="213">
        <f>ROUND(I118*H118,2)</f>
        <v>0</v>
      </c>
      <c r="K118" s="209" t="s">
        <v>367</v>
      </c>
      <c r="L118" s="62"/>
      <c r="M118" s="214" t="s">
        <v>21</v>
      </c>
      <c r="N118" s="215" t="s">
        <v>41</v>
      </c>
      <c r="O118" s="43"/>
      <c r="P118" s="216">
        <f>O118*H118</f>
        <v>0</v>
      </c>
      <c r="Q118" s="216">
        <v>0</v>
      </c>
      <c r="R118" s="216">
        <f>Q118*H118</f>
        <v>0</v>
      </c>
      <c r="S118" s="216">
        <v>0</v>
      </c>
      <c r="T118" s="217">
        <f>S118*H118</f>
        <v>0</v>
      </c>
      <c r="AR118" s="25" t="s">
        <v>147</v>
      </c>
      <c r="AT118" s="25" t="s">
        <v>363</v>
      </c>
      <c r="AU118" s="25" t="s">
        <v>79</v>
      </c>
      <c r="AY118" s="25" t="s">
        <v>361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25" t="s">
        <v>77</v>
      </c>
      <c r="BK118" s="218">
        <f>ROUND(I118*H118,2)</f>
        <v>0</v>
      </c>
      <c r="BL118" s="25" t="s">
        <v>147</v>
      </c>
      <c r="BM118" s="25" t="s">
        <v>4966</v>
      </c>
    </row>
    <row r="119" spans="2:65" s="1" customFormat="1" ht="40.5">
      <c r="B119" s="42"/>
      <c r="C119" s="64"/>
      <c r="D119" s="219" t="s">
        <v>369</v>
      </c>
      <c r="E119" s="64"/>
      <c r="F119" s="220" t="s">
        <v>434</v>
      </c>
      <c r="G119" s="64"/>
      <c r="H119" s="64"/>
      <c r="I119" s="175"/>
      <c r="J119" s="64"/>
      <c r="K119" s="64"/>
      <c r="L119" s="62"/>
      <c r="M119" s="221"/>
      <c r="N119" s="43"/>
      <c r="O119" s="43"/>
      <c r="P119" s="43"/>
      <c r="Q119" s="43"/>
      <c r="R119" s="43"/>
      <c r="S119" s="43"/>
      <c r="T119" s="79"/>
      <c r="AT119" s="25" t="s">
        <v>369</v>
      </c>
      <c r="AU119" s="25" t="s">
        <v>79</v>
      </c>
    </row>
    <row r="120" spans="2:65" s="13" customFormat="1" ht="13.5">
      <c r="B120" s="233"/>
      <c r="C120" s="234"/>
      <c r="D120" s="235" t="s">
        <v>371</v>
      </c>
      <c r="E120" s="234"/>
      <c r="F120" s="237" t="s">
        <v>4967</v>
      </c>
      <c r="G120" s="234"/>
      <c r="H120" s="238">
        <v>123.89400000000001</v>
      </c>
      <c r="I120" s="239"/>
      <c r="J120" s="234"/>
      <c r="K120" s="234"/>
      <c r="L120" s="240"/>
      <c r="M120" s="241"/>
      <c r="N120" s="242"/>
      <c r="O120" s="242"/>
      <c r="P120" s="242"/>
      <c r="Q120" s="242"/>
      <c r="R120" s="242"/>
      <c r="S120" s="242"/>
      <c r="T120" s="243"/>
      <c r="AT120" s="244" t="s">
        <v>371</v>
      </c>
      <c r="AU120" s="244" t="s">
        <v>79</v>
      </c>
      <c r="AV120" s="13" t="s">
        <v>79</v>
      </c>
      <c r="AW120" s="13" t="s">
        <v>6</v>
      </c>
      <c r="AX120" s="13" t="s">
        <v>77</v>
      </c>
      <c r="AY120" s="244" t="s">
        <v>361</v>
      </c>
    </row>
    <row r="121" spans="2:65" s="1" customFormat="1" ht="22.5" customHeight="1">
      <c r="B121" s="42"/>
      <c r="C121" s="207" t="s">
        <v>287</v>
      </c>
      <c r="D121" s="207" t="s">
        <v>363</v>
      </c>
      <c r="E121" s="208" t="s">
        <v>441</v>
      </c>
      <c r="F121" s="209" t="s">
        <v>442</v>
      </c>
      <c r="G121" s="210" t="s">
        <v>366</v>
      </c>
      <c r="H121" s="211">
        <v>13.766</v>
      </c>
      <c r="I121" s="212"/>
      <c r="J121" s="213">
        <f>ROUND(I121*H121,2)</f>
        <v>0</v>
      </c>
      <c r="K121" s="209" t="s">
        <v>367</v>
      </c>
      <c r="L121" s="62"/>
      <c r="M121" s="214" t="s">
        <v>21</v>
      </c>
      <c r="N121" s="215" t="s">
        <v>41</v>
      </c>
      <c r="O121" s="43"/>
      <c r="P121" s="216">
        <f>O121*H121</f>
        <v>0</v>
      </c>
      <c r="Q121" s="216">
        <v>0</v>
      </c>
      <c r="R121" s="216">
        <f>Q121*H121</f>
        <v>0</v>
      </c>
      <c r="S121" s="216">
        <v>0</v>
      </c>
      <c r="T121" s="217">
        <f>S121*H121</f>
        <v>0</v>
      </c>
      <c r="AR121" s="25" t="s">
        <v>147</v>
      </c>
      <c r="AT121" s="25" t="s">
        <v>363</v>
      </c>
      <c r="AU121" s="25" t="s">
        <v>79</v>
      </c>
      <c r="AY121" s="25" t="s">
        <v>361</v>
      </c>
      <c r="BE121" s="218">
        <f>IF(N121="základní",J121,0)</f>
        <v>0</v>
      </c>
      <c r="BF121" s="218">
        <f>IF(N121="snížená",J121,0)</f>
        <v>0</v>
      </c>
      <c r="BG121" s="218">
        <f>IF(N121="zákl. přenesená",J121,0)</f>
        <v>0</v>
      </c>
      <c r="BH121" s="218">
        <f>IF(N121="sníž. přenesená",J121,0)</f>
        <v>0</v>
      </c>
      <c r="BI121" s="218">
        <f>IF(N121="nulová",J121,0)</f>
        <v>0</v>
      </c>
      <c r="BJ121" s="25" t="s">
        <v>77</v>
      </c>
      <c r="BK121" s="218">
        <f>ROUND(I121*H121,2)</f>
        <v>0</v>
      </c>
      <c r="BL121" s="25" t="s">
        <v>147</v>
      </c>
      <c r="BM121" s="25" t="s">
        <v>430</v>
      </c>
    </row>
    <row r="122" spans="2:65" s="1" customFormat="1" ht="13.5">
      <c r="B122" s="42"/>
      <c r="C122" s="64"/>
      <c r="D122" s="235" t="s">
        <v>369</v>
      </c>
      <c r="E122" s="64"/>
      <c r="F122" s="285" t="s">
        <v>442</v>
      </c>
      <c r="G122" s="64"/>
      <c r="H122" s="64"/>
      <c r="I122" s="175"/>
      <c r="J122" s="64"/>
      <c r="K122" s="64"/>
      <c r="L122" s="62"/>
      <c r="M122" s="221"/>
      <c r="N122" s="43"/>
      <c r="O122" s="43"/>
      <c r="P122" s="43"/>
      <c r="Q122" s="43"/>
      <c r="R122" s="43"/>
      <c r="S122" s="43"/>
      <c r="T122" s="79"/>
      <c r="AT122" s="25" t="s">
        <v>369</v>
      </c>
      <c r="AU122" s="25" t="s">
        <v>79</v>
      </c>
    </row>
    <row r="123" spans="2:65" s="1" customFormat="1" ht="22.5" customHeight="1">
      <c r="B123" s="42"/>
      <c r="C123" s="207" t="s">
        <v>398</v>
      </c>
      <c r="D123" s="207" t="s">
        <v>363</v>
      </c>
      <c r="E123" s="208" t="s">
        <v>445</v>
      </c>
      <c r="F123" s="209" t="s">
        <v>446</v>
      </c>
      <c r="G123" s="210" t="s">
        <v>447</v>
      </c>
      <c r="H123" s="211">
        <v>24.779</v>
      </c>
      <c r="I123" s="212"/>
      <c r="J123" s="213">
        <f>ROUND(I123*H123,2)</f>
        <v>0</v>
      </c>
      <c r="K123" s="209" t="s">
        <v>367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0</v>
      </c>
      <c r="R123" s="216">
        <f>Q123*H123</f>
        <v>0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79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440</v>
      </c>
    </row>
    <row r="124" spans="2:65" s="1" customFormat="1" ht="13.5">
      <c r="B124" s="42"/>
      <c r="C124" s="64"/>
      <c r="D124" s="235" t="s">
        <v>369</v>
      </c>
      <c r="E124" s="64"/>
      <c r="F124" s="285" t="s">
        <v>446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79</v>
      </c>
    </row>
    <row r="125" spans="2:65" s="1" customFormat="1" ht="22.5" customHeight="1">
      <c r="B125" s="42"/>
      <c r="C125" s="207" t="s">
        <v>411</v>
      </c>
      <c r="D125" s="207" t="s">
        <v>363</v>
      </c>
      <c r="E125" s="208" t="s">
        <v>452</v>
      </c>
      <c r="F125" s="209" t="s">
        <v>453</v>
      </c>
      <c r="G125" s="210" t="s">
        <v>366</v>
      </c>
      <c r="H125" s="211">
        <v>7.7039999999999997</v>
      </c>
      <c r="I125" s="212"/>
      <c r="J125" s="213">
        <f>ROUND(I125*H125,2)</f>
        <v>0</v>
      </c>
      <c r="K125" s="209" t="s">
        <v>367</v>
      </c>
      <c r="L125" s="62"/>
      <c r="M125" s="214" t="s">
        <v>21</v>
      </c>
      <c r="N125" s="215" t="s">
        <v>41</v>
      </c>
      <c r="O125" s="43"/>
      <c r="P125" s="216">
        <f>O125*H125</f>
        <v>0</v>
      </c>
      <c r="Q125" s="216">
        <v>0</v>
      </c>
      <c r="R125" s="216">
        <f>Q125*H125</f>
        <v>0</v>
      </c>
      <c r="S125" s="216">
        <v>0</v>
      </c>
      <c r="T125" s="217">
        <f>S125*H125</f>
        <v>0</v>
      </c>
      <c r="AR125" s="25" t="s">
        <v>147</v>
      </c>
      <c r="AT125" s="25" t="s">
        <v>363</v>
      </c>
      <c r="AU125" s="25" t="s">
        <v>79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451</v>
      </c>
    </row>
    <row r="126" spans="2:65" s="1" customFormat="1" ht="13.5">
      <c r="B126" s="42"/>
      <c r="C126" s="64"/>
      <c r="D126" s="219" t="s">
        <v>369</v>
      </c>
      <c r="E126" s="64"/>
      <c r="F126" s="220" t="s">
        <v>453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79</v>
      </c>
    </row>
    <row r="127" spans="2:65" s="13" customFormat="1" ht="13.5">
      <c r="B127" s="233"/>
      <c r="C127" s="234"/>
      <c r="D127" s="219" t="s">
        <v>371</v>
      </c>
      <c r="E127" s="245" t="s">
        <v>21</v>
      </c>
      <c r="F127" s="246" t="s">
        <v>4968</v>
      </c>
      <c r="G127" s="234"/>
      <c r="H127" s="247">
        <v>21.47</v>
      </c>
      <c r="I127" s="239"/>
      <c r="J127" s="234"/>
      <c r="K127" s="234"/>
      <c r="L127" s="240"/>
      <c r="M127" s="241"/>
      <c r="N127" s="242"/>
      <c r="O127" s="242"/>
      <c r="P127" s="242"/>
      <c r="Q127" s="242"/>
      <c r="R127" s="242"/>
      <c r="S127" s="242"/>
      <c r="T127" s="243"/>
      <c r="AT127" s="244" t="s">
        <v>371</v>
      </c>
      <c r="AU127" s="244" t="s">
        <v>79</v>
      </c>
      <c r="AV127" s="13" t="s">
        <v>79</v>
      </c>
      <c r="AW127" s="13" t="s">
        <v>33</v>
      </c>
      <c r="AX127" s="13" t="s">
        <v>70</v>
      </c>
      <c r="AY127" s="244" t="s">
        <v>361</v>
      </c>
    </row>
    <row r="128" spans="2:65" s="13" customFormat="1" ht="13.5">
      <c r="B128" s="233"/>
      <c r="C128" s="234"/>
      <c r="D128" s="219" t="s">
        <v>371</v>
      </c>
      <c r="E128" s="245" t="s">
        <v>21</v>
      </c>
      <c r="F128" s="246" t="s">
        <v>4969</v>
      </c>
      <c r="G128" s="234"/>
      <c r="H128" s="247">
        <v>-13.766</v>
      </c>
      <c r="I128" s="239"/>
      <c r="J128" s="234"/>
      <c r="K128" s="234"/>
      <c r="L128" s="240"/>
      <c r="M128" s="241"/>
      <c r="N128" s="242"/>
      <c r="O128" s="242"/>
      <c r="P128" s="242"/>
      <c r="Q128" s="242"/>
      <c r="R128" s="242"/>
      <c r="S128" s="242"/>
      <c r="T128" s="243"/>
      <c r="AT128" s="244" t="s">
        <v>371</v>
      </c>
      <c r="AU128" s="244" t="s">
        <v>79</v>
      </c>
      <c r="AV128" s="13" t="s">
        <v>79</v>
      </c>
      <c r="AW128" s="13" t="s">
        <v>33</v>
      </c>
      <c r="AX128" s="13" t="s">
        <v>70</v>
      </c>
      <c r="AY128" s="244" t="s">
        <v>361</v>
      </c>
    </row>
    <row r="129" spans="2:65" s="14" customFormat="1" ht="13.5">
      <c r="B129" s="248"/>
      <c r="C129" s="249"/>
      <c r="D129" s="235" t="s">
        <v>371</v>
      </c>
      <c r="E129" s="250" t="s">
        <v>21</v>
      </c>
      <c r="F129" s="251" t="s">
        <v>2712</v>
      </c>
      <c r="G129" s="249"/>
      <c r="H129" s="252">
        <v>7.7039999999999997</v>
      </c>
      <c r="I129" s="253"/>
      <c r="J129" s="249"/>
      <c r="K129" s="249"/>
      <c r="L129" s="254"/>
      <c r="M129" s="255"/>
      <c r="N129" s="256"/>
      <c r="O129" s="256"/>
      <c r="P129" s="256"/>
      <c r="Q129" s="256"/>
      <c r="R129" s="256"/>
      <c r="S129" s="256"/>
      <c r="T129" s="257"/>
      <c r="AT129" s="258" t="s">
        <v>371</v>
      </c>
      <c r="AU129" s="258" t="s">
        <v>79</v>
      </c>
      <c r="AV129" s="14" t="s">
        <v>147</v>
      </c>
      <c r="AW129" s="14" t="s">
        <v>33</v>
      </c>
      <c r="AX129" s="14" t="s">
        <v>77</v>
      </c>
      <c r="AY129" s="258" t="s">
        <v>361</v>
      </c>
    </row>
    <row r="130" spans="2:65" s="1" customFormat="1" ht="31.5" customHeight="1">
      <c r="B130" s="42"/>
      <c r="C130" s="207" t="s">
        <v>417</v>
      </c>
      <c r="D130" s="207" t="s">
        <v>363</v>
      </c>
      <c r="E130" s="208" t="s">
        <v>2729</v>
      </c>
      <c r="F130" s="209" t="s">
        <v>2730</v>
      </c>
      <c r="G130" s="210" t="s">
        <v>366</v>
      </c>
      <c r="H130" s="211">
        <v>10.368</v>
      </c>
      <c r="I130" s="212"/>
      <c r="J130" s="213">
        <f>ROUND(I130*H130,2)</f>
        <v>0</v>
      </c>
      <c r="K130" s="209" t="s">
        <v>21</v>
      </c>
      <c r="L130" s="62"/>
      <c r="M130" s="214" t="s">
        <v>21</v>
      </c>
      <c r="N130" s="215" t="s">
        <v>41</v>
      </c>
      <c r="O130" s="43"/>
      <c r="P130" s="216">
        <f>O130*H130</f>
        <v>0</v>
      </c>
      <c r="Q130" s="216">
        <v>0</v>
      </c>
      <c r="R130" s="216">
        <f>Q130*H130</f>
        <v>0</v>
      </c>
      <c r="S130" s="216">
        <v>0</v>
      </c>
      <c r="T130" s="217">
        <f>S130*H130</f>
        <v>0</v>
      </c>
      <c r="AR130" s="25" t="s">
        <v>147</v>
      </c>
      <c r="AT130" s="25" t="s">
        <v>363</v>
      </c>
      <c r="AU130" s="25" t="s">
        <v>79</v>
      </c>
      <c r="AY130" s="25" t="s">
        <v>361</v>
      </c>
      <c r="BE130" s="218">
        <f>IF(N130="základní",J130,0)</f>
        <v>0</v>
      </c>
      <c r="BF130" s="218">
        <f>IF(N130="snížená",J130,0)</f>
        <v>0</v>
      </c>
      <c r="BG130" s="218">
        <f>IF(N130="zákl. přenesená",J130,0)</f>
        <v>0</v>
      </c>
      <c r="BH130" s="218">
        <f>IF(N130="sníž. přenesená",J130,0)</f>
        <v>0</v>
      </c>
      <c r="BI130" s="218">
        <f>IF(N130="nulová",J130,0)</f>
        <v>0</v>
      </c>
      <c r="BJ130" s="25" t="s">
        <v>77</v>
      </c>
      <c r="BK130" s="218">
        <f>ROUND(I130*H130,2)</f>
        <v>0</v>
      </c>
      <c r="BL130" s="25" t="s">
        <v>147</v>
      </c>
      <c r="BM130" s="25" t="s">
        <v>464</v>
      </c>
    </row>
    <row r="131" spans="2:65" s="1" customFormat="1" ht="13.5">
      <c r="B131" s="42"/>
      <c r="C131" s="64"/>
      <c r="D131" s="219" t="s">
        <v>369</v>
      </c>
      <c r="E131" s="64"/>
      <c r="F131" s="220" t="s">
        <v>2730</v>
      </c>
      <c r="G131" s="64"/>
      <c r="H131" s="64"/>
      <c r="I131" s="175"/>
      <c r="J131" s="64"/>
      <c r="K131" s="64"/>
      <c r="L131" s="62"/>
      <c r="M131" s="221"/>
      <c r="N131" s="43"/>
      <c r="O131" s="43"/>
      <c r="P131" s="43"/>
      <c r="Q131" s="43"/>
      <c r="R131" s="43"/>
      <c r="S131" s="43"/>
      <c r="T131" s="79"/>
      <c r="AT131" s="25" t="s">
        <v>369</v>
      </c>
      <c r="AU131" s="25" t="s">
        <v>79</v>
      </c>
    </row>
    <row r="132" spans="2:65" s="13" customFormat="1" ht="13.5">
      <c r="B132" s="233"/>
      <c r="C132" s="234"/>
      <c r="D132" s="219" t="s">
        <v>371</v>
      </c>
      <c r="E132" s="245" t="s">
        <v>21</v>
      </c>
      <c r="F132" s="246" t="s">
        <v>4970</v>
      </c>
      <c r="G132" s="234"/>
      <c r="H132" s="247">
        <v>10.368</v>
      </c>
      <c r="I132" s="239"/>
      <c r="J132" s="234"/>
      <c r="K132" s="234"/>
      <c r="L132" s="240"/>
      <c r="M132" s="241"/>
      <c r="N132" s="242"/>
      <c r="O132" s="242"/>
      <c r="P132" s="242"/>
      <c r="Q132" s="242"/>
      <c r="R132" s="242"/>
      <c r="S132" s="242"/>
      <c r="T132" s="243"/>
      <c r="AT132" s="244" t="s">
        <v>371</v>
      </c>
      <c r="AU132" s="244" t="s">
        <v>79</v>
      </c>
      <c r="AV132" s="13" t="s">
        <v>79</v>
      </c>
      <c r="AW132" s="13" t="s">
        <v>33</v>
      </c>
      <c r="AX132" s="13" t="s">
        <v>70</v>
      </c>
      <c r="AY132" s="244" t="s">
        <v>361</v>
      </c>
    </row>
    <row r="133" spans="2:65" s="14" customFormat="1" ht="13.5">
      <c r="B133" s="248"/>
      <c r="C133" s="249"/>
      <c r="D133" s="235" t="s">
        <v>371</v>
      </c>
      <c r="E133" s="250" t="s">
        <v>21</v>
      </c>
      <c r="F133" s="251" t="s">
        <v>2712</v>
      </c>
      <c r="G133" s="249"/>
      <c r="H133" s="252">
        <v>10.368</v>
      </c>
      <c r="I133" s="253"/>
      <c r="J133" s="249"/>
      <c r="K133" s="249"/>
      <c r="L133" s="254"/>
      <c r="M133" s="255"/>
      <c r="N133" s="256"/>
      <c r="O133" s="256"/>
      <c r="P133" s="256"/>
      <c r="Q133" s="256"/>
      <c r="R133" s="256"/>
      <c r="S133" s="256"/>
      <c r="T133" s="257"/>
      <c r="AT133" s="258" t="s">
        <v>371</v>
      </c>
      <c r="AU133" s="258" t="s">
        <v>79</v>
      </c>
      <c r="AV133" s="14" t="s">
        <v>147</v>
      </c>
      <c r="AW133" s="14" t="s">
        <v>33</v>
      </c>
      <c r="AX133" s="14" t="s">
        <v>77</v>
      </c>
      <c r="AY133" s="258" t="s">
        <v>361</v>
      </c>
    </row>
    <row r="134" spans="2:65" s="1" customFormat="1" ht="22.5" customHeight="1">
      <c r="B134" s="42"/>
      <c r="C134" s="273" t="s">
        <v>424</v>
      </c>
      <c r="D134" s="273" t="s">
        <v>952</v>
      </c>
      <c r="E134" s="274" t="s">
        <v>2732</v>
      </c>
      <c r="F134" s="275" t="s">
        <v>2733</v>
      </c>
      <c r="G134" s="276" t="s">
        <v>447</v>
      </c>
      <c r="H134" s="277">
        <v>19.596</v>
      </c>
      <c r="I134" s="278"/>
      <c r="J134" s="279">
        <f>ROUND(I134*H134,2)</f>
        <v>0</v>
      </c>
      <c r="K134" s="275" t="s">
        <v>367</v>
      </c>
      <c r="L134" s="280"/>
      <c r="M134" s="281" t="s">
        <v>21</v>
      </c>
      <c r="N134" s="282" t="s">
        <v>41</v>
      </c>
      <c r="O134" s="43"/>
      <c r="P134" s="216">
        <f>O134*H134</f>
        <v>0</v>
      </c>
      <c r="Q134" s="216">
        <v>1</v>
      </c>
      <c r="R134" s="216">
        <f>Q134*H134</f>
        <v>19.596</v>
      </c>
      <c r="S134" s="216">
        <v>0</v>
      </c>
      <c r="T134" s="217">
        <f>S134*H134</f>
        <v>0</v>
      </c>
      <c r="AR134" s="25" t="s">
        <v>417</v>
      </c>
      <c r="AT134" s="25" t="s">
        <v>952</v>
      </c>
      <c r="AU134" s="25" t="s">
        <v>79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477</v>
      </c>
    </row>
    <row r="135" spans="2:65" s="1" customFormat="1" ht="13.5">
      <c r="B135" s="42"/>
      <c r="C135" s="64"/>
      <c r="D135" s="219" t="s">
        <v>369</v>
      </c>
      <c r="E135" s="64"/>
      <c r="F135" s="220" t="s">
        <v>2733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79</v>
      </c>
    </row>
    <row r="136" spans="2:65" s="13" customFormat="1" ht="13.5">
      <c r="B136" s="233"/>
      <c r="C136" s="234"/>
      <c r="D136" s="219" t="s">
        <v>371</v>
      </c>
      <c r="E136" s="245" t="s">
        <v>21</v>
      </c>
      <c r="F136" s="246" t="s">
        <v>4971</v>
      </c>
      <c r="G136" s="234"/>
      <c r="H136" s="247">
        <v>19.596</v>
      </c>
      <c r="I136" s="239"/>
      <c r="J136" s="234"/>
      <c r="K136" s="234"/>
      <c r="L136" s="240"/>
      <c r="M136" s="241"/>
      <c r="N136" s="242"/>
      <c r="O136" s="242"/>
      <c r="P136" s="242"/>
      <c r="Q136" s="242"/>
      <c r="R136" s="242"/>
      <c r="S136" s="242"/>
      <c r="T136" s="243"/>
      <c r="AT136" s="244" t="s">
        <v>371</v>
      </c>
      <c r="AU136" s="244" t="s">
        <v>79</v>
      </c>
      <c r="AV136" s="13" t="s">
        <v>79</v>
      </c>
      <c r="AW136" s="13" t="s">
        <v>33</v>
      </c>
      <c r="AX136" s="13" t="s">
        <v>70</v>
      </c>
      <c r="AY136" s="244" t="s">
        <v>361</v>
      </c>
    </row>
    <row r="137" spans="2:65" s="14" customFormat="1" ht="13.5">
      <c r="B137" s="248"/>
      <c r="C137" s="249"/>
      <c r="D137" s="219" t="s">
        <v>371</v>
      </c>
      <c r="E137" s="259" t="s">
        <v>21</v>
      </c>
      <c r="F137" s="260" t="s">
        <v>392</v>
      </c>
      <c r="G137" s="249"/>
      <c r="H137" s="261">
        <v>19.596</v>
      </c>
      <c r="I137" s="253"/>
      <c r="J137" s="249"/>
      <c r="K137" s="249"/>
      <c r="L137" s="254"/>
      <c r="M137" s="255"/>
      <c r="N137" s="256"/>
      <c r="O137" s="256"/>
      <c r="P137" s="256"/>
      <c r="Q137" s="256"/>
      <c r="R137" s="256"/>
      <c r="S137" s="256"/>
      <c r="T137" s="257"/>
      <c r="AT137" s="258" t="s">
        <v>371</v>
      </c>
      <c r="AU137" s="258" t="s">
        <v>79</v>
      </c>
      <c r="AV137" s="14" t="s">
        <v>147</v>
      </c>
      <c r="AW137" s="14" t="s">
        <v>33</v>
      </c>
      <c r="AX137" s="14" t="s">
        <v>77</v>
      </c>
      <c r="AY137" s="258" t="s">
        <v>361</v>
      </c>
    </row>
    <row r="138" spans="2:65" s="11" customFormat="1" ht="29.85" customHeight="1">
      <c r="B138" s="190"/>
      <c r="C138" s="191"/>
      <c r="D138" s="204" t="s">
        <v>69</v>
      </c>
      <c r="E138" s="205" t="s">
        <v>147</v>
      </c>
      <c r="F138" s="205" t="s">
        <v>719</v>
      </c>
      <c r="G138" s="191"/>
      <c r="H138" s="191"/>
      <c r="I138" s="194"/>
      <c r="J138" s="206">
        <f>BK138</f>
        <v>0</v>
      </c>
      <c r="K138" s="191"/>
      <c r="L138" s="196"/>
      <c r="M138" s="197"/>
      <c r="N138" s="198"/>
      <c r="O138" s="198"/>
      <c r="P138" s="199">
        <f>SUM(P139:P140)</f>
        <v>0</v>
      </c>
      <c r="Q138" s="198"/>
      <c r="R138" s="199">
        <f>SUM(R139:R140)</f>
        <v>5.2147436599999999</v>
      </c>
      <c r="S138" s="198"/>
      <c r="T138" s="200">
        <f>SUM(T139:T140)</f>
        <v>0</v>
      </c>
      <c r="AR138" s="201" t="s">
        <v>77</v>
      </c>
      <c r="AT138" s="202" t="s">
        <v>69</v>
      </c>
      <c r="AU138" s="202" t="s">
        <v>77</v>
      </c>
      <c r="AY138" s="201" t="s">
        <v>361</v>
      </c>
      <c r="BK138" s="203">
        <f>SUM(BK139:BK140)</f>
        <v>0</v>
      </c>
    </row>
    <row r="139" spans="2:65" s="1" customFormat="1" ht="22.5" customHeight="1">
      <c r="B139" s="42"/>
      <c r="C139" s="207" t="s">
        <v>430</v>
      </c>
      <c r="D139" s="207" t="s">
        <v>363</v>
      </c>
      <c r="E139" s="208" t="s">
        <v>2735</v>
      </c>
      <c r="F139" s="209" t="s">
        <v>2736</v>
      </c>
      <c r="G139" s="210" t="s">
        <v>366</v>
      </c>
      <c r="H139" s="211">
        <v>2.758</v>
      </c>
      <c r="I139" s="212"/>
      <c r="J139" s="213">
        <f>ROUND(I139*H139,2)</f>
        <v>0</v>
      </c>
      <c r="K139" s="209" t="s">
        <v>367</v>
      </c>
      <c r="L139" s="62"/>
      <c r="M139" s="214" t="s">
        <v>21</v>
      </c>
      <c r="N139" s="215" t="s">
        <v>41</v>
      </c>
      <c r="O139" s="43"/>
      <c r="P139" s="216">
        <f>O139*H139</f>
        <v>0</v>
      </c>
      <c r="Q139" s="216">
        <v>1.8907700000000001</v>
      </c>
      <c r="R139" s="216">
        <f>Q139*H139</f>
        <v>5.2147436599999999</v>
      </c>
      <c r="S139" s="216">
        <v>0</v>
      </c>
      <c r="T139" s="217">
        <f>S139*H139</f>
        <v>0</v>
      </c>
      <c r="AR139" s="25" t="s">
        <v>147</v>
      </c>
      <c r="AT139" s="25" t="s">
        <v>363</v>
      </c>
      <c r="AU139" s="25" t="s">
        <v>79</v>
      </c>
      <c r="AY139" s="25" t="s">
        <v>361</v>
      </c>
      <c r="BE139" s="218">
        <f>IF(N139="základní",J139,0)</f>
        <v>0</v>
      </c>
      <c r="BF139" s="218">
        <f>IF(N139="snížená",J139,0)</f>
        <v>0</v>
      </c>
      <c r="BG139" s="218">
        <f>IF(N139="zákl. přenesená",J139,0)</f>
        <v>0</v>
      </c>
      <c r="BH139" s="218">
        <f>IF(N139="sníž. přenesená",J139,0)</f>
        <v>0</v>
      </c>
      <c r="BI139" s="218">
        <f>IF(N139="nulová",J139,0)</f>
        <v>0</v>
      </c>
      <c r="BJ139" s="25" t="s">
        <v>77</v>
      </c>
      <c r="BK139" s="218">
        <f>ROUND(I139*H139,2)</f>
        <v>0</v>
      </c>
      <c r="BL139" s="25" t="s">
        <v>147</v>
      </c>
      <c r="BM139" s="25" t="s">
        <v>491</v>
      </c>
    </row>
    <row r="140" spans="2:65" s="1" customFormat="1" ht="13.5">
      <c r="B140" s="42"/>
      <c r="C140" s="64"/>
      <c r="D140" s="219" t="s">
        <v>369</v>
      </c>
      <c r="E140" s="64"/>
      <c r="F140" s="220" t="s">
        <v>2736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369</v>
      </c>
      <c r="AU140" s="25" t="s">
        <v>79</v>
      </c>
    </row>
    <row r="141" spans="2:65" s="11" customFormat="1" ht="29.85" customHeight="1">
      <c r="B141" s="190"/>
      <c r="C141" s="191"/>
      <c r="D141" s="204" t="s">
        <v>69</v>
      </c>
      <c r="E141" s="205" t="s">
        <v>417</v>
      </c>
      <c r="F141" s="205" t="s">
        <v>3318</v>
      </c>
      <c r="G141" s="191"/>
      <c r="H141" s="191"/>
      <c r="I141" s="194"/>
      <c r="J141" s="206">
        <f>BK141</f>
        <v>0</v>
      </c>
      <c r="K141" s="191"/>
      <c r="L141" s="196"/>
      <c r="M141" s="197"/>
      <c r="N141" s="198"/>
      <c r="O141" s="198"/>
      <c r="P141" s="199">
        <f>SUM(P142:P155)</f>
        <v>0</v>
      </c>
      <c r="Q141" s="198"/>
      <c r="R141" s="199">
        <f>SUM(R142:R155)</f>
        <v>4.241408E-2</v>
      </c>
      <c r="S141" s="198"/>
      <c r="T141" s="200">
        <f>SUM(T142:T155)</f>
        <v>0</v>
      </c>
      <c r="AR141" s="201" t="s">
        <v>77</v>
      </c>
      <c r="AT141" s="202" t="s">
        <v>69</v>
      </c>
      <c r="AU141" s="202" t="s">
        <v>77</v>
      </c>
      <c r="AY141" s="201" t="s">
        <v>361</v>
      </c>
      <c r="BK141" s="203">
        <f>SUM(BK142:BK155)</f>
        <v>0</v>
      </c>
    </row>
    <row r="142" spans="2:65" s="1" customFormat="1" ht="31.5" customHeight="1">
      <c r="B142" s="42"/>
      <c r="C142" s="207" t="s">
        <v>285</v>
      </c>
      <c r="D142" s="207" t="s">
        <v>363</v>
      </c>
      <c r="E142" s="208" t="s">
        <v>3487</v>
      </c>
      <c r="F142" s="209" t="s">
        <v>3488</v>
      </c>
      <c r="G142" s="210" t="s">
        <v>685</v>
      </c>
      <c r="H142" s="211">
        <v>32</v>
      </c>
      <c r="I142" s="212"/>
      <c r="J142" s="213">
        <f>ROUND(I142*H142,2)</f>
        <v>0</v>
      </c>
      <c r="K142" s="209" t="s">
        <v>367</v>
      </c>
      <c r="L142" s="62"/>
      <c r="M142" s="214" t="s">
        <v>21</v>
      </c>
      <c r="N142" s="215" t="s">
        <v>41</v>
      </c>
      <c r="O142" s="43"/>
      <c r="P142" s="216">
        <f>O142*H142</f>
        <v>0</v>
      </c>
      <c r="Q142" s="216">
        <v>1.0000000000000001E-5</v>
      </c>
      <c r="R142" s="216">
        <f>Q142*H142</f>
        <v>3.2000000000000003E-4</v>
      </c>
      <c r="S142" s="216">
        <v>0</v>
      </c>
      <c r="T142" s="217">
        <f>S142*H142</f>
        <v>0</v>
      </c>
      <c r="AR142" s="25" t="s">
        <v>147</v>
      </c>
      <c r="AT142" s="25" t="s">
        <v>363</v>
      </c>
      <c r="AU142" s="25" t="s">
        <v>79</v>
      </c>
      <c r="AY142" s="25" t="s">
        <v>361</v>
      </c>
      <c r="BE142" s="218">
        <f>IF(N142="základní",J142,0)</f>
        <v>0</v>
      </c>
      <c r="BF142" s="218">
        <f>IF(N142="snížená",J142,0)</f>
        <v>0</v>
      </c>
      <c r="BG142" s="218">
        <f>IF(N142="zákl. přenesená",J142,0)</f>
        <v>0</v>
      </c>
      <c r="BH142" s="218">
        <f>IF(N142="sníž. přenesená",J142,0)</f>
        <v>0</v>
      </c>
      <c r="BI142" s="218">
        <f>IF(N142="nulová",J142,0)</f>
        <v>0</v>
      </c>
      <c r="BJ142" s="25" t="s">
        <v>77</v>
      </c>
      <c r="BK142" s="218">
        <f>ROUND(I142*H142,2)</f>
        <v>0</v>
      </c>
      <c r="BL142" s="25" t="s">
        <v>147</v>
      </c>
      <c r="BM142" s="25" t="s">
        <v>501</v>
      </c>
    </row>
    <row r="143" spans="2:65" s="1" customFormat="1" ht="27">
      <c r="B143" s="42"/>
      <c r="C143" s="64"/>
      <c r="D143" s="219" t="s">
        <v>369</v>
      </c>
      <c r="E143" s="64"/>
      <c r="F143" s="220" t="s">
        <v>3488</v>
      </c>
      <c r="G143" s="64"/>
      <c r="H143" s="64"/>
      <c r="I143" s="175"/>
      <c r="J143" s="64"/>
      <c r="K143" s="64"/>
      <c r="L143" s="62"/>
      <c r="M143" s="221"/>
      <c r="N143" s="43"/>
      <c r="O143" s="43"/>
      <c r="P143" s="43"/>
      <c r="Q143" s="43"/>
      <c r="R143" s="43"/>
      <c r="S143" s="43"/>
      <c r="T143" s="79"/>
      <c r="AT143" s="25" t="s">
        <v>369</v>
      </c>
      <c r="AU143" s="25" t="s">
        <v>79</v>
      </c>
    </row>
    <row r="144" spans="2:65" s="13" customFormat="1" ht="13.5">
      <c r="B144" s="233"/>
      <c r="C144" s="234"/>
      <c r="D144" s="219" t="s">
        <v>371</v>
      </c>
      <c r="E144" s="245" t="s">
        <v>21</v>
      </c>
      <c r="F144" s="246" t="s">
        <v>4972</v>
      </c>
      <c r="G144" s="234"/>
      <c r="H144" s="247">
        <v>32</v>
      </c>
      <c r="I144" s="239"/>
      <c r="J144" s="234"/>
      <c r="K144" s="234"/>
      <c r="L144" s="240"/>
      <c r="M144" s="241"/>
      <c r="N144" s="242"/>
      <c r="O144" s="242"/>
      <c r="P144" s="242"/>
      <c r="Q144" s="242"/>
      <c r="R144" s="242"/>
      <c r="S144" s="242"/>
      <c r="T144" s="243"/>
      <c r="AT144" s="244" t="s">
        <v>371</v>
      </c>
      <c r="AU144" s="244" t="s">
        <v>79</v>
      </c>
      <c r="AV144" s="13" t="s">
        <v>79</v>
      </c>
      <c r="AW144" s="13" t="s">
        <v>33</v>
      </c>
      <c r="AX144" s="13" t="s">
        <v>70</v>
      </c>
      <c r="AY144" s="244" t="s">
        <v>361</v>
      </c>
    </row>
    <row r="145" spans="2:65" s="14" customFormat="1" ht="13.5">
      <c r="B145" s="248"/>
      <c r="C145" s="249"/>
      <c r="D145" s="235" t="s">
        <v>371</v>
      </c>
      <c r="E145" s="250" t="s">
        <v>21</v>
      </c>
      <c r="F145" s="251" t="s">
        <v>2712</v>
      </c>
      <c r="G145" s="249"/>
      <c r="H145" s="252">
        <v>32</v>
      </c>
      <c r="I145" s="253"/>
      <c r="J145" s="249"/>
      <c r="K145" s="249"/>
      <c r="L145" s="254"/>
      <c r="M145" s="255"/>
      <c r="N145" s="256"/>
      <c r="O145" s="256"/>
      <c r="P145" s="256"/>
      <c r="Q145" s="256"/>
      <c r="R145" s="256"/>
      <c r="S145" s="256"/>
      <c r="T145" s="257"/>
      <c r="AT145" s="258" t="s">
        <v>371</v>
      </c>
      <c r="AU145" s="258" t="s">
        <v>79</v>
      </c>
      <c r="AV145" s="14" t="s">
        <v>147</v>
      </c>
      <c r="AW145" s="14" t="s">
        <v>33</v>
      </c>
      <c r="AX145" s="14" t="s">
        <v>77</v>
      </c>
      <c r="AY145" s="258" t="s">
        <v>361</v>
      </c>
    </row>
    <row r="146" spans="2:65" s="1" customFormat="1" ht="22.5" customHeight="1">
      <c r="B146" s="42"/>
      <c r="C146" s="273" t="s">
        <v>440</v>
      </c>
      <c r="D146" s="273" t="s">
        <v>952</v>
      </c>
      <c r="E146" s="274" t="s">
        <v>3490</v>
      </c>
      <c r="F146" s="275" t="s">
        <v>3491</v>
      </c>
      <c r="G146" s="276" t="s">
        <v>614</v>
      </c>
      <c r="H146" s="277">
        <v>6.4960000000000004</v>
      </c>
      <c r="I146" s="278"/>
      <c r="J146" s="279">
        <f>ROUND(I146*H146,2)</f>
        <v>0</v>
      </c>
      <c r="K146" s="275" t="s">
        <v>367</v>
      </c>
      <c r="L146" s="280"/>
      <c r="M146" s="281" t="s">
        <v>21</v>
      </c>
      <c r="N146" s="282" t="s">
        <v>41</v>
      </c>
      <c r="O146" s="43"/>
      <c r="P146" s="216">
        <f>O146*H146</f>
        <v>0</v>
      </c>
      <c r="Q146" s="216">
        <v>6.4799999999999996E-3</v>
      </c>
      <c r="R146" s="216">
        <f>Q146*H146</f>
        <v>4.2094079999999999E-2</v>
      </c>
      <c r="S146" s="216">
        <v>0</v>
      </c>
      <c r="T146" s="217">
        <f>S146*H146</f>
        <v>0</v>
      </c>
      <c r="AR146" s="25" t="s">
        <v>417</v>
      </c>
      <c r="AT146" s="25" t="s">
        <v>952</v>
      </c>
      <c r="AU146" s="25" t="s">
        <v>79</v>
      </c>
      <c r="AY146" s="25" t="s">
        <v>361</v>
      </c>
      <c r="BE146" s="218">
        <f>IF(N146="základní",J146,0)</f>
        <v>0</v>
      </c>
      <c r="BF146" s="218">
        <f>IF(N146="snížená",J146,0)</f>
        <v>0</v>
      </c>
      <c r="BG146" s="218">
        <f>IF(N146="zákl. přenesená",J146,0)</f>
        <v>0</v>
      </c>
      <c r="BH146" s="218">
        <f>IF(N146="sníž. přenesená",J146,0)</f>
        <v>0</v>
      </c>
      <c r="BI146" s="218">
        <f>IF(N146="nulová",J146,0)</f>
        <v>0</v>
      </c>
      <c r="BJ146" s="25" t="s">
        <v>77</v>
      </c>
      <c r="BK146" s="218">
        <f>ROUND(I146*H146,2)</f>
        <v>0</v>
      </c>
      <c r="BL146" s="25" t="s">
        <v>147</v>
      </c>
      <c r="BM146" s="25" t="s">
        <v>512</v>
      </c>
    </row>
    <row r="147" spans="2:65" s="1" customFormat="1" ht="13.5">
      <c r="B147" s="42"/>
      <c r="C147" s="64"/>
      <c r="D147" s="219" t="s">
        <v>369</v>
      </c>
      <c r="E147" s="64"/>
      <c r="F147" s="220" t="s">
        <v>3491</v>
      </c>
      <c r="G147" s="64"/>
      <c r="H147" s="64"/>
      <c r="I147" s="175"/>
      <c r="J147" s="64"/>
      <c r="K147" s="64"/>
      <c r="L147" s="62"/>
      <c r="M147" s="221"/>
      <c r="N147" s="43"/>
      <c r="O147" s="43"/>
      <c r="P147" s="43"/>
      <c r="Q147" s="43"/>
      <c r="R147" s="43"/>
      <c r="S147" s="43"/>
      <c r="T147" s="79"/>
      <c r="AT147" s="25" t="s">
        <v>369</v>
      </c>
      <c r="AU147" s="25" t="s">
        <v>79</v>
      </c>
    </row>
    <row r="148" spans="2:65" s="13" customFormat="1" ht="13.5">
      <c r="B148" s="233"/>
      <c r="C148" s="234"/>
      <c r="D148" s="219" t="s">
        <v>371</v>
      </c>
      <c r="E148" s="245" t="s">
        <v>21</v>
      </c>
      <c r="F148" s="246" t="s">
        <v>4973</v>
      </c>
      <c r="G148" s="234"/>
      <c r="H148" s="247">
        <v>6.4960000000000004</v>
      </c>
      <c r="I148" s="239"/>
      <c r="J148" s="234"/>
      <c r="K148" s="234"/>
      <c r="L148" s="240"/>
      <c r="M148" s="241"/>
      <c r="N148" s="242"/>
      <c r="O148" s="242"/>
      <c r="P148" s="242"/>
      <c r="Q148" s="242"/>
      <c r="R148" s="242"/>
      <c r="S148" s="242"/>
      <c r="T148" s="243"/>
      <c r="AT148" s="244" t="s">
        <v>371</v>
      </c>
      <c r="AU148" s="244" t="s">
        <v>79</v>
      </c>
      <c r="AV148" s="13" t="s">
        <v>79</v>
      </c>
      <c r="AW148" s="13" t="s">
        <v>33</v>
      </c>
      <c r="AX148" s="13" t="s">
        <v>70</v>
      </c>
      <c r="AY148" s="244" t="s">
        <v>361</v>
      </c>
    </row>
    <row r="149" spans="2:65" s="14" customFormat="1" ht="13.5">
      <c r="B149" s="248"/>
      <c r="C149" s="249"/>
      <c r="D149" s="235" t="s">
        <v>371</v>
      </c>
      <c r="E149" s="250" t="s">
        <v>21</v>
      </c>
      <c r="F149" s="251" t="s">
        <v>392</v>
      </c>
      <c r="G149" s="249"/>
      <c r="H149" s="252">
        <v>6.4960000000000004</v>
      </c>
      <c r="I149" s="253"/>
      <c r="J149" s="249"/>
      <c r="K149" s="249"/>
      <c r="L149" s="254"/>
      <c r="M149" s="255"/>
      <c r="N149" s="256"/>
      <c r="O149" s="256"/>
      <c r="P149" s="256"/>
      <c r="Q149" s="256"/>
      <c r="R149" s="256"/>
      <c r="S149" s="256"/>
      <c r="T149" s="257"/>
      <c r="AT149" s="258" t="s">
        <v>371</v>
      </c>
      <c r="AU149" s="258" t="s">
        <v>79</v>
      </c>
      <c r="AV149" s="14" t="s">
        <v>147</v>
      </c>
      <c r="AW149" s="14" t="s">
        <v>33</v>
      </c>
      <c r="AX149" s="14" t="s">
        <v>77</v>
      </c>
      <c r="AY149" s="258" t="s">
        <v>361</v>
      </c>
    </row>
    <row r="150" spans="2:65" s="1" customFormat="1" ht="22.5" customHeight="1">
      <c r="B150" s="42"/>
      <c r="C150" s="207" t="s">
        <v>444</v>
      </c>
      <c r="D150" s="207" t="s">
        <v>363</v>
      </c>
      <c r="E150" s="208" t="s">
        <v>3333</v>
      </c>
      <c r="F150" s="209" t="s">
        <v>3334</v>
      </c>
      <c r="G150" s="210" t="s">
        <v>685</v>
      </c>
      <c r="H150" s="211">
        <v>32</v>
      </c>
      <c r="I150" s="212"/>
      <c r="J150" s="213">
        <f>ROUND(I150*H150,2)</f>
        <v>0</v>
      </c>
      <c r="K150" s="209" t="s">
        <v>21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0</v>
      </c>
      <c r="R150" s="216">
        <f>Q150*H150</f>
        <v>0</v>
      </c>
      <c r="S150" s="216">
        <v>0</v>
      </c>
      <c r="T150" s="217">
        <f>S150*H150</f>
        <v>0</v>
      </c>
      <c r="AR150" s="25" t="s">
        <v>147</v>
      </c>
      <c r="AT150" s="25" t="s">
        <v>363</v>
      </c>
      <c r="AU150" s="25" t="s">
        <v>79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147</v>
      </c>
      <c r="BM150" s="25" t="s">
        <v>526</v>
      </c>
    </row>
    <row r="151" spans="2:65" s="1" customFormat="1" ht="13.5">
      <c r="B151" s="42"/>
      <c r="C151" s="64"/>
      <c r="D151" s="235" t="s">
        <v>369</v>
      </c>
      <c r="E151" s="64"/>
      <c r="F151" s="285" t="s">
        <v>3334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79</v>
      </c>
    </row>
    <row r="152" spans="2:65" s="1" customFormat="1" ht="22.5" customHeight="1">
      <c r="B152" s="42"/>
      <c r="C152" s="207" t="s">
        <v>451</v>
      </c>
      <c r="D152" s="207" t="s">
        <v>363</v>
      </c>
      <c r="E152" s="208" t="s">
        <v>3437</v>
      </c>
      <c r="F152" s="209" t="s">
        <v>3438</v>
      </c>
      <c r="G152" s="210" t="s">
        <v>685</v>
      </c>
      <c r="H152" s="211">
        <v>32</v>
      </c>
      <c r="I152" s="212"/>
      <c r="J152" s="213">
        <f>ROUND(I152*H152,2)</f>
        <v>0</v>
      </c>
      <c r="K152" s="209" t="s">
        <v>21</v>
      </c>
      <c r="L152" s="62"/>
      <c r="M152" s="214" t="s">
        <v>21</v>
      </c>
      <c r="N152" s="215" t="s">
        <v>41</v>
      </c>
      <c r="O152" s="43"/>
      <c r="P152" s="216">
        <f>O152*H152</f>
        <v>0</v>
      </c>
      <c r="Q152" s="216">
        <v>0</v>
      </c>
      <c r="R152" s="216">
        <f>Q152*H152</f>
        <v>0</v>
      </c>
      <c r="S152" s="216">
        <v>0</v>
      </c>
      <c r="T152" s="217">
        <f>S152*H152</f>
        <v>0</v>
      </c>
      <c r="AR152" s="25" t="s">
        <v>147</v>
      </c>
      <c r="AT152" s="25" t="s">
        <v>363</v>
      </c>
      <c r="AU152" s="25" t="s">
        <v>79</v>
      </c>
      <c r="AY152" s="25" t="s">
        <v>361</v>
      </c>
      <c r="BE152" s="218">
        <f>IF(N152="základní",J152,0)</f>
        <v>0</v>
      </c>
      <c r="BF152" s="218">
        <f>IF(N152="snížená",J152,0)</f>
        <v>0</v>
      </c>
      <c r="BG152" s="218">
        <f>IF(N152="zákl. přenesená",J152,0)</f>
        <v>0</v>
      </c>
      <c r="BH152" s="218">
        <f>IF(N152="sníž. přenesená",J152,0)</f>
        <v>0</v>
      </c>
      <c r="BI152" s="218">
        <f>IF(N152="nulová",J152,0)</f>
        <v>0</v>
      </c>
      <c r="BJ152" s="25" t="s">
        <v>77</v>
      </c>
      <c r="BK152" s="218">
        <f>ROUND(I152*H152,2)</f>
        <v>0</v>
      </c>
      <c r="BL152" s="25" t="s">
        <v>147</v>
      </c>
      <c r="BM152" s="25" t="s">
        <v>545</v>
      </c>
    </row>
    <row r="153" spans="2:65" s="1" customFormat="1" ht="13.5">
      <c r="B153" s="42"/>
      <c r="C153" s="64"/>
      <c r="D153" s="219" t="s">
        <v>369</v>
      </c>
      <c r="E153" s="64"/>
      <c r="F153" s="220" t="s">
        <v>3438</v>
      </c>
      <c r="G153" s="64"/>
      <c r="H153" s="64"/>
      <c r="I153" s="175"/>
      <c r="J153" s="64"/>
      <c r="K153" s="64"/>
      <c r="L153" s="62"/>
      <c r="M153" s="221"/>
      <c r="N153" s="43"/>
      <c r="O153" s="43"/>
      <c r="P153" s="43"/>
      <c r="Q153" s="43"/>
      <c r="R153" s="43"/>
      <c r="S153" s="43"/>
      <c r="T153" s="79"/>
      <c r="AT153" s="25" t="s">
        <v>369</v>
      </c>
      <c r="AU153" s="25" t="s">
        <v>79</v>
      </c>
    </row>
    <row r="154" spans="2:65" s="13" customFormat="1" ht="13.5">
      <c r="B154" s="233"/>
      <c r="C154" s="234"/>
      <c r="D154" s="219" t="s">
        <v>371</v>
      </c>
      <c r="E154" s="245" t="s">
        <v>21</v>
      </c>
      <c r="F154" s="246" t="s">
        <v>4974</v>
      </c>
      <c r="G154" s="234"/>
      <c r="H154" s="247">
        <v>32</v>
      </c>
      <c r="I154" s="239"/>
      <c r="J154" s="234"/>
      <c r="K154" s="234"/>
      <c r="L154" s="240"/>
      <c r="M154" s="241"/>
      <c r="N154" s="242"/>
      <c r="O154" s="242"/>
      <c r="P154" s="242"/>
      <c r="Q154" s="242"/>
      <c r="R154" s="242"/>
      <c r="S154" s="242"/>
      <c r="T154" s="243"/>
      <c r="AT154" s="244" t="s">
        <v>371</v>
      </c>
      <c r="AU154" s="244" t="s">
        <v>79</v>
      </c>
      <c r="AV154" s="13" t="s">
        <v>79</v>
      </c>
      <c r="AW154" s="13" t="s">
        <v>33</v>
      </c>
      <c r="AX154" s="13" t="s">
        <v>70</v>
      </c>
      <c r="AY154" s="244" t="s">
        <v>361</v>
      </c>
    </row>
    <row r="155" spans="2:65" s="14" customFormat="1" ht="13.5">
      <c r="B155" s="248"/>
      <c r="C155" s="249"/>
      <c r="D155" s="219" t="s">
        <v>371</v>
      </c>
      <c r="E155" s="259" t="s">
        <v>21</v>
      </c>
      <c r="F155" s="260" t="s">
        <v>2712</v>
      </c>
      <c r="G155" s="249"/>
      <c r="H155" s="261">
        <v>32</v>
      </c>
      <c r="I155" s="253"/>
      <c r="J155" s="249"/>
      <c r="K155" s="249"/>
      <c r="L155" s="254"/>
      <c r="M155" s="255"/>
      <c r="N155" s="256"/>
      <c r="O155" s="256"/>
      <c r="P155" s="256"/>
      <c r="Q155" s="256"/>
      <c r="R155" s="256"/>
      <c r="S155" s="256"/>
      <c r="T155" s="257"/>
      <c r="AT155" s="258" t="s">
        <v>371</v>
      </c>
      <c r="AU155" s="258" t="s">
        <v>79</v>
      </c>
      <c r="AV155" s="14" t="s">
        <v>147</v>
      </c>
      <c r="AW155" s="14" t="s">
        <v>33</v>
      </c>
      <c r="AX155" s="14" t="s">
        <v>77</v>
      </c>
      <c r="AY155" s="258" t="s">
        <v>361</v>
      </c>
    </row>
    <row r="156" spans="2:65" s="11" customFormat="1" ht="29.85" customHeight="1">
      <c r="B156" s="190"/>
      <c r="C156" s="191"/>
      <c r="D156" s="204" t="s">
        <v>69</v>
      </c>
      <c r="E156" s="205" t="s">
        <v>424</v>
      </c>
      <c r="F156" s="205" t="s">
        <v>2737</v>
      </c>
      <c r="G156" s="191"/>
      <c r="H156" s="191"/>
      <c r="I156" s="194"/>
      <c r="J156" s="206">
        <f>BK156</f>
        <v>0</v>
      </c>
      <c r="K156" s="191"/>
      <c r="L156" s="196"/>
      <c r="M156" s="197"/>
      <c r="N156" s="198"/>
      <c r="O156" s="198"/>
      <c r="P156" s="199">
        <f>SUM(P157:P166)</f>
        <v>0</v>
      </c>
      <c r="Q156" s="198"/>
      <c r="R156" s="199">
        <f>SUM(R157:R166)</f>
        <v>1.9953149999999997</v>
      </c>
      <c r="S156" s="198"/>
      <c r="T156" s="200">
        <f>SUM(T157:T166)</f>
        <v>0</v>
      </c>
      <c r="AR156" s="201" t="s">
        <v>77</v>
      </c>
      <c r="AT156" s="202" t="s">
        <v>69</v>
      </c>
      <c r="AU156" s="202" t="s">
        <v>77</v>
      </c>
      <c r="AY156" s="201" t="s">
        <v>361</v>
      </c>
      <c r="BK156" s="203">
        <f>SUM(BK157:BK166)</f>
        <v>0</v>
      </c>
    </row>
    <row r="157" spans="2:65" s="1" customFormat="1" ht="31.5" customHeight="1">
      <c r="B157" s="42"/>
      <c r="C157" s="207" t="s">
        <v>10</v>
      </c>
      <c r="D157" s="207" t="s">
        <v>363</v>
      </c>
      <c r="E157" s="208" t="s">
        <v>4975</v>
      </c>
      <c r="F157" s="209" t="s">
        <v>4976</v>
      </c>
      <c r="G157" s="210" t="s">
        <v>685</v>
      </c>
      <c r="H157" s="211">
        <v>3.3</v>
      </c>
      <c r="I157" s="212"/>
      <c r="J157" s="213">
        <f>ROUND(I157*H157,2)</f>
        <v>0</v>
      </c>
      <c r="K157" s="209" t="s">
        <v>367</v>
      </c>
      <c r="L157" s="62"/>
      <c r="M157" s="214" t="s">
        <v>21</v>
      </c>
      <c r="N157" s="215" t="s">
        <v>41</v>
      </c>
      <c r="O157" s="43"/>
      <c r="P157" s="216">
        <f>O157*H157</f>
        <v>0</v>
      </c>
      <c r="Q157" s="216">
        <v>0.51915</v>
      </c>
      <c r="R157" s="216">
        <f>Q157*H157</f>
        <v>1.7131949999999998</v>
      </c>
      <c r="S157" s="216">
        <v>0</v>
      </c>
      <c r="T157" s="217">
        <f>S157*H157</f>
        <v>0</v>
      </c>
      <c r="AR157" s="25" t="s">
        <v>147</v>
      </c>
      <c r="AT157" s="25" t="s">
        <v>363</v>
      </c>
      <c r="AU157" s="25" t="s">
        <v>79</v>
      </c>
      <c r="AY157" s="25" t="s">
        <v>361</v>
      </c>
      <c r="BE157" s="218">
        <f>IF(N157="základní",J157,0)</f>
        <v>0</v>
      </c>
      <c r="BF157" s="218">
        <f>IF(N157="snížená",J157,0)</f>
        <v>0</v>
      </c>
      <c r="BG157" s="218">
        <f>IF(N157="zákl. přenesená",J157,0)</f>
        <v>0</v>
      </c>
      <c r="BH157" s="218">
        <f>IF(N157="sníž. přenesená",J157,0)</f>
        <v>0</v>
      </c>
      <c r="BI157" s="218">
        <f>IF(N157="nulová",J157,0)</f>
        <v>0</v>
      </c>
      <c r="BJ157" s="25" t="s">
        <v>77</v>
      </c>
      <c r="BK157" s="218">
        <f>ROUND(I157*H157,2)</f>
        <v>0</v>
      </c>
      <c r="BL157" s="25" t="s">
        <v>147</v>
      </c>
      <c r="BM157" s="25" t="s">
        <v>563</v>
      </c>
    </row>
    <row r="158" spans="2:65" s="1" customFormat="1" ht="13.5">
      <c r="B158" s="42"/>
      <c r="C158" s="64"/>
      <c r="D158" s="219" t="s">
        <v>369</v>
      </c>
      <c r="E158" s="64"/>
      <c r="F158" s="220" t="s">
        <v>4976</v>
      </c>
      <c r="G158" s="64"/>
      <c r="H158" s="64"/>
      <c r="I158" s="175"/>
      <c r="J158" s="64"/>
      <c r="K158" s="64"/>
      <c r="L158" s="62"/>
      <c r="M158" s="221"/>
      <c r="N158" s="43"/>
      <c r="O158" s="43"/>
      <c r="P158" s="43"/>
      <c r="Q158" s="43"/>
      <c r="R158" s="43"/>
      <c r="S158" s="43"/>
      <c r="T158" s="79"/>
      <c r="AT158" s="25" t="s">
        <v>369</v>
      </c>
      <c r="AU158" s="25" t="s">
        <v>79</v>
      </c>
    </row>
    <row r="159" spans="2:65" s="13" customFormat="1" ht="13.5">
      <c r="B159" s="233"/>
      <c r="C159" s="234"/>
      <c r="D159" s="219" t="s">
        <v>371</v>
      </c>
      <c r="E159" s="245" t="s">
        <v>21</v>
      </c>
      <c r="F159" s="246" t="s">
        <v>4977</v>
      </c>
      <c r="G159" s="234"/>
      <c r="H159" s="247">
        <v>3.3</v>
      </c>
      <c r="I159" s="239"/>
      <c r="J159" s="234"/>
      <c r="K159" s="234"/>
      <c r="L159" s="240"/>
      <c r="M159" s="241"/>
      <c r="N159" s="242"/>
      <c r="O159" s="242"/>
      <c r="P159" s="242"/>
      <c r="Q159" s="242"/>
      <c r="R159" s="242"/>
      <c r="S159" s="242"/>
      <c r="T159" s="243"/>
      <c r="AT159" s="244" t="s">
        <v>371</v>
      </c>
      <c r="AU159" s="244" t="s">
        <v>79</v>
      </c>
      <c r="AV159" s="13" t="s">
        <v>79</v>
      </c>
      <c r="AW159" s="13" t="s">
        <v>33</v>
      </c>
      <c r="AX159" s="13" t="s">
        <v>70</v>
      </c>
      <c r="AY159" s="244" t="s">
        <v>361</v>
      </c>
    </row>
    <row r="160" spans="2:65" s="14" customFormat="1" ht="13.5">
      <c r="B160" s="248"/>
      <c r="C160" s="249"/>
      <c r="D160" s="235" t="s">
        <v>371</v>
      </c>
      <c r="E160" s="250" t="s">
        <v>21</v>
      </c>
      <c r="F160" s="251" t="s">
        <v>2712</v>
      </c>
      <c r="G160" s="249"/>
      <c r="H160" s="252">
        <v>3.3</v>
      </c>
      <c r="I160" s="253"/>
      <c r="J160" s="249"/>
      <c r="K160" s="249"/>
      <c r="L160" s="254"/>
      <c r="M160" s="255"/>
      <c r="N160" s="256"/>
      <c r="O160" s="256"/>
      <c r="P160" s="256"/>
      <c r="Q160" s="256"/>
      <c r="R160" s="256"/>
      <c r="S160" s="256"/>
      <c r="T160" s="257"/>
      <c r="AT160" s="258" t="s">
        <v>371</v>
      </c>
      <c r="AU160" s="258" t="s">
        <v>79</v>
      </c>
      <c r="AV160" s="14" t="s">
        <v>147</v>
      </c>
      <c r="AW160" s="14" t="s">
        <v>33</v>
      </c>
      <c r="AX160" s="14" t="s">
        <v>77</v>
      </c>
      <c r="AY160" s="258" t="s">
        <v>361</v>
      </c>
    </row>
    <row r="161" spans="2:65" s="1" customFormat="1" ht="22.5" customHeight="1">
      <c r="B161" s="42"/>
      <c r="C161" s="207" t="s">
        <v>464</v>
      </c>
      <c r="D161" s="207" t="s">
        <v>363</v>
      </c>
      <c r="E161" s="208" t="s">
        <v>4978</v>
      </c>
      <c r="F161" s="209" t="s">
        <v>4979</v>
      </c>
      <c r="G161" s="210" t="s">
        <v>614</v>
      </c>
      <c r="H161" s="211">
        <v>1</v>
      </c>
      <c r="I161" s="212"/>
      <c r="J161" s="213">
        <f>ROUND(I161*H161,2)</f>
        <v>0</v>
      </c>
      <c r="K161" s="209" t="s">
        <v>367</v>
      </c>
      <c r="L161" s="62"/>
      <c r="M161" s="214" t="s">
        <v>21</v>
      </c>
      <c r="N161" s="215" t="s">
        <v>41</v>
      </c>
      <c r="O161" s="43"/>
      <c r="P161" s="216">
        <f>O161*H161</f>
        <v>0</v>
      </c>
      <c r="Q161" s="216">
        <v>0.2767</v>
      </c>
      <c r="R161" s="216">
        <f>Q161*H161</f>
        <v>0.2767</v>
      </c>
      <c r="S161" s="216">
        <v>0</v>
      </c>
      <c r="T161" s="217">
        <f>S161*H161</f>
        <v>0</v>
      </c>
      <c r="AR161" s="25" t="s">
        <v>147</v>
      </c>
      <c r="AT161" s="25" t="s">
        <v>363</v>
      </c>
      <c r="AU161" s="25" t="s">
        <v>79</v>
      </c>
      <c r="AY161" s="25" t="s">
        <v>361</v>
      </c>
      <c r="BE161" s="218">
        <f>IF(N161="základní",J161,0)</f>
        <v>0</v>
      </c>
      <c r="BF161" s="218">
        <f>IF(N161="snížená",J161,0)</f>
        <v>0</v>
      </c>
      <c r="BG161" s="218">
        <f>IF(N161="zákl. přenesená",J161,0)</f>
        <v>0</v>
      </c>
      <c r="BH161" s="218">
        <f>IF(N161="sníž. přenesená",J161,0)</f>
        <v>0</v>
      </c>
      <c r="BI161" s="218">
        <f>IF(N161="nulová",J161,0)</f>
        <v>0</v>
      </c>
      <c r="BJ161" s="25" t="s">
        <v>77</v>
      </c>
      <c r="BK161" s="218">
        <f>ROUND(I161*H161,2)</f>
        <v>0</v>
      </c>
      <c r="BL161" s="25" t="s">
        <v>147</v>
      </c>
      <c r="BM161" s="25" t="s">
        <v>580</v>
      </c>
    </row>
    <row r="162" spans="2:65" s="1" customFormat="1" ht="13.5">
      <c r="B162" s="42"/>
      <c r="C162" s="64"/>
      <c r="D162" s="235" t="s">
        <v>369</v>
      </c>
      <c r="E162" s="64"/>
      <c r="F162" s="285" t="s">
        <v>4979</v>
      </c>
      <c r="G162" s="64"/>
      <c r="H162" s="64"/>
      <c r="I162" s="175"/>
      <c r="J162" s="64"/>
      <c r="K162" s="64"/>
      <c r="L162" s="62"/>
      <c r="M162" s="221"/>
      <c r="N162" s="43"/>
      <c r="O162" s="43"/>
      <c r="P162" s="43"/>
      <c r="Q162" s="43"/>
      <c r="R162" s="43"/>
      <c r="S162" s="43"/>
      <c r="T162" s="79"/>
      <c r="AT162" s="25" t="s">
        <v>369</v>
      </c>
      <c r="AU162" s="25" t="s">
        <v>79</v>
      </c>
    </row>
    <row r="163" spans="2:65" s="1" customFormat="1" ht="22.5" customHeight="1">
      <c r="B163" s="42"/>
      <c r="C163" s="207" t="s">
        <v>470</v>
      </c>
      <c r="D163" s="207" t="s">
        <v>363</v>
      </c>
      <c r="E163" s="208" t="s">
        <v>4980</v>
      </c>
      <c r="F163" s="209" t="s">
        <v>4981</v>
      </c>
      <c r="G163" s="210" t="s">
        <v>614</v>
      </c>
      <c r="H163" s="211">
        <v>1</v>
      </c>
      <c r="I163" s="212"/>
      <c r="J163" s="213">
        <f>ROUND(I163*H163,2)</f>
        <v>0</v>
      </c>
      <c r="K163" s="209" t="s">
        <v>367</v>
      </c>
      <c r="L163" s="62"/>
      <c r="M163" s="214" t="s">
        <v>21</v>
      </c>
      <c r="N163" s="215" t="s">
        <v>41</v>
      </c>
      <c r="O163" s="43"/>
      <c r="P163" s="216">
        <f>O163*H163</f>
        <v>0</v>
      </c>
      <c r="Q163" s="216">
        <v>1.3999999999999999E-4</v>
      </c>
      <c r="R163" s="216">
        <f>Q163*H163</f>
        <v>1.3999999999999999E-4</v>
      </c>
      <c r="S163" s="216">
        <v>0</v>
      </c>
      <c r="T163" s="217">
        <f>S163*H163</f>
        <v>0</v>
      </c>
      <c r="AR163" s="25" t="s">
        <v>147</v>
      </c>
      <c r="AT163" s="25" t="s">
        <v>363</v>
      </c>
      <c r="AU163" s="25" t="s">
        <v>79</v>
      </c>
      <c r="AY163" s="25" t="s">
        <v>361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25" t="s">
        <v>77</v>
      </c>
      <c r="BK163" s="218">
        <f>ROUND(I163*H163,2)</f>
        <v>0</v>
      </c>
      <c r="BL163" s="25" t="s">
        <v>147</v>
      </c>
      <c r="BM163" s="25" t="s">
        <v>595</v>
      </c>
    </row>
    <row r="164" spans="2:65" s="1" customFormat="1" ht="13.5">
      <c r="B164" s="42"/>
      <c r="C164" s="64"/>
      <c r="D164" s="235" t="s">
        <v>369</v>
      </c>
      <c r="E164" s="64"/>
      <c r="F164" s="285" t="s">
        <v>4981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369</v>
      </c>
      <c r="AU164" s="25" t="s">
        <v>79</v>
      </c>
    </row>
    <row r="165" spans="2:65" s="1" customFormat="1" ht="22.5" customHeight="1">
      <c r="B165" s="42"/>
      <c r="C165" s="207" t="s">
        <v>477</v>
      </c>
      <c r="D165" s="207" t="s">
        <v>363</v>
      </c>
      <c r="E165" s="208" t="s">
        <v>4982</v>
      </c>
      <c r="F165" s="209" t="s">
        <v>4983</v>
      </c>
      <c r="G165" s="210" t="s">
        <v>685</v>
      </c>
      <c r="H165" s="211">
        <v>3.3</v>
      </c>
      <c r="I165" s="212"/>
      <c r="J165" s="213">
        <f>ROUND(I165*H165,2)</f>
        <v>0</v>
      </c>
      <c r="K165" s="209" t="s">
        <v>367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1.6000000000000001E-3</v>
      </c>
      <c r="R165" s="216">
        <f>Q165*H165</f>
        <v>5.28E-3</v>
      </c>
      <c r="S165" s="216">
        <v>0</v>
      </c>
      <c r="T165" s="217">
        <f>S165*H165</f>
        <v>0</v>
      </c>
      <c r="AR165" s="25" t="s">
        <v>147</v>
      </c>
      <c r="AT165" s="25" t="s">
        <v>363</v>
      </c>
      <c r="AU165" s="25" t="s">
        <v>79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147</v>
      </c>
      <c r="BM165" s="25" t="s">
        <v>611</v>
      </c>
    </row>
    <row r="166" spans="2:65" s="1" customFormat="1" ht="13.5">
      <c r="B166" s="42"/>
      <c r="C166" s="64"/>
      <c r="D166" s="219" t="s">
        <v>369</v>
      </c>
      <c r="E166" s="64"/>
      <c r="F166" s="220" t="s">
        <v>4983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79</v>
      </c>
    </row>
    <row r="167" spans="2:65" s="11" customFormat="1" ht="29.85" customHeight="1">
      <c r="B167" s="190"/>
      <c r="C167" s="191"/>
      <c r="D167" s="204" t="s">
        <v>69</v>
      </c>
      <c r="E167" s="205" t="s">
        <v>1114</v>
      </c>
      <c r="F167" s="205" t="s">
        <v>1154</v>
      </c>
      <c r="G167" s="191"/>
      <c r="H167" s="191"/>
      <c r="I167" s="194"/>
      <c r="J167" s="206">
        <f>BK167</f>
        <v>0</v>
      </c>
      <c r="K167" s="191"/>
      <c r="L167" s="196"/>
      <c r="M167" s="197"/>
      <c r="N167" s="198"/>
      <c r="O167" s="198"/>
      <c r="P167" s="199">
        <f>SUM(P168:P169)</f>
        <v>0</v>
      </c>
      <c r="Q167" s="198"/>
      <c r="R167" s="199">
        <f>SUM(R168:R169)</f>
        <v>0</v>
      </c>
      <c r="S167" s="198"/>
      <c r="T167" s="200">
        <f>SUM(T168:T169)</f>
        <v>0</v>
      </c>
      <c r="AR167" s="201" t="s">
        <v>77</v>
      </c>
      <c r="AT167" s="202" t="s">
        <v>69</v>
      </c>
      <c r="AU167" s="202" t="s">
        <v>77</v>
      </c>
      <c r="AY167" s="201" t="s">
        <v>361</v>
      </c>
      <c r="BK167" s="203">
        <f>SUM(BK168:BK169)</f>
        <v>0</v>
      </c>
    </row>
    <row r="168" spans="2:65" s="1" customFormat="1" ht="22.5" customHeight="1">
      <c r="B168" s="42"/>
      <c r="C168" s="207" t="s">
        <v>485</v>
      </c>
      <c r="D168" s="207" t="s">
        <v>363</v>
      </c>
      <c r="E168" s="208" t="s">
        <v>3351</v>
      </c>
      <c r="F168" s="209" t="s">
        <v>3352</v>
      </c>
      <c r="G168" s="210" t="s">
        <v>447</v>
      </c>
      <c r="H168" s="211">
        <v>2.04</v>
      </c>
      <c r="I168" s="212"/>
      <c r="J168" s="213">
        <f>ROUND(I168*H168,2)</f>
        <v>0</v>
      </c>
      <c r="K168" s="209" t="s">
        <v>367</v>
      </c>
      <c r="L168" s="62"/>
      <c r="M168" s="214" t="s">
        <v>21</v>
      </c>
      <c r="N168" s="215" t="s">
        <v>41</v>
      </c>
      <c r="O168" s="43"/>
      <c r="P168" s="216">
        <f>O168*H168</f>
        <v>0</v>
      </c>
      <c r="Q168" s="216">
        <v>0</v>
      </c>
      <c r="R168" s="216">
        <f>Q168*H168</f>
        <v>0</v>
      </c>
      <c r="S168" s="216">
        <v>0</v>
      </c>
      <c r="T168" s="217">
        <f>S168*H168</f>
        <v>0</v>
      </c>
      <c r="AR168" s="25" t="s">
        <v>147</v>
      </c>
      <c r="AT168" s="25" t="s">
        <v>363</v>
      </c>
      <c r="AU168" s="25" t="s">
        <v>79</v>
      </c>
      <c r="AY168" s="25" t="s">
        <v>361</v>
      </c>
      <c r="BE168" s="218">
        <f>IF(N168="základní",J168,0)</f>
        <v>0</v>
      </c>
      <c r="BF168" s="218">
        <f>IF(N168="snížená",J168,0)</f>
        <v>0</v>
      </c>
      <c r="BG168" s="218">
        <f>IF(N168="zákl. přenesená",J168,0)</f>
        <v>0</v>
      </c>
      <c r="BH168" s="218">
        <f>IF(N168="sníž. přenesená",J168,0)</f>
        <v>0</v>
      </c>
      <c r="BI168" s="218">
        <f>IF(N168="nulová",J168,0)</f>
        <v>0</v>
      </c>
      <c r="BJ168" s="25" t="s">
        <v>77</v>
      </c>
      <c r="BK168" s="218">
        <f>ROUND(I168*H168,2)</f>
        <v>0</v>
      </c>
      <c r="BL168" s="25" t="s">
        <v>147</v>
      </c>
      <c r="BM168" s="25" t="s">
        <v>626</v>
      </c>
    </row>
    <row r="169" spans="2:65" s="1" customFormat="1" ht="13.5">
      <c r="B169" s="42"/>
      <c r="C169" s="64"/>
      <c r="D169" s="219" t="s">
        <v>369</v>
      </c>
      <c r="E169" s="64"/>
      <c r="F169" s="220" t="s">
        <v>3352</v>
      </c>
      <c r="G169" s="64"/>
      <c r="H169" s="64"/>
      <c r="I169" s="175"/>
      <c r="J169" s="64"/>
      <c r="K169" s="64"/>
      <c r="L169" s="62"/>
      <c r="M169" s="221"/>
      <c r="N169" s="43"/>
      <c r="O169" s="43"/>
      <c r="P169" s="43"/>
      <c r="Q169" s="43"/>
      <c r="R169" s="43"/>
      <c r="S169" s="43"/>
      <c r="T169" s="79"/>
      <c r="AT169" s="25" t="s">
        <v>369</v>
      </c>
      <c r="AU169" s="25" t="s">
        <v>79</v>
      </c>
    </row>
    <row r="170" spans="2:65" s="11" customFormat="1" ht="37.35" customHeight="1">
      <c r="B170" s="190"/>
      <c r="C170" s="191"/>
      <c r="D170" s="192" t="s">
        <v>69</v>
      </c>
      <c r="E170" s="193" t="s">
        <v>1160</v>
      </c>
      <c r="F170" s="193" t="s">
        <v>1161</v>
      </c>
      <c r="G170" s="191"/>
      <c r="H170" s="191"/>
      <c r="I170" s="194"/>
      <c r="J170" s="195">
        <f>BK170</f>
        <v>0</v>
      </c>
      <c r="K170" s="191"/>
      <c r="L170" s="196"/>
      <c r="M170" s="197"/>
      <c r="N170" s="198"/>
      <c r="O170" s="198"/>
      <c r="P170" s="199">
        <f>P171</f>
        <v>0</v>
      </c>
      <c r="Q170" s="198"/>
      <c r="R170" s="199">
        <f>R171</f>
        <v>4.2900000000000004E-3</v>
      </c>
      <c r="S170" s="198"/>
      <c r="T170" s="200">
        <f>T171</f>
        <v>0</v>
      </c>
      <c r="AR170" s="201" t="s">
        <v>79</v>
      </c>
      <c r="AT170" s="202" t="s">
        <v>69</v>
      </c>
      <c r="AU170" s="202" t="s">
        <v>70</v>
      </c>
      <c r="AY170" s="201" t="s">
        <v>361</v>
      </c>
      <c r="BK170" s="203">
        <f>BK171</f>
        <v>0</v>
      </c>
    </row>
    <row r="171" spans="2:65" s="11" customFormat="1" ht="19.899999999999999" customHeight="1">
      <c r="B171" s="190"/>
      <c r="C171" s="191"/>
      <c r="D171" s="204" t="s">
        <v>69</v>
      </c>
      <c r="E171" s="205" t="s">
        <v>2757</v>
      </c>
      <c r="F171" s="205" t="s">
        <v>2758</v>
      </c>
      <c r="G171" s="191"/>
      <c r="H171" s="191"/>
      <c r="I171" s="194"/>
      <c r="J171" s="206">
        <f>BK171</f>
        <v>0</v>
      </c>
      <c r="K171" s="191"/>
      <c r="L171" s="196"/>
      <c r="M171" s="197"/>
      <c r="N171" s="198"/>
      <c r="O171" s="198"/>
      <c r="P171" s="199">
        <f>SUM(P172:P175)</f>
        <v>0</v>
      </c>
      <c r="Q171" s="198"/>
      <c r="R171" s="199">
        <f>SUM(R172:R175)</f>
        <v>4.2900000000000004E-3</v>
      </c>
      <c r="S171" s="198"/>
      <c r="T171" s="200">
        <f>SUM(T172:T175)</f>
        <v>0</v>
      </c>
      <c r="AR171" s="201" t="s">
        <v>79</v>
      </c>
      <c r="AT171" s="202" t="s">
        <v>69</v>
      </c>
      <c r="AU171" s="202" t="s">
        <v>77</v>
      </c>
      <c r="AY171" s="201" t="s">
        <v>361</v>
      </c>
      <c r="BK171" s="203">
        <f>SUM(BK172:BK175)</f>
        <v>0</v>
      </c>
    </row>
    <row r="172" spans="2:65" s="1" customFormat="1" ht="22.5" customHeight="1">
      <c r="B172" s="42"/>
      <c r="C172" s="207" t="s">
        <v>491</v>
      </c>
      <c r="D172" s="207" t="s">
        <v>363</v>
      </c>
      <c r="E172" s="208" t="s">
        <v>3509</v>
      </c>
      <c r="F172" s="209" t="s">
        <v>3510</v>
      </c>
      <c r="G172" s="210" t="s">
        <v>614</v>
      </c>
      <c r="H172" s="211">
        <v>3</v>
      </c>
      <c r="I172" s="212"/>
      <c r="J172" s="213">
        <f>ROUND(I172*H172,2)</f>
        <v>0</v>
      </c>
      <c r="K172" s="209" t="s">
        <v>367</v>
      </c>
      <c r="L172" s="62"/>
      <c r="M172" s="214" t="s">
        <v>21</v>
      </c>
      <c r="N172" s="215" t="s">
        <v>41</v>
      </c>
      <c r="O172" s="43"/>
      <c r="P172" s="216">
        <f>O172*H172</f>
        <v>0</v>
      </c>
      <c r="Q172" s="216">
        <v>1.4300000000000001E-3</v>
      </c>
      <c r="R172" s="216">
        <f>Q172*H172</f>
        <v>4.2900000000000004E-3</v>
      </c>
      <c r="S172" s="216">
        <v>0</v>
      </c>
      <c r="T172" s="217">
        <f>S172*H172</f>
        <v>0</v>
      </c>
      <c r="AR172" s="25" t="s">
        <v>464</v>
      </c>
      <c r="AT172" s="25" t="s">
        <v>363</v>
      </c>
      <c r="AU172" s="25" t="s">
        <v>79</v>
      </c>
      <c r="AY172" s="25" t="s">
        <v>361</v>
      </c>
      <c r="BE172" s="218">
        <f>IF(N172="základní",J172,0)</f>
        <v>0</v>
      </c>
      <c r="BF172" s="218">
        <f>IF(N172="snížená",J172,0)</f>
        <v>0</v>
      </c>
      <c r="BG172" s="218">
        <f>IF(N172="zákl. přenesená",J172,0)</f>
        <v>0</v>
      </c>
      <c r="BH172" s="218">
        <f>IF(N172="sníž. přenesená",J172,0)</f>
        <v>0</v>
      </c>
      <c r="BI172" s="218">
        <f>IF(N172="nulová",J172,0)</f>
        <v>0</v>
      </c>
      <c r="BJ172" s="25" t="s">
        <v>77</v>
      </c>
      <c r="BK172" s="218">
        <f>ROUND(I172*H172,2)</f>
        <v>0</v>
      </c>
      <c r="BL172" s="25" t="s">
        <v>464</v>
      </c>
      <c r="BM172" s="25" t="s">
        <v>638</v>
      </c>
    </row>
    <row r="173" spans="2:65" s="1" customFormat="1" ht="13.5">
      <c r="B173" s="42"/>
      <c r="C173" s="64"/>
      <c r="D173" s="219" t="s">
        <v>369</v>
      </c>
      <c r="E173" s="64"/>
      <c r="F173" s="220" t="s">
        <v>3510</v>
      </c>
      <c r="G173" s="64"/>
      <c r="H173" s="64"/>
      <c r="I173" s="175"/>
      <c r="J173" s="64"/>
      <c r="K173" s="64"/>
      <c r="L173" s="62"/>
      <c r="M173" s="221"/>
      <c r="N173" s="43"/>
      <c r="O173" s="43"/>
      <c r="P173" s="43"/>
      <c r="Q173" s="43"/>
      <c r="R173" s="43"/>
      <c r="S173" s="43"/>
      <c r="T173" s="79"/>
      <c r="AT173" s="25" t="s">
        <v>369</v>
      </c>
      <c r="AU173" s="25" t="s">
        <v>79</v>
      </c>
    </row>
    <row r="174" spans="2:65" s="13" customFormat="1" ht="13.5">
      <c r="B174" s="233"/>
      <c r="C174" s="234"/>
      <c r="D174" s="219" t="s">
        <v>371</v>
      </c>
      <c r="E174" s="245" t="s">
        <v>21</v>
      </c>
      <c r="F174" s="246" t="s">
        <v>4984</v>
      </c>
      <c r="G174" s="234"/>
      <c r="H174" s="247">
        <v>3</v>
      </c>
      <c r="I174" s="239"/>
      <c r="J174" s="234"/>
      <c r="K174" s="234"/>
      <c r="L174" s="240"/>
      <c r="M174" s="241"/>
      <c r="N174" s="242"/>
      <c r="O174" s="242"/>
      <c r="P174" s="242"/>
      <c r="Q174" s="242"/>
      <c r="R174" s="242"/>
      <c r="S174" s="242"/>
      <c r="T174" s="243"/>
      <c r="AT174" s="244" t="s">
        <v>371</v>
      </c>
      <c r="AU174" s="244" t="s">
        <v>79</v>
      </c>
      <c r="AV174" s="13" t="s">
        <v>79</v>
      </c>
      <c r="AW174" s="13" t="s">
        <v>33</v>
      </c>
      <c r="AX174" s="13" t="s">
        <v>70</v>
      </c>
      <c r="AY174" s="244" t="s">
        <v>361</v>
      </c>
    </row>
    <row r="175" spans="2:65" s="14" customFormat="1" ht="13.5">
      <c r="B175" s="248"/>
      <c r="C175" s="249"/>
      <c r="D175" s="219" t="s">
        <v>371</v>
      </c>
      <c r="E175" s="259" t="s">
        <v>21</v>
      </c>
      <c r="F175" s="260" t="s">
        <v>392</v>
      </c>
      <c r="G175" s="249"/>
      <c r="H175" s="261">
        <v>3</v>
      </c>
      <c r="I175" s="253"/>
      <c r="J175" s="249"/>
      <c r="K175" s="249"/>
      <c r="L175" s="254"/>
      <c r="M175" s="295"/>
      <c r="N175" s="296"/>
      <c r="O175" s="296"/>
      <c r="P175" s="296"/>
      <c r="Q175" s="296"/>
      <c r="R175" s="296"/>
      <c r="S175" s="296"/>
      <c r="T175" s="297"/>
      <c r="AT175" s="258" t="s">
        <v>371</v>
      </c>
      <c r="AU175" s="258" t="s">
        <v>79</v>
      </c>
      <c r="AV175" s="14" t="s">
        <v>147</v>
      </c>
      <c r="AW175" s="14" t="s">
        <v>33</v>
      </c>
      <c r="AX175" s="14" t="s">
        <v>77</v>
      </c>
      <c r="AY175" s="258" t="s">
        <v>361</v>
      </c>
    </row>
    <row r="176" spans="2:65" s="1" customFormat="1" ht="6.95" customHeight="1">
      <c r="B176" s="57"/>
      <c r="C176" s="58"/>
      <c r="D176" s="58"/>
      <c r="E176" s="58"/>
      <c r="F176" s="58"/>
      <c r="G176" s="58"/>
      <c r="H176" s="58"/>
      <c r="I176" s="151"/>
      <c r="J176" s="58"/>
      <c r="K176" s="58"/>
      <c r="L176" s="62"/>
    </row>
  </sheetData>
  <sheetProtection algorithmName="SHA-512" hashValue="nLyjiv1txJnmhdoixDytNrmozpaExb898QMRsBai1cRN5e6oGqIhnQGcpeSvWaiQBX+YGXz3j9/kU/QBAJaRyQ==" saltValue="dogggNKffNWpqwhSG7bPvg==" spinCount="100000" sheet="1" objects="1" scenarios="1" formatCells="0" formatColumns="0" formatRows="0" sort="0" autoFilter="0"/>
  <autoFilter ref="C95:K175" xr:uid="{00000000-0009-0000-0000-000023000000}"/>
  <mergeCells count="15">
    <mergeCell ref="E86:H86"/>
    <mergeCell ref="E84:H84"/>
    <mergeCell ref="E88:H88"/>
    <mergeCell ref="G1:H1"/>
    <mergeCell ref="L2:V2"/>
    <mergeCell ref="E49:H49"/>
    <mergeCell ref="E53:H53"/>
    <mergeCell ref="E51:H51"/>
    <mergeCell ref="E55:H55"/>
    <mergeCell ref="E82:H82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2300-000000000000}"/>
    <hyperlink ref="G1:H1" location="C62" display="2) Rekapitulace" xr:uid="{00000000-0004-0000-2300-000001000000}"/>
    <hyperlink ref="J1" location="C95" display="3) Soupis prací" xr:uid="{00000000-0004-0000-2300-000002000000}"/>
    <hyperlink ref="L1:V1" location="'Rekapitulace stavby'!C2" display="Rekapitulace stavby" xr:uid="{00000000-0004-0000-23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>
    <pageSetUpPr fitToPage="1"/>
  </sheetPr>
  <dimension ref="A1:BR292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213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4985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4986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ROUND(J98,2)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ROUND(SUM(BE98:BE291), 2)</f>
        <v>0</v>
      </c>
      <c r="G34" s="43"/>
      <c r="H34" s="43"/>
      <c r="I34" s="143">
        <v>0.21</v>
      </c>
      <c r="J34" s="142">
        <f>ROUND(ROUND((SUM(BE98:BE291)),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ROUND(SUM(BF98:BF291), 2)</f>
        <v>0</v>
      </c>
      <c r="G35" s="43"/>
      <c r="H35" s="43"/>
      <c r="I35" s="143">
        <v>0.15</v>
      </c>
      <c r="J35" s="142">
        <f>ROUND(ROUND((SUM(BF98:BF291)),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ROUND(SUM(BG98:BG291),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ROUND(SUM(BH98:BH291),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ROUND(SUM(BI98:BI291),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4985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01 - Rozpočet rostlinný materiál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J98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4987</v>
      </c>
      <c r="E65" s="164"/>
      <c r="F65" s="164"/>
      <c r="G65" s="164"/>
      <c r="H65" s="164"/>
      <c r="I65" s="165"/>
      <c r="J65" s="166">
        <f>J99</f>
        <v>0</v>
      </c>
      <c r="K65" s="167"/>
    </row>
    <row r="66" spans="2:12" s="8" customFormat="1" ht="24.95" customHeight="1">
      <c r="B66" s="161"/>
      <c r="C66" s="162"/>
      <c r="D66" s="163" t="s">
        <v>4988</v>
      </c>
      <c r="E66" s="164"/>
      <c r="F66" s="164"/>
      <c r="G66" s="164"/>
      <c r="H66" s="164"/>
      <c r="I66" s="165"/>
      <c r="J66" s="166">
        <f>J104</f>
        <v>0</v>
      </c>
      <c r="K66" s="167"/>
    </row>
    <row r="67" spans="2:12" s="8" customFormat="1" ht="24.95" customHeight="1">
      <c r="B67" s="161"/>
      <c r="C67" s="162"/>
      <c r="D67" s="163" t="s">
        <v>4989</v>
      </c>
      <c r="E67" s="164"/>
      <c r="F67" s="164"/>
      <c r="G67" s="164"/>
      <c r="H67" s="164"/>
      <c r="I67" s="165"/>
      <c r="J67" s="166">
        <f>J109</f>
        <v>0</v>
      </c>
      <c r="K67" s="167"/>
    </row>
    <row r="68" spans="2:12" s="8" customFormat="1" ht="24.95" customHeight="1">
      <c r="B68" s="161"/>
      <c r="C68" s="162"/>
      <c r="D68" s="163" t="s">
        <v>4990</v>
      </c>
      <c r="E68" s="164"/>
      <c r="F68" s="164"/>
      <c r="G68" s="164"/>
      <c r="H68" s="164"/>
      <c r="I68" s="165"/>
      <c r="J68" s="166">
        <f>J122</f>
        <v>0</v>
      </c>
      <c r="K68" s="167"/>
    </row>
    <row r="69" spans="2:12" s="8" customFormat="1" ht="24.95" customHeight="1">
      <c r="B69" s="161"/>
      <c r="C69" s="162"/>
      <c r="D69" s="163" t="s">
        <v>4991</v>
      </c>
      <c r="E69" s="164"/>
      <c r="F69" s="164"/>
      <c r="G69" s="164"/>
      <c r="H69" s="164"/>
      <c r="I69" s="165"/>
      <c r="J69" s="166">
        <f>J170</f>
        <v>0</v>
      </c>
      <c r="K69" s="167"/>
    </row>
    <row r="70" spans="2:12" s="8" customFormat="1" ht="24.95" customHeight="1">
      <c r="B70" s="161"/>
      <c r="C70" s="162"/>
      <c r="D70" s="163" t="s">
        <v>4992</v>
      </c>
      <c r="E70" s="164"/>
      <c r="F70" s="164"/>
      <c r="G70" s="164"/>
      <c r="H70" s="164"/>
      <c r="I70" s="165"/>
      <c r="J70" s="166">
        <f>J215</f>
        <v>0</v>
      </c>
      <c r="K70" s="167"/>
    </row>
    <row r="71" spans="2:12" s="8" customFormat="1" ht="24.95" customHeight="1">
      <c r="B71" s="161"/>
      <c r="C71" s="162"/>
      <c r="D71" s="163" t="s">
        <v>4993</v>
      </c>
      <c r="E71" s="164"/>
      <c r="F71" s="164"/>
      <c r="G71" s="164"/>
      <c r="H71" s="164"/>
      <c r="I71" s="165"/>
      <c r="J71" s="166">
        <f>J224</f>
        <v>0</v>
      </c>
      <c r="K71" s="167"/>
    </row>
    <row r="72" spans="2:12" s="8" customFormat="1" ht="24.95" customHeight="1">
      <c r="B72" s="161"/>
      <c r="C72" s="162"/>
      <c r="D72" s="163" t="s">
        <v>4994</v>
      </c>
      <c r="E72" s="164"/>
      <c r="F72" s="164"/>
      <c r="G72" s="164"/>
      <c r="H72" s="164"/>
      <c r="I72" s="165"/>
      <c r="J72" s="166">
        <f>J233</f>
        <v>0</v>
      </c>
      <c r="K72" s="167"/>
    </row>
    <row r="73" spans="2:12" s="8" customFormat="1" ht="24.95" customHeight="1">
      <c r="B73" s="161"/>
      <c r="C73" s="162"/>
      <c r="D73" s="163" t="s">
        <v>4995</v>
      </c>
      <c r="E73" s="164"/>
      <c r="F73" s="164"/>
      <c r="G73" s="164"/>
      <c r="H73" s="164"/>
      <c r="I73" s="165"/>
      <c r="J73" s="166">
        <f>J282</f>
        <v>0</v>
      </c>
      <c r="K73" s="167"/>
    </row>
    <row r="74" spans="2:12" s="8" customFormat="1" ht="24.95" customHeight="1">
      <c r="B74" s="161"/>
      <c r="C74" s="162"/>
      <c r="D74" s="163" t="s">
        <v>4996</v>
      </c>
      <c r="E74" s="164"/>
      <c r="F74" s="164"/>
      <c r="G74" s="164"/>
      <c r="H74" s="164"/>
      <c r="I74" s="165"/>
      <c r="J74" s="166">
        <f>J287</f>
        <v>0</v>
      </c>
      <c r="K74" s="167"/>
    </row>
    <row r="75" spans="2:12" s="1" customFormat="1" ht="21.75" customHeight="1">
      <c r="B75" s="42"/>
      <c r="C75" s="43"/>
      <c r="D75" s="43"/>
      <c r="E75" s="43"/>
      <c r="F75" s="43"/>
      <c r="G75" s="43"/>
      <c r="H75" s="43"/>
      <c r="I75" s="129"/>
      <c r="J75" s="43"/>
      <c r="K75" s="46"/>
    </row>
    <row r="76" spans="2:12" s="1" customFormat="1" ht="6.95" customHeight="1">
      <c r="B76" s="57"/>
      <c r="C76" s="58"/>
      <c r="D76" s="58"/>
      <c r="E76" s="58"/>
      <c r="F76" s="58"/>
      <c r="G76" s="58"/>
      <c r="H76" s="58"/>
      <c r="I76" s="151"/>
      <c r="J76" s="58"/>
      <c r="K76" s="59"/>
    </row>
    <row r="80" spans="2:12" s="1" customFormat="1" ht="6.95" customHeight="1">
      <c r="B80" s="60"/>
      <c r="C80" s="61"/>
      <c r="D80" s="61"/>
      <c r="E80" s="61"/>
      <c r="F80" s="61"/>
      <c r="G80" s="61"/>
      <c r="H80" s="61"/>
      <c r="I80" s="154"/>
      <c r="J80" s="61"/>
      <c r="K80" s="61"/>
      <c r="L80" s="62"/>
    </row>
    <row r="81" spans="2:12" s="1" customFormat="1" ht="36.950000000000003" customHeight="1">
      <c r="B81" s="42"/>
      <c r="C81" s="63" t="s">
        <v>345</v>
      </c>
      <c r="D81" s="64"/>
      <c r="E81" s="64"/>
      <c r="F81" s="64"/>
      <c r="G81" s="64"/>
      <c r="H81" s="64"/>
      <c r="I81" s="175"/>
      <c r="J81" s="64"/>
      <c r="K81" s="64"/>
      <c r="L81" s="62"/>
    </row>
    <row r="82" spans="2:12" s="1" customFormat="1" ht="6.95" customHeight="1">
      <c r="B82" s="42"/>
      <c r="C82" s="64"/>
      <c r="D82" s="64"/>
      <c r="E82" s="64"/>
      <c r="F82" s="64"/>
      <c r="G82" s="64"/>
      <c r="H82" s="64"/>
      <c r="I82" s="175"/>
      <c r="J82" s="64"/>
      <c r="K82" s="64"/>
      <c r="L82" s="62"/>
    </row>
    <row r="83" spans="2:12" s="1" customFormat="1" ht="14.45" customHeight="1">
      <c r="B83" s="42"/>
      <c r="C83" s="66" t="s">
        <v>18</v>
      </c>
      <c r="D83" s="64"/>
      <c r="E83" s="64"/>
      <c r="F83" s="64"/>
      <c r="G83" s="64"/>
      <c r="H83" s="64"/>
      <c r="I83" s="175"/>
      <c r="J83" s="64"/>
      <c r="K83" s="64"/>
      <c r="L83" s="62"/>
    </row>
    <row r="84" spans="2:12" s="1" customFormat="1" ht="22.5" customHeight="1">
      <c r="B84" s="42"/>
      <c r="C84" s="64"/>
      <c r="D84" s="64"/>
      <c r="E84" s="423" t="str">
        <f>E7</f>
        <v>Transformace ÚSP pro mládež Kvasiny – výstavba v lokalitě Kostelec nad Orlicí 2</v>
      </c>
      <c r="F84" s="424"/>
      <c r="G84" s="424"/>
      <c r="H84" s="424"/>
      <c r="I84" s="175"/>
      <c r="J84" s="64"/>
      <c r="K84" s="64"/>
      <c r="L84" s="62"/>
    </row>
    <row r="85" spans="2:12">
      <c r="B85" s="29"/>
      <c r="C85" s="66" t="s">
        <v>237</v>
      </c>
      <c r="D85" s="176"/>
      <c r="E85" s="176"/>
      <c r="F85" s="176"/>
      <c r="G85" s="176"/>
      <c r="H85" s="176"/>
      <c r="J85" s="176"/>
      <c r="K85" s="176"/>
      <c r="L85" s="177"/>
    </row>
    <row r="86" spans="2:12" ht="22.5" customHeight="1">
      <c r="B86" s="29"/>
      <c r="C86" s="176"/>
      <c r="D86" s="176"/>
      <c r="E86" s="423" t="s">
        <v>3753</v>
      </c>
      <c r="F86" s="427"/>
      <c r="G86" s="427"/>
      <c r="H86" s="427"/>
      <c r="J86" s="176"/>
      <c r="K86" s="176"/>
      <c r="L86" s="177"/>
    </row>
    <row r="87" spans="2:12">
      <c r="B87" s="29"/>
      <c r="C87" s="66" t="s">
        <v>243</v>
      </c>
      <c r="D87" s="176"/>
      <c r="E87" s="176"/>
      <c r="F87" s="176"/>
      <c r="G87" s="176"/>
      <c r="H87" s="176"/>
      <c r="J87" s="176"/>
      <c r="K87" s="176"/>
      <c r="L87" s="177"/>
    </row>
    <row r="88" spans="2:12" s="1" customFormat="1" ht="22.5" customHeight="1">
      <c r="B88" s="42"/>
      <c r="C88" s="64"/>
      <c r="D88" s="64"/>
      <c r="E88" s="425" t="s">
        <v>4985</v>
      </c>
      <c r="F88" s="426"/>
      <c r="G88" s="426"/>
      <c r="H88" s="426"/>
      <c r="I88" s="175"/>
      <c r="J88" s="64"/>
      <c r="K88" s="64"/>
      <c r="L88" s="62"/>
    </row>
    <row r="89" spans="2:12" s="1" customFormat="1" ht="14.45" customHeight="1">
      <c r="B89" s="42"/>
      <c r="C89" s="66" t="s">
        <v>248</v>
      </c>
      <c r="D89" s="64"/>
      <c r="E89" s="64"/>
      <c r="F89" s="64"/>
      <c r="G89" s="64"/>
      <c r="H89" s="64"/>
      <c r="I89" s="175"/>
      <c r="J89" s="64"/>
      <c r="K89" s="64"/>
      <c r="L89" s="62"/>
    </row>
    <row r="90" spans="2:12" s="1" customFormat="1" ht="23.25" customHeight="1">
      <c r="B90" s="42"/>
      <c r="C90" s="64"/>
      <c r="D90" s="64"/>
      <c r="E90" s="394" t="str">
        <f>E13</f>
        <v>01 - Rozpočet rostlinný materiál</v>
      </c>
      <c r="F90" s="426"/>
      <c r="G90" s="426"/>
      <c r="H90" s="426"/>
      <c r="I90" s="175"/>
      <c r="J90" s="64"/>
      <c r="K90" s="64"/>
      <c r="L90" s="62"/>
    </row>
    <row r="91" spans="2:12" s="1" customFormat="1" ht="6.95" customHeight="1">
      <c r="B91" s="42"/>
      <c r="C91" s="64"/>
      <c r="D91" s="64"/>
      <c r="E91" s="64"/>
      <c r="F91" s="64"/>
      <c r="G91" s="64"/>
      <c r="H91" s="64"/>
      <c r="I91" s="175"/>
      <c r="J91" s="64"/>
      <c r="K91" s="64"/>
      <c r="L91" s="62"/>
    </row>
    <row r="92" spans="2:12" s="1" customFormat="1" ht="18" customHeight="1">
      <c r="B92" s="42"/>
      <c r="C92" s="66" t="s">
        <v>23</v>
      </c>
      <c r="D92" s="64"/>
      <c r="E92" s="64"/>
      <c r="F92" s="178" t="str">
        <f>F16</f>
        <v xml:space="preserve"> </v>
      </c>
      <c r="G92" s="64"/>
      <c r="H92" s="64"/>
      <c r="I92" s="179" t="s">
        <v>25</v>
      </c>
      <c r="J92" s="74" t="str">
        <f>IF(J16="","",J16)</f>
        <v>11. 5. 2017</v>
      </c>
      <c r="K92" s="64"/>
      <c r="L92" s="62"/>
    </row>
    <row r="93" spans="2:12" s="1" customFormat="1" ht="6.9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12" s="1" customFormat="1">
      <c r="B94" s="42"/>
      <c r="C94" s="66" t="s">
        <v>27</v>
      </c>
      <c r="D94" s="64"/>
      <c r="E94" s="64"/>
      <c r="F94" s="178" t="str">
        <f>E19</f>
        <v xml:space="preserve"> </v>
      </c>
      <c r="G94" s="64"/>
      <c r="H94" s="64"/>
      <c r="I94" s="179" t="s">
        <v>32</v>
      </c>
      <c r="J94" s="178" t="str">
        <f>E25</f>
        <v xml:space="preserve"> </v>
      </c>
      <c r="K94" s="64"/>
      <c r="L94" s="62"/>
    </row>
    <row r="95" spans="2:12" s="1" customFormat="1" ht="14.45" customHeight="1">
      <c r="B95" s="42"/>
      <c r="C95" s="66" t="s">
        <v>30</v>
      </c>
      <c r="D95" s="64"/>
      <c r="E95" s="64"/>
      <c r="F95" s="178" t="str">
        <f>IF(E22="","",E22)</f>
        <v/>
      </c>
      <c r="G95" s="64"/>
      <c r="H95" s="64"/>
      <c r="I95" s="175"/>
      <c r="J95" s="64"/>
      <c r="K95" s="64"/>
      <c r="L95" s="62"/>
    </row>
    <row r="96" spans="2:12" s="1" customFormat="1" ht="10.35" customHeight="1">
      <c r="B96" s="42"/>
      <c r="C96" s="64"/>
      <c r="D96" s="64"/>
      <c r="E96" s="64"/>
      <c r="F96" s="64"/>
      <c r="G96" s="64"/>
      <c r="H96" s="64"/>
      <c r="I96" s="175"/>
      <c r="J96" s="64"/>
      <c r="K96" s="64"/>
      <c r="L96" s="62"/>
    </row>
    <row r="97" spans="2:65" s="10" customFormat="1" ht="29.25" customHeight="1">
      <c r="B97" s="180"/>
      <c r="C97" s="181" t="s">
        <v>346</v>
      </c>
      <c r="D97" s="182" t="s">
        <v>55</v>
      </c>
      <c r="E97" s="182" t="s">
        <v>51</v>
      </c>
      <c r="F97" s="182" t="s">
        <v>347</v>
      </c>
      <c r="G97" s="182" t="s">
        <v>348</v>
      </c>
      <c r="H97" s="182" t="s">
        <v>349</v>
      </c>
      <c r="I97" s="183" t="s">
        <v>350</v>
      </c>
      <c r="J97" s="182" t="s">
        <v>317</v>
      </c>
      <c r="K97" s="184" t="s">
        <v>351</v>
      </c>
      <c r="L97" s="185"/>
      <c r="M97" s="82" t="s">
        <v>352</v>
      </c>
      <c r="N97" s="83" t="s">
        <v>40</v>
      </c>
      <c r="O97" s="83" t="s">
        <v>353</v>
      </c>
      <c r="P97" s="83" t="s">
        <v>354</v>
      </c>
      <c r="Q97" s="83" t="s">
        <v>355</v>
      </c>
      <c r="R97" s="83" t="s">
        <v>356</v>
      </c>
      <c r="S97" s="83" t="s">
        <v>357</v>
      </c>
      <c r="T97" s="84" t="s">
        <v>358</v>
      </c>
    </row>
    <row r="98" spans="2:65" s="1" customFormat="1" ht="29.25" customHeight="1">
      <c r="B98" s="42"/>
      <c r="C98" s="88" t="s">
        <v>318</v>
      </c>
      <c r="D98" s="64"/>
      <c r="E98" s="64"/>
      <c r="F98" s="64"/>
      <c r="G98" s="64"/>
      <c r="H98" s="64"/>
      <c r="I98" s="175"/>
      <c r="J98" s="186">
        <f>BK98</f>
        <v>0</v>
      </c>
      <c r="K98" s="64"/>
      <c r="L98" s="62"/>
      <c r="M98" s="85"/>
      <c r="N98" s="86"/>
      <c r="O98" s="86"/>
      <c r="P98" s="187">
        <f>P99+P104+P109+P122+P170+P215+P224+P233+P282+P287</f>
        <v>0</v>
      </c>
      <c r="Q98" s="86"/>
      <c r="R98" s="187">
        <f>R99+R104+R109+R122+R170+R215+R224+R233+R282+R287</f>
        <v>0</v>
      </c>
      <c r="S98" s="86"/>
      <c r="T98" s="188">
        <f>T99+T104+T109+T122+T170+T215+T224+T233+T282+T287</f>
        <v>0</v>
      </c>
      <c r="AT98" s="25" t="s">
        <v>69</v>
      </c>
      <c r="AU98" s="25" t="s">
        <v>319</v>
      </c>
      <c r="BK98" s="189">
        <f>BK99+BK104+BK109+BK122+BK170+BK215+BK224+BK233+BK282+BK287</f>
        <v>0</v>
      </c>
    </row>
    <row r="99" spans="2:65" s="11" customFormat="1" ht="37.35" customHeight="1">
      <c r="B99" s="190"/>
      <c r="C99" s="191"/>
      <c r="D99" s="204" t="s">
        <v>69</v>
      </c>
      <c r="E99" s="293" t="s">
        <v>2980</v>
      </c>
      <c r="F99" s="293" t="s">
        <v>4997</v>
      </c>
      <c r="G99" s="191"/>
      <c r="H99" s="191"/>
      <c r="I99" s="194"/>
      <c r="J99" s="294">
        <f>BK99</f>
        <v>0</v>
      </c>
      <c r="K99" s="191"/>
      <c r="L99" s="196"/>
      <c r="M99" s="197"/>
      <c r="N99" s="198"/>
      <c r="O99" s="198"/>
      <c r="P99" s="199">
        <f>SUM(P100:P103)</f>
        <v>0</v>
      </c>
      <c r="Q99" s="198"/>
      <c r="R99" s="199">
        <f>SUM(R100:R103)</f>
        <v>0</v>
      </c>
      <c r="S99" s="198"/>
      <c r="T99" s="200">
        <f>SUM(T100:T103)</f>
        <v>0</v>
      </c>
      <c r="AR99" s="201" t="s">
        <v>77</v>
      </c>
      <c r="AT99" s="202" t="s">
        <v>69</v>
      </c>
      <c r="AU99" s="202" t="s">
        <v>70</v>
      </c>
      <c r="AY99" s="201" t="s">
        <v>361</v>
      </c>
      <c r="BK99" s="203">
        <f>SUM(BK100:BK103)</f>
        <v>0</v>
      </c>
    </row>
    <row r="100" spans="2:65" s="1" customFormat="1" ht="22.5" customHeight="1">
      <c r="B100" s="42"/>
      <c r="C100" s="207" t="s">
        <v>77</v>
      </c>
      <c r="D100" s="207" t="s">
        <v>363</v>
      </c>
      <c r="E100" s="208" t="s">
        <v>4998</v>
      </c>
      <c r="F100" s="209" t="s">
        <v>4999</v>
      </c>
      <c r="G100" s="210" t="s">
        <v>21</v>
      </c>
      <c r="H100" s="211">
        <v>1</v>
      </c>
      <c r="I100" s="212"/>
      <c r="J100" s="213">
        <f>ROUND(I100*H100,2)</f>
        <v>0</v>
      </c>
      <c r="K100" s="209" t="s">
        <v>21</v>
      </c>
      <c r="L100" s="62"/>
      <c r="M100" s="214" t="s">
        <v>21</v>
      </c>
      <c r="N100" s="215" t="s">
        <v>41</v>
      </c>
      <c r="O100" s="43"/>
      <c r="P100" s="216">
        <f>O100*H100</f>
        <v>0</v>
      </c>
      <c r="Q100" s="216">
        <v>0</v>
      </c>
      <c r="R100" s="216">
        <f>Q100*H100</f>
        <v>0</v>
      </c>
      <c r="S100" s="216">
        <v>0</v>
      </c>
      <c r="T100" s="217">
        <f>S100*H100</f>
        <v>0</v>
      </c>
      <c r="AR100" s="25" t="s">
        <v>147</v>
      </c>
      <c r="AT100" s="25" t="s">
        <v>363</v>
      </c>
      <c r="AU100" s="25" t="s">
        <v>77</v>
      </c>
      <c r="AY100" s="25" t="s">
        <v>361</v>
      </c>
      <c r="BE100" s="218">
        <f>IF(N100="základní",J100,0)</f>
        <v>0</v>
      </c>
      <c r="BF100" s="218">
        <f>IF(N100="snížená",J100,0)</f>
        <v>0</v>
      </c>
      <c r="BG100" s="218">
        <f>IF(N100="zákl. přenesená",J100,0)</f>
        <v>0</v>
      </c>
      <c r="BH100" s="218">
        <f>IF(N100="sníž. přenesená",J100,0)</f>
        <v>0</v>
      </c>
      <c r="BI100" s="218">
        <f>IF(N100="nulová",J100,0)</f>
        <v>0</v>
      </c>
      <c r="BJ100" s="25" t="s">
        <v>77</v>
      </c>
      <c r="BK100" s="218">
        <f>ROUND(I100*H100,2)</f>
        <v>0</v>
      </c>
      <c r="BL100" s="25" t="s">
        <v>147</v>
      </c>
      <c r="BM100" s="25" t="s">
        <v>79</v>
      </c>
    </row>
    <row r="101" spans="2:65" s="1" customFormat="1" ht="13.5">
      <c r="B101" s="42"/>
      <c r="C101" s="64"/>
      <c r="D101" s="219" t="s">
        <v>369</v>
      </c>
      <c r="E101" s="64"/>
      <c r="F101" s="220" t="s">
        <v>4999</v>
      </c>
      <c r="G101" s="64"/>
      <c r="H101" s="64"/>
      <c r="I101" s="175"/>
      <c r="J101" s="64"/>
      <c r="K101" s="64"/>
      <c r="L101" s="62"/>
      <c r="M101" s="221"/>
      <c r="N101" s="43"/>
      <c r="O101" s="43"/>
      <c r="P101" s="43"/>
      <c r="Q101" s="43"/>
      <c r="R101" s="43"/>
      <c r="S101" s="43"/>
      <c r="T101" s="79"/>
      <c r="AT101" s="25" t="s">
        <v>369</v>
      </c>
      <c r="AU101" s="25" t="s">
        <v>77</v>
      </c>
    </row>
    <row r="102" spans="2:65" s="1" customFormat="1" ht="27">
      <c r="B102" s="42"/>
      <c r="C102" s="64"/>
      <c r="D102" s="219" t="s">
        <v>974</v>
      </c>
      <c r="E102" s="64"/>
      <c r="F102" s="283" t="s">
        <v>5000</v>
      </c>
      <c r="G102" s="64"/>
      <c r="H102" s="64"/>
      <c r="I102" s="175"/>
      <c r="J102" s="64"/>
      <c r="K102" s="64"/>
      <c r="L102" s="62"/>
      <c r="M102" s="221"/>
      <c r="N102" s="43"/>
      <c r="O102" s="43"/>
      <c r="P102" s="43"/>
      <c r="Q102" s="43"/>
      <c r="R102" s="43"/>
      <c r="S102" s="43"/>
      <c r="T102" s="79"/>
      <c r="AT102" s="25" t="s">
        <v>974</v>
      </c>
      <c r="AU102" s="25" t="s">
        <v>77</v>
      </c>
    </row>
    <row r="103" spans="2:65" s="13" customFormat="1" ht="13.5">
      <c r="B103" s="233"/>
      <c r="C103" s="234"/>
      <c r="D103" s="219" t="s">
        <v>371</v>
      </c>
      <c r="E103" s="245" t="s">
        <v>21</v>
      </c>
      <c r="F103" s="246" t="s">
        <v>77</v>
      </c>
      <c r="G103" s="234"/>
      <c r="H103" s="247">
        <v>1</v>
      </c>
      <c r="I103" s="239"/>
      <c r="J103" s="234"/>
      <c r="K103" s="234"/>
      <c r="L103" s="240"/>
      <c r="M103" s="241"/>
      <c r="N103" s="242"/>
      <c r="O103" s="242"/>
      <c r="P103" s="242"/>
      <c r="Q103" s="242"/>
      <c r="R103" s="242"/>
      <c r="S103" s="242"/>
      <c r="T103" s="243"/>
      <c r="AT103" s="244" t="s">
        <v>371</v>
      </c>
      <c r="AU103" s="244" t="s">
        <v>77</v>
      </c>
      <c r="AV103" s="13" t="s">
        <v>79</v>
      </c>
      <c r="AW103" s="13" t="s">
        <v>33</v>
      </c>
      <c r="AX103" s="13" t="s">
        <v>77</v>
      </c>
      <c r="AY103" s="244" t="s">
        <v>361</v>
      </c>
    </row>
    <row r="104" spans="2:65" s="11" customFormat="1" ht="37.35" customHeight="1">
      <c r="B104" s="190"/>
      <c r="C104" s="191"/>
      <c r="D104" s="204" t="s">
        <v>69</v>
      </c>
      <c r="E104" s="293" t="s">
        <v>2993</v>
      </c>
      <c r="F104" s="293" t="s">
        <v>5001</v>
      </c>
      <c r="G104" s="191"/>
      <c r="H104" s="191"/>
      <c r="I104" s="194"/>
      <c r="J104" s="294">
        <f>BK104</f>
        <v>0</v>
      </c>
      <c r="K104" s="191"/>
      <c r="L104" s="196"/>
      <c r="M104" s="197"/>
      <c r="N104" s="198"/>
      <c r="O104" s="198"/>
      <c r="P104" s="199">
        <f>SUM(P105:P108)</f>
        <v>0</v>
      </c>
      <c r="Q104" s="198"/>
      <c r="R104" s="199">
        <f>SUM(R105:R108)</f>
        <v>0</v>
      </c>
      <c r="S104" s="198"/>
      <c r="T104" s="200">
        <f>SUM(T105:T108)</f>
        <v>0</v>
      </c>
      <c r="AR104" s="201" t="s">
        <v>77</v>
      </c>
      <c r="AT104" s="202" t="s">
        <v>69</v>
      </c>
      <c r="AU104" s="202" t="s">
        <v>70</v>
      </c>
      <c r="AY104" s="201" t="s">
        <v>361</v>
      </c>
      <c r="BK104" s="203">
        <f>SUM(BK105:BK108)</f>
        <v>0</v>
      </c>
    </row>
    <row r="105" spans="2:65" s="1" customFormat="1" ht="22.5" customHeight="1">
      <c r="B105" s="42"/>
      <c r="C105" s="207" t="s">
        <v>79</v>
      </c>
      <c r="D105" s="207" t="s">
        <v>363</v>
      </c>
      <c r="E105" s="208" t="s">
        <v>5002</v>
      </c>
      <c r="F105" s="209" t="s">
        <v>5003</v>
      </c>
      <c r="G105" s="210" t="s">
        <v>21</v>
      </c>
      <c r="H105" s="211">
        <v>2</v>
      </c>
      <c r="I105" s="212"/>
      <c r="J105" s="213">
        <f>ROUND(I105*H105,2)</f>
        <v>0</v>
      </c>
      <c r="K105" s="209" t="s">
        <v>21</v>
      </c>
      <c r="L105" s="62"/>
      <c r="M105" s="214" t="s">
        <v>21</v>
      </c>
      <c r="N105" s="215" t="s">
        <v>41</v>
      </c>
      <c r="O105" s="43"/>
      <c r="P105" s="216">
        <f>O105*H105</f>
        <v>0</v>
      </c>
      <c r="Q105" s="216">
        <v>0</v>
      </c>
      <c r="R105" s="216">
        <f>Q105*H105</f>
        <v>0</v>
      </c>
      <c r="S105" s="216">
        <v>0</v>
      </c>
      <c r="T105" s="217">
        <f>S105*H105</f>
        <v>0</v>
      </c>
      <c r="AR105" s="25" t="s">
        <v>147</v>
      </c>
      <c r="AT105" s="25" t="s">
        <v>363</v>
      </c>
      <c r="AU105" s="25" t="s">
        <v>77</v>
      </c>
      <c r="AY105" s="25" t="s">
        <v>361</v>
      </c>
      <c r="BE105" s="218">
        <f>IF(N105="základní",J105,0)</f>
        <v>0</v>
      </c>
      <c r="BF105" s="218">
        <f>IF(N105="snížená",J105,0)</f>
        <v>0</v>
      </c>
      <c r="BG105" s="218">
        <f>IF(N105="zákl. přenesená",J105,0)</f>
        <v>0</v>
      </c>
      <c r="BH105" s="218">
        <f>IF(N105="sníž. přenesená",J105,0)</f>
        <v>0</v>
      </c>
      <c r="BI105" s="218">
        <f>IF(N105="nulová",J105,0)</f>
        <v>0</v>
      </c>
      <c r="BJ105" s="25" t="s">
        <v>77</v>
      </c>
      <c r="BK105" s="218">
        <f>ROUND(I105*H105,2)</f>
        <v>0</v>
      </c>
      <c r="BL105" s="25" t="s">
        <v>147</v>
      </c>
      <c r="BM105" s="25" t="s">
        <v>147</v>
      </c>
    </row>
    <row r="106" spans="2:65" s="1" customFormat="1" ht="13.5">
      <c r="B106" s="42"/>
      <c r="C106" s="64"/>
      <c r="D106" s="219" t="s">
        <v>369</v>
      </c>
      <c r="E106" s="64"/>
      <c r="F106" s="220" t="s">
        <v>5003</v>
      </c>
      <c r="G106" s="64"/>
      <c r="H106" s="64"/>
      <c r="I106" s="175"/>
      <c r="J106" s="64"/>
      <c r="K106" s="64"/>
      <c r="L106" s="62"/>
      <c r="M106" s="221"/>
      <c r="N106" s="43"/>
      <c r="O106" s="43"/>
      <c r="P106" s="43"/>
      <c r="Q106" s="43"/>
      <c r="R106" s="43"/>
      <c r="S106" s="43"/>
      <c r="T106" s="79"/>
      <c r="AT106" s="25" t="s">
        <v>369</v>
      </c>
      <c r="AU106" s="25" t="s">
        <v>77</v>
      </c>
    </row>
    <row r="107" spans="2:65" s="1" customFormat="1" ht="27">
      <c r="B107" s="42"/>
      <c r="C107" s="64"/>
      <c r="D107" s="219" t="s">
        <v>974</v>
      </c>
      <c r="E107" s="64"/>
      <c r="F107" s="283" t="s">
        <v>5004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974</v>
      </c>
      <c r="AU107" s="25" t="s">
        <v>77</v>
      </c>
    </row>
    <row r="108" spans="2:65" s="13" customFormat="1" ht="13.5">
      <c r="B108" s="233"/>
      <c r="C108" s="234"/>
      <c r="D108" s="219" t="s">
        <v>371</v>
      </c>
      <c r="E108" s="245" t="s">
        <v>21</v>
      </c>
      <c r="F108" s="246" t="s">
        <v>5005</v>
      </c>
      <c r="G108" s="234"/>
      <c r="H108" s="247">
        <v>2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77</v>
      </c>
      <c r="AV108" s="13" t="s">
        <v>79</v>
      </c>
      <c r="AW108" s="13" t="s">
        <v>33</v>
      </c>
      <c r="AX108" s="13" t="s">
        <v>77</v>
      </c>
      <c r="AY108" s="244" t="s">
        <v>361</v>
      </c>
    </row>
    <row r="109" spans="2:65" s="11" customFormat="1" ht="37.35" customHeight="1">
      <c r="B109" s="190"/>
      <c r="C109" s="191"/>
      <c r="D109" s="204" t="s">
        <v>69</v>
      </c>
      <c r="E109" s="293" t="s">
        <v>2999</v>
      </c>
      <c r="F109" s="293" t="s">
        <v>5006</v>
      </c>
      <c r="G109" s="191"/>
      <c r="H109" s="191"/>
      <c r="I109" s="194"/>
      <c r="J109" s="294">
        <f>BK109</f>
        <v>0</v>
      </c>
      <c r="K109" s="191"/>
      <c r="L109" s="196"/>
      <c r="M109" s="197"/>
      <c r="N109" s="198"/>
      <c r="O109" s="198"/>
      <c r="P109" s="199">
        <f>SUM(P110:P121)</f>
        <v>0</v>
      </c>
      <c r="Q109" s="198"/>
      <c r="R109" s="199">
        <f>SUM(R110:R121)</f>
        <v>0</v>
      </c>
      <c r="S109" s="198"/>
      <c r="T109" s="200">
        <f>SUM(T110:T121)</f>
        <v>0</v>
      </c>
      <c r="AR109" s="201" t="s">
        <v>77</v>
      </c>
      <c r="AT109" s="202" t="s">
        <v>69</v>
      </c>
      <c r="AU109" s="202" t="s">
        <v>70</v>
      </c>
      <c r="AY109" s="201" t="s">
        <v>361</v>
      </c>
      <c r="BK109" s="203">
        <f>SUM(BK110:BK121)</f>
        <v>0</v>
      </c>
    </row>
    <row r="110" spans="2:65" s="1" customFormat="1" ht="31.5" customHeight="1">
      <c r="B110" s="42"/>
      <c r="C110" s="207" t="s">
        <v>87</v>
      </c>
      <c r="D110" s="207" t="s">
        <v>363</v>
      </c>
      <c r="E110" s="208" t="s">
        <v>5007</v>
      </c>
      <c r="F110" s="209" t="s">
        <v>5008</v>
      </c>
      <c r="G110" s="210" t="s">
        <v>21</v>
      </c>
      <c r="H110" s="211">
        <v>2</v>
      </c>
      <c r="I110" s="212"/>
      <c r="J110" s="213">
        <f>ROUND(I110*H110,2)</f>
        <v>0</v>
      </c>
      <c r="K110" s="209" t="s">
        <v>21</v>
      </c>
      <c r="L110" s="62"/>
      <c r="M110" s="214" t="s">
        <v>21</v>
      </c>
      <c r="N110" s="215" t="s">
        <v>41</v>
      </c>
      <c r="O110" s="43"/>
      <c r="P110" s="216">
        <f>O110*H110</f>
        <v>0</v>
      </c>
      <c r="Q110" s="216">
        <v>0</v>
      </c>
      <c r="R110" s="216">
        <f>Q110*H110</f>
        <v>0</v>
      </c>
      <c r="S110" s="216">
        <v>0</v>
      </c>
      <c r="T110" s="217">
        <f>S110*H110</f>
        <v>0</v>
      </c>
      <c r="AR110" s="25" t="s">
        <v>147</v>
      </c>
      <c r="AT110" s="25" t="s">
        <v>363</v>
      </c>
      <c r="AU110" s="25" t="s">
        <v>77</v>
      </c>
      <c r="AY110" s="25" t="s">
        <v>361</v>
      </c>
      <c r="BE110" s="218">
        <f>IF(N110="základní",J110,0)</f>
        <v>0</v>
      </c>
      <c r="BF110" s="218">
        <f>IF(N110="snížená",J110,0)</f>
        <v>0</v>
      </c>
      <c r="BG110" s="218">
        <f>IF(N110="zákl. přenesená",J110,0)</f>
        <v>0</v>
      </c>
      <c r="BH110" s="218">
        <f>IF(N110="sníž. přenesená",J110,0)</f>
        <v>0</v>
      </c>
      <c r="BI110" s="218">
        <f>IF(N110="nulová",J110,0)</f>
        <v>0</v>
      </c>
      <c r="BJ110" s="25" t="s">
        <v>77</v>
      </c>
      <c r="BK110" s="218">
        <f>ROUND(I110*H110,2)</f>
        <v>0</v>
      </c>
      <c r="BL110" s="25" t="s">
        <v>147</v>
      </c>
      <c r="BM110" s="25" t="s">
        <v>398</v>
      </c>
    </row>
    <row r="111" spans="2:65" s="1" customFormat="1" ht="27">
      <c r="B111" s="42"/>
      <c r="C111" s="64"/>
      <c r="D111" s="219" t="s">
        <v>369</v>
      </c>
      <c r="E111" s="64"/>
      <c r="F111" s="220" t="s">
        <v>5008</v>
      </c>
      <c r="G111" s="64"/>
      <c r="H111" s="64"/>
      <c r="I111" s="175"/>
      <c r="J111" s="64"/>
      <c r="K111" s="64"/>
      <c r="L111" s="62"/>
      <c r="M111" s="221"/>
      <c r="N111" s="43"/>
      <c r="O111" s="43"/>
      <c r="P111" s="43"/>
      <c r="Q111" s="43"/>
      <c r="R111" s="43"/>
      <c r="S111" s="43"/>
      <c r="T111" s="79"/>
      <c r="AT111" s="25" t="s">
        <v>369</v>
      </c>
      <c r="AU111" s="25" t="s">
        <v>77</v>
      </c>
    </row>
    <row r="112" spans="2:65" s="1" customFormat="1" ht="27">
      <c r="B112" s="42"/>
      <c r="C112" s="64"/>
      <c r="D112" s="219" t="s">
        <v>974</v>
      </c>
      <c r="E112" s="64"/>
      <c r="F112" s="283" t="s">
        <v>5009</v>
      </c>
      <c r="G112" s="64"/>
      <c r="H112" s="64"/>
      <c r="I112" s="175"/>
      <c r="J112" s="64"/>
      <c r="K112" s="64"/>
      <c r="L112" s="62"/>
      <c r="M112" s="221"/>
      <c r="N112" s="43"/>
      <c r="O112" s="43"/>
      <c r="P112" s="43"/>
      <c r="Q112" s="43"/>
      <c r="R112" s="43"/>
      <c r="S112" s="43"/>
      <c r="T112" s="79"/>
      <c r="AT112" s="25" t="s">
        <v>974</v>
      </c>
      <c r="AU112" s="25" t="s">
        <v>77</v>
      </c>
    </row>
    <row r="113" spans="2:65" s="13" customFormat="1" ht="13.5">
      <c r="B113" s="233"/>
      <c r="C113" s="234"/>
      <c r="D113" s="235" t="s">
        <v>371</v>
      </c>
      <c r="E113" s="236" t="s">
        <v>21</v>
      </c>
      <c r="F113" s="237" t="s">
        <v>5005</v>
      </c>
      <c r="G113" s="234"/>
      <c r="H113" s="238">
        <v>2</v>
      </c>
      <c r="I113" s="239"/>
      <c r="J113" s="234"/>
      <c r="K113" s="234"/>
      <c r="L113" s="240"/>
      <c r="M113" s="241"/>
      <c r="N113" s="242"/>
      <c r="O113" s="242"/>
      <c r="P113" s="242"/>
      <c r="Q113" s="242"/>
      <c r="R113" s="242"/>
      <c r="S113" s="242"/>
      <c r="T113" s="243"/>
      <c r="AT113" s="244" t="s">
        <v>371</v>
      </c>
      <c r="AU113" s="244" t="s">
        <v>77</v>
      </c>
      <c r="AV113" s="13" t="s">
        <v>79</v>
      </c>
      <c r="AW113" s="13" t="s">
        <v>33</v>
      </c>
      <c r="AX113" s="13" t="s">
        <v>77</v>
      </c>
      <c r="AY113" s="244" t="s">
        <v>361</v>
      </c>
    </row>
    <row r="114" spans="2:65" s="1" customFormat="1" ht="22.5" customHeight="1">
      <c r="B114" s="42"/>
      <c r="C114" s="207" t="s">
        <v>147</v>
      </c>
      <c r="D114" s="207" t="s">
        <v>363</v>
      </c>
      <c r="E114" s="208" t="s">
        <v>5010</v>
      </c>
      <c r="F114" s="209" t="s">
        <v>5011</v>
      </c>
      <c r="G114" s="210" t="s">
        <v>21</v>
      </c>
      <c r="H114" s="211">
        <v>1</v>
      </c>
      <c r="I114" s="212"/>
      <c r="J114" s="213">
        <f>ROUND(I114*H114,2)</f>
        <v>0</v>
      </c>
      <c r="K114" s="209" t="s">
        <v>21</v>
      </c>
      <c r="L114" s="62"/>
      <c r="M114" s="214" t="s">
        <v>21</v>
      </c>
      <c r="N114" s="215" t="s">
        <v>41</v>
      </c>
      <c r="O114" s="43"/>
      <c r="P114" s="216">
        <f>O114*H114</f>
        <v>0</v>
      </c>
      <c r="Q114" s="216">
        <v>0</v>
      </c>
      <c r="R114" s="216">
        <f>Q114*H114</f>
        <v>0</v>
      </c>
      <c r="S114" s="216">
        <v>0</v>
      </c>
      <c r="T114" s="217">
        <f>S114*H114</f>
        <v>0</v>
      </c>
      <c r="AR114" s="25" t="s">
        <v>147</v>
      </c>
      <c r="AT114" s="25" t="s">
        <v>363</v>
      </c>
      <c r="AU114" s="25" t="s">
        <v>77</v>
      </c>
      <c r="AY114" s="25" t="s">
        <v>361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25" t="s">
        <v>77</v>
      </c>
      <c r="BK114" s="218">
        <f>ROUND(I114*H114,2)</f>
        <v>0</v>
      </c>
      <c r="BL114" s="25" t="s">
        <v>147</v>
      </c>
      <c r="BM114" s="25" t="s">
        <v>417</v>
      </c>
    </row>
    <row r="115" spans="2:65" s="1" customFormat="1" ht="13.5">
      <c r="B115" s="42"/>
      <c r="C115" s="64"/>
      <c r="D115" s="219" t="s">
        <v>369</v>
      </c>
      <c r="E115" s="64"/>
      <c r="F115" s="220" t="s">
        <v>5011</v>
      </c>
      <c r="G115" s="64"/>
      <c r="H115" s="64"/>
      <c r="I115" s="175"/>
      <c r="J115" s="64"/>
      <c r="K115" s="64"/>
      <c r="L115" s="62"/>
      <c r="M115" s="221"/>
      <c r="N115" s="43"/>
      <c r="O115" s="43"/>
      <c r="P115" s="43"/>
      <c r="Q115" s="43"/>
      <c r="R115" s="43"/>
      <c r="S115" s="43"/>
      <c r="T115" s="79"/>
      <c r="AT115" s="25" t="s">
        <v>369</v>
      </c>
      <c r="AU115" s="25" t="s">
        <v>77</v>
      </c>
    </row>
    <row r="116" spans="2:65" s="1" customFormat="1" ht="27">
      <c r="B116" s="42"/>
      <c r="C116" s="64"/>
      <c r="D116" s="219" t="s">
        <v>974</v>
      </c>
      <c r="E116" s="64"/>
      <c r="F116" s="283" t="s">
        <v>5009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974</v>
      </c>
      <c r="AU116" s="25" t="s">
        <v>77</v>
      </c>
    </row>
    <row r="117" spans="2:65" s="13" customFormat="1" ht="13.5">
      <c r="B117" s="233"/>
      <c r="C117" s="234"/>
      <c r="D117" s="235" t="s">
        <v>371</v>
      </c>
      <c r="E117" s="236" t="s">
        <v>21</v>
      </c>
      <c r="F117" s="237" t="s">
        <v>77</v>
      </c>
      <c r="G117" s="234"/>
      <c r="H117" s="238">
        <v>1</v>
      </c>
      <c r="I117" s="239"/>
      <c r="J117" s="234"/>
      <c r="K117" s="234"/>
      <c r="L117" s="240"/>
      <c r="M117" s="241"/>
      <c r="N117" s="242"/>
      <c r="O117" s="242"/>
      <c r="P117" s="242"/>
      <c r="Q117" s="242"/>
      <c r="R117" s="242"/>
      <c r="S117" s="242"/>
      <c r="T117" s="243"/>
      <c r="AT117" s="244" t="s">
        <v>371</v>
      </c>
      <c r="AU117" s="244" t="s">
        <v>77</v>
      </c>
      <c r="AV117" s="13" t="s">
        <v>79</v>
      </c>
      <c r="AW117" s="13" t="s">
        <v>33</v>
      </c>
      <c r="AX117" s="13" t="s">
        <v>77</v>
      </c>
      <c r="AY117" s="244" t="s">
        <v>361</v>
      </c>
    </row>
    <row r="118" spans="2:65" s="1" customFormat="1" ht="31.5" customHeight="1">
      <c r="B118" s="42"/>
      <c r="C118" s="207" t="s">
        <v>287</v>
      </c>
      <c r="D118" s="207" t="s">
        <v>363</v>
      </c>
      <c r="E118" s="208" t="s">
        <v>5012</v>
      </c>
      <c r="F118" s="209" t="s">
        <v>5013</v>
      </c>
      <c r="G118" s="210" t="s">
        <v>21</v>
      </c>
      <c r="H118" s="211">
        <v>1</v>
      </c>
      <c r="I118" s="212"/>
      <c r="J118" s="213">
        <f>ROUND(I118*H118,2)</f>
        <v>0</v>
      </c>
      <c r="K118" s="209" t="s">
        <v>21</v>
      </c>
      <c r="L118" s="62"/>
      <c r="M118" s="214" t="s">
        <v>21</v>
      </c>
      <c r="N118" s="215" t="s">
        <v>41</v>
      </c>
      <c r="O118" s="43"/>
      <c r="P118" s="216">
        <f>O118*H118</f>
        <v>0</v>
      </c>
      <c r="Q118" s="216">
        <v>0</v>
      </c>
      <c r="R118" s="216">
        <f>Q118*H118</f>
        <v>0</v>
      </c>
      <c r="S118" s="216">
        <v>0</v>
      </c>
      <c r="T118" s="217">
        <f>S118*H118</f>
        <v>0</v>
      </c>
      <c r="AR118" s="25" t="s">
        <v>147</v>
      </c>
      <c r="AT118" s="25" t="s">
        <v>363</v>
      </c>
      <c r="AU118" s="25" t="s">
        <v>77</v>
      </c>
      <c r="AY118" s="25" t="s">
        <v>361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25" t="s">
        <v>77</v>
      </c>
      <c r="BK118" s="218">
        <f>ROUND(I118*H118,2)</f>
        <v>0</v>
      </c>
      <c r="BL118" s="25" t="s">
        <v>147</v>
      </c>
      <c r="BM118" s="25" t="s">
        <v>430</v>
      </c>
    </row>
    <row r="119" spans="2:65" s="1" customFormat="1" ht="13.5">
      <c r="B119" s="42"/>
      <c r="C119" s="64"/>
      <c r="D119" s="219" t="s">
        <v>369</v>
      </c>
      <c r="E119" s="64"/>
      <c r="F119" s="220" t="s">
        <v>5013</v>
      </c>
      <c r="G119" s="64"/>
      <c r="H119" s="64"/>
      <c r="I119" s="175"/>
      <c r="J119" s="64"/>
      <c r="K119" s="64"/>
      <c r="L119" s="62"/>
      <c r="M119" s="221"/>
      <c r="N119" s="43"/>
      <c r="O119" s="43"/>
      <c r="P119" s="43"/>
      <c r="Q119" s="43"/>
      <c r="R119" s="43"/>
      <c r="S119" s="43"/>
      <c r="T119" s="79"/>
      <c r="AT119" s="25" t="s">
        <v>369</v>
      </c>
      <c r="AU119" s="25" t="s">
        <v>77</v>
      </c>
    </row>
    <row r="120" spans="2:65" s="1" customFormat="1" ht="27">
      <c r="B120" s="42"/>
      <c r="C120" s="64"/>
      <c r="D120" s="219" t="s">
        <v>974</v>
      </c>
      <c r="E120" s="64"/>
      <c r="F120" s="283" t="s">
        <v>5009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974</v>
      </c>
      <c r="AU120" s="25" t="s">
        <v>77</v>
      </c>
    </row>
    <row r="121" spans="2:65" s="13" customFormat="1" ht="13.5">
      <c r="B121" s="233"/>
      <c r="C121" s="234"/>
      <c r="D121" s="219" t="s">
        <v>371</v>
      </c>
      <c r="E121" s="245" t="s">
        <v>21</v>
      </c>
      <c r="F121" s="246" t="s">
        <v>77</v>
      </c>
      <c r="G121" s="234"/>
      <c r="H121" s="247">
        <v>1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77</v>
      </c>
      <c r="AV121" s="13" t="s">
        <v>79</v>
      </c>
      <c r="AW121" s="13" t="s">
        <v>33</v>
      </c>
      <c r="AX121" s="13" t="s">
        <v>77</v>
      </c>
      <c r="AY121" s="244" t="s">
        <v>361</v>
      </c>
    </row>
    <row r="122" spans="2:65" s="11" customFormat="1" ht="37.35" customHeight="1">
      <c r="B122" s="190"/>
      <c r="C122" s="191"/>
      <c r="D122" s="204" t="s">
        <v>69</v>
      </c>
      <c r="E122" s="293" t="s">
        <v>3005</v>
      </c>
      <c r="F122" s="293" t="s">
        <v>5014</v>
      </c>
      <c r="G122" s="191"/>
      <c r="H122" s="191"/>
      <c r="I122" s="194"/>
      <c r="J122" s="294">
        <f>BK122</f>
        <v>0</v>
      </c>
      <c r="K122" s="191"/>
      <c r="L122" s="196"/>
      <c r="M122" s="197"/>
      <c r="N122" s="198"/>
      <c r="O122" s="198"/>
      <c r="P122" s="199">
        <f>SUM(P123:P169)</f>
        <v>0</v>
      </c>
      <c r="Q122" s="198"/>
      <c r="R122" s="199">
        <f>SUM(R123:R169)</f>
        <v>0</v>
      </c>
      <c r="S122" s="198"/>
      <c r="T122" s="200">
        <f>SUM(T123:T169)</f>
        <v>0</v>
      </c>
      <c r="AR122" s="201" t="s">
        <v>77</v>
      </c>
      <c r="AT122" s="202" t="s">
        <v>69</v>
      </c>
      <c r="AU122" s="202" t="s">
        <v>70</v>
      </c>
      <c r="AY122" s="201" t="s">
        <v>361</v>
      </c>
      <c r="BK122" s="203">
        <f>SUM(BK123:BK169)</f>
        <v>0</v>
      </c>
    </row>
    <row r="123" spans="2:65" s="1" customFormat="1" ht="22.5" customHeight="1">
      <c r="B123" s="42"/>
      <c r="C123" s="207" t="s">
        <v>398</v>
      </c>
      <c r="D123" s="207" t="s">
        <v>363</v>
      </c>
      <c r="E123" s="208" t="s">
        <v>5015</v>
      </c>
      <c r="F123" s="209" t="s">
        <v>5016</v>
      </c>
      <c r="G123" s="210" t="s">
        <v>21</v>
      </c>
      <c r="H123" s="211">
        <v>1</v>
      </c>
      <c r="I123" s="212"/>
      <c r="J123" s="213">
        <f>ROUND(I123*H123,2)</f>
        <v>0</v>
      </c>
      <c r="K123" s="209" t="s">
        <v>21</v>
      </c>
      <c r="L123" s="62"/>
      <c r="M123" s="214" t="s">
        <v>21</v>
      </c>
      <c r="N123" s="215" t="s">
        <v>41</v>
      </c>
      <c r="O123" s="43"/>
      <c r="P123" s="216">
        <f>O123*H123</f>
        <v>0</v>
      </c>
      <c r="Q123" s="216">
        <v>0</v>
      </c>
      <c r="R123" s="216">
        <f>Q123*H123</f>
        <v>0</v>
      </c>
      <c r="S123" s="216">
        <v>0</v>
      </c>
      <c r="T123" s="217">
        <f>S123*H123</f>
        <v>0</v>
      </c>
      <c r="AR123" s="25" t="s">
        <v>147</v>
      </c>
      <c r="AT123" s="25" t="s">
        <v>363</v>
      </c>
      <c r="AU123" s="25" t="s">
        <v>77</v>
      </c>
      <c r="AY123" s="25" t="s">
        <v>361</v>
      </c>
      <c r="BE123" s="218">
        <f>IF(N123="základní",J123,0)</f>
        <v>0</v>
      </c>
      <c r="BF123" s="218">
        <f>IF(N123="snížená",J123,0)</f>
        <v>0</v>
      </c>
      <c r="BG123" s="218">
        <f>IF(N123="zákl. přenesená",J123,0)</f>
        <v>0</v>
      </c>
      <c r="BH123" s="218">
        <f>IF(N123="sníž. přenesená",J123,0)</f>
        <v>0</v>
      </c>
      <c r="BI123" s="218">
        <f>IF(N123="nulová",J123,0)</f>
        <v>0</v>
      </c>
      <c r="BJ123" s="25" t="s">
        <v>77</v>
      </c>
      <c r="BK123" s="218">
        <f>ROUND(I123*H123,2)</f>
        <v>0</v>
      </c>
      <c r="BL123" s="25" t="s">
        <v>147</v>
      </c>
      <c r="BM123" s="25" t="s">
        <v>440</v>
      </c>
    </row>
    <row r="124" spans="2:65" s="1" customFormat="1" ht="13.5">
      <c r="B124" s="42"/>
      <c r="C124" s="64"/>
      <c r="D124" s="219" t="s">
        <v>369</v>
      </c>
      <c r="E124" s="64"/>
      <c r="F124" s="220" t="s">
        <v>5016</v>
      </c>
      <c r="G124" s="64"/>
      <c r="H124" s="64"/>
      <c r="I124" s="175"/>
      <c r="J124" s="64"/>
      <c r="K124" s="64"/>
      <c r="L124" s="62"/>
      <c r="M124" s="221"/>
      <c r="N124" s="43"/>
      <c r="O124" s="43"/>
      <c r="P124" s="43"/>
      <c r="Q124" s="43"/>
      <c r="R124" s="43"/>
      <c r="S124" s="43"/>
      <c r="T124" s="79"/>
      <c r="AT124" s="25" t="s">
        <v>369</v>
      </c>
      <c r="AU124" s="25" t="s">
        <v>77</v>
      </c>
    </row>
    <row r="125" spans="2:65" s="1" customFormat="1" ht="27">
      <c r="B125" s="42"/>
      <c r="C125" s="64"/>
      <c r="D125" s="219" t="s">
        <v>974</v>
      </c>
      <c r="E125" s="64"/>
      <c r="F125" s="283" t="s">
        <v>5017</v>
      </c>
      <c r="G125" s="64"/>
      <c r="H125" s="64"/>
      <c r="I125" s="175"/>
      <c r="J125" s="64"/>
      <c r="K125" s="64"/>
      <c r="L125" s="62"/>
      <c r="M125" s="221"/>
      <c r="N125" s="43"/>
      <c r="O125" s="43"/>
      <c r="P125" s="43"/>
      <c r="Q125" s="43"/>
      <c r="R125" s="43"/>
      <c r="S125" s="43"/>
      <c r="T125" s="79"/>
      <c r="AT125" s="25" t="s">
        <v>974</v>
      </c>
      <c r="AU125" s="25" t="s">
        <v>77</v>
      </c>
    </row>
    <row r="126" spans="2:65" s="13" customFormat="1" ht="13.5">
      <c r="B126" s="233"/>
      <c r="C126" s="234"/>
      <c r="D126" s="235" t="s">
        <v>371</v>
      </c>
      <c r="E126" s="236" t="s">
        <v>21</v>
      </c>
      <c r="F126" s="237" t="s">
        <v>77</v>
      </c>
      <c r="G126" s="234"/>
      <c r="H126" s="238">
        <v>1</v>
      </c>
      <c r="I126" s="239"/>
      <c r="J126" s="234"/>
      <c r="K126" s="234"/>
      <c r="L126" s="240"/>
      <c r="M126" s="241"/>
      <c r="N126" s="242"/>
      <c r="O126" s="242"/>
      <c r="P126" s="242"/>
      <c r="Q126" s="242"/>
      <c r="R126" s="242"/>
      <c r="S126" s="242"/>
      <c r="T126" s="243"/>
      <c r="AT126" s="244" t="s">
        <v>371</v>
      </c>
      <c r="AU126" s="244" t="s">
        <v>77</v>
      </c>
      <c r="AV126" s="13" t="s">
        <v>79</v>
      </c>
      <c r="AW126" s="13" t="s">
        <v>33</v>
      </c>
      <c r="AX126" s="13" t="s">
        <v>77</v>
      </c>
      <c r="AY126" s="244" t="s">
        <v>361</v>
      </c>
    </row>
    <row r="127" spans="2:65" s="1" customFormat="1" ht="22.5" customHeight="1">
      <c r="B127" s="42"/>
      <c r="C127" s="207" t="s">
        <v>411</v>
      </c>
      <c r="D127" s="207" t="s">
        <v>363</v>
      </c>
      <c r="E127" s="208" t="s">
        <v>5018</v>
      </c>
      <c r="F127" s="209" t="s">
        <v>5019</v>
      </c>
      <c r="G127" s="210" t="s">
        <v>21</v>
      </c>
      <c r="H127" s="211">
        <v>1</v>
      </c>
      <c r="I127" s="212"/>
      <c r="J127" s="213">
        <f>ROUND(I127*H127,2)</f>
        <v>0</v>
      </c>
      <c r="K127" s="209" t="s">
        <v>21</v>
      </c>
      <c r="L127" s="62"/>
      <c r="M127" s="214" t="s">
        <v>21</v>
      </c>
      <c r="N127" s="215" t="s">
        <v>41</v>
      </c>
      <c r="O127" s="43"/>
      <c r="P127" s="216">
        <f>O127*H127</f>
        <v>0</v>
      </c>
      <c r="Q127" s="216">
        <v>0</v>
      </c>
      <c r="R127" s="216">
        <f>Q127*H127</f>
        <v>0</v>
      </c>
      <c r="S127" s="216">
        <v>0</v>
      </c>
      <c r="T127" s="217">
        <f>S127*H127</f>
        <v>0</v>
      </c>
      <c r="AR127" s="25" t="s">
        <v>147</v>
      </c>
      <c r="AT127" s="25" t="s">
        <v>363</v>
      </c>
      <c r="AU127" s="25" t="s">
        <v>77</v>
      </c>
      <c r="AY127" s="25" t="s">
        <v>361</v>
      </c>
      <c r="BE127" s="218">
        <f>IF(N127="základní",J127,0)</f>
        <v>0</v>
      </c>
      <c r="BF127" s="218">
        <f>IF(N127="snížená",J127,0)</f>
        <v>0</v>
      </c>
      <c r="BG127" s="218">
        <f>IF(N127="zákl. přenesená",J127,0)</f>
        <v>0</v>
      </c>
      <c r="BH127" s="218">
        <f>IF(N127="sníž. přenesená",J127,0)</f>
        <v>0</v>
      </c>
      <c r="BI127" s="218">
        <f>IF(N127="nulová",J127,0)</f>
        <v>0</v>
      </c>
      <c r="BJ127" s="25" t="s">
        <v>77</v>
      </c>
      <c r="BK127" s="218">
        <f>ROUND(I127*H127,2)</f>
        <v>0</v>
      </c>
      <c r="BL127" s="25" t="s">
        <v>147</v>
      </c>
      <c r="BM127" s="25" t="s">
        <v>451</v>
      </c>
    </row>
    <row r="128" spans="2:65" s="1" customFormat="1" ht="13.5">
      <c r="B128" s="42"/>
      <c r="C128" s="64"/>
      <c r="D128" s="219" t="s">
        <v>369</v>
      </c>
      <c r="E128" s="64"/>
      <c r="F128" s="220" t="s">
        <v>5019</v>
      </c>
      <c r="G128" s="64"/>
      <c r="H128" s="64"/>
      <c r="I128" s="175"/>
      <c r="J128" s="64"/>
      <c r="K128" s="64"/>
      <c r="L128" s="62"/>
      <c r="M128" s="221"/>
      <c r="N128" s="43"/>
      <c r="O128" s="43"/>
      <c r="P128" s="43"/>
      <c r="Q128" s="43"/>
      <c r="R128" s="43"/>
      <c r="S128" s="43"/>
      <c r="T128" s="79"/>
      <c r="AT128" s="25" t="s">
        <v>369</v>
      </c>
      <c r="AU128" s="25" t="s">
        <v>77</v>
      </c>
    </row>
    <row r="129" spans="2:65" s="1" customFormat="1" ht="27">
      <c r="B129" s="42"/>
      <c r="C129" s="64"/>
      <c r="D129" s="219" t="s">
        <v>974</v>
      </c>
      <c r="E129" s="64"/>
      <c r="F129" s="283" t="s">
        <v>5020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974</v>
      </c>
      <c r="AU129" s="25" t="s">
        <v>77</v>
      </c>
    </row>
    <row r="130" spans="2:65" s="13" customFormat="1" ht="13.5">
      <c r="B130" s="233"/>
      <c r="C130" s="234"/>
      <c r="D130" s="235" t="s">
        <v>371</v>
      </c>
      <c r="E130" s="236" t="s">
        <v>21</v>
      </c>
      <c r="F130" s="237" t="s">
        <v>77</v>
      </c>
      <c r="G130" s="234"/>
      <c r="H130" s="238">
        <v>1</v>
      </c>
      <c r="I130" s="239"/>
      <c r="J130" s="234"/>
      <c r="K130" s="234"/>
      <c r="L130" s="240"/>
      <c r="M130" s="241"/>
      <c r="N130" s="242"/>
      <c r="O130" s="242"/>
      <c r="P130" s="242"/>
      <c r="Q130" s="242"/>
      <c r="R130" s="242"/>
      <c r="S130" s="242"/>
      <c r="T130" s="243"/>
      <c r="AT130" s="244" t="s">
        <v>371</v>
      </c>
      <c r="AU130" s="244" t="s">
        <v>77</v>
      </c>
      <c r="AV130" s="13" t="s">
        <v>79</v>
      </c>
      <c r="AW130" s="13" t="s">
        <v>33</v>
      </c>
      <c r="AX130" s="13" t="s">
        <v>77</v>
      </c>
      <c r="AY130" s="244" t="s">
        <v>361</v>
      </c>
    </row>
    <row r="131" spans="2:65" s="1" customFormat="1" ht="22.5" customHeight="1">
      <c r="B131" s="42"/>
      <c r="C131" s="207" t="s">
        <v>417</v>
      </c>
      <c r="D131" s="207" t="s">
        <v>363</v>
      </c>
      <c r="E131" s="208" t="s">
        <v>5021</v>
      </c>
      <c r="F131" s="209" t="s">
        <v>5022</v>
      </c>
      <c r="G131" s="210" t="s">
        <v>21</v>
      </c>
      <c r="H131" s="211">
        <v>1</v>
      </c>
      <c r="I131" s="212"/>
      <c r="J131" s="213">
        <f>ROUND(I131*H131,2)</f>
        <v>0</v>
      </c>
      <c r="K131" s="209" t="s">
        <v>21</v>
      </c>
      <c r="L131" s="62"/>
      <c r="M131" s="214" t="s">
        <v>21</v>
      </c>
      <c r="N131" s="215" t="s">
        <v>41</v>
      </c>
      <c r="O131" s="43"/>
      <c r="P131" s="216">
        <f>O131*H131</f>
        <v>0</v>
      </c>
      <c r="Q131" s="216">
        <v>0</v>
      </c>
      <c r="R131" s="216">
        <f>Q131*H131</f>
        <v>0</v>
      </c>
      <c r="S131" s="216">
        <v>0</v>
      </c>
      <c r="T131" s="217">
        <f>S131*H131</f>
        <v>0</v>
      </c>
      <c r="AR131" s="25" t="s">
        <v>147</v>
      </c>
      <c r="AT131" s="25" t="s">
        <v>363</v>
      </c>
      <c r="AU131" s="25" t="s">
        <v>77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464</v>
      </c>
    </row>
    <row r="132" spans="2:65" s="1" customFormat="1" ht="13.5">
      <c r="B132" s="42"/>
      <c r="C132" s="64"/>
      <c r="D132" s="219" t="s">
        <v>369</v>
      </c>
      <c r="E132" s="64"/>
      <c r="F132" s="220" t="s">
        <v>5022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77</v>
      </c>
    </row>
    <row r="133" spans="2:65" s="1" customFormat="1" ht="27">
      <c r="B133" s="42"/>
      <c r="C133" s="64"/>
      <c r="D133" s="219" t="s">
        <v>974</v>
      </c>
      <c r="E133" s="64"/>
      <c r="F133" s="283" t="s">
        <v>5020</v>
      </c>
      <c r="G133" s="64"/>
      <c r="H133" s="64"/>
      <c r="I133" s="175"/>
      <c r="J133" s="64"/>
      <c r="K133" s="64"/>
      <c r="L133" s="62"/>
      <c r="M133" s="221"/>
      <c r="N133" s="43"/>
      <c r="O133" s="43"/>
      <c r="P133" s="43"/>
      <c r="Q133" s="43"/>
      <c r="R133" s="43"/>
      <c r="S133" s="43"/>
      <c r="T133" s="79"/>
      <c r="AT133" s="25" t="s">
        <v>974</v>
      </c>
      <c r="AU133" s="25" t="s">
        <v>77</v>
      </c>
    </row>
    <row r="134" spans="2:65" s="13" customFormat="1" ht="13.5">
      <c r="B134" s="233"/>
      <c r="C134" s="234"/>
      <c r="D134" s="235" t="s">
        <v>371</v>
      </c>
      <c r="E134" s="236" t="s">
        <v>21</v>
      </c>
      <c r="F134" s="237" t="s">
        <v>77</v>
      </c>
      <c r="G134" s="234"/>
      <c r="H134" s="238">
        <v>1</v>
      </c>
      <c r="I134" s="239"/>
      <c r="J134" s="234"/>
      <c r="K134" s="234"/>
      <c r="L134" s="240"/>
      <c r="M134" s="241"/>
      <c r="N134" s="242"/>
      <c r="O134" s="242"/>
      <c r="P134" s="242"/>
      <c r="Q134" s="242"/>
      <c r="R134" s="242"/>
      <c r="S134" s="242"/>
      <c r="T134" s="243"/>
      <c r="AT134" s="244" t="s">
        <v>371</v>
      </c>
      <c r="AU134" s="244" t="s">
        <v>77</v>
      </c>
      <c r="AV134" s="13" t="s">
        <v>79</v>
      </c>
      <c r="AW134" s="13" t="s">
        <v>33</v>
      </c>
      <c r="AX134" s="13" t="s">
        <v>77</v>
      </c>
      <c r="AY134" s="244" t="s">
        <v>361</v>
      </c>
    </row>
    <row r="135" spans="2:65" s="1" customFormat="1" ht="22.5" customHeight="1">
      <c r="B135" s="42"/>
      <c r="C135" s="207" t="s">
        <v>424</v>
      </c>
      <c r="D135" s="207" t="s">
        <v>363</v>
      </c>
      <c r="E135" s="208" t="s">
        <v>5023</v>
      </c>
      <c r="F135" s="209" t="s">
        <v>5024</v>
      </c>
      <c r="G135" s="210" t="s">
        <v>21</v>
      </c>
      <c r="H135" s="211">
        <v>1</v>
      </c>
      <c r="I135" s="212"/>
      <c r="J135" s="213">
        <f>ROUND(I135*H135,2)</f>
        <v>0</v>
      </c>
      <c r="K135" s="209" t="s">
        <v>21</v>
      </c>
      <c r="L135" s="62"/>
      <c r="M135" s="214" t="s">
        <v>21</v>
      </c>
      <c r="N135" s="215" t="s">
        <v>41</v>
      </c>
      <c r="O135" s="43"/>
      <c r="P135" s="216">
        <f>O135*H135</f>
        <v>0</v>
      </c>
      <c r="Q135" s="216">
        <v>0</v>
      </c>
      <c r="R135" s="216">
        <f>Q135*H135</f>
        <v>0</v>
      </c>
      <c r="S135" s="216">
        <v>0</v>
      </c>
      <c r="T135" s="217">
        <f>S135*H135</f>
        <v>0</v>
      </c>
      <c r="AR135" s="25" t="s">
        <v>147</v>
      </c>
      <c r="AT135" s="25" t="s">
        <v>363</v>
      </c>
      <c r="AU135" s="25" t="s">
        <v>77</v>
      </c>
      <c r="AY135" s="25" t="s">
        <v>361</v>
      </c>
      <c r="BE135" s="218">
        <f>IF(N135="základní",J135,0)</f>
        <v>0</v>
      </c>
      <c r="BF135" s="218">
        <f>IF(N135="snížená",J135,0)</f>
        <v>0</v>
      </c>
      <c r="BG135" s="218">
        <f>IF(N135="zákl. přenesená",J135,0)</f>
        <v>0</v>
      </c>
      <c r="BH135" s="218">
        <f>IF(N135="sníž. přenesená",J135,0)</f>
        <v>0</v>
      </c>
      <c r="BI135" s="218">
        <f>IF(N135="nulová",J135,0)</f>
        <v>0</v>
      </c>
      <c r="BJ135" s="25" t="s">
        <v>77</v>
      </c>
      <c r="BK135" s="218">
        <f>ROUND(I135*H135,2)</f>
        <v>0</v>
      </c>
      <c r="BL135" s="25" t="s">
        <v>147</v>
      </c>
      <c r="BM135" s="25" t="s">
        <v>477</v>
      </c>
    </row>
    <row r="136" spans="2:65" s="1" customFormat="1" ht="13.5">
      <c r="B136" s="42"/>
      <c r="C136" s="64"/>
      <c r="D136" s="219" t="s">
        <v>369</v>
      </c>
      <c r="E136" s="64"/>
      <c r="F136" s="220" t="s">
        <v>5024</v>
      </c>
      <c r="G136" s="64"/>
      <c r="H136" s="64"/>
      <c r="I136" s="175"/>
      <c r="J136" s="64"/>
      <c r="K136" s="64"/>
      <c r="L136" s="62"/>
      <c r="M136" s="221"/>
      <c r="N136" s="43"/>
      <c r="O136" s="43"/>
      <c r="P136" s="43"/>
      <c r="Q136" s="43"/>
      <c r="R136" s="43"/>
      <c r="S136" s="43"/>
      <c r="T136" s="79"/>
      <c r="AT136" s="25" t="s">
        <v>369</v>
      </c>
      <c r="AU136" s="25" t="s">
        <v>77</v>
      </c>
    </row>
    <row r="137" spans="2:65" s="1" customFormat="1" ht="27">
      <c r="B137" s="42"/>
      <c r="C137" s="64"/>
      <c r="D137" s="219" t="s">
        <v>974</v>
      </c>
      <c r="E137" s="64"/>
      <c r="F137" s="283" t="s">
        <v>5025</v>
      </c>
      <c r="G137" s="64"/>
      <c r="H137" s="64"/>
      <c r="I137" s="175"/>
      <c r="J137" s="64"/>
      <c r="K137" s="64"/>
      <c r="L137" s="62"/>
      <c r="M137" s="221"/>
      <c r="N137" s="43"/>
      <c r="O137" s="43"/>
      <c r="P137" s="43"/>
      <c r="Q137" s="43"/>
      <c r="R137" s="43"/>
      <c r="S137" s="43"/>
      <c r="T137" s="79"/>
      <c r="AT137" s="25" t="s">
        <v>974</v>
      </c>
      <c r="AU137" s="25" t="s">
        <v>77</v>
      </c>
    </row>
    <row r="138" spans="2:65" s="13" customFormat="1" ht="13.5">
      <c r="B138" s="233"/>
      <c r="C138" s="234"/>
      <c r="D138" s="235" t="s">
        <v>371</v>
      </c>
      <c r="E138" s="236" t="s">
        <v>21</v>
      </c>
      <c r="F138" s="237" t="s">
        <v>77</v>
      </c>
      <c r="G138" s="234"/>
      <c r="H138" s="238">
        <v>1</v>
      </c>
      <c r="I138" s="239"/>
      <c r="J138" s="234"/>
      <c r="K138" s="234"/>
      <c r="L138" s="240"/>
      <c r="M138" s="241"/>
      <c r="N138" s="242"/>
      <c r="O138" s="242"/>
      <c r="P138" s="242"/>
      <c r="Q138" s="242"/>
      <c r="R138" s="242"/>
      <c r="S138" s="242"/>
      <c r="T138" s="243"/>
      <c r="AT138" s="244" t="s">
        <v>371</v>
      </c>
      <c r="AU138" s="244" t="s">
        <v>77</v>
      </c>
      <c r="AV138" s="13" t="s">
        <v>79</v>
      </c>
      <c r="AW138" s="13" t="s">
        <v>33</v>
      </c>
      <c r="AX138" s="13" t="s">
        <v>77</v>
      </c>
      <c r="AY138" s="244" t="s">
        <v>361</v>
      </c>
    </row>
    <row r="139" spans="2:65" s="1" customFormat="1" ht="22.5" customHeight="1">
      <c r="B139" s="42"/>
      <c r="C139" s="207" t="s">
        <v>430</v>
      </c>
      <c r="D139" s="207" t="s">
        <v>363</v>
      </c>
      <c r="E139" s="208" t="s">
        <v>5026</v>
      </c>
      <c r="F139" s="209" t="s">
        <v>5027</v>
      </c>
      <c r="G139" s="210" t="s">
        <v>21</v>
      </c>
      <c r="H139" s="211">
        <v>1</v>
      </c>
      <c r="I139" s="212"/>
      <c r="J139" s="213">
        <f>ROUND(I139*H139,2)</f>
        <v>0</v>
      </c>
      <c r="K139" s="209" t="s">
        <v>21</v>
      </c>
      <c r="L139" s="62"/>
      <c r="M139" s="214" t="s">
        <v>21</v>
      </c>
      <c r="N139" s="215" t="s">
        <v>41</v>
      </c>
      <c r="O139" s="43"/>
      <c r="P139" s="216">
        <f>O139*H139</f>
        <v>0</v>
      </c>
      <c r="Q139" s="216">
        <v>0</v>
      </c>
      <c r="R139" s="216">
        <f>Q139*H139</f>
        <v>0</v>
      </c>
      <c r="S139" s="216">
        <v>0</v>
      </c>
      <c r="T139" s="217">
        <f>S139*H139</f>
        <v>0</v>
      </c>
      <c r="AR139" s="25" t="s">
        <v>147</v>
      </c>
      <c r="AT139" s="25" t="s">
        <v>363</v>
      </c>
      <c r="AU139" s="25" t="s">
        <v>77</v>
      </c>
      <c r="AY139" s="25" t="s">
        <v>361</v>
      </c>
      <c r="BE139" s="218">
        <f>IF(N139="základní",J139,0)</f>
        <v>0</v>
      </c>
      <c r="BF139" s="218">
        <f>IF(N139="snížená",J139,0)</f>
        <v>0</v>
      </c>
      <c r="BG139" s="218">
        <f>IF(N139="zákl. přenesená",J139,0)</f>
        <v>0</v>
      </c>
      <c r="BH139" s="218">
        <f>IF(N139="sníž. přenesená",J139,0)</f>
        <v>0</v>
      </c>
      <c r="BI139" s="218">
        <f>IF(N139="nulová",J139,0)</f>
        <v>0</v>
      </c>
      <c r="BJ139" s="25" t="s">
        <v>77</v>
      </c>
      <c r="BK139" s="218">
        <f>ROUND(I139*H139,2)</f>
        <v>0</v>
      </c>
      <c r="BL139" s="25" t="s">
        <v>147</v>
      </c>
      <c r="BM139" s="25" t="s">
        <v>491</v>
      </c>
    </row>
    <row r="140" spans="2:65" s="1" customFormat="1" ht="13.5">
      <c r="B140" s="42"/>
      <c r="C140" s="64"/>
      <c r="D140" s="219" t="s">
        <v>369</v>
      </c>
      <c r="E140" s="64"/>
      <c r="F140" s="220" t="s">
        <v>5027</v>
      </c>
      <c r="G140" s="64"/>
      <c r="H140" s="64"/>
      <c r="I140" s="175"/>
      <c r="J140" s="64"/>
      <c r="K140" s="64"/>
      <c r="L140" s="62"/>
      <c r="M140" s="221"/>
      <c r="N140" s="43"/>
      <c r="O140" s="43"/>
      <c r="P140" s="43"/>
      <c r="Q140" s="43"/>
      <c r="R140" s="43"/>
      <c r="S140" s="43"/>
      <c r="T140" s="79"/>
      <c r="AT140" s="25" t="s">
        <v>369</v>
      </c>
      <c r="AU140" s="25" t="s">
        <v>77</v>
      </c>
    </row>
    <row r="141" spans="2:65" s="1" customFormat="1" ht="27">
      <c r="B141" s="42"/>
      <c r="C141" s="64"/>
      <c r="D141" s="219" t="s">
        <v>974</v>
      </c>
      <c r="E141" s="64"/>
      <c r="F141" s="283" t="s">
        <v>5028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974</v>
      </c>
      <c r="AU141" s="25" t="s">
        <v>77</v>
      </c>
    </row>
    <row r="142" spans="2:65" s="13" customFormat="1" ht="13.5">
      <c r="B142" s="233"/>
      <c r="C142" s="234"/>
      <c r="D142" s="235" t="s">
        <v>371</v>
      </c>
      <c r="E142" s="236" t="s">
        <v>21</v>
      </c>
      <c r="F142" s="237" t="s">
        <v>77</v>
      </c>
      <c r="G142" s="234"/>
      <c r="H142" s="238">
        <v>1</v>
      </c>
      <c r="I142" s="239"/>
      <c r="J142" s="234"/>
      <c r="K142" s="234"/>
      <c r="L142" s="240"/>
      <c r="M142" s="241"/>
      <c r="N142" s="242"/>
      <c r="O142" s="242"/>
      <c r="P142" s="242"/>
      <c r="Q142" s="242"/>
      <c r="R142" s="242"/>
      <c r="S142" s="242"/>
      <c r="T142" s="243"/>
      <c r="AT142" s="244" t="s">
        <v>371</v>
      </c>
      <c r="AU142" s="244" t="s">
        <v>77</v>
      </c>
      <c r="AV142" s="13" t="s">
        <v>79</v>
      </c>
      <c r="AW142" s="13" t="s">
        <v>33</v>
      </c>
      <c r="AX142" s="13" t="s">
        <v>77</v>
      </c>
      <c r="AY142" s="244" t="s">
        <v>361</v>
      </c>
    </row>
    <row r="143" spans="2:65" s="1" customFormat="1" ht="22.5" customHeight="1">
      <c r="B143" s="42"/>
      <c r="C143" s="207" t="s">
        <v>285</v>
      </c>
      <c r="D143" s="207" t="s">
        <v>363</v>
      </c>
      <c r="E143" s="208" t="s">
        <v>5029</v>
      </c>
      <c r="F143" s="209" t="s">
        <v>5030</v>
      </c>
      <c r="G143" s="210" t="s">
        <v>21</v>
      </c>
      <c r="H143" s="211">
        <v>1</v>
      </c>
      <c r="I143" s="212"/>
      <c r="J143" s="213">
        <f>ROUND(I143*H143,2)</f>
        <v>0</v>
      </c>
      <c r="K143" s="209" t="s">
        <v>21</v>
      </c>
      <c r="L143" s="62"/>
      <c r="M143" s="214" t="s">
        <v>21</v>
      </c>
      <c r="N143" s="215" t="s">
        <v>41</v>
      </c>
      <c r="O143" s="43"/>
      <c r="P143" s="216">
        <f>O143*H143</f>
        <v>0</v>
      </c>
      <c r="Q143" s="216">
        <v>0</v>
      </c>
      <c r="R143" s="216">
        <f>Q143*H143</f>
        <v>0</v>
      </c>
      <c r="S143" s="216">
        <v>0</v>
      </c>
      <c r="T143" s="217">
        <f>S143*H143</f>
        <v>0</v>
      </c>
      <c r="AR143" s="25" t="s">
        <v>147</v>
      </c>
      <c r="AT143" s="25" t="s">
        <v>363</v>
      </c>
      <c r="AU143" s="25" t="s">
        <v>77</v>
      </c>
      <c r="AY143" s="25" t="s">
        <v>361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25" t="s">
        <v>77</v>
      </c>
      <c r="BK143" s="218">
        <f>ROUND(I143*H143,2)</f>
        <v>0</v>
      </c>
      <c r="BL143" s="25" t="s">
        <v>147</v>
      </c>
      <c r="BM143" s="25" t="s">
        <v>501</v>
      </c>
    </row>
    <row r="144" spans="2:65" s="1" customFormat="1" ht="13.5">
      <c r="B144" s="42"/>
      <c r="C144" s="64"/>
      <c r="D144" s="219" t="s">
        <v>369</v>
      </c>
      <c r="E144" s="64"/>
      <c r="F144" s="220" t="s">
        <v>5030</v>
      </c>
      <c r="G144" s="64"/>
      <c r="H144" s="64"/>
      <c r="I144" s="175"/>
      <c r="J144" s="64"/>
      <c r="K144" s="64"/>
      <c r="L144" s="62"/>
      <c r="M144" s="221"/>
      <c r="N144" s="43"/>
      <c r="O144" s="43"/>
      <c r="P144" s="43"/>
      <c r="Q144" s="43"/>
      <c r="R144" s="43"/>
      <c r="S144" s="43"/>
      <c r="T144" s="79"/>
      <c r="AT144" s="25" t="s">
        <v>369</v>
      </c>
      <c r="AU144" s="25" t="s">
        <v>77</v>
      </c>
    </row>
    <row r="145" spans="2:65" s="1" customFormat="1" ht="27">
      <c r="B145" s="42"/>
      <c r="C145" s="64"/>
      <c r="D145" s="219" t="s">
        <v>974</v>
      </c>
      <c r="E145" s="64"/>
      <c r="F145" s="283" t="s">
        <v>5031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974</v>
      </c>
      <c r="AU145" s="25" t="s">
        <v>77</v>
      </c>
    </row>
    <row r="146" spans="2:65" s="13" customFormat="1" ht="13.5">
      <c r="B146" s="233"/>
      <c r="C146" s="234"/>
      <c r="D146" s="235" t="s">
        <v>371</v>
      </c>
      <c r="E146" s="236" t="s">
        <v>21</v>
      </c>
      <c r="F146" s="237" t="s">
        <v>77</v>
      </c>
      <c r="G146" s="234"/>
      <c r="H146" s="238">
        <v>1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77</v>
      </c>
      <c r="AV146" s="13" t="s">
        <v>79</v>
      </c>
      <c r="AW146" s="13" t="s">
        <v>33</v>
      </c>
      <c r="AX146" s="13" t="s">
        <v>77</v>
      </c>
      <c r="AY146" s="244" t="s">
        <v>361</v>
      </c>
    </row>
    <row r="147" spans="2:65" s="1" customFormat="1" ht="22.5" customHeight="1">
      <c r="B147" s="42"/>
      <c r="C147" s="207" t="s">
        <v>440</v>
      </c>
      <c r="D147" s="207" t="s">
        <v>363</v>
      </c>
      <c r="E147" s="208" t="s">
        <v>5032</v>
      </c>
      <c r="F147" s="209" t="s">
        <v>5033</v>
      </c>
      <c r="G147" s="210" t="s">
        <v>21</v>
      </c>
      <c r="H147" s="211">
        <v>1</v>
      </c>
      <c r="I147" s="212"/>
      <c r="J147" s="213">
        <f>ROUND(I147*H147,2)</f>
        <v>0</v>
      </c>
      <c r="K147" s="209" t="s">
        <v>21</v>
      </c>
      <c r="L147" s="62"/>
      <c r="M147" s="214" t="s">
        <v>21</v>
      </c>
      <c r="N147" s="215" t="s">
        <v>41</v>
      </c>
      <c r="O147" s="43"/>
      <c r="P147" s="216">
        <f>O147*H147</f>
        <v>0</v>
      </c>
      <c r="Q147" s="216">
        <v>0</v>
      </c>
      <c r="R147" s="216">
        <f>Q147*H147</f>
        <v>0</v>
      </c>
      <c r="S147" s="216">
        <v>0</v>
      </c>
      <c r="T147" s="217">
        <f>S147*H147</f>
        <v>0</v>
      </c>
      <c r="AR147" s="25" t="s">
        <v>147</v>
      </c>
      <c r="AT147" s="25" t="s">
        <v>363</v>
      </c>
      <c r="AU147" s="25" t="s">
        <v>77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512</v>
      </c>
    </row>
    <row r="148" spans="2:65" s="1" customFormat="1" ht="13.5">
      <c r="B148" s="42"/>
      <c r="C148" s="64"/>
      <c r="D148" s="219" t="s">
        <v>369</v>
      </c>
      <c r="E148" s="64"/>
      <c r="F148" s="220" t="s">
        <v>5033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77</v>
      </c>
    </row>
    <row r="149" spans="2:65" s="1" customFormat="1" ht="27">
      <c r="B149" s="42"/>
      <c r="C149" s="64"/>
      <c r="D149" s="219" t="s">
        <v>974</v>
      </c>
      <c r="E149" s="64"/>
      <c r="F149" s="283" t="s">
        <v>5020</v>
      </c>
      <c r="G149" s="64"/>
      <c r="H149" s="64"/>
      <c r="I149" s="175"/>
      <c r="J149" s="64"/>
      <c r="K149" s="64"/>
      <c r="L149" s="62"/>
      <c r="M149" s="221"/>
      <c r="N149" s="43"/>
      <c r="O149" s="43"/>
      <c r="P149" s="43"/>
      <c r="Q149" s="43"/>
      <c r="R149" s="43"/>
      <c r="S149" s="43"/>
      <c r="T149" s="79"/>
      <c r="AT149" s="25" t="s">
        <v>974</v>
      </c>
      <c r="AU149" s="25" t="s">
        <v>77</v>
      </c>
    </row>
    <row r="150" spans="2:65" s="13" customFormat="1" ht="13.5">
      <c r="B150" s="233"/>
      <c r="C150" s="234"/>
      <c r="D150" s="235" t="s">
        <v>371</v>
      </c>
      <c r="E150" s="236" t="s">
        <v>21</v>
      </c>
      <c r="F150" s="237" t="s">
        <v>77</v>
      </c>
      <c r="G150" s="234"/>
      <c r="H150" s="238">
        <v>1</v>
      </c>
      <c r="I150" s="239"/>
      <c r="J150" s="234"/>
      <c r="K150" s="234"/>
      <c r="L150" s="240"/>
      <c r="M150" s="241"/>
      <c r="N150" s="242"/>
      <c r="O150" s="242"/>
      <c r="P150" s="242"/>
      <c r="Q150" s="242"/>
      <c r="R150" s="242"/>
      <c r="S150" s="242"/>
      <c r="T150" s="243"/>
      <c r="AT150" s="244" t="s">
        <v>371</v>
      </c>
      <c r="AU150" s="244" t="s">
        <v>77</v>
      </c>
      <c r="AV150" s="13" t="s">
        <v>79</v>
      </c>
      <c r="AW150" s="13" t="s">
        <v>33</v>
      </c>
      <c r="AX150" s="13" t="s">
        <v>77</v>
      </c>
      <c r="AY150" s="244" t="s">
        <v>361</v>
      </c>
    </row>
    <row r="151" spans="2:65" s="1" customFormat="1" ht="22.5" customHeight="1">
      <c r="B151" s="42"/>
      <c r="C151" s="207" t="s">
        <v>444</v>
      </c>
      <c r="D151" s="207" t="s">
        <v>363</v>
      </c>
      <c r="E151" s="208" t="s">
        <v>5034</v>
      </c>
      <c r="F151" s="209" t="s">
        <v>5035</v>
      </c>
      <c r="G151" s="210" t="s">
        <v>21</v>
      </c>
      <c r="H151" s="211">
        <v>1</v>
      </c>
      <c r="I151" s="212"/>
      <c r="J151" s="213">
        <f>ROUND(I151*H151,2)</f>
        <v>0</v>
      </c>
      <c r="K151" s="209" t="s">
        <v>21</v>
      </c>
      <c r="L151" s="62"/>
      <c r="M151" s="214" t="s">
        <v>21</v>
      </c>
      <c r="N151" s="215" t="s">
        <v>41</v>
      </c>
      <c r="O151" s="43"/>
      <c r="P151" s="216">
        <f>O151*H151</f>
        <v>0</v>
      </c>
      <c r="Q151" s="216">
        <v>0</v>
      </c>
      <c r="R151" s="216">
        <f>Q151*H151</f>
        <v>0</v>
      </c>
      <c r="S151" s="216">
        <v>0</v>
      </c>
      <c r="T151" s="217">
        <f>S151*H151</f>
        <v>0</v>
      </c>
      <c r="AR151" s="25" t="s">
        <v>147</v>
      </c>
      <c r="AT151" s="25" t="s">
        <v>363</v>
      </c>
      <c r="AU151" s="25" t="s">
        <v>77</v>
      </c>
      <c r="AY151" s="25" t="s">
        <v>361</v>
      </c>
      <c r="BE151" s="218">
        <f>IF(N151="základní",J151,0)</f>
        <v>0</v>
      </c>
      <c r="BF151" s="218">
        <f>IF(N151="snížená",J151,0)</f>
        <v>0</v>
      </c>
      <c r="BG151" s="218">
        <f>IF(N151="zákl. přenesená",J151,0)</f>
        <v>0</v>
      </c>
      <c r="BH151" s="218">
        <f>IF(N151="sníž. přenesená",J151,0)</f>
        <v>0</v>
      </c>
      <c r="BI151" s="218">
        <f>IF(N151="nulová",J151,0)</f>
        <v>0</v>
      </c>
      <c r="BJ151" s="25" t="s">
        <v>77</v>
      </c>
      <c r="BK151" s="218">
        <f>ROUND(I151*H151,2)</f>
        <v>0</v>
      </c>
      <c r="BL151" s="25" t="s">
        <v>147</v>
      </c>
      <c r="BM151" s="25" t="s">
        <v>526</v>
      </c>
    </row>
    <row r="152" spans="2:65" s="1" customFormat="1" ht="13.5">
      <c r="B152" s="42"/>
      <c r="C152" s="64"/>
      <c r="D152" s="219" t="s">
        <v>369</v>
      </c>
      <c r="E152" s="64"/>
      <c r="F152" s="220" t="s">
        <v>5035</v>
      </c>
      <c r="G152" s="64"/>
      <c r="H152" s="64"/>
      <c r="I152" s="175"/>
      <c r="J152" s="64"/>
      <c r="K152" s="64"/>
      <c r="L152" s="62"/>
      <c r="M152" s="221"/>
      <c r="N152" s="43"/>
      <c r="O152" s="43"/>
      <c r="P152" s="43"/>
      <c r="Q152" s="43"/>
      <c r="R152" s="43"/>
      <c r="S152" s="43"/>
      <c r="T152" s="79"/>
      <c r="AT152" s="25" t="s">
        <v>369</v>
      </c>
      <c r="AU152" s="25" t="s">
        <v>77</v>
      </c>
    </row>
    <row r="153" spans="2:65" s="1" customFormat="1" ht="27">
      <c r="B153" s="42"/>
      <c r="C153" s="64"/>
      <c r="D153" s="235" t="s">
        <v>974</v>
      </c>
      <c r="E153" s="64"/>
      <c r="F153" s="289" t="s">
        <v>5020</v>
      </c>
      <c r="G153" s="64"/>
      <c r="H153" s="64"/>
      <c r="I153" s="175"/>
      <c r="J153" s="64"/>
      <c r="K153" s="64"/>
      <c r="L153" s="62"/>
      <c r="M153" s="221"/>
      <c r="N153" s="43"/>
      <c r="O153" s="43"/>
      <c r="P153" s="43"/>
      <c r="Q153" s="43"/>
      <c r="R153" s="43"/>
      <c r="S153" s="43"/>
      <c r="T153" s="79"/>
      <c r="AT153" s="25" t="s">
        <v>974</v>
      </c>
      <c r="AU153" s="25" t="s">
        <v>77</v>
      </c>
    </row>
    <row r="154" spans="2:65" s="1" customFormat="1" ht="22.5" customHeight="1">
      <c r="B154" s="42"/>
      <c r="C154" s="207" t="s">
        <v>451</v>
      </c>
      <c r="D154" s="207" t="s">
        <v>363</v>
      </c>
      <c r="E154" s="208" t="s">
        <v>5036</v>
      </c>
      <c r="F154" s="209" t="s">
        <v>5037</v>
      </c>
      <c r="G154" s="210" t="s">
        <v>21</v>
      </c>
      <c r="H154" s="211">
        <v>2</v>
      </c>
      <c r="I154" s="212"/>
      <c r="J154" s="213">
        <f>ROUND(I154*H154,2)</f>
        <v>0</v>
      </c>
      <c r="K154" s="209" t="s">
        <v>21</v>
      </c>
      <c r="L154" s="62"/>
      <c r="M154" s="214" t="s">
        <v>21</v>
      </c>
      <c r="N154" s="215" t="s">
        <v>41</v>
      </c>
      <c r="O154" s="43"/>
      <c r="P154" s="216">
        <f>O154*H154</f>
        <v>0</v>
      </c>
      <c r="Q154" s="216">
        <v>0</v>
      </c>
      <c r="R154" s="216">
        <f>Q154*H154</f>
        <v>0</v>
      </c>
      <c r="S154" s="216">
        <v>0</v>
      </c>
      <c r="T154" s="217">
        <f>S154*H154</f>
        <v>0</v>
      </c>
      <c r="AR154" s="25" t="s">
        <v>147</v>
      </c>
      <c r="AT154" s="25" t="s">
        <v>363</v>
      </c>
      <c r="AU154" s="25" t="s">
        <v>77</v>
      </c>
      <c r="AY154" s="25" t="s">
        <v>361</v>
      </c>
      <c r="BE154" s="218">
        <f>IF(N154="základní",J154,0)</f>
        <v>0</v>
      </c>
      <c r="BF154" s="218">
        <f>IF(N154="snížená",J154,0)</f>
        <v>0</v>
      </c>
      <c r="BG154" s="218">
        <f>IF(N154="zákl. přenesená",J154,0)</f>
        <v>0</v>
      </c>
      <c r="BH154" s="218">
        <f>IF(N154="sníž. přenesená",J154,0)</f>
        <v>0</v>
      </c>
      <c r="BI154" s="218">
        <f>IF(N154="nulová",J154,0)</f>
        <v>0</v>
      </c>
      <c r="BJ154" s="25" t="s">
        <v>77</v>
      </c>
      <c r="BK154" s="218">
        <f>ROUND(I154*H154,2)</f>
        <v>0</v>
      </c>
      <c r="BL154" s="25" t="s">
        <v>147</v>
      </c>
      <c r="BM154" s="25" t="s">
        <v>545</v>
      </c>
    </row>
    <row r="155" spans="2:65" s="1" customFormat="1" ht="13.5">
      <c r="B155" s="42"/>
      <c r="C155" s="64"/>
      <c r="D155" s="219" t="s">
        <v>369</v>
      </c>
      <c r="E155" s="64"/>
      <c r="F155" s="220" t="s">
        <v>5037</v>
      </c>
      <c r="G155" s="64"/>
      <c r="H155" s="64"/>
      <c r="I155" s="175"/>
      <c r="J155" s="64"/>
      <c r="K155" s="64"/>
      <c r="L155" s="62"/>
      <c r="M155" s="221"/>
      <c r="N155" s="43"/>
      <c r="O155" s="43"/>
      <c r="P155" s="43"/>
      <c r="Q155" s="43"/>
      <c r="R155" s="43"/>
      <c r="S155" s="43"/>
      <c r="T155" s="79"/>
      <c r="AT155" s="25" t="s">
        <v>369</v>
      </c>
      <c r="AU155" s="25" t="s">
        <v>77</v>
      </c>
    </row>
    <row r="156" spans="2:65" s="1" customFormat="1" ht="27">
      <c r="B156" s="42"/>
      <c r="C156" s="64"/>
      <c r="D156" s="219" t="s">
        <v>974</v>
      </c>
      <c r="E156" s="64"/>
      <c r="F156" s="283" t="s">
        <v>5020</v>
      </c>
      <c r="G156" s="64"/>
      <c r="H156" s="64"/>
      <c r="I156" s="175"/>
      <c r="J156" s="64"/>
      <c r="K156" s="64"/>
      <c r="L156" s="62"/>
      <c r="M156" s="221"/>
      <c r="N156" s="43"/>
      <c r="O156" s="43"/>
      <c r="P156" s="43"/>
      <c r="Q156" s="43"/>
      <c r="R156" s="43"/>
      <c r="S156" s="43"/>
      <c r="T156" s="79"/>
      <c r="AT156" s="25" t="s">
        <v>974</v>
      </c>
      <c r="AU156" s="25" t="s">
        <v>77</v>
      </c>
    </row>
    <row r="157" spans="2:65" s="13" customFormat="1" ht="13.5">
      <c r="B157" s="233"/>
      <c r="C157" s="234"/>
      <c r="D157" s="235" t="s">
        <v>371</v>
      </c>
      <c r="E157" s="236" t="s">
        <v>21</v>
      </c>
      <c r="F157" s="237" t="s">
        <v>79</v>
      </c>
      <c r="G157" s="234"/>
      <c r="H157" s="238">
        <v>2</v>
      </c>
      <c r="I157" s="239"/>
      <c r="J157" s="234"/>
      <c r="K157" s="234"/>
      <c r="L157" s="240"/>
      <c r="M157" s="241"/>
      <c r="N157" s="242"/>
      <c r="O157" s="242"/>
      <c r="P157" s="242"/>
      <c r="Q157" s="242"/>
      <c r="R157" s="242"/>
      <c r="S157" s="242"/>
      <c r="T157" s="243"/>
      <c r="AT157" s="244" t="s">
        <v>371</v>
      </c>
      <c r="AU157" s="244" t="s">
        <v>77</v>
      </c>
      <c r="AV157" s="13" t="s">
        <v>79</v>
      </c>
      <c r="AW157" s="13" t="s">
        <v>33</v>
      </c>
      <c r="AX157" s="13" t="s">
        <v>77</v>
      </c>
      <c r="AY157" s="244" t="s">
        <v>361</v>
      </c>
    </row>
    <row r="158" spans="2:65" s="1" customFormat="1" ht="22.5" customHeight="1">
      <c r="B158" s="42"/>
      <c r="C158" s="207" t="s">
        <v>10</v>
      </c>
      <c r="D158" s="207" t="s">
        <v>363</v>
      </c>
      <c r="E158" s="208" t="s">
        <v>5038</v>
      </c>
      <c r="F158" s="209" t="s">
        <v>5039</v>
      </c>
      <c r="G158" s="210" t="s">
        <v>21</v>
      </c>
      <c r="H158" s="211">
        <v>2</v>
      </c>
      <c r="I158" s="212"/>
      <c r="J158" s="213">
        <f>ROUND(I158*H158,2)</f>
        <v>0</v>
      </c>
      <c r="K158" s="209" t="s">
        <v>21</v>
      </c>
      <c r="L158" s="62"/>
      <c r="M158" s="214" t="s">
        <v>21</v>
      </c>
      <c r="N158" s="215" t="s">
        <v>41</v>
      </c>
      <c r="O158" s="43"/>
      <c r="P158" s="216">
        <f>O158*H158</f>
        <v>0</v>
      </c>
      <c r="Q158" s="216">
        <v>0</v>
      </c>
      <c r="R158" s="216">
        <f>Q158*H158</f>
        <v>0</v>
      </c>
      <c r="S158" s="216">
        <v>0</v>
      </c>
      <c r="T158" s="217">
        <f>S158*H158</f>
        <v>0</v>
      </c>
      <c r="AR158" s="25" t="s">
        <v>147</v>
      </c>
      <c r="AT158" s="25" t="s">
        <v>363</v>
      </c>
      <c r="AU158" s="25" t="s">
        <v>77</v>
      </c>
      <c r="AY158" s="25" t="s">
        <v>361</v>
      </c>
      <c r="BE158" s="218">
        <f>IF(N158="základní",J158,0)</f>
        <v>0</v>
      </c>
      <c r="BF158" s="218">
        <f>IF(N158="snížená",J158,0)</f>
        <v>0</v>
      </c>
      <c r="BG158" s="218">
        <f>IF(N158="zákl. přenesená",J158,0)</f>
        <v>0</v>
      </c>
      <c r="BH158" s="218">
        <f>IF(N158="sníž. přenesená",J158,0)</f>
        <v>0</v>
      </c>
      <c r="BI158" s="218">
        <f>IF(N158="nulová",J158,0)</f>
        <v>0</v>
      </c>
      <c r="BJ158" s="25" t="s">
        <v>77</v>
      </c>
      <c r="BK158" s="218">
        <f>ROUND(I158*H158,2)</f>
        <v>0</v>
      </c>
      <c r="BL158" s="25" t="s">
        <v>147</v>
      </c>
      <c r="BM158" s="25" t="s">
        <v>563</v>
      </c>
    </row>
    <row r="159" spans="2:65" s="1" customFormat="1" ht="13.5">
      <c r="B159" s="42"/>
      <c r="C159" s="64"/>
      <c r="D159" s="219" t="s">
        <v>369</v>
      </c>
      <c r="E159" s="64"/>
      <c r="F159" s="220" t="s">
        <v>5039</v>
      </c>
      <c r="G159" s="64"/>
      <c r="H159" s="64"/>
      <c r="I159" s="175"/>
      <c r="J159" s="64"/>
      <c r="K159" s="64"/>
      <c r="L159" s="62"/>
      <c r="M159" s="221"/>
      <c r="N159" s="43"/>
      <c r="O159" s="43"/>
      <c r="P159" s="43"/>
      <c r="Q159" s="43"/>
      <c r="R159" s="43"/>
      <c r="S159" s="43"/>
      <c r="T159" s="79"/>
      <c r="AT159" s="25" t="s">
        <v>369</v>
      </c>
      <c r="AU159" s="25" t="s">
        <v>77</v>
      </c>
    </row>
    <row r="160" spans="2:65" s="1" customFormat="1" ht="27">
      <c r="B160" s="42"/>
      <c r="C160" s="64"/>
      <c r="D160" s="219" t="s">
        <v>974</v>
      </c>
      <c r="E160" s="64"/>
      <c r="F160" s="283" t="s">
        <v>5017</v>
      </c>
      <c r="G160" s="64"/>
      <c r="H160" s="64"/>
      <c r="I160" s="175"/>
      <c r="J160" s="64"/>
      <c r="K160" s="64"/>
      <c r="L160" s="62"/>
      <c r="M160" s="221"/>
      <c r="N160" s="43"/>
      <c r="O160" s="43"/>
      <c r="P160" s="43"/>
      <c r="Q160" s="43"/>
      <c r="R160" s="43"/>
      <c r="S160" s="43"/>
      <c r="T160" s="79"/>
      <c r="AT160" s="25" t="s">
        <v>974</v>
      </c>
      <c r="AU160" s="25" t="s">
        <v>77</v>
      </c>
    </row>
    <row r="161" spans="2:65" s="13" customFormat="1" ht="13.5">
      <c r="B161" s="233"/>
      <c r="C161" s="234"/>
      <c r="D161" s="235" t="s">
        <v>371</v>
      </c>
      <c r="E161" s="236" t="s">
        <v>21</v>
      </c>
      <c r="F161" s="237" t="s">
        <v>79</v>
      </c>
      <c r="G161" s="234"/>
      <c r="H161" s="238">
        <v>2</v>
      </c>
      <c r="I161" s="239"/>
      <c r="J161" s="234"/>
      <c r="K161" s="234"/>
      <c r="L161" s="240"/>
      <c r="M161" s="241"/>
      <c r="N161" s="242"/>
      <c r="O161" s="242"/>
      <c r="P161" s="242"/>
      <c r="Q161" s="242"/>
      <c r="R161" s="242"/>
      <c r="S161" s="242"/>
      <c r="T161" s="243"/>
      <c r="AT161" s="244" t="s">
        <v>371</v>
      </c>
      <c r="AU161" s="244" t="s">
        <v>77</v>
      </c>
      <c r="AV161" s="13" t="s">
        <v>79</v>
      </c>
      <c r="AW161" s="13" t="s">
        <v>33</v>
      </c>
      <c r="AX161" s="13" t="s">
        <v>77</v>
      </c>
      <c r="AY161" s="244" t="s">
        <v>361</v>
      </c>
    </row>
    <row r="162" spans="2:65" s="1" customFormat="1" ht="22.5" customHeight="1">
      <c r="B162" s="42"/>
      <c r="C162" s="207" t="s">
        <v>464</v>
      </c>
      <c r="D162" s="207" t="s">
        <v>363</v>
      </c>
      <c r="E162" s="208" t="s">
        <v>5040</v>
      </c>
      <c r="F162" s="209" t="s">
        <v>5041</v>
      </c>
      <c r="G162" s="210" t="s">
        <v>21</v>
      </c>
      <c r="H162" s="211">
        <v>1</v>
      </c>
      <c r="I162" s="212"/>
      <c r="J162" s="213">
        <f>ROUND(I162*H162,2)</f>
        <v>0</v>
      </c>
      <c r="K162" s="209" t="s">
        <v>21</v>
      </c>
      <c r="L162" s="62"/>
      <c r="M162" s="214" t="s">
        <v>21</v>
      </c>
      <c r="N162" s="215" t="s">
        <v>41</v>
      </c>
      <c r="O162" s="43"/>
      <c r="P162" s="216">
        <f>O162*H162</f>
        <v>0</v>
      </c>
      <c r="Q162" s="216">
        <v>0</v>
      </c>
      <c r="R162" s="216">
        <f>Q162*H162</f>
        <v>0</v>
      </c>
      <c r="S162" s="216">
        <v>0</v>
      </c>
      <c r="T162" s="217">
        <f>S162*H162</f>
        <v>0</v>
      </c>
      <c r="AR162" s="25" t="s">
        <v>147</v>
      </c>
      <c r="AT162" s="25" t="s">
        <v>363</v>
      </c>
      <c r="AU162" s="25" t="s">
        <v>77</v>
      </c>
      <c r="AY162" s="25" t="s">
        <v>361</v>
      </c>
      <c r="BE162" s="218">
        <f>IF(N162="základní",J162,0)</f>
        <v>0</v>
      </c>
      <c r="BF162" s="218">
        <f>IF(N162="snížená",J162,0)</f>
        <v>0</v>
      </c>
      <c r="BG162" s="218">
        <f>IF(N162="zákl. přenesená",J162,0)</f>
        <v>0</v>
      </c>
      <c r="BH162" s="218">
        <f>IF(N162="sníž. přenesená",J162,0)</f>
        <v>0</v>
      </c>
      <c r="BI162" s="218">
        <f>IF(N162="nulová",J162,0)</f>
        <v>0</v>
      </c>
      <c r="BJ162" s="25" t="s">
        <v>77</v>
      </c>
      <c r="BK162" s="218">
        <f>ROUND(I162*H162,2)</f>
        <v>0</v>
      </c>
      <c r="BL162" s="25" t="s">
        <v>147</v>
      </c>
      <c r="BM162" s="25" t="s">
        <v>580</v>
      </c>
    </row>
    <row r="163" spans="2:65" s="1" customFormat="1" ht="13.5">
      <c r="B163" s="42"/>
      <c r="C163" s="64"/>
      <c r="D163" s="219" t="s">
        <v>369</v>
      </c>
      <c r="E163" s="64"/>
      <c r="F163" s="220" t="s">
        <v>5041</v>
      </c>
      <c r="G163" s="64"/>
      <c r="H163" s="64"/>
      <c r="I163" s="175"/>
      <c r="J163" s="64"/>
      <c r="K163" s="64"/>
      <c r="L163" s="62"/>
      <c r="M163" s="221"/>
      <c r="N163" s="43"/>
      <c r="O163" s="43"/>
      <c r="P163" s="43"/>
      <c r="Q163" s="43"/>
      <c r="R163" s="43"/>
      <c r="S163" s="43"/>
      <c r="T163" s="79"/>
      <c r="AT163" s="25" t="s">
        <v>369</v>
      </c>
      <c r="AU163" s="25" t="s">
        <v>77</v>
      </c>
    </row>
    <row r="164" spans="2:65" s="1" customFormat="1" ht="27">
      <c r="B164" s="42"/>
      <c r="C164" s="64"/>
      <c r="D164" s="219" t="s">
        <v>974</v>
      </c>
      <c r="E164" s="64"/>
      <c r="F164" s="283" t="s">
        <v>5042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974</v>
      </c>
      <c r="AU164" s="25" t="s">
        <v>77</v>
      </c>
    </row>
    <row r="165" spans="2:65" s="13" customFormat="1" ht="13.5">
      <c r="B165" s="233"/>
      <c r="C165" s="234"/>
      <c r="D165" s="235" t="s">
        <v>371</v>
      </c>
      <c r="E165" s="236" t="s">
        <v>21</v>
      </c>
      <c r="F165" s="237" t="s">
        <v>77</v>
      </c>
      <c r="G165" s="234"/>
      <c r="H165" s="238">
        <v>1</v>
      </c>
      <c r="I165" s="239"/>
      <c r="J165" s="234"/>
      <c r="K165" s="234"/>
      <c r="L165" s="240"/>
      <c r="M165" s="241"/>
      <c r="N165" s="242"/>
      <c r="O165" s="242"/>
      <c r="P165" s="242"/>
      <c r="Q165" s="242"/>
      <c r="R165" s="242"/>
      <c r="S165" s="242"/>
      <c r="T165" s="243"/>
      <c r="AT165" s="244" t="s">
        <v>371</v>
      </c>
      <c r="AU165" s="244" t="s">
        <v>77</v>
      </c>
      <c r="AV165" s="13" t="s">
        <v>79</v>
      </c>
      <c r="AW165" s="13" t="s">
        <v>33</v>
      </c>
      <c r="AX165" s="13" t="s">
        <v>77</v>
      </c>
      <c r="AY165" s="244" t="s">
        <v>361</v>
      </c>
    </row>
    <row r="166" spans="2:65" s="1" customFormat="1" ht="22.5" customHeight="1">
      <c r="B166" s="42"/>
      <c r="C166" s="207" t="s">
        <v>470</v>
      </c>
      <c r="D166" s="207" t="s">
        <v>363</v>
      </c>
      <c r="E166" s="208" t="s">
        <v>5043</v>
      </c>
      <c r="F166" s="209" t="s">
        <v>5044</v>
      </c>
      <c r="G166" s="210" t="s">
        <v>21</v>
      </c>
      <c r="H166" s="211">
        <v>24</v>
      </c>
      <c r="I166" s="212"/>
      <c r="J166" s="213">
        <f>ROUND(I166*H166,2)</f>
        <v>0</v>
      </c>
      <c r="K166" s="209" t="s">
        <v>21</v>
      </c>
      <c r="L166" s="62"/>
      <c r="M166" s="214" t="s">
        <v>21</v>
      </c>
      <c r="N166" s="215" t="s">
        <v>41</v>
      </c>
      <c r="O166" s="43"/>
      <c r="P166" s="216">
        <f>O166*H166</f>
        <v>0</v>
      </c>
      <c r="Q166" s="216">
        <v>0</v>
      </c>
      <c r="R166" s="216">
        <f>Q166*H166</f>
        <v>0</v>
      </c>
      <c r="S166" s="216">
        <v>0</v>
      </c>
      <c r="T166" s="217">
        <f>S166*H166</f>
        <v>0</v>
      </c>
      <c r="AR166" s="25" t="s">
        <v>147</v>
      </c>
      <c r="AT166" s="25" t="s">
        <v>363</v>
      </c>
      <c r="AU166" s="25" t="s">
        <v>77</v>
      </c>
      <c r="AY166" s="25" t="s">
        <v>361</v>
      </c>
      <c r="BE166" s="218">
        <f>IF(N166="základní",J166,0)</f>
        <v>0</v>
      </c>
      <c r="BF166" s="218">
        <f>IF(N166="snížená",J166,0)</f>
        <v>0</v>
      </c>
      <c r="BG166" s="218">
        <f>IF(N166="zákl. přenesená",J166,0)</f>
        <v>0</v>
      </c>
      <c r="BH166" s="218">
        <f>IF(N166="sníž. přenesená",J166,0)</f>
        <v>0</v>
      </c>
      <c r="BI166" s="218">
        <f>IF(N166="nulová",J166,0)</f>
        <v>0</v>
      </c>
      <c r="BJ166" s="25" t="s">
        <v>77</v>
      </c>
      <c r="BK166" s="218">
        <f>ROUND(I166*H166,2)</f>
        <v>0</v>
      </c>
      <c r="BL166" s="25" t="s">
        <v>147</v>
      </c>
      <c r="BM166" s="25" t="s">
        <v>595</v>
      </c>
    </row>
    <row r="167" spans="2:65" s="1" customFormat="1" ht="13.5">
      <c r="B167" s="42"/>
      <c r="C167" s="64"/>
      <c r="D167" s="219" t="s">
        <v>369</v>
      </c>
      <c r="E167" s="64"/>
      <c r="F167" s="220" t="s">
        <v>5044</v>
      </c>
      <c r="G167" s="64"/>
      <c r="H167" s="64"/>
      <c r="I167" s="175"/>
      <c r="J167" s="64"/>
      <c r="K167" s="64"/>
      <c r="L167" s="62"/>
      <c r="M167" s="221"/>
      <c r="N167" s="43"/>
      <c r="O167" s="43"/>
      <c r="P167" s="43"/>
      <c r="Q167" s="43"/>
      <c r="R167" s="43"/>
      <c r="S167" s="43"/>
      <c r="T167" s="79"/>
      <c r="AT167" s="25" t="s">
        <v>369</v>
      </c>
      <c r="AU167" s="25" t="s">
        <v>77</v>
      </c>
    </row>
    <row r="168" spans="2:65" s="1" customFormat="1" ht="27">
      <c r="B168" s="42"/>
      <c r="C168" s="64"/>
      <c r="D168" s="219" t="s">
        <v>974</v>
      </c>
      <c r="E168" s="64"/>
      <c r="F168" s="283" t="s">
        <v>5017</v>
      </c>
      <c r="G168" s="64"/>
      <c r="H168" s="64"/>
      <c r="I168" s="175"/>
      <c r="J168" s="64"/>
      <c r="K168" s="64"/>
      <c r="L168" s="62"/>
      <c r="M168" s="221"/>
      <c r="N168" s="43"/>
      <c r="O168" s="43"/>
      <c r="P168" s="43"/>
      <c r="Q168" s="43"/>
      <c r="R168" s="43"/>
      <c r="S168" s="43"/>
      <c r="T168" s="79"/>
      <c r="AT168" s="25" t="s">
        <v>974</v>
      </c>
      <c r="AU168" s="25" t="s">
        <v>77</v>
      </c>
    </row>
    <row r="169" spans="2:65" s="13" customFormat="1" ht="13.5">
      <c r="B169" s="233"/>
      <c r="C169" s="234"/>
      <c r="D169" s="219" t="s">
        <v>371</v>
      </c>
      <c r="E169" s="245" t="s">
        <v>21</v>
      </c>
      <c r="F169" s="246" t="s">
        <v>512</v>
      </c>
      <c r="G169" s="234"/>
      <c r="H169" s="247">
        <v>24</v>
      </c>
      <c r="I169" s="239"/>
      <c r="J169" s="234"/>
      <c r="K169" s="234"/>
      <c r="L169" s="240"/>
      <c r="M169" s="241"/>
      <c r="N169" s="242"/>
      <c r="O169" s="242"/>
      <c r="P169" s="242"/>
      <c r="Q169" s="242"/>
      <c r="R169" s="242"/>
      <c r="S169" s="242"/>
      <c r="T169" s="243"/>
      <c r="AT169" s="244" t="s">
        <v>371</v>
      </c>
      <c r="AU169" s="244" t="s">
        <v>77</v>
      </c>
      <c r="AV169" s="13" t="s">
        <v>79</v>
      </c>
      <c r="AW169" s="13" t="s">
        <v>33</v>
      </c>
      <c r="AX169" s="13" t="s">
        <v>77</v>
      </c>
      <c r="AY169" s="244" t="s">
        <v>361</v>
      </c>
    </row>
    <row r="170" spans="2:65" s="11" customFormat="1" ht="37.35" customHeight="1">
      <c r="B170" s="190"/>
      <c r="C170" s="191"/>
      <c r="D170" s="204" t="s">
        <v>69</v>
      </c>
      <c r="E170" s="293" t="s">
        <v>3012</v>
      </c>
      <c r="F170" s="293" t="s">
        <v>5045</v>
      </c>
      <c r="G170" s="191"/>
      <c r="H170" s="191"/>
      <c r="I170" s="194"/>
      <c r="J170" s="294">
        <f>BK170</f>
        <v>0</v>
      </c>
      <c r="K170" s="191"/>
      <c r="L170" s="196"/>
      <c r="M170" s="197"/>
      <c r="N170" s="198"/>
      <c r="O170" s="198"/>
      <c r="P170" s="199">
        <f>SUM(P171:P214)</f>
        <v>0</v>
      </c>
      <c r="Q170" s="198"/>
      <c r="R170" s="199">
        <f>SUM(R171:R214)</f>
        <v>0</v>
      </c>
      <c r="S170" s="198"/>
      <c r="T170" s="200">
        <f>SUM(T171:T214)</f>
        <v>0</v>
      </c>
      <c r="AR170" s="201" t="s">
        <v>77</v>
      </c>
      <c r="AT170" s="202" t="s">
        <v>69</v>
      </c>
      <c r="AU170" s="202" t="s">
        <v>70</v>
      </c>
      <c r="AY170" s="201" t="s">
        <v>361</v>
      </c>
      <c r="BK170" s="203">
        <f>SUM(BK171:BK214)</f>
        <v>0</v>
      </c>
    </row>
    <row r="171" spans="2:65" s="1" customFormat="1" ht="22.5" customHeight="1">
      <c r="B171" s="42"/>
      <c r="C171" s="207" t="s">
        <v>477</v>
      </c>
      <c r="D171" s="207" t="s">
        <v>363</v>
      </c>
      <c r="E171" s="208" t="s">
        <v>5046</v>
      </c>
      <c r="F171" s="209" t="s">
        <v>5047</v>
      </c>
      <c r="G171" s="210" t="s">
        <v>21</v>
      </c>
      <c r="H171" s="211">
        <v>1</v>
      </c>
      <c r="I171" s="212"/>
      <c r="J171" s="213">
        <f>ROUND(I171*H171,2)</f>
        <v>0</v>
      </c>
      <c r="K171" s="209" t="s">
        <v>21</v>
      </c>
      <c r="L171" s="62"/>
      <c r="M171" s="214" t="s">
        <v>21</v>
      </c>
      <c r="N171" s="215" t="s">
        <v>41</v>
      </c>
      <c r="O171" s="43"/>
      <c r="P171" s="216">
        <f>O171*H171</f>
        <v>0</v>
      </c>
      <c r="Q171" s="216">
        <v>0</v>
      </c>
      <c r="R171" s="216">
        <f>Q171*H171</f>
        <v>0</v>
      </c>
      <c r="S171" s="216">
        <v>0</v>
      </c>
      <c r="T171" s="217">
        <f>S171*H171</f>
        <v>0</v>
      </c>
      <c r="AR171" s="25" t="s">
        <v>147</v>
      </c>
      <c r="AT171" s="25" t="s">
        <v>363</v>
      </c>
      <c r="AU171" s="25" t="s">
        <v>77</v>
      </c>
      <c r="AY171" s="25" t="s">
        <v>361</v>
      </c>
      <c r="BE171" s="218">
        <f>IF(N171="základní",J171,0)</f>
        <v>0</v>
      </c>
      <c r="BF171" s="218">
        <f>IF(N171="snížená",J171,0)</f>
        <v>0</v>
      </c>
      <c r="BG171" s="218">
        <f>IF(N171="zákl. přenesená",J171,0)</f>
        <v>0</v>
      </c>
      <c r="BH171" s="218">
        <f>IF(N171="sníž. přenesená",J171,0)</f>
        <v>0</v>
      </c>
      <c r="BI171" s="218">
        <f>IF(N171="nulová",J171,0)</f>
        <v>0</v>
      </c>
      <c r="BJ171" s="25" t="s">
        <v>77</v>
      </c>
      <c r="BK171" s="218">
        <f>ROUND(I171*H171,2)</f>
        <v>0</v>
      </c>
      <c r="BL171" s="25" t="s">
        <v>147</v>
      </c>
      <c r="BM171" s="25" t="s">
        <v>611</v>
      </c>
    </row>
    <row r="172" spans="2:65" s="1" customFormat="1" ht="13.5">
      <c r="B172" s="42"/>
      <c r="C172" s="64"/>
      <c r="D172" s="219" t="s">
        <v>369</v>
      </c>
      <c r="E172" s="64"/>
      <c r="F172" s="220" t="s">
        <v>5047</v>
      </c>
      <c r="G172" s="64"/>
      <c r="H172" s="64"/>
      <c r="I172" s="175"/>
      <c r="J172" s="64"/>
      <c r="K172" s="64"/>
      <c r="L172" s="62"/>
      <c r="M172" s="221"/>
      <c r="N172" s="43"/>
      <c r="O172" s="43"/>
      <c r="P172" s="43"/>
      <c r="Q172" s="43"/>
      <c r="R172" s="43"/>
      <c r="S172" s="43"/>
      <c r="T172" s="79"/>
      <c r="AT172" s="25" t="s">
        <v>369</v>
      </c>
      <c r="AU172" s="25" t="s">
        <v>77</v>
      </c>
    </row>
    <row r="173" spans="2:65" s="1" customFormat="1" ht="27">
      <c r="B173" s="42"/>
      <c r="C173" s="64"/>
      <c r="D173" s="219" t="s">
        <v>974</v>
      </c>
      <c r="E173" s="64"/>
      <c r="F173" s="283" t="s">
        <v>5048</v>
      </c>
      <c r="G173" s="64"/>
      <c r="H173" s="64"/>
      <c r="I173" s="175"/>
      <c r="J173" s="64"/>
      <c r="K173" s="64"/>
      <c r="L173" s="62"/>
      <c r="M173" s="221"/>
      <c r="N173" s="43"/>
      <c r="O173" s="43"/>
      <c r="P173" s="43"/>
      <c r="Q173" s="43"/>
      <c r="R173" s="43"/>
      <c r="S173" s="43"/>
      <c r="T173" s="79"/>
      <c r="AT173" s="25" t="s">
        <v>974</v>
      </c>
      <c r="AU173" s="25" t="s">
        <v>77</v>
      </c>
    </row>
    <row r="174" spans="2:65" s="13" customFormat="1" ht="13.5">
      <c r="B174" s="233"/>
      <c r="C174" s="234"/>
      <c r="D174" s="235" t="s">
        <v>371</v>
      </c>
      <c r="E174" s="236" t="s">
        <v>21</v>
      </c>
      <c r="F174" s="237" t="s">
        <v>77</v>
      </c>
      <c r="G174" s="234"/>
      <c r="H174" s="238">
        <v>1</v>
      </c>
      <c r="I174" s="239"/>
      <c r="J174" s="234"/>
      <c r="K174" s="234"/>
      <c r="L174" s="240"/>
      <c r="M174" s="241"/>
      <c r="N174" s="242"/>
      <c r="O174" s="242"/>
      <c r="P174" s="242"/>
      <c r="Q174" s="242"/>
      <c r="R174" s="242"/>
      <c r="S174" s="242"/>
      <c r="T174" s="243"/>
      <c r="AT174" s="244" t="s">
        <v>371</v>
      </c>
      <c r="AU174" s="244" t="s">
        <v>77</v>
      </c>
      <c r="AV174" s="13" t="s">
        <v>79</v>
      </c>
      <c r="AW174" s="13" t="s">
        <v>33</v>
      </c>
      <c r="AX174" s="13" t="s">
        <v>77</v>
      </c>
      <c r="AY174" s="244" t="s">
        <v>361</v>
      </c>
    </row>
    <row r="175" spans="2:65" s="1" customFormat="1" ht="22.5" customHeight="1">
      <c r="B175" s="42"/>
      <c r="C175" s="207" t="s">
        <v>485</v>
      </c>
      <c r="D175" s="207" t="s">
        <v>363</v>
      </c>
      <c r="E175" s="208" t="s">
        <v>5049</v>
      </c>
      <c r="F175" s="209" t="s">
        <v>5050</v>
      </c>
      <c r="G175" s="210" t="s">
        <v>21</v>
      </c>
      <c r="H175" s="211">
        <v>2</v>
      </c>
      <c r="I175" s="212"/>
      <c r="J175" s="213">
        <f>ROUND(I175*H175,2)</f>
        <v>0</v>
      </c>
      <c r="K175" s="209" t="s">
        <v>21</v>
      </c>
      <c r="L175" s="62"/>
      <c r="M175" s="214" t="s">
        <v>21</v>
      </c>
      <c r="N175" s="215" t="s">
        <v>41</v>
      </c>
      <c r="O175" s="43"/>
      <c r="P175" s="216">
        <f>O175*H175</f>
        <v>0</v>
      </c>
      <c r="Q175" s="216">
        <v>0</v>
      </c>
      <c r="R175" s="216">
        <f>Q175*H175</f>
        <v>0</v>
      </c>
      <c r="S175" s="216">
        <v>0</v>
      </c>
      <c r="T175" s="217">
        <f>S175*H175</f>
        <v>0</v>
      </c>
      <c r="AR175" s="25" t="s">
        <v>147</v>
      </c>
      <c r="AT175" s="25" t="s">
        <v>363</v>
      </c>
      <c r="AU175" s="25" t="s">
        <v>77</v>
      </c>
      <c r="AY175" s="25" t="s">
        <v>361</v>
      </c>
      <c r="BE175" s="218">
        <f>IF(N175="základní",J175,0)</f>
        <v>0</v>
      </c>
      <c r="BF175" s="218">
        <f>IF(N175="snížená",J175,0)</f>
        <v>0</v>
      </c>
      <c r="BG175" s="218">
        <f>IF(N175="zákl. přenesená",J175,0)</f>
        <v>0</v>
      </c>
      <c r="BH175" s="218">
        <f>IF(N175="sníž. přenesená",J175,0)</f>
        <v>0</v>
      </c>
      <c r="BI175" s="218">
        <f>IF(N175="nulová",J175,0)</f>
        <v>0</v>
      </c>
      <c r="BJ175" s="25" t="s">
        <v>77</v>
      </c>
      <c r="BK175" s="218">
        <f>ROUND(I175*H175,2)</f>
        <v>0</v>
      </c>
      <c r="BL175" s="25" t="s">
        <v>147</v>
      </c>
      <c r="BM175" s="25" t="s">
        <v>626</v>
      </c>
    </row>
    <row r="176" spans="2:65" s="1" customFormat="1" ht="13.5">
      <c r="B176" s="42"/>
      <c r="C176" s="64"/>
      <c r="D176" s="219" t="s">
        <v>369</v>
      </c>
      <c r="E176" s="64"/>
      <c r="F176" s="220" t="s">
        <v>5050</v>
      </c>
      <c r="G176" s="64"/>
      <c r="H176" s="64"/>
      <c r="I176" s="175"/>
      <c r="J176" s="64"/>
      <c r="K176" s="64"/>
      <c r="L176" s="62"/>
      <c r="M176" s="221"/>
      <c r="N176" s="43"/>
      <c r="O176" s="43"/>
      <c r="P176" s="43"/>
      <c r="Q176" s="43"/>
      <c r="R176" s="43"/>
      <c r="S176" s="43"/>
      <c r="T176" s="79"/>
      <c r="AT176" s="25" t="s">
        <v>369</v>
      </c>
      <c r="AU176" s="25" t="s">
        <v>77</v>
      </c>
    </row>
    <row r="177" spans="2:65" s="1" customFormat="1" ht="27">
      <c r="B177" s="42"/>
      <c r="C177" s="64"/>
      <c r="D177" s="219" t="s">
        <v>974</v>
      </c>
      <c r="E177" s="64"/>
      <c r="F177" s="283" t="s">
        <v>5051</v>
      </c>
      <c r="G177" s="64"/>
      <c r="H177" s="64"/>
      <c r="I177" s="175"/>
      <c r="J177" s="64"/>
      <c r="K177" s="64"/>
      <c r="L177" s="62"/>
      <c r="M177" s="221"/>
      <c r="N177" s="43"/>
      <c r="O177" s="43"/>
      <c r="P177" s="43"/>
      <c r="Q177" s="43"/>
      <c r="R177" s="43"/>
      <c r="S177" s="43"/>
      <c r="T177" s="79"/>
      <c r="AT177" s="25" t="s">
        <v>974</v>
      </c>
      <c r="AU177" s="25" t="s">
        <v>77</v>
      </c>
    </row>
    <row r="178" spans="2:65" s="13" customFormat="1" ht="13.5">
      <c r="B178" s="233"/>
      <c r="C178" s="234"/>
      <c r="D178" s="235" t="s">
        <v>371</v>
      </c>
      <c r="E178" s="236" t="s">
        <v>21</v>
      </c>
      <c r="F178" s="237" t="s">
        <v>79</v>
      </c>
      <c r="G178" s="234"/>
      <c r="H178" s="238">
        <v>2</v>
      </c>
      <c r="I178" s="239"/>
      <c r="J178" s="234"/>
      <c r="K178" s="234"/>
      <c r="L178" s="240"/>
      <c r="M178" s="241"/>
      <c r="N178" s="242"/>
      <c r="O178" s="242"/>
      <c r="P178" s="242"/>
      <c r="Q178" s="242"/>
      <c r="R178" s="242"/>
      <c r="S178" s="242"/>
      <c r="T178" s="243"/>
      <c r="AT178" s="244" t="s">
        <v>371</v>
      </c>
      <c r="AU178" s="244" t="s">
        <v>77</v>
      </c>
      <c r="AV178" s="13" t="s">
        <v>79</v>
      </c>
      <c r="AW178" s="13" t="s">
        <v>33</v>
      </c>
      <c r="AX178" s="13" t="s">
        <v>77</v>
      </c>
      <c r="AY178" s="244" t="s">
        <v>361</v>
      </c>
    </row>
    <row r="179" spans="2:65" s="1" customFormat="1" ht="22.5" customHeight="1">
      <c r="B179" s="42"/>
      <c r="C179" s="207" t="s">
        <v>491</v>
      </c>
      <c r="D179" s="207" t="s">
        <v>363</v>
      </c>
      <c r="E179" s="208" t="s">
        <v>5052</v>
      </c>
      <c r="F179" s="209" t="s">
        <v>5053</v>
      </c>
      <c r="G179" s="210" t="s">
        <v>21</v>
      </c>
      <c r="H179" s="211">
        <v>1</v>
      </c>
      <c r="I179" s="212"/>
      <c r="J179" s="213">
        <f>ROUND(I179*H179,2)</f>
        <v>0</v>
      </c>
      <c r="K179" s="209" t="s">
        <v>21</v>
      </c>
      <c r="L179" s="62"/>
      <c r="M179" s="214" t="s">
        <v>21</v>
      </c>
      <c r="N179" s="215" t="s">
        <v>41</v>
      </c>
      <c r="O179" s="43"/>
      <c r="P179" s="216">
        <f>O179*H179</f>
        <v>0</v>
      </c>
      <c r="Q179" s="216">
        <v>0</v>
      </c>
      <c r="R179" s="216">
        <f>Q179*H179</f>
        <v>0</v>
      </c>
      <c r="S179" s="216">
        <v>0</v>
      </c>
      <c r="T179" s="217">
        <f>S179*H179</f>
        <v>0</v>
      </c>
      <c r="AR179" s="25" t="s">
        <v>147</v>
      </c>
      <c r="AT179" s="25" t="s">
        <v>363</v>
      </c>
      <c r="AU179" s="25" t="s">
        <v>77</v>
      </c>
      <c r="AY179" s="25" t="s">
        <v>361</v>
      </c>
      <c r="BE179" s="218">
        <f>IF(N179="základní",J179,0)</f>
        <v>0</v>
      </c>
      <c r="BF179" s="218">
        <f>IF(N179="snížená",J179,0)</f>
        <v>0</v>
      </c>
      <c r="BG179" s="218">
        <f>IF(N179="zákl. přenesená",J179,0)</f>
        <v>0</v>
      </c>
      <c r="BH179" s="218">
        <f>IF(N179="sníž. přenesená",J179,0)</f>
        <v>0</v>
      </c>
      <c r="BI179" s="218">
        <f>IF(N179="nulová",J179,0)</f>
        <v>0</v>
      </c>
      <c r="BJ179" s="25" t="s">
        <v>77</v>
      </c>
      <c r="BK179" s="218">
        <f>ROUND(I179*H179,2)</f>
        <v>0</v>
      </c>
      <c r="BL179" s="25" t="s">
        <v>147</v>
      </c>
      <c r="BM179" s="25" t="s">
        <v>638</v>
      </c>
    </row>
    <row r="180" spans="2:65" s="1" customFormat="1" ht="13.5">
      <c r="B180" s="42"/>
      <c r="C180" s="64"/>
      <c r="D180" s="219" t="s">
        <v>369</v>
      </c>
      <c r="E180" s="64"/>
      <c r="F180" s="220" t="s">
        <v>5053</v>
      </c>
      <c r="G180" s="64"/>
      <c r="H180" s="64"/>
      <c r="I180" s="175"/>
      <c r="J180" s="64"/>
      <c r="K180" s="64"/>
      <c r="L180" s="62"/>
      <c r="M180" s="221"/>
      <c r="N180" s="43"/>
      <c r="O180" s="43"/>
      <c r="P180" s="43"/>
      <c r="Q180" s="43"/>
      <c r="R180" s="43"/>
      <c r="S180" s="43"/>
      <c r="T180" s="79"/>
      <c r="AT180" s="25" t="s">
        <v>369</v>
      </c>
      <c r="AU180" s="25" t="s">
        <v>77</v>
      </c>
    </row>
    <row r="181" spans="2:65" s="1" customFormat="1" ht="27">
      <c r="B181" s="42"/>
      <c r="C181" s="64"/>
      <c r="D181" s="219" t="s">
        <v>974</v>
      </c>
      <c r="E181" s="64"/>
      <c r="F181" s="283" t="s">
        <v>5054</v>
      </c>
      <c r="G181" s="64"/>
      <c r="H181" s="64"/>
      <c r="I181" s="175"/>
      <c r="J181" s="64"/>
      <c r="K181" s="64"/>
      <c r="L181" s="62"/>
      <c r="M181" s="221"/>
      <c r="N181" s="43"/>
      <c r="O181" s="43"/>
      <c r="P181" s="43"/>
      <c r="Q181" s="43"/>
      <c r="R181" s="43"/>
      <c r="S181" s="43"/>
      <c r="T181" s="79"/>
      <c r="AT181" s="25" t="s">
        <v>974</v>
      </c>
      <c r="AU181" s="25" t="s">
        <v>77</v>
      </c>
    </row>
    <row r="182" spans="2:65" s="13" customFormat="1" ht="13.5">
      <c r="B182" s="233"/>
      <c r="C182" s="234"/>
      <c r="D182" s="235" t="s">
        <v>371</v>
      </c>
      <c r="E182" s="236" t="s">
        <v>21</v>
      </c>
      <c r="F182" s="237" t="s">
        <v>77</v>
      </c>
      <c r="G182" s="234"/>
      <c r="H182" s="238">
        <v>1</v>
      </c>
      <c r="I182" s="239"/>
      <c r="J182" s="234"/>
      <c r="K182" s="234"/>
      <c r="L182" s="240"/>
      <c r="M182" s="241"/>
      <c r="N182" s="242"/>
      <c r="O182" s="242"/>
      <c r="P182" s="242"/>
      <c r="Q182" s="242"/>
      <c r="R182" s="242"/>
      <c r="S182" s="242"/>
      <c r="T182" s="243"/>
      <c r="AT182" s="244" t="s">
        <v>371</v>
      </c>
      <c r="AU182" s="244" t="s">
        <v>77</v>
      </c>
      <c r="AV182" s="13" t="s">
        <v>79</v>
      </c>
      <c r="AW182" s="13" t="s">
        <v>33</v>
      </c>
      <c r="AX182" s="13" t="s">
        <v>77</v>
      </c>
      <c r="AY182" s="244" t="s">
        <v>361</v>
      </c>
    </row>
    <row r="183" spans="2:65" s="1" customFormat="1" ht="22.5" customHeight="1">
      <c r="B183" s="42"/>
      <c r="C183" s="207" t="s">
        <v>9</v>
      </c>
      <c r="D183" s="207" t="s">
        <v>363</v>
      </c>
      <c r="E183" s="208" t="s">
        <v>5055</v>
      </c>
      <c r="F183" s="209" t="s">
        <v>5056</v>
      </c>
      <c r="G183" s="210" t="s">
        <v>21</v>
      </c>
      <c r="H183" s="211">
        <v>1</v>
      </c>
      <c r="I183" s="212"/>
      <c r="J183" s="213">
        <f>ROUND(I183*H183,2)</f>
        <v>0</v>
      </c>
      <c r="K183" s="209" t="s">
        <v>21</v>
      </c>
      <c r="L183" s="62"/>
      <c r="M183" s="214" t="s">
        <v>21</v>
      </c>
      <c r="N183" s="215" t="s">
        <v>41</v>
      </c>
      <c r="O183" s="43"/>
      <c r="P183" s="216">
        <f>O183*H183</f>
        <v>0</v>
      </c>
      <c r="Q183" s="216">
        <v>0</v>
      </c>
      <c r="R183" s="216">
        <f>Q183*H183</f>
        <v>0</v>
      </c>
      <c r="S183" s="216">
        <v>0</v>
      </c>
      <c r="T183" s="217">
        <f>S183*H183</f>
        <v>0</v>
      </c>
      <c r="AR183" s="25" t="s">
        <v>147</v>
      </c>
      <c r="AT183" s="25" t="s">
        <v>363</v>
      </c>
      <c r="AU183" s="25" t="s">
        <v>77</v>
      </c>
      <c r="AY183" s="25" t="s">
        <v>361</v>
      </c>
      <c r="BE183" s="218">
        <f>IF(N183="základní",J183,0)</f>
        <v>0</v>
      </c>
      <c r="BF183" s="218">
        <f>IF(N183="snížená",J183,0)</f>
        <v>0</v>
      </c>
      <c r="BG183" s="218">
        <f>IF(N183="zákl. přenesená",J183,0)</f>
        <v>0</v>
      </c>
      <c r="BH183" s="218">
        <f>IF(N183="sníž. přenesená",J183,0)</f>
        <v>0</v>
      </c>
      <c r="BI183" s="218">
        <f>IF(N183="nulová",J183,0)</f>
        <v>0</v>
      </c>
      <c r="BJ183" s="25" t="s">
        <v>77</v>
      </c>
      <c r="BK183" s="218">
        <f>ROUND(I183*H183,2)</f>
        <v>0</v>
      </c>
      <c r="BL183" s="25" t="s">
        <v>147</v>
      </c>
      <c r="BM183" s="25" t="s">
        <v>650</v>
      </c>
    </row>
    <row r="184" spans="2:65" s="1" customFormat="1" ht="13.5">
      <c r="B184" s="42"/>
      <c r="C184" s="64"/>
      <c r="D184" s="219" t="s">
        <v>369</v>
      </c>
      <c r="E184" s="64"/>
      <c r="F184" s="220" t="s">
        <v>5056</v>
      </c>
      <c r="G184" s="64"/>
      <c r="H184" s="64"/>
      <c r="I184" s="175"/>
      <c r="J184" s="64"/>
      <c r="K184" s="64"/>
      <c r="L184" s="62"/>
      <c r="M184" s="221"/>
      <c r="N184" s="43"/>
      <c r="O184" s="43"/>
      <c r="P184" s="43"/>
      <c r="Q184" s="43"/>
      <c r="R184" s="43"/>
      <c r="S184" s="43"/>
      <c r="T184" s="79"/>
      <c r="AT184" s="25" t="s">
        <v>369</v>
      </c>
      <c r="AU184" s="25" t="s">
        <v>77</v>
      </c>
    </row>
    <row r="185" spans="2:65" s="1" customFormat="1" ht="27">
      <c r="B185" s="42"/>
      <c r="C185" s="64"/>
      <c r="D185" s="219" t="s">
        <v>974</v>
      </c>
      <c r="E185" s="64"/>
      <c r="F185" s="283" t="s">
        <v>5057</v>
      </c>
      <c r="G185" s="64"/>
      <c r="H185" s="64"/>
      <c r="I185" s="175"/>
      <c r="J185" s="64"/>
      <c r="K185" s="64"/>
      <c r="L185" s="62"/>
      <c r="M185" s="221"/>
      <c r="N185" s="43"/>
      <c r="O185" s="43"/>
      <c r="P185" s="43"/>
      <c r="Q185" s="43"/>
      <c r="R185" s="43"/>
      <c r="S185" s="43"/>
      <c r="T185" s="79"/>
      <c r="AT185" s="25" t="s">
        <v>974</v>
      </c>
      <c r="AU185" s="25" t="s">
        <v>77</v>
      </c>
    </row>
    <row r="186" spans="2:65" s="13" customFormat="1" ht="13.5">
      <c r="B186" s="233"/>
      <c r="C186" s="234"/>
      <c r="D186" s="235" t="s">
        <v>371</v>
      </c>
      <c r="E186" s="236" t="s">
        <v>21</v>
      </c>
      <c r="F186" s="237" t="s">
        <v>77</v>
      </c>
      <c r="G186" s="234"/>
      <c r="H186" s="238">
        <v>1</v>
      </c>
      <c r="I186" s="239"/>
      <c r="J186" s="234"/>
      <c r="K186" s="234"/>
      <c r="L186" s="240"/>
      <c r="M186" s="241"/>
      <c r="N186" s="242"/>
      <c r="O186" s="242"/>
      <c r="P186" s="242"/>
      <c r="Q186" s="242"/>
      <c r="R186" s="242"/>
      <c r="S186" s="242"/>
      <c r="T186" s="243"/>
      <c r="AT186" s="244" t="s">
        <v>371</v>
      </c>
      <c r="AU186" s="244" t="s">
        <v>77</v>
      </c>
      <c r="AV186" s="13" t="s">
        <v>79</v>
      </c>
      <c r="AW186" s="13" t="s">
        <v>33</v>
      </c>
      <c r="AX186" s="13" t="s">
        <v>77</v>
      </c>
      <c r="AY186" s="244" t="s">
        <v>361</v>
      </c>
    </row>
    <row r="187" spans="2:65" s="1" customFormat="1" ht="22.5" customHeight="1">
      <c r="B187" s="42"/>
      <c r="C187" s="207" t="s">
        <v>501</v>
      </c>
      <c r="D187" s="207" t="s">
        <v>363</v>
      </c>
      <c r="E187" s="208" t="s">
        <v>5058</v>
      </c>
      <c r="F187" s="209" t="s">
        <v>5059</v>
      </c>
      <c r="G187" s="210" t="s">
        <v>21</v>
      </c>
      <c r="H187" s="211">
        <v>2</v>
      </c>
      <c r="I187" s="212"/>
      <c r="J187" s="213">
        <f>ROUND(I187*H187,2)</f>
        <v>0</v>
      </c>
      <c r="K187" s="209" t="s">
        <v>21</v>
      </c>
      <c r="L187" s="62"/>
      <c r="M187" s="214" t="s">
        <v>21</v>
      </c>
      <c r="N187" s="215" t="s">
        <v>41</v>
      </c>
      <c r="O187" s="43"/>
      <c r="P187" s="216">
        <f>O187*H187</f>
        <v>0</v>
      </c>
      <c r="Q187" s="216">
        <v>0</v>
      </c>
      <c r="R187" s="216">
        <f>Q187*H187</f>
        <v>0</v>
      </c>
      <c r="S187" s="216">
        <v>0</v>
      </c>
      <c r="T187" s="217">
        <f>S187*H187</f>
        <v>0</v>
      </c>
      <c r="AR187" s="25" t="s">
        <v>147</v>
      </c>
      <c r="AT187" s="25" t="s">
        <v>363</v>
      </c>
      <c r="AU187" s="25" t="s">
        <v>77</v>
      </c>
      <c r="AY187" s="25" t="s">
        <v>361</v>
      </c>
      <c r="BE187" s="218">
        <f>IF(N187="základní",J187,0)</f>
        <v>0</v>
      </c>
      <c r="BF187" s="218">
        <f>IF(N187="snížená",J187,0)</f>
        <v>0</v>
      </c>
      <c r="BG187" s="218">
        <f>IF(N187="zákl. přenesená",J187,0)</f>
        <v>0</v>
      </c>
      <c r="BH187" s="218">
        <f>IF(N187="sníž. přenesená",J187,0)</f>
        <v>0</v>
      </c>
      <c r="BI187" s="218">
        <f>IF(N187="nulová",J187,0)</f>
        <v>0</v>
      </c>
      <c r="BJ187" s="25" t="s">
        <v>77</v>
      </c>
      <c r="BK187" s="218">
        <f>ROUND(I187*H187,2)</f>
        <v>0</v>
      </c>
      <c r="BL187" s="25" t="s">
        <v>147</v>
      </c>
      <c r="BM187" s="25" t="s">
        <v>662</v>
      </c>
    </row>
    <row r="188" spans="2:65" s="1" customFormat="1" ht="13.5">
      <c r="B188" s="42"/>
      <c r="C188" s="64"/>
      <c r="D188" s="219" t="s">
        <v>369</v>
      </c>
      <c r="E188" s="64"/>
      <c r="F188" s="220" t="s">
        <v>5059</v>
      </c>
      <c r="G188" s="64"/>
      <c r="H188" s="64"/>
      <c r="I188" s="175"/>
      <c r="J188" s="64"/>
      <c r="K188" s="64"/>
      <c r="L188" s="62"/>
      <c r="M188" s="221"/>
      <c r="N188" s="43"/>
      <c r="O188" s="43"/>
      <c r="P188" s="43"/>
      <c r="Q188" s="43"/>
      <c r="R188" s="43"/>
      <c r="S188" s="43"/>
      <c r="T188" s="79"/>
      <c r="AT188" s="25" t="s">
        <v>369</v>
      </c>
      <c r="AU188" s="25" t="s">
        <v>77</v>
      </c>
    </row>
    <row r="189" spans="2:65" s="1" customFormat="1" ht="27">
      <c r="B189" s="42"/>
      <c r="C189" s="64"/>
      <c r="D189" s="219" t="s">
        <v>974</v>
      </c>
      <c r="E189" s="64"/>
      <c r="F189" s="283" t="s">
        <v>5060</v>
      </c>
      <c r="G189" s="64"/>
      <c r="H189" s="64"/>
      <c r="I189" s="175"/>
      <c r="J189" s="64"/>
      <c r="K189" s="64"/>
      <c r="L189" s="62"/>
      <c r="M189" s="221"/>
      <c r="N189" s="43"/>
      <c r="O189" s="43"/>
      <c r="P189" s="43"/>
      <c r="Q189" s="43"/>
      <c r="R189" s="43"/>
      <c r="S189" s="43"/>
      <c r="T189" s="79"/>
      <c r="AT189" s="25" t="s">
        <v>974</v>
      </c>
      <c r="AU189" s="25" t="s">
        <v>77</v>
      </c>
    </row>
    <row r="190" spans="2:65" s="13" customFormat="1" ht="13.5">
      <c r="B190" s="233"/>
      <c r="C190" s="234"/>
      <c r="D190" s="235" t="s">
        <v>371</v>
      </c>
      <c r="E190" s="236" t="s">
        <v>21</v>
      </c>
      <c r="F190" s="237" t="s">
        <v>79</v>
      </c>
      <c r="G190" s="234"/>
      <c r="H190" s="238">
        <v>2</v>
      </c>
      <c r="I190" s="239"/>
      <c r="J190" s="234"/>
      <c r="K190" s="234"/>
      <c r="L190" s="240"/>
      <c r="M190" s="241"/>
      <c r="N190" s="242"/>
      <c r="O190" s="242"/>
      <c r="P190" s="242"/>
      <c r="Q190" s="242"/>
      <c r="R190" s="242"/>
      <c r="S190" s="242"/>
      <c r="T190" s="243"/>
      <c r="AT190" s="244" t="s">
        <v>371</v>
      </c>
      <c r="AU190" s="244" t="s">
        <v>77</v>
      </c>
      <c r="AV190" s="13" t="s">
        <v>79</v>
      </c>
      <c r="AW190" s="13" t="s">
        <v>33</v>
      </c>
      <c r="AX190" s="13" t="s">
        <v>77</v>
      </c>
      <c r="AY190" s="244" t="s">
        <v>361</v>
      </c>
    </row>
    <row r="191" spans="2:65" s="1" customFormat="1" ht="22.5" customHeight="1">
      <c r="B191" s="42"/>
      <c r="C191" s="207" t="s">
        <v>507</v>
      </c>
      <c r="D191" s="207" t="s">
        <v>363</v>
      </c>
      <c r="E191" s="208" t="s">
        <v>5061</v>
      </c>
      <c r="F191" s="209" t="s">
        <v>5062</v>
      </c>
      <c r="G191" s="210" t="s">
        <v>21</v>
      </c>
      <c r="H191" s="211">
        <v>1</v>
      </c>
      <c r="I191" s="212"/>
      <c r="J191" s="213">
        <f>ROUND(I191*H191,2)</f>
        <v>0</v>
      </c>
      <c r="K191" s="209" t="s">
        <v>21</v>
      </c>
      <c r="L191" s="62"/>
      <c r="M191" s="214" t="s">
        <v>21</v>
      </c>
      <c r="N191" s="215" t="s">
        <v>41</v>
      </c>
      <c r="O191" s="43"/>
      <c r="P191" s="216">
        <f>O191*H191</f>
        <v>0</v>
      </c>
      <c r="Q191" s="216">
        <v>0</v>
      </c>
      <c r="R191" s="216">
        <f>Q191*H191</f>
        <v>0</v>
      </c>
      <c r="S191" s="216">
        <v>0</v>
      </c>
      <c r="T191" s="217">
        <f>S191*H191</f>
        <v>0</v>
      </c>
      <c r="AR191" s="25" t="s">
        <v>147</v>
      </c>
      <c r="AT191" s="25" t="s">
        <v>363</v>
      </c>
      <c r="AU191" s="25" t="s">
        <v>77</v>
      </c>
      <c r="AY191" s="25" t="s">
        <v>361</v>
      </c>
      <c r="BE191" s="218">
        <f>IF(N191="základní",J191,0)</f>
        <v>0</v>
      </c>
      <c r="BF191" s="218">
        <f>IF(N191="snížená",J191,0)</f>
        <v>0</v>
      </c>
      <c r="BG191" s="218">
        <f>IF(N191="zákl. přenesená",J191,0)</f>
        <v>0</v>
      </c>
      <c r="BH191" s="218">
        <f>IF(N191="sníž. přenesená",J191,0)</f>
        <v>0</v>
      </c>
      <c r="BI191" s="218">
        <f>IF(N191="nulová",J191,0)</f>
        <v>0</v>
      </c>
      <c r="BJ191" s="25" t="s">
        <v>77</v>
      </c>
      <c r="BK191" s="218">
        <f>ROUND(I191*H191,2)</f>
        <v>0</v>
      </c>
      <c r="BL191" s="25" t="s">
        <v>147</v>
      </c>
      <c r="BM191" s="25" t="s">
        <v>675</v>
      </c>
    </row>
    <row r="192" spans="2:65" s="1" customFormat="1" ht="13.5">
      <c r="B192" s="42"/>
      <c r="C192" s="64"/>
      <c r="D192" s="219" t="s">
        <v>369</v>
      </c>
      <c r="E192" s="64"/>
      <c r="F192" s="220" t="s">
        <v>5062</v>
      </c>
      <c r="G192" s="64"/>
      <c r="H192" s="64"/>
      <c r="I192" s="175"/>
      <c r="J192" s="64"/>
      <c r="K192" s="64"/>
      <c r="L192" s="62"/>
      <c r="M192" s="221"/>
      <c r="N192" s="43"/>
      <c r="O192" s="43"/>
      <c r="P192" s="43"/>
      <c r="Q192" s="43"/>
      <c r="R192" s="43"/>
      <c r="S192" s="43"/>
      <c r="T192" s="79"/>
      <c r="AT192" s="25" t="s">
        <v>369</v>
      </c>
      <c r="AU192" s="25" t="s">
        <v>77</v>
      </c>
    </row>
    <row r="193" spans="2:65" s="1" customFormat="1" ht="27">
      <c r="B193" s="42"/>
      <c r="C193" s="64"/>
      <c r="D193" s="219" t="s">
        <v>974</v>
      </c>
      <c r="E193" s="64"/>
      <c r="F193" s="283" t="s">
        <v>5063</v>
      </c>
      <c r="G193" s="64"/>
      <c r="H193" s="64"/>
      <c r="I193" s="175"/>
      <c r="J193" s="64"/>
      <c r="K193" s="64"/>
      <c r="L193" s="62"/>
      <c r="M193" s="221"/>
      <c r="N193" s="43"/>
      <c r="O193" s="43"/>
      <c r="P193" s="43"/>
      <c r="Q193" s="43"/>
      <c r="R193" s="43"/>
      <c r="S193" s="43"/>
      <c r="T193" s="79"/>
      <c r="AT193" s="25" t="s">
        <v>974</v>
      </c>
      <c r="AU193" s="25" t="s">
        <v>77</v>
      </c>
    </row>
    <row r="194" spans="2:65" s="13" customFormat="1" ht="13.5">
      <c r="B194" s="233"/>
      <c r="C194" s="234"/>
      <c r="D194" s="235" t="s">
        <v>371</v>
      </c>
      <c r="E194" s="236" t="s">
        <v>21</v>
      </c>
      <c r="F194" s="237" t="s">
        <v>77</v>
      </c>
      <c r="G194" s="234"/>
      <c r="H194" s="238">
        <v>1</v>
      </c>
      <c r="I194" s="239"/>
      <c r="J194" s="234"/>
      <c r="K194" s="234"/>
      <c r="L194" s="240"/>
      <c r="M194" s="241"/>
      <c r="N194" s="242"/>
      <c r="O194" s="242"/>
      <c r="P194" s="242"/>
      <c r="Q194" s="242"/>
      <c r="R194" s="242"/>
      <c r="S194" s="242"/>
      <c r="T194" s="243"/>
      <c r="AT194" s="244" t="s">
        <v>371</v>
      </c>
      <c r="AU194" s="244" t="s">
        <v>77</v>
      </c>
      <c r="AV194" s="13" t="s">
        <v>79</v>
      </c>
      <c r="AW194" s="13" t="s">
        <v>33</v>
      </c>
      <c r="AX194" s="13" t="s">
        <v>77</v>
      </c>
      <c r="AY194" s="244" t="s">
        <v>361</v>
      </c>
    </row>
    <row r="195" spans="2:65" s="1" customFormat="1" ht="22.5" customHeight="1">
      <c r="B195" s="42"/>
      <c r="C195" s="207" t="s">
        <v>512</v>
      </c>
      <c r="D195" s="207" t="s">
        <v>363</v>
      </c>
      <c r="E195" s="208" t="s">
        <v>5064</v>
      </c>
      <c r="F195" s="209" t="s">
        <v>5065</v>
      </c>
      <c r="G195" s="210" t="s">
        <v>21</v>
      </c>
      <c r="H195" s="211">
        <v>1</v>
      </c>
      <c r="I195" s="212"/>
      <c r="J195" s="213">
        <f>ROUND(I195*H195,2)</f>
        <v>0</v>
      </c>
      <c r="K195" s="209" t="s">
        <v>21</v>
      </c>
      <c r="L195" s="62"/>
      <c r="M195" s="214" t="s">
        <v>21</v>
      </c>
      <c r="N195" s="215" t="s">
        <v>41</v>
      </c>
      <c r="O195" s="43"/>
      <c r="P195" s="216">
        <f>O195*H195</f>
        <v>0</v>
      </c>
      <c r="Q195" s="216">
        <v>0</v>
      </c>
      <c r="R195" s="216">
        <f>Q195*H195</f>
        <v>0</v>
      </c>
      <c r="S195" s="216">
        <v>0</v>
      </c>
      <c r="T195" s="217">
        <f>S195*H195</f>
        <v>0</v>
      </c>
      <c r="AR195" s="25" t="s">
        <v>147</v>
      </c>
      <c r="AT195" s="25" t="s">
        <v>363</v>
      </c>
      <c r="AU195" s="25" t="s">
        <v>77</v>
      </c>
      <c r="AY195" s="25" t="s">
        <v>361</v>
      </c>
      <c r="BE195" s="218">
        <f>IF(N195="základní",J195,0)</f>
        <v>0</v>
      </c>
      <c r="BF195" s="218">
        <f>IF(N195="snížená",J195,0)</f>
        <v>0</v>
      </c>
      <c r="BG195" s="218">
        <f>IF(N195="zákl. přenesená",J195,0)</f>
        <v>0</v>
      </c>
      <c r="BH195" s="218">
        <f>IF(N195="sníž. přenesená",J195,0)</f>
        <v>0</v>
      </c>
      <c r="BI195" s="218">
        <f>IF(N195="nulová",J195,0)</f>
        <v>0</v>
      </c>
      <c r="BJ195" s="25" t="s">
        <v>77</v>
      </c>
      <c r="BK195" s="218">
        <f>ROUND(I195*H195,2)</f>
        <v>0</v>
      </c>
      <c r="BL195" s="25" t="s">
        <v>147</v>
      </c>
      <c r="BM195" s="25" t="s">
        <v>690</v>
      </c>
    </row>
    <row r="196" spans="2:65" s="1" customFormat="1" ht="13.5">
      <c r="B196" s="42"/>
      <c r="C196" s="64"/>
      <c r="D196" s="219" t="s">
        <v>369</v>
      </c>
      <c r="E196" s="64"/>
      <c r="F196" s="220" t="s">
        <v>5065</v>
      </c>
      <c r="G196" s="64"/>
      <c r="H196" s="64"/>
      <c r="I196" s="175"/>
      <c r="J196" s="64"/>
      <c r="K196" s="64"/>
      <c r="L196" s="62"/>
      <c r="M196" s="221"/>
      <c r="N196" s="43"/>
      <c r="O196" s="43"/>
      <c r="P196" s="43"/>
      <c r="Q196" s="43"/>
      <c r="R196" s="43"/>
      <c r="S196" s="43"/>
      <c r="T196" s="79"/>
      <c r="AT196" s="25" t="s">
        <v>369</v>
      </c>
      <c r="AU196" s="25" t="s">
        <v>77</v>
      </c>
    </row>
    <row r="197" spans="2:65" s="1" customFormat="1" ht="27">
      <c r="B197" s="42"/>
      <c r="C197" s="64"/>
      <c r="D197" s="219" t="s">
        <v>974</v>
      </c>
      <c r="E197" s="64"/>
      <c r="F197" s="283" t="s">
        <v>5063</v>
      </c>
      <c r="G197" s="64"/>
      <c r="H197" s="64"/>
      <c r="I197" s="175"/>
      <c r="J197" s="64"/>
      <c r="K197" s="64"/>
      <c r="L197" s="62"/>
      <c r="M197" s="221"/>
      <c r="N197" s="43"/>
      <c r="O197" s="43"/>
      <c r="P197" s="43"/>
      <c r="Q197" s="43"/>
      <c r="R197" s="43"/>
      <c r="S197" s="43"/>
      <c r="T197" s="79"/>
      <c r="AT197" s="25" t="s">
        <v>974</v>
      </c>
      <c r="AU197" s="25" t="s">
        <v>77</v>
      </c>
    </row>
    <row r="198" spans="2:65" s="13" customFormat="1" ht="13.5">
      <c r="B198" s="233"/>
      <c r="C198" s="234"/>
      <c r="D198" s="235" t="s">
        <v>371</v>
      </c>
      <c r="E198" s="236" t="s">
        <v>21</v>
      </c>
      <c r="F198" s="237" t="s">
        <v>77</v>
      </c>
      <c r="G198" s="234"/>
      <c r="H198" s="238">
        <v>1</v>
      </c>
      <c r="I198" s="239"/>
      <c r="J198" s="234"/>
      <c r="K198" s="234"/>
      <c r="L198" s="240"/>
      <c r="M198" s="241"/>
      <c r="N198" s="242"/>
      <c r="O198" s="242"/>
      <c r="P198" s="242"/>
      <c r="Q198" s="242"/>
      <c r="R198" s="242"/>
      <c r="S198" s="242"/>
      <c r="T198" s="243"/>
      <c r="AT198" s="244" t="s">
        <v>371</v>
      </c>
      <c r="AU198" s="244" t="s">
        <v>77</v>
      </c>
      <c r="AV198" s="13" t="s">
        <v>79</v>
      </c>
      <c r="AW198" s="13" t="s">
        <v>33</v>
      </c>
      <c r="AX198" s="13" t="s">
        <v>77</v>
      </c>
      <c r="AY198" s="244" t="s">
        <v>361</v>
      </c>
    </row>
    <row r="199" spans="2:65" s="1" customFormat="1" ht="22.5" customHeight="1">
      <c r="B199" s="42"/>
      <c r="C199" s="207" t="s">
        <v>521</v>
      </c>
      <c r="D199" s="207" t="s">
        <v>363</v>
      </c>
      <c r="E199" s="208" t="s">
        <v>5066</v>
      </c>
      <c r="F199" s="209" t="s">
        <v>5067</v>
      </c>
      <c r="G199" s="210" t="s">
        <v>21</v>
      </c>
      <c r="H199" s="211">
        <v>2</v>
      </c>
      <c r="I199" s="212"/>
      <c r="J199" s="213">
        <f>ROUND(I199*H199,2)</f>
        <v>0</v>
      </c>
      <c r="K199" s="209" t="s">
        <v>21</v>
      </c>
      <c r="L199" s="62"/>
      <c r="M199" s="214" t="s">
        <v>21</v>
      </c>
      <c r="N199" s="215" t="s">
        <v>41</v>
      </c>
      <c r="O199" s="43"/>
      <c r="P199" s="216">
        <f>O199*H199</f>
        <v>0</v>
      </c>
      <c r="Q199" s="216">
        <v>0</v>
      </c>
      <c r="R199" s="216">
        <f>Q199*H199</f>
        <v>0</v>
      </c>
      <c r="S199" s="216">
        <v>0</v>
      </c>
      <c r="T199" s="217">
        <f>S199*H199</f>
        <v>0</v>
      </c>
      <c r="AR199" s="25" t="s">
        <v>147</v>
      </c>
      <c r="AT199" s="25" t="s">
        <v>363</v>
      </c>
      <c r="AU199" s="25" t="s">
        <v>77</v>
      </c>
      <c r="AY199" s="25" t="s">
        <v>361</v>
      </c>
      <c r="BE199" s="218">
        <f>IF(N199="základní",J199,0)</f>
        <v>0</v>
      </c>
      <c r="BF199" s="218">
        <f>IF(N199="snížená",J199,0)</f>
        <v>0</v>
      </c>
      <c r="BG199" s="218">
        <f>IF(N199="zákl. přenesená",J199,0)</f>
        <v>0</v>
      </c>
      <c r="BH199" s="218">
        <f>IF(N199="sníž. přenesená",J199,0)</f>
        <v>0</v>
      </c>
      <c r="BI199" s="218">
        <f>IF(N199="nulová",J199,0)</f>
        <v>0</v>
      </c>
      <c r="BJ199" s="25" t="s">
        <v>77</v>
      </c>
      <c r="BK199" s="218">
        <f>ROUND(I199*H199,2)</f>
        <v>0</v>
      </c>
      <c r="BL199" s="25" t="s">
        <v>147</v>
      </c>
      <c r="BM199" s="25" t="s">
        <v>703</v>
      </c>
    </row>
    <row r="200" spans="2:65" s="1" customFormat="1" ht="13.5">
      <c r="B200" s="42"/>
      <c r="C200" s="64"/>
      <c r="D200" s="219" t="s">
        <v>369</v>
      </c>
      <c r="E200" s="64"/>
      <c r="F200" s="220" t="s">
        <v>5067</v>
      </c>
      <c r="G200" s="64"/>
      <c r="H200" s="64"/>
      <c r="I200" s="175"/>
      <c r="J200" s="64"/>
      <c r="K200" s="64"/>
      <c r="L200" s="62"/>
      <c r="M200" s="221"/>
      <c r="N200" s="43"/>
      <c r="O200" s="43"/>
      <c r="P200" s="43"/>
      <c r="Q200" s="43"/>
      <c r="R200" s="43"/>
      <c r="S200" s="43"/>
      <c r="T200" s="79"/>
      <c r="AT200" s="25" t="s">
        <v>369</v>
      </c>
      <c r="AU200" s="25" t="s">
        <v>77</v>
      </c>
    </row>
    <row r="201" spans="2:65" s="1" customFormat="1" ht="27">
      <c r="B201" s="42"/>
      <c r="C201" s="64"/>
      <c r="D201" s="219" t="s">
        <v>974</v>
      </c>
      <c r="E201" s="64"/>
      <c r="F201" s="283" t="s">
        <v>5060</v>
      </c>
      <c r="G201" s="64"/>
      <c r="H201" s="64"/>
      <c r="I201" s="175"/>
      <c r="J201" s="64"/>
      <c r="K201" s="64"/>
      <c r="L201" s="62"/>
      <c r="M201" s="221"/>
      <c r="N201" s="43"/>
      <c r="O201" s="43"/>
      <c r="P201" s="43"/>
      <c r="Q201" s="43"/>
      <c r="R201" s="43"/>
      <c r="S201" s="43"/>
      <c r="T201" s="79"/>
      <c r="AT201" s="25" t="s">
        <v>974</v>
      </c>
      <c r="AU201" s="25" t="s">
        <v>77</v>
      </c>
    </row>
    <row r="202" spans="2:65" s="13" customFormat="1" ht="13.5">
      <c r="B202" s="233"/>
      <c r="C202" s="234"/>
      <c r="D202" s="235" t="s">
        <v>371</v>
      </c>
      <c r="E202" s="236" t="s">
        <v>21</v>
      </c>
      <c r="F202" s="237" t="s">
        <v>79</v>
      </c>
      <c r="G202" s="234"/>
      <c r="H202" s="238">
        <v>2</v>
      </c>
      <c r="I202" s="239"/>
      <c r="J202" s="234"/>
      <c r="K202" s="234"/>
      <c r="L202" s="240"/>
      <c r="M202" s="241"/>
      <c r="N202" s="242"/>
      <c r="O202" s="242"/>
      <c r="P202" s="242"/>
      <c r="Q202" s="242"/>
      <c r="R202" s="242"/>
      <c r="S202" s="242"/>
      <c r="T202" s="243"/>
      <c r="AT202" s="244" t="s">
        <v>371</v>
      </c>
      <c r="AU202" s="244" t="s">
        <v>77</v>
      </c>
      <c r="AV202" s="13" t="s">
        <v>79</v>
      </c>
      <c r="AW202" s="13" t="s">
        <v>33</v>
      </c>
      <c r="AX202" s="13" t="s">
        <v>77</v>
      </c>
      <c r="AY202" s="244" t="s">
        <v>361</v>
      </c>
    </row>
    <row r="203" spans="2:65" s="1" customFormat="1" ht="22.5" customHeight="1">
      <c r="B203" s="42"/>
      <c r="C203" s="207" t="s">
        <v>526</v>
      </c>
      <c r="D203" s="207" t="s">
        <v>363</v>
      </c>
      <c r="E203" s="208" t="s">
        <v>5068</v>
      </c>
      <c r="F203" s="209" t="s">
        <v>5069</v>
      </c>
      <c r="G203" s="210" t="s">
        <v>21</v>
      </c>
      <c r="H203" s="211">
        <v>1</v>
      </c>
      <c r="I203" s="212"/>
      <c r="J203" s="213">
        <f>ROUND(I203*H203,2)</f>
        <v>0</v>
      </c>
      <c r="K203" s="209" t="s">
        <v>21</v>
      </c>
      <c r="L203" s="62"/>
      <c r="M203" s="214" t="s">
        <v>21</v>
      </c>
      <c r="N203" s="215" t="s">
        <v>41</v>
      </c>
      <c r="O203" s="43"/>
      <c r="P203" s="216">
        <f>O203*H203</f>
        <v>0</v>
      </c>
      <c r="Q203" s="216">
        <v>0</v>
      </c>
      <c r="R203" s="216">
        <f>Q203*H203</f>
        <v>0</v>
      </c>
      <c r="S203" s="216">
        <v>0</v>
      </c>
      <c r="T203" s="217">
        <f>S203*H203</f>
        <v>0</v>
      </c>
      <c r="AR203" s="25" t="s">
        <v>147</v>
      </c>
      <c r="AT203" s="25" t="s">
        <v>363</v>
      </c>
      <c r="AU203" s="25" t="s">
        <v>77</v>
      </c>
      <c r="AY203" s="25" t="s">
        <v>361</v>
      </c>
      <c r="BE203" s="218">
        <f>IF(N203="základní",J203,0)</f>
        <v>0</v>
      </c>
      <c r="BF203" s="218">
        <f>IF(N203="snížená",J203,0)</f>
        <v>0</v>
      </c>
      <c r="BG203" s="218">
        <f>IF(N203="zákl. přenesená",J203,0)</f>
        <v>0</v>
      </c>
      <c r="BH203" s="218">
        <f>IF(N203="sníž. přenesená",J203,0)</f>
        <v>0</v>
      </c>
      <c r="BI203" s="218">
        <f>IF(N203="nulová",J203,0)</f>
        <v>0</v>
      </c>
      <c r="BJ203" s="25" t="s">
        <v>77</v>
      </c>
      <c r="BK203" s="218">
        <f>ROUND(I203*H203,2)</f>
        <v>0</v>
      </c>
      <c r="BL203" s="25" t="s">
        <v>147</v>
      </c>
      <c r="BM203" s="25" t="s">
        <v>720</v>
      </c>
    </row>
    <row r="204" spans="2:65" s="1" customFormat="1" ht="13.5">
      <c r="B204" s="42"/>
      <c r="C204" s="64"/>
      <c r="D204" s="219" t="s">
        <v>369</v>
      </c>
      <c r="E204" s="64"/>
      <c r="F204" s="220" t="s">
        <v>5069</v>
      </c>
      <c r="G204" s="64"/>
      <c r="H204" s="64"/>
      <c r="I204" s="175"/>
      <c r="J204" s="64"/>
      <c r="K204" s="64"/>
      <c r="L204" s="62"/>
      <c r="M204" s="221"/>
      <c r="N204" s="43"/>
      <c r="O204" s="43"/>
      <c r="P204" s="43"/>
      <c r="Q204" s="43"/>
      <c r="R204" s="43"/>
      <c r="S204" s="43"/>
      <c r="T204" s="79"/>
      <c r="AT204" s="25" t="s">
        <v>369</v>
      </c>
      <c r="AU204" s="25" t="s">
        <v>77</v>
      </c>
    </row>
    <row r="205" spans="2:65" s="1" customFormat="1" ht="27">
      <c r="B205" s="42"/>
      <c r="C205" s="64"/>
      <c r="D205" s="219" t="s">
        <v>974</v>
      </c>
      <c r="E205" s="64"/>
      <c r="F205" s="283" t="s">
        <v>5048</v>
      </c>
      <c r="G205" s="64"/>
      <c r="H205" s="64"/>
      <c r="I205" s="175"/>
      <c r="J205" s="64"/>
      <c r="K205" s="64"/>
      <c r="L205" s="62"/>
      <c r="M205" s="221"/>
      <c r="N205" s="43"/>
      <c r="O205" s="43"/>
      <c r="P205" s="43"/>
      <c r="Q205" s="43"/>
      <c r="R205" s="43"/>
      <c r="S205" s="43"/>
      <c r="T205" s="79"/>
      <c r="AT205" s="25" t="s">
        <v>974</v>
      </c>
      <c r="AU205" s="25" t="s">
        <v>77</v>
      </c>
    </row>
    <row r="206" spans="2:65" s="13" customFormat="1" ht="13.5">
      <c r="B206" s="233"/>
      <c r="C206" s="234"/>
      <c r="D206" s="235" t="s">
        <v>371</v>
      </c>
      <c r="E206" s="236" t="s">
        <v>21</v>
      </c>
      <c r="F206" s="237" t="s">
        <v>77</v>
      </c>
      <c r="G206" s="234"/>
      <c r="H206" s="238">
        <v>1</v>
      </c>
      <c r="I206" s="239"/>
      <c r="J206" s="234"/>
      <c r="K206" s="234"/>
      <c r="L206" s="240"/>
      <c r="M206" s="241"/>
      <c r="N206" s="242"/>
      <c r="O206" s="242"/>
      <c r="P206" s="242"/>
      <c r="Q206" s="242"/>
      <c r="R206" s="242"/>
      <c r="S206" s="242"/>
      <c r="T206" s="243"/>
      <c r="AT206" s="244" t="s">
        <v>371</v>
      </c>
      <c r="AU206" s="244" t="s">
        <v>77</v>
      </c>
      <c r="AV206" s="13" t="s">
        <v>79</v>
      </c>
      <c r="AW206" s="13" t="s">
        <v>33</v>
      </c>
      <c r="AX206" s="13" t="s">
        <v>77</v>
      </c>
      <c r="AY206" s="244" t="s">
        <v>361</v>
      </c>
    </row>
    <row r="207" spans="2:65" s="1" customFormat="1" ht="22.5" customHeight="1">
      <c r="B207" s="42"/>
      <c r="C207" s="207" t="s">
        <v>533</v>
      </c>
      <c r="D207" s="207" t="s">
        <v>363</v>
      </c>
      <c r="E207" s="208" t="s">
        <v>5070</v>
      </c>
      <c r="F207" s="209" t="s">
        <v>5071</v>
      </c>
      <c r="G207" s="210" t="s">
        <v>21</v>
      </c>
      <c r="H207" s="211">
        <v>6</v>
      </c>
      <c r="I207" s="212"/>
      <c r="J207" s="213">
        <f>ROUND(I207*H207,2)</f>
        <v>0</v>
      </c>
      <c r="K207" s="209" t="s">
        <v>21</v>
      </c>
      <c r="L207" s="62"/>
      <c r="M207" s="214" t="s">
        <v>21</v>
      </c>
      <c r="N207" s="215" t="s">
        <v>41</v>
      </c>
      <c r="O207" s="43"/>
      <c r="P207" s="216">
        <f>O207*H207</f>
        <v>0</v>
      </c>
      <c r="Q207" s="216">
        <v>0</v>
      </c>
      <c r="R207" s="216">
        <f>Q207*H207</f>
        <v>0</v>
      </c>
      <c r="S207" s="216">
        <v>0</v>
      </c>
      <c r="T207" s="217">
        <f>S207*H207</f>
        <v>0</v>
      </c>
      <c r="AR207" s="25" t="s">
        <v>147</v>
      </c>
      <c r="AT207" s="25" t="s">
        <v>363</v>
      </c>
      <c r="AU207" s="25" t="s">
        <v>77</v>
      </c>
      <c r="AY207" s="25" t="s">
        <v>361</v>
      </c>
      <c r="BE207" s="218">
        <f>IF(N207="základní",J207,0)</f>
        <v>0</v>
      </c>
      <c r="BF207" s="218">
        <f>IF(N207="snížená",J207,0)</f>
        <v>0</v>
      </c>
      <c r="BG207" s="218">
        <f>IF(N207="zákl. přenesená",J207,0)</f>
        <v>0</v>
      </c>
      <c r="BH207" s="218">
        <f>IF(N207="sníž. přenesená",J207,0)</f>
        <v>0</v>
      </c>
      <c r="BI207" s="218">
        <f>IF(N207="nulová",J207,0)</f>
        <v>0</v>
      </c>
      <c r="BJ207" s="25" t="s">
        <v>77</v>
      </c>
      <c r="BK207" s="218">
        <f>ROUND(I207*H207,2)</f>
        <v>0</v>
      </c>
      <c r="BL207" s="25" t="s">
        <v>147</v>
      </c>
      <c r="BM207" s="25" t="s">
        <v>743</v>
      </c>
    </row>
    <row r="208" spans="2:65" s="1" customFormat="1" ht="13.5">
      <c r="B208" s="42"/>
      <c r="C208" s="64"/>
      <c r="D208" s="219" t="s">
        <v>369</v>
      </c>
      <c r="E208" s="64"/>
      <c r="F208" s="220" t="s">
        <v>5071</v>
      </c>
      <c r="G208" s="64"/>
      <c r="H208" s="64"/>
      <c r="I208" s="175"/>
      <c r="J208" s="64"/>
      <c r="K208" s="64"/>
      <c r="L208" s="62"/>
      <c r="M208" s="221"/>
      <c r="N208" s="43"/>
      <c r="O208" s="43"/>
      <c r="P208" s="43"/>
      <c r="Q208" s="43"/>
      <c r="R208" s="43"/>
      <c r="S208" s="43"/>
      <c r="T208" s="79"/>
      <c r="AT208" s="25" t="s">
        <v>369</v>
      </c>
      <c r="AU208" s="25" t="s">
        <v>77</v>
      </c>
    </row>
    <row r="209" spans="2:65" s="1" customFormat="1" ht="27">
      <c r="B209" s="42"/>
      <c r="C209" s="64"/>
      <c r="D209" s="219" t="s">
        <v>974</v>
      </c>
      <c r="E209" s="64"/>
      <c r="F209" s="283" t="s">
        <v>5072</v>
      </c>
      <c r="G209" s="64"/>
      <c r="H209" s="64"/>
      <c r="I209" s="175"/>
      <c r="J209" s="64"/>
      <c r="K209" s="64"/>
      <c r="L209" s="62"/>
      <c r="M209" s="221"/>
      <c r="N209" s="43"/>
      <c r="O209" s="43"/>
      <c r="P209" s="43"/>
      <c r="Q209" s="43"/>
      <c r="R209" s="43"/>
      <c r="S209" s="43"/>
      <c r="T209" s="79"/>
      <c r="AT209" s="25" t="s">
        <v>974</v>
      </c>
      <c r="AU209" s="25" t="s">
        <v>77</v>
      </c>
    </row>
    <row r="210" spans="2:65" s="13" customFormat="1" ht="13.5">
      <c r="B210" s="233"/>
      <c r="C210" s="234"/>
      <c r="D210" s="235" t="s">
        <v>371</v>
      </c>
      <c r="E210" s="236" t="s">
        <v>21</v>
      </c>
      <c r="F210" s="237" t="s">
        <v>5073</v>
      </c>
      <c r="G210" s="234"/>
      <c r="H210" s="238">
        <v>6</v>
      </c>
      <c r="I210" s="239"/>
      <c r="J210" s="234"/>
      <c r="K210" s="234"/>
      <c r="L210" s="240"/>
      <c r="M210" s="241"/>
      <c r="N210" s="242"/>
      <c r="O210" s="242"/>
      <c r="P210" s="242"/>
      <c r="Q210" s="242"/>
      <c r="R210" s="242"/>
      <c r="S210" s="242"/>
      <c r="T210" s="243"/>
      <c r="AT210" s="244" t="s">
        <v>371</v>
      </c>
      <c r="AU210" s="244" t="s">
        <v>77</v>
      </c>
      <c r="AV210" s="13" t="s">
        <v>79</v>
      </c>
      <c r="AW210" s="13" t="s">
        <v>33</v>
      </c>
      <c r="AX210" s="13" t="s">
        <v>77</v>
      </c>
      <c r="AY210" s="244" t="s">
        <v>361</v>
      </c>
    </row>
    <row r="211" spans="2:65" s="1" customFormat="1" ht="22.5" customHeight="1">
      <c r="B211" s="42"/>
      <c r="C211" s="207" t="s">
        <v>545</v>
      </c>
      <c r="D211" s="207" t="s">
        <v>363</v>
      </c>
      <c r="E211" s="208" t="s">
        <v>5074</v>
      </c>
      <c r="F211" s="209" t="s">
        <v>5075</v>
      </c>
      <c r="G211" s="210" t="s">
        <v>21</v>
      </c>
      <c r="H211" s="211">
        <v>17</v>
      </c>
      <c r="I211" s="212"/>
      <c r="J211" s="213">
        <f>ROUND(I211*H211,2)</f>
        <v>0</v>
      </c>
      <c r="K211" s="209" t="s">
        <v>21</v>
      </c>
      <c r="L211" s="62"/>
      <c r="M211" s="214" t="s">
        <v>21</v>
      </c>
      <c r="N211" s="215" t="s">
        <v>41</v>
      </c>
      <c r="O211" s="43"/>
      <c r="P211" s="216">
        <f>O211*H211</f>
        <v>0</v>
      </c>
      <c r="Q211" s="216">
        <v>0</v>
      </c>
      <c r="R211" s="216">
        <f>Q211*H211</f>
        <v>0</v>
      </c>
      <c r="S211" s="216">
        <v>0</v>
      </c>
      <c r="T211" s="217">
        <f>S211*H211</f>
        <v>0</v>
      </c>
      <c r="AR211" s="25" t="s">
        <v>147</v>
      </c>
      <c r="AT211" s="25" t="s">
        <v>363</v>
      </c>
      <c r="AU211" s="25" t="s">
        <v>77</v>
      </c>
      <c r="AY211" s="25" t="s">
        <v>361</v>
      </c>
      <c r="BE211" s="218">
        <f>IF(N211="základní",J211,0)</f>
        <v>0</v>
      </c>
      <c r="BF211" s="218">
        <f>IF(N211="snížená",J211,0)</f>
        <v>0</v>
      </c>
      <c r="BG211" s="218">
        <f>IF(N211="zákl. přenesená",J211,0)</f>
        <v>0</v>
      </c>
      <c r="BH211" s="218">
        <f>IF(N211="sníž. přenesená",J211,0)</f>
        <v>0</v>
      </c>
      <c r="BI211" s="218">
        <f>IF(N211="nulová",J211,0)</f>
        <v>0</v>
      </c>
      <c r="BJ211" s="25" t="s">
        <v>77</v>
      </c>
      <c r="BK211" s="218">
        <f>ROUND(I211*H211,2)</f>
        <v>0</v>
      </c>
      <c r="BL211" s="25" t="s">
        <v>147</v>
      </c>
      <c r="BM211" s="25" t="s">
        <v>754</v>
      </c>
    </row>
    <row r="212" spans="2:65" s="1" customFormat="1" ht="13.5">
      <c r="B212" s="42"/>
      <c r="C212" s="64"/>
      <c r="D212" s="219" t="s">
        <v>369</v>
      </c>
      <c r="E212" s="64"/>
      <c r="F212" s="220" t="s">
        <v>5075</v>
      </c>
      <c r="G212" s="64"/>
      <c r="H212" s="64"/>
      <c r="I212" s="175"/>
      <c r="J212" s="64"/>
      <c r="K212" s="64"/>
      <c r="L212" s="62"/>
      <c r="M212" s="221"/>
      <c r="N212" s="43"/>
      <c r="O212" s="43"/>
      <c r="P212" s="43"/>
      <c r="Q212" s="43"/>
      <c r="R212" s="43"/>
      <c r="S212" s="43"/>
      <c r="T212" s="79"/>
      <c r="AT212" s="25" t="s">
        <v>369</v>
      </c>
      <c r="AU212" s="25" t="s">
        <v>77</v>
      </c>
    </row>
    <row r="213" spans="2:65" s="1" customFormat="1" ht="27">
      <c r="B213" s="42"/>
      <c r="C213" s="64"/>
      <c r="D213" s="219" t="s">
        <v>974</v>
      </c>
      <c r="E213" s="64"/>
      <c r="F213" s="283" t="s">
        <v>5063</v>
      </c>
      <c r="G213" s="64"/>
      <c r="H213" s="64"/>
      <c r="I213" s="175"/>
      <c r="J213" s="64"/>
      <c r="K213" s="64"/>
      <c r="L213" s="62"/>
      <c r="M213" s="221"/>
      <c r="N213" s="43"/>
      <c r="O213" s="43"/>
      <c r="P213" s="43"/>
      <c r="Q213" s="43"/>
      <c r="R213" s="43"/>
      <c r="S213" s="43"/>
      <c r="T213" s="79"/>
      <c r="AT213" s="25" t="s">
        <v>974</v>
      </c>
      <c r="AU213" s="25" t="s">
        <v>77</v>
      </c>
    </row>
    <row r="214" spans="2:65" s="13" customFormat="1" ht="13.5">
      <c r="B214" s="233"/>
      <c r="C214" s="234"/>
      <c r="D214" s="219" t="s">
        <v>371</v>
      </c>
      <c r="E214" s="245" t="s">
        <v>21</v>
      </c>
      <c r="F214" s="246" t="s">
        <v>470</v>
      </c>
      <c r="G214" s="234"/>
      <c r="H214" s="247">
        <v>17</v>
      </c>
      <c r="I214" s="239"/>
      <c r="J214" s="234"/>
      <c r="K214" s="234"/>
      <c r="L214" s="240"/>
      <c r="M214" s="241"/>
      <c r="N214" s="242"/>
      <c r="O214" s="242"/>
      <c r="P214" s="242"/>
      <c r="Q214" s="242"/>
      <c r="R214" s="242"/>
      <c r="S214" s="242"/>
      <c r="T214" s="243"/>
      <c r="AT214" s="244" t="s">
        <v>371</v>
      </c>
      <c r="AU214" s="244" t="s">
        <v>77</v>
      </c>
      <c r="AV214" s="13" t="s">
        <v>79</v>
      </c>
      <c r="AW214" s="13" t="s">
        <v>33</v>
      </c>
      <c r="AX214" s="13" t="s">
        <v>77</v>
      </c>
      <c r="AY214" s="244" t="s">
        <v>361</v>
      </c>
    </row>
    <row r="215" spans="2:65" s="11" customFormat="1" ht="37.35" customHeight="1">
      <c r="B215" s="190"/>
      <c r="C215" s="191"/>
      <c r="D215" s="204" t="s">
        <v>69</v>
      </c>
      <c r="E215" s="293" t="s">
        <v>3040</v>
      </c>
      <c r="F215" s="293" t="s">
        <v>5076</v>
      </c>
      <c r="G215" s="191"/>
      <c r="H215" s="191"/>
      <c r="I215" s="194"/>
      <c r="J215" s="294">
        <f>BK215</f>
        <v>0</v>
      </c>
      <c r="K215" s="191"/>
      <c r="L215" s="196"/>
      <c r="M215" s="197"/>
      <c r="N215" s="198"/>
      <c r="O215" s="198"/>
      <c r="P215" s="199">
        <f>SUM(P216:P223)</f>
        <v>0</v>
      </c>
      <c r="Q215" s="198"/>
      <c r="R215" s="199">
        <f>SUM(R216:R223)</f>
        <v>0</v>
      </c>
      <c r="S215" s="198"/>
      <c r="T215" s="200">
        <f>SUM(T216:T223)</f>
        <v>0</v>
      </c>
      <c r="AR215" s="201" t="s">
        <v>77</v>
      </c>
      <c r="AT215" s="202" t="s">
        <v>69</v>
      </c>
      <c r="AU215" s="202" t="s">
        <v>70</v>
      </c>
      <c r="AY215" s="201" t="s">
        <v>361</v>
      </c>
      <c r="BK215" s="203">
        <f>SUM(BK216:BK223)</f>
        <v>0</v>
      </c>
    </row>
    <row r="216" spans="2:65" s="1" customFormat="1" ht="22.5" customHeight="1">
      <c r="B216" s="42"/>
      <c r="C216" s="207" t="s">
        <v>558</v>
      </c>
      <c r="D216" s="207" t="s">
        <v>363</v>
      </c>
      <c r="E216" s="208" t="s">
        <v>5077</v>
      </c>
      <c r="F216" s="209" t="s">
        <v>5078</v>
      </c>
      <c r="G216" s="210" t="s">
        <v>21</v>
      </c>
      <c r="H216" s="211">
        <v>2</v>
      </c>
      <c r="I216" s="212"/>
      <c r="J216" s="213">
        <f>ROUND(I216*H216,2)</f>
        <v>0</v>
      </c>
      <c r="K216" s="209" t="s">
        <v>21</v>
      </c>
      <c r="L216" s="62"/>
      <c r="M216" s="214" t="s">
        <v>21</v>
      </c>
      <c r="N216" s="215" t="s">
        <v>41</v>
      </c>
      <c r="O216" s="43"/>
      <c r="P216" s="216">
        <f>O216*H216</f>
        <v>0</v>
      </c>
      <c r="Q216" s="216">
        <v>0</v>
      </c>
      <c r="R216" s="216">
        <f>Q216*H216</f>
        <v>0</v>
      </c>
      <c r="S216" s="216">
        <v>0</v>
      </c>
      <c r="T216" s="217">
        <f>S216*H216</f>
        <v>0</v>
      </c>
      <c r="AR216" s="25" t="s">
        <v>147</v>
      </c>
      <c r="AT216" s="25" t="s">
        <v>363</v>
      </c>
      <c r="AU216" s="25" t="s">
        <v>77</v>
      </c>
      <c r="AY216" s="25" t="s">
        <v>361</v>
      </c>
      <c r="BE216" s="218">
        <f>IF(N216="základní",J216,0)</f>
        <v>0</v>
      </c>
      <c r="BF216" s="218">
        <f>IF(N216="snížená",J216,0)</f>
        <v>0</v>
      </c>
      <c r="BG216" s="218">
        <f>IF(N216="zákl. přenesená",J216,0)</f>
        <v>0</v>
      </c>
      <c r="BH216" s="218">
        <f>IF(N216="sníž. přenesená",J216,0)</f>
        <v>0</v>
      </c>
      <c r="BI216" s="218">
        <f>IF(N216="nulová",J216,0)</f>
        <v>0</v>
      </c>
      <c r="BJ216" s="25" t="s">
        <v>77</v>
      </c>
      <c r="BK216" s="218">
        <f>ROUND(I216*H216,2)</f>
        <v>0</v>
      </c>
      <c r="BL216" s="25" t="s">
        <v>147</v>
      </c>
      <c r="BM216" s="25" t="s">
        <v>765</v>
      </c>
    </row>
    <row r="217" spans="2:65" s="1" customFormat="1" ht="13.5">
      <c r="B217" s="42"/>
      <c r="C217" s="64"/>
      <c r="D217" s="219" t="s">
        <v>369</v>
      </c>
      <c r="E217" s="64"/>
      <c r="F217" s="220" t="s">
        <v>5078</v>
      </c>
      <c r="G217" s="64"/>
      <c r="H217" s="64"/>
      <c r="I217" s="175"/>
      <c r="J217" s="64"/>
      <c r="K217" s="64"/>
      <c r="L217" s="62"/>
      <c r="M217" s="221"/>
      <c r="N217" s="43"/>
      <c r="O217" s="43"/>
      <c r="P217" s="43"/>
      <c r="Q217" s="43"/>
      <c r="R217" s="43"/>
      <c r="S217" s="43"/>
      <c r="T217" s="79"/>
      <c r="AT217" s="25" t="s">
        <v>369</v>
      </c>
      <c r="AU217" s="25" t="s">
        <v>77</v>
      </c>
    </row>
    <row r="218" spans="2:65" s="1" customFormat="1" ht="27">
      <c r="B218" s="42"/>
      <c r="C218" s="64"/>
      <c r="D218" s="219" t="s">
        <v>974</v>
      </c>
      <c r="E218" s="64"/>
      <c r="F218" s="283" t="s">
        <v>5079</v>
      </c>
      <c r="G218" s="64"/>
      <c r="H218" s="64"/>
      <c r="I218" s="175"/>
      <c r="J218" s="64"/>
      <c r="K218" s="64"/>
      <c r="L218" s="62"/>
      <c r="M218" s="221"/>
      <c r="N218" s="43"/>
      <c r="O218" s="43"/>
      <c r="P218" s="43"/>
      <c r="Q218" s="43"/>
      <c r="R218" s="43"/>
      <c r="S218" s="43"/>
      <c r="T218" s="79"/>
      <c r="AT218" s="25" t="s">
        <v>974</v>
      </c>
      <c r="AU218" s="25" t="s">
        <v>77</v>
      </c>
    </row>
    <row r="219" spans="2:65" s="13" customFormat="1" ht="13.5">
      <c r="B219" s="233"/>
      <c r="C219" s="234"/>
      <c r="D219" s="235" t="s">
        <v>371</v>
      </c>
      <c r="E219" s="236" t="s">
        <v>21</v>
      </c>
      <c r="F219" s="237" t="s">
        <v>79</v>
      </c>
      <c r="G219" s="234"/>
      <c r="H219" s="238">
        <v>2</v>
      </c>
      <c r="I219" s="239"/>
      <c r="J219" s="234"/>
      <c r="K219" s="234"/>
      <c r="L219" s="240"/>
      <c r="M219" s="241"/>
      <c r="N219" s="242"/>
      <c r="O219" s="242"/>
      <c r="P219" s="242"/>
      <c r="Q219" s="242"/>
      <c r="R219" s="242"/>
      <c r="S219" s="242"/>
      <c r="T219" s="243"/>
      <c r="AT219" s="244" t="s">
        <v>371</v>
      </c>
      <c r="AU219" s="244" t="s">
        <v>77</v>
      </c>
      <c r="AV219" s="13" t="s">
        <v>79</v>
      </c>
      <c r="AW219" s="13" t="s">
        <v>33</v>
      </c>
      <c r="AX219" s="13" t="s">
        <v>77</v>
      </c>
      <c r="AY219" s="244" t="s">
        <v>361</v>
      </c>
    </row>
    <row r="220" spans="2:65" s="1" customFormat="1" ht="22.5" customHeight="1">
      <c r="B220" s="42"/>
      <c r="C220" s="207" t="s">
        <v>563</v>
      </c>
      <c r="D220" s="207" t="s">
        <v>363</v>
      </c>
      <c r="E220" s="208" t="s">
        <v>5080</v>
      </c>
      <c r="F220" s="209" t="s">
        <v>5081</v>
      </c>
      <c r="G220" s="210" t="s">
        <v>21</v>
      </c>
      <c r="H220" s="211">
        <v>4</v>
      </c>
      <c r="I220" s="212"/>
      <c r="J220" s="213">
        <f>ROUND(I220*H220,2)</f>
        <v>0</v>
      </c>
      <c r="K220" s="209" t="s">
        <v>21</v>
      </c>
      <c r="L220" s="62"/>
      <c r="M220" s="214" t="s">
        <v>21</v>
      </c>
      <c r="N220" s="215" t="s">
        <v>41</v>
      </c>
      <c r="O220" s="43"/>
      <c r="P220" s="216">
        <f>O220*H220</f>
        <v>0</v>
      </c>
      <c r="Q220" s="216">
        <v>0</v>
      </c>
      <c r="R220" s="216">
        <f>Q220*H220</f>
        <v>0</v>
      </c>
      <c r="S220" s="216">
        <v>0</v>
      </c>
      <c r="T220" s="217">
        <f>S220*H220</f>
        <v>0</v>
      </c>
      <c r="AR220" s="25" t="s">
        <v>147</v>
      </c>
      <c r="AT220" s="25" t="s">
        <v>363</v>
      </c>
      <c r="AU220" s="25" t="s">
        <v>77</v>
      </c>
      <c r="AY220" s="25" t="s">
        <v>361</v>
      </c>
      <c r="BE220" s="218">
        <f>IF(N220="základní",J220,0)</f>
        <v>0</v>
      </c>
      <c r="BF220" s="218">
        <f>IF(N220="snížená",J220,0)</f>
        <v>0</v>
      </c>
      <c r="BG220" s="218">
        <f>IF(N220="zákl. přenesená",J220,0)</f>
        <v>0</v>
      </c>
      <c r="BH220" s="218">
        <f>IF(N220="sníž. přenesená",J220,0)</f>
        <v>0</v>
      </c>
      <c r="BI220" s="218">
        <f>IF(N220="nulová",J220,0)</f>
        <v>0</v>
      </c>
      <c r="BJ220" s="25" t="s">
        <v>77</v>
      </c>
      <c r="BK220" s="218">
        <f>ROUND(I220*H220,2)</f>
        <v>0</v>
      </c>
      <c r="BL220" s="25" t="s">
        <v>147</v>
      </c>
      <c r="BM220" s="25" t="s">
        <v>785</v>
      </c>
    </row>
    <row r="221" spans="2:65" s="1" customFormat="1" ht="13.5">
      <c r="B221" s="42"/>
      <c r="C221" s="64"/>
      <c r="D221" s="219" t="s">
        <v>369</v>
      </c>
      <c r="E221" s="64"/>
      <c r="F221" s="220" t="s">
        <v>5081</v>
      </c>
      <c r="G221" s="64"/>
      <c r="H221" s="64"/>
      <c r="I221" s="175"/>
      <c r="J221" s="64"/>
      <c r="K221" s="64"/>
      <c r="L221" s="62"/>
      <c r="M221" s="221"/>
      <c r="N221" s="43"/>
      <c r="O221" s="43"/>
      <c r="P221" s="43"/>
      <c r="Q221" s="43"/>
      <c r="R221" s="43"/>
      <c r="S221" s="43"/>
      <c r="T221" s="79"/>
      <c r="AT221" s="25" t="s">
        <v>369</v>
      </c>
      <c r="AU221" s="25" t="s">
        <v>77</v>
      </c>
    </row>
    <row r="222" spans="2:65" s="1" customFormat="1" ht="27">
      <c r="B222" s="42"/>
      <c r="C222" s="64"/>
      <c r="D222" s="219" t="s">
        <v>974</v>
      </c>
      <c r="E222" s="64"/>
      <c r="F222" s="283" t="s">
        <v>5063</v>
      </c>
      <c r="G222" s="64"/>
      <c r="H222" s="64"/>
      <c r="I222" s="175"/>
      <c r="J222" s="64"/>
      <c r="K222" s="64"/>
      <c r="L222" s="62"/>
      <c r="M222" s="221"/>
      <c r="N222" s="43"/>
      <c r="O222" s="43"/>
      <c r="P222" s="43"/>
      <c r="Q222" s="43"/>
      <c r="R222" s="43"/>
      <c r="S222" s="43"/>
      <c r="T222" s="79"/>
      <c r="AT222" s="25" t="s">
        <v>974</v>
      </c>
      <c r="AU222" s="25" t="s">
        <v>77</v>
      </c>
    </row>
    <row r="223" spans="2:65" s="13" customFormat="1" ht="13.5">
      <c r="B223" s="233"/>
      <c r="C223" s="234"/>
      <c r="D223" s="219" t="s">
        <v>371</v>
      </c>
      <c r="E223" s="245" t="s">
        <v>21</v>
      </c>
      <c r="F223" s="246" t="s">
        <v>147</v>
      </c>
      <c r="G223" s="234"/>
      <c r="H223" s="247">
        <v>4</v>
      </c>
      <c r="I223" s="239"/>
      <c r="J223" s="234"/>
      <c r="K223" s="234"/>
      <c r="L223" s="240"/>
      <c r="M223" s="241"/>
      <c r="N223" s="242"/>
      <c r="O223" s="242"/>
      <c r="P223" s="242"/>
      <c r="Q223" s="242"/>
      <c r="R223" s="242"/>
      <c r="S223" s="242"/>
      <c r="T223" s="243"/>
      <c r="AT223" s="244" t="s">
        <v>371</v>
      </c>
      <c r="AU223" s="244" t="s">
        <v>77</v>
      </c>
      <c r="AV223" s="13" t="s">
        <v>79</v>
      </c>
      <c r="AW223" s="13" t="s">
        <v>33</v>
      </c>
      <c r="AX223" s="13" t="s">
        <v>77</v>
      </c>
      <c r="AY223" s="244" t="s">
        <v>361</v>
      </c>
    </row>
    <row r="224" spans="2:65" s="11" customFormat="1" ht="37.35" customHeight="1">
      <c r="B224" s="190"/>
      <c r="C224" s="191"/>
      <c r="D224" s="204" t="s">
        <v>69</v>
      </c>
      <c r="E224" s="293" t="s">
        <v>3058</v>
      </c>
      <c r="F224" s="293" t="s">
        <v>5082</v>
      </c>
      <c r="G224" s="191"/>
      <c r="H224" s="191"/>
      <c r="I224" s="194"/>
      <c r="J224" s="294">
        <f>BK224</f>
        <v>0</v>
      </c>
      <c r="K224" s="191"/>
      <c r="L224" s="196"/>
      <c r="M224" s="197"/>
      <c r="N224" s="198"/>
      <c r="O224" s="198"/>
      <c r="P224" s="199">
        <f>SUM(P225:P232)</f>
        <v>0</v>
      </c>
      <c r="Q224" s="198"/>
      <c r="R224" s="199">
        <f>SUM(R225:R232)</f>
        <v>0</v>
      </c>
      <c r="S224" s="198"/>
      <c r="T224" s="200">
        <f>SUM(T225:T232)</f>
        <v>0</v>
      </c>
      <c r="AR224" s="201" t="s">
        <v>77</v>
      </c>
      <c r="AT224" s="202" t="s">
        <v>69</v>
      </c>
      <c r="AU224" s="202" t="s">
        <v>70</v>
      </c>
      <c r="AY224" s="201" t="s">
        <v>361</v>
      </c>
      <c r="BK224" s="203">
        <f>SUM(BK225:BK232)</f>
        <v>0</v>
      </c>
    </row>
    <row r="225" spans="2:65" s="1" customFormat="1" ht="22.5" customHeight="1">
      <c r="B225" s="42"/>
      <c r="C225" s="207" t="s">
        <v>573</v>
      </c>
      <c r="D225" s="207" t="s">
        <v>363</v>
      </c>
      <c r="E225" s="208" t="s">
        <v>5083</v>
      </c>
      <c r="F225" s="209" t="s">
        <v>5084</v>
      </c>
      <c r="G225" s="210" t="s">
        <v>21</v>
      </c>
      <c r="H225" s="211">
        <v>2</v>
      </c>
      <c r="I225" s="212"/>
      <c r="J225" s="213">
        <f>ROUND(I225*H225,2)</f>
        <v>0</v>
      </c>
      <c r="K225" s="209" t="s">
        <v>21</v>
      </c>
      <c r="L225" s="62"/>
      <c r="M225" s="214" t="s">
        <v>21</v>
      </c>
      <c r="N225" s="215" t="s">
        <v>41</v>
      </c>
      <c r="O225" s="43"/>
      <c r="P225" s="216">
        <f>O225*H225</f>
        <v>0</v>
      </c>
      <c r="Q225" s="216">
        <v>0</v>
      </c>
      <c r="R225" s="216">
        <f>Q225*H225</f>
        <v>0</v>
      </c>
      <c r="S225" s="216">
        <v>0</v>
      </c>
      <c r="T225" s="217">
        <f>S225*H225</f>
        <v>0</v>
      </c>
      <c r="AR225" s="25" t="s">
        <v>147</v>
      </c>
      <c r="AT225" s="25" t="s">
        <v>363</v>
      </c>
      <c r="AU225" s="25" t="s">
        <v>77</v>
      </c>
      <c r="AY225" s="25" t="s">
        <v>361</v>
      </c>
      <c r="BE225" s="218">
        <f>IF(N225="základní",J225,0)</f>
        <v>0</v>
      </c>
      <c r="BF225" s="218">
        <f>IF(N225="snížená",J225,0)</f>
        <v>0</v>
      </c>
      <c r="BG225" s="218">
        <f>IF(N225="zákl. přenesená",J225,0)</f>
        <v>0</v>
      </c>
      <c r="BH225" s="218">
        <f>IF(N225="sníž. přenesená",J225,0)</f>
        <v>0</v>
      </c>
      <c r="BI225" s="218">
        <f>IF(N225="nulová",J225,0)</f>
        <v>0</v>
      </c>
      <c r="BJ225" s="25" t="s">
        <v>77</v>
      </c>
      <c r="BK225" s="218">
        <f>ROUND(I225*H225,2)</f>
        <v>0</v>
      </c>
      <c r="BL225" s="25" t="s">
        <v>147</v>
      </c>
      <c r="BM225" s="25" t="s">
        <v>804</v>
      </c>
    </row>
    <row r="226" spans="2:65" s="1" customFormat="1" ht="13.5">
      <c r="B226" s="42"/>
      <c r="C226" s="64"/>
      <c r="D226" s="219" t="s">
        <v>369</v>
      </c>
      <c r="E226" s="64"/>
      <c r="F226" s="220" t="s">
        <v>5084</v>
      </c>
      <c r="G226" s="64"/>
      <c r="H226" s="64"/>
      <c r="I226" s="175"/>
      <c r="J226" s="64"/>
      <c r="K226" s="64"/>
      <c r="L226" s="62"/>
      <c r="M226" s="221"/>
      <c r="N226" s="43"/>
      <c r="O226" s="43"/>
      <c r="P226" s="43"/>
      <c r="Q226" s="43"/>
      <c r="R226" s="43"/>
      <c r="S226" s="43"/>
      <c r="T226" s="79"/>
      <c r="AT226" s="25" t="s">
        <v>369</v>
      </c>
      <c r="AU226" s="25" t="s">
        <v>77</v>
      </c>
    </row>
    <row r="227" spans="2:65" s="1" customFormat="1" ht="27">
      <c r="B227" s="42"/>
      <c r="C227" s="64"/>
      <c r="D227" s="219" t="s">
        <v>974</v>
      </c>
      <c r="E227" s="64"/>
      <c r="F227" s="283" t="s">
        <v>5085</v>
      </c>
      <c r="G227" s="64"/>
      <c r="H227" s="64"/>
      <c r="I227" s="175"/>
      <c r="J227" s="64"/>
      <c r="K227" s="64"/>
      <c r="L227" s="62"/>
      <c r="M227" s="221"/>
      <c r="N227" s="43"/>
      <c r="O227" s="43"/>
      <c r="P227" s="43"/>
      <c r="Q227" s="43"/>
      <c r="R227" s="43"/>
      <c r="S227" s="43"/>
      <c r="T227" s="79"/>
      <c r="AT227" s="25" t="s">
        <v>974</v>
      </c>
      <c r="AU227" s="25" t="s">
        <v>77</v>
      </c>
    </row>
    <row r="228" spans="2:65" s="13" customFormat="1" ht="13.5">
      <c r="B228" s="233"/>
      <c r="C228" s="234"/>
      <c r="D228" s="235" t="s">
        <v>371</v>
      </c>
      <c r="E228" s="236" t="s">
        <v>21</v>
      </c>
      <c r="F228" s="237" t="s">
        <v>5005</v>
      </c>
      <c r="G228" s="234"/>
      <c r="H228" s="238">
        <v>2</v>
      </c>
      <c r="I228" s="239"/>
      <c r="J228" s="234"/>
      <c r="K228" s="234"/>
      <c r="L228" s="240"/>
      <c r="M228" s="241"/>
      <c r="N228" s="242"/>
      <c r="O228" s="242"/>
      <c r="P228" s="242"/>
      <c r="Q228" s="242"/>
      <c r="R228" s="242"/>
      <c r="S228" s="242"/>
      <c r="T228" s="243"/>
      <c r="AT228" s="244" t="s">
        <v>371</v>
      </c>
      <c r="AU228" s="244" t="s">
        <v>77</v>
      </c>
      <c r="AV228" s="13" t="s">
        <v>79</v>
      </c>
      <c r="AW228" s="13" t="s">
        <v>33</v>
      </c>
      <c r="AX228" s="13" t="s">
        <v>77</v>
      </c>
      <c r="AY228" s="244" t="s">
        <v>361</v>
      </c>
    </row>
    <row r="229" spans="2:65" s="1" customFormat="1" ht="22.5" customHeight="1">
      <c r="B229" s="42"/>
      <c r="C229" s="207" t="s">
        <v>580</v>
      </c>
      <c r="D229" s="207" t="s">
        <v>363</v>
      </c>
      <c r="E229" s="208" t="s">
        <v>5086</v>
      </c>
      <c r="F229" s="209" t="s">
        <v>5087</v>
      </c>
      <c r="G229" s="210" t="s">
        <v>21</v>
      </c>
      <c r="H229" s="211">
        <v>2</v>
      </c>
      <c r="I229" s="212"/>
      <c r="J229" s="213">
        <f>ROUND(I229*H229,2)</f>
        <v>0</v>
      </c>
      <c r="K229" s="209" t="s">
        <v>21</v>
      </c>
      <c r="L229" s="62"/>
      <c r="M229" s="214" t="s">
        <v>21</v>
      </c>
      <c r="N229" s="215" t="s">
        <v>41</v>
      </c>
      <c r="O229" s="43"/>
      <c r="P229" s="216">
        <f>O229*H229</f>
        <v>0</v>
      </c>
      <c r="Q229" s="216">
        <v>0</v>
      </c>
      <c r="R229" s="216">
        <f>Q229*H229</f>
        <v>0</v>
      </c>
      <c r="S229" s="216">
        <v>0</v>
      </c>
      <c r="T229" s="217">
        <f>S229*H229</f>
        <v>0</v>
      </c>
      <c r="AR229" s="25" t="s">
        <v>147</v>
      </c>
      <c r="AT229" s="25" t="s">
        <v>363</v>
      </c>
      <c r="AU229" s="25" t="s">
        <v>77</v>
      </c>
      <c r="AY229" s="25" t="s">
        <v>361</v>
      </c>
      <c r="BE229" s="218">
        <f>IF(N229="základní",J229,0)</f>
        <v>0</v>
      </c>
      <c r="BF229" s="218">
        <f>IF(N229="snížená",J229,0)</f>
        <v>0</v>
      </c>
      <c r="BG229" s="218">
        <f>IF(N229="zákl. přenesená",J229,0)</f>
        <v>0</v>
      </c>
      <c r="BH229" s="218">
        <f>IF(N229="sníž. přenesená",J229,0)</f>
        <v>0</v>
      </c>
      <c r="BI229" s="218">
        <f>IF(N229="nulová",J229,0)</f>
        <v>0</v>
      </c>
      <c r="BJ229" s="25" t="s">
        <v>77</v>
      </c>
      <c r="BK229" s="218">
        <f>ROUND(I229*H229,2)</f>
        <v>0</v>
      </c>
      <c r="BL229" s="25" t="s">
        <v>147</v>
      </c>
      <c r="BM229" s="25" t="s">
        <v>820</v>
      </c>
    </row>
    <row r="230" spans="2:65" s="1" customFormat="1" ht="13.5">
      <c r="B230" s="42"/>
      <c r="C230" s="64"/>
      <c r="D230" s="219" t="s">
        <v>369</v>
      </c>
      <c r="E230" s="64"/>
      <c r="F230" s="220" t="s">
        <v>5087</v>
      </c>
      <c r="G230" s="64"/>
      <c r="H230" s="64"/>
      <c r="I230" s="175"/>
      <c r="J230" s="64"/>
      <c r="K230" s="64"/>
      <c r="L230" s="62"/>
      <c r="M230" s="221"/>
      <c r="N230" s="43"/>
      <c r="O230" s="43"/>
      <c r="P230" s="43"/>
      <c r="Q230" s="43"/>
      <c r="R230" s="43"/>
      <c r="S230" s="43"/>
      <c r="T230" s="79"/>
      <c r="AT230" s="25" t="s">
        <v>369</v>
      </c>
      <c r="AU230" s="25" t="s">
        <v>77</v>
      </c>
    </row>
    <row r="231" spans="2:65" s="1" customFormat="1" ht="27">
      <c r="B231" s="42"/>
      <c r="C231" s="64"/>
      <c r="D231" s="219" t="s">
        <v>974</v>
      </c>
      <c r="E231" s="64"/>
      <c r="F231" s="283" t="s">
        <v>5085</v>
      </c>
      <c r="G231" s="64"/>
      <c r="H231" s="64"/>
      <c r="I231" s="175"/>
      <c r="J231" s="64"/>
      <c r="K231" s="64"/>
      <c r="L231" s="62"/>
      <c r="M231" s="221"/>
      <c r="N231" s="43"/>
      <c r="O231" s="43"/>
      <c r="P231" s="43"/>
      <c r="Q231" s="43"/>
      <c r="R231" s="43"/>
      <c r="S231" s="43"/>
      <c r="T231" s="79"/>
      <c r="AT231" s="25" t="s">
        <v>974</v>
      </c>
      <c r="AU231" s="25" t="s">
        <v>77</v>
      </c>
    </row>
    <row r="232" spans="2:65" s="13" customFormat="1" ht="13.5">
      <c r="B232" s="233"/>
      <c r="C232" s="234"/>
      <c r="D232" s="219" t="s">
        <v>371</v>
      </c>
      <c r="E232" s="245" t="s">
        <v>21</v>
      </c>
      <c r="F232" s="246" t="s">
        <v>5005</v>
      </c>
      <c r="G232" s="234"/>
      <c r="H232" s="247">
        <v>2</v>
      </c>
      <c r="I232" s="239"/>
      <c r="J232" s="234"/>
      <c r="K232" s="234"/>
      <c r="L232" s="240"/>
      <c r="M232" s="241"/>
      <c r="N232" s="242"/>
      <c r="O232" s="242"/>
      <c r="P232" s="242"/>
      <c r="Q232" s="242"/>
      <c r="R232" s="242"/>
      <c r="S232" s="242"/>
      <c r="T232" s="243"/>
      <c r="AT232" s="244" t="s">
        <v>371</v>
      </c>
      <c r="AU232" s="244" t="s">
        <v>77</v>
      </c>
      <c r="AV232" s="13" t="s">
        <v>79</v>
      </c>
      <c r="AW232" s="13" t="s">
        <v>33</v>
      </c>
      <c r="AX232" s="13" t="s">
        <v>77</v>
      </c>
      <c r="AY232" s="244" t="s">
        <v>361</v>
      </c>
    </row>
    <row r="233" spans="2:65" s="11" customFormat="1" ht="37.35" customHeight="1">
      <c r="B233" s="190"/>
      <c r="C233" s="191"/>
      <c r="D233" s="204" t="s">
        <v>69</v>
      </c>
      <c r="E233" s="293" t="s">
        <v>3088</v>
      </c>
      <c r="F233" s="293" t="s">
        <v>5088</v>
      </c>
      <c r="G233" s="191"/>
      <c r="H233" s="191"/>
      <c r="I233" s="194"/>
      <c r="J233" s="294">
        <f>BK233</f>
        <v>0</v>
      </c>
      <c r="K233" s="191"/>
      <c r="L233" s="196"/>
      <c r="M233" s="197"/>
      <c r="N233" s="198"/>
      <c r="O233" s="198"/>
      <c r="P233" s="199">
        <f>SUM(P234:P281)</f>
        <v>0</v>
      </c>
      <c r="Q233" s="198"/>
      <c r="R233" s="199">
        <f>SUM(R234:R281)</f>
        <v>0</v>
      </c>
      <c r="S233" s="198"/>
      <c r="T233" s="200">
        <f>SUM(T234:T281)</f>
        <v>0</v>
      </c>
      <c r="AR233" s="201" t="s">
        <v>77</v>
      </c>
      <c r="AT233" s="202" t="s">
        <v>69</v>
      </c>
      <c r="AU233" s="202" t="s">
        <v>70</v>
      </c>
      <c r="AY233" s="201" t="s">
        <v>361</v>
      </c>
      <c r="BK233" s="203">
        <f>SUM(BK234:BK281)</f>
        <v>0</v>
      </c>
    </row>
    <row r="234" spans="2:65" s="1" customFormat="1" ht="22.5" customHeight="1">
      <c r="B234" s="42"/>
      <c r="C234" s="207" t="s">
        <v>588</v>
      </c>
      <c r="D234" s="207" t="s">
        <v>363</v>
      </c>
      <c r="E234" s="208" t="s">
        <v>5089</v>
      </c>
      <c r="F234" s="209" t="s">
        <v>5090</v>
      </c>
      <c r="G234" s="210" t="s">
        <v>21</v>
      </c>
      <c r="H234" s="211">
        <v>6</v>
      </c>
      <c r="I234" s="212"/>
      <c r="J234" s="213">
        <f>ROUND(I234*H234,2)</f>
        <v>0</v>
      </c>
      <c r="K234" s="209" t="s">
        <v>21</v>
      </c>
      <c r="L234" s="62"/>
      <c r="M234" s="214" t="s">
        <v>21</v>
      </c>
      <c r="N234" s="215" t="s">
        <v>41</v>
      </c>
      <c r="O234" s="43"/>
      <c r="P234" s="216">
        <f>O234*H234</f>
        <v>0</v>
      </c>
      <c r="Q234" s="216">
        <v>0</v>
      </c>
      <c r="R234" s="216">
        <f>Q234*H234</f>
        <v>0</v>
      </c>
      <c r="S234" s="216">
        <v>0</v>
      </c>
      <c r="T234" s="217">
        <f>S234*H234</f>
        <v>0</v>
      </c>
      <c r="AR234" s="25" t="s">
        <v>147</v>
      </c>
      <c r="AT234" s="25" t="s">
        <v>363</v>
      </c>
      <c r="AU234" s="25" t="s">
        <v>77</v>
      </c>
      <c r="AY234" s="25" t="s">
        <v>361</v>
      </c>
      <c r="BE234" s="218">
        <f>IF(N234="základní",J234,0)</f>
        <v>0</v>
      </c>
      <c r="BF234" s="218">
        <f>IF(N234="snížená",J234,0)</f>
        <v>0</v>
      </c>
      <c r="BG234" s="218">
        <f>IF(N234="zákl. přenesená",J234,0)</f>
        <v>0</v>
      </c>
      <c r="BH234" s="218">
        <f>IF(N234="sníž. přenesená",J234,0)</f>
        <v>0</v>
      </c>
      <c r="BI234" s="218">
        <f>IF(N234="nulová",J234,0)</f>
        <v>0</v>
      </c>
      <c r="BJ234" s="25" t="s">
        <v>77</v>
      </c>
      <c r="BK234" s="218">
        <f>ROUND(I234*H234,2)</f>
        <v>0</v>
      </c>
      <c r="BL234" s="25" t="s">
        <v>147</v>
      </c>
      <c r="BM234" s="25" t="s">
        <v>830</v>
      </c>
    </row>
    <row r="235" spans="2:65" s="1" customFormat="1" ht="13.5">
      <c r="B235" s="42"/>
      <c r="C235" s="64"/>
      <c r="D235" s="219" t="s">
        <v>369</v>
      </c>
      <c r="E235" s="64"/>
      <c r="F235" s="220" t="s">
        <v>5090</v>
      </c>
      <c r="G235" s="64"/>
      <c r="H235" s="64"/>
      <c r="I235" s="175"/>
      <c r="J235" s="64"/>
      <c r="K235" s="64"/>
      <c r="L235" s="62"/>
      <c r="M235" s="221"/>
      <c r="N235" s="43"/>
      <c r="O235" s="43"/>
      <c r="P235" s="43"/>
      <c r="Q235" s="43"/>
      <c r="R235" s="43"/>
      <c r="S235" s="43"/>
      <c r="T235" s="79"/>
      <c r="AT235" s="25" t="s">
        <v>369</v>
      </c>
      <c r="AU235" s="25" t="s">
        <v>77</v>
      </c>
    </row>
    <row r="236" spans="2:65" s="1" customFormat="1" ht="27">
      <c r="B236" s="42"/>
      <c r="C236" s="64"/>
      <c r="D236" s="219" t="s">
        <v>974</v>
      </c>
      <c r="E236" s="64"/>
      <c r="F236" s="283" t="s">
        <v>5091</v>
      </c>
      <c r="G236" s="64"/>
      <c r="H236" s="64"/>
      <c r="I236" s="175"/>
      <c r="J236" s="64"/>
      <c r="K236" s="64"/>
      <c r="L236" s="62"/>
      <c r="M236" s="221"/>
      <c r="N236" s="43"/>
      <c r="O236" s="43"/>
      <c r="P236" s="43"/>
      <c r="Q236" s="43"/>
      <c r="R236" s="43"/>
      <c r="S236" s="43"/>
      <c r="T236" s="79"/>
      <c r="AT236" s="25" t="s">
        <v>974</v>
      </c>
      <c r="AU236" s="25" t="s">
        <v>77</v>
      </c>
    </row>
    <row r="237" spans="2:65" s="13" customFormat="1" ht="13.5">
      <c r="B237" s="233"/>
      <c r="C237" s="234"/>
      <c r="D237" s="235" t="s">
        <v>371</v>
      </c>
      <c r="E237" s="236" t="s">
        <v>21</v>
      </c>
      <c r="F237" s="237" t="s">
        <v>398</v>
      </c>
      <c r="G237" s="234"/>
      <c r="H237" s="238">
        <v>6</v>
      </c>
      <c r="I237" s="239"/>
      <c r="J237" s="234"/>
      <c r="K237" s="234"/>
      <c r="L237" s="240"/>
      <c r="M237" s="241"/>
      <c r="N237" s="242"/>
      <c r="O237" s="242"/>
      <c r="P237" s="242"/>
      <c r="Q237" s="242"/>
      <c r="R237" s="242"/>
      <c r="S237" s="242"/>
      <c r="T237" s="243"/>
      <c r="AT237" s="244" t="s">
        <v>371</v>
      </c>
      <c r="AU237" s="244" t="s">
        <v>77</v>
      </c>
      <c r="AV237" s="13" t="s">
        <v>79</v>
      </c>
      <c r="AW237" s="13" t="s">
        <v>33</v>
      </c>
      <c r="AX237" s="13" t="s">
        <v>77</v>
      </c>
      <c r="AY237" s="244" t="s">
        <v>361</v>
      </c>
    </row>
    <row r="238" spans="2:65" s="1" customFormat="1" ht="22.5" customHeight="1">
      <c r="B238" s="42"/>
      <c r="C238" s="207" t="s">
        <v>595</v>
      </c>
      <c r="D238" s="207" t="s">
        <v>363</v>
      </c>
      <c r="E238" s="208" t="s">
        <v>5092</v>
      </c>
      <c r="F238" s="209" t="s">
        <v>5093</v>
      </c>
      <c r="G238" s="210" t="s">
        <v>21</v>
      </c>
      <c r="H238" s="211">
        <v>7</v>
      </c>
      <c r="I238" s="212"/>
      <c r="J238" s="213">
        <f>ROUND(I238*H238,2)</f>
        <v>0</v>
      </c>
      <c r="K238" s="209" t="s">
        <v>21</v>
      </c>
      <c r="L238" s="62"/>
      <c r="M238" s="214" t="s">
        <v>21</v>
      </c>
      <c r="N238" s="215" t="s">
        <v>41</v>
      </c>
      <c r="O238" s="43"/>
      <c r="P238" s="216">
        <f>O238*H238</f>
        <v>0</v>
      </c>
      <c r="Q238" s="216">
        <v>0</v>
      </c>
      <c r="R238" s="216">
        <f>Q238*H238</f>
        <v>0</v>
      </c>
      <c r="S238" s="216">
        <v>0</v>
      </c>
      <c r="T238" s="217">
        <f>S238*H238</f>
        <v>0</v>
      </c>
      <c r="AR238" s="25" t="s">
        <v>147</v>
      </c>
      <c r="AT238" s="25" t="s">
        <v>363</v>
      </c>
      <c r="AU238" s="25" t="s">
        <v>77</v>
      </c>
      <c r="AY238" s="25" t="s">
        <v>361</v>
      </c>
      <c r="BE238" s="218">
        <f>IF(N238="základní",J238,0)</f>
        <v>0</v>
      </c>
      <c r="BF238" s="218">
        <f>IF(N238="snížená",J238,0)</f>
        <v>0</v>
      </c>
      <c r="BG238" s="218">
        <f>IF(N238="zákl. přenesená",J238,0)</f>
        <v>0</v>
      </c>
      <c r="BH238" s="218">
        <f>IF(N238="sníž. přenesená",J238,0)</f>
        <v>0</v>
      </c>
      <c r="BI238" s="218">
        <f>IF(N238="nulová",J238,0)</f>
        <v>0</v>
      </c>
      <c r="BJ238" s="25" t="s">
        <v>77</v>
      </c>
      <c r="BK238" s="218">
        <f>ROUND(I238*H238,2)</f>
        <v>0</v>
      </c>
      <c r="BL238" s="25" t="s">
        <v>147</v>
      </c>
      <c r="BM238" s="25" t="s">
        <v>841</v>
      </c>
    </row>
    <row r="239" spans="2:65" s="1" customFormat="1" ht="13.5">
      <c r="B239" s="42"/>
      <c r="C239" s="64"/>
      <c r="D239" s="219" t="s">
        <v>369</v>
      </c>
      <c r="E239" s="64"/>
      <c r="F239" s="220" t="s">
        <v>5093</v>
      </c>
      <c r="G239" s="64"/>
      <c r="H239" s="64"/>
      <c r="I239" s="175"/>
      <c r="J239" s="64"/>
      <c r="K239" s="64"/>
      <c r="L239" s="62"/>
      <c r="M239" s="221"/>
      <c r="N239" s="43"/>
      <c r="O239" s="43"/>
      <c r="P239" s="43"/>
      <c r="Q239" s="43"/>
      <c r="R239" s="43"/>
      <c r="S239" s="43"/>
      <c r="T239" s="79"/>
      <c r="AT239" s="25" t="s">
        <v>369</v>
      </c>
      <c r="AU239" s="25" t="s">
        <v>77</v>
      </c>
    </row>
    <row r="240" spans="2:65" s="1" customFormat="1" ht="27">
      <c r="B240" s="42"/>
      <c r="C240" s="64"/>
      <c r="D240" s="219" t="s">
        <v>974</v>
      </c>
      <c r="E240" s="64"/>
      <c r="F240" s="283" t="s">
        <v>5091</v>
      </c>
      <c r="G240" s="64"/>
      <c r="H240" s="64"/>
      <c r="I240" s="175"/>
      <c r="J240" s="64"/>
      <c r="K240" s="64"/>
      <c r="L240" s="62"/>
      <c r="M240" s="221"/>
      <c r="N240" s="43"/>
      <c r="O240" s="43"/>
      <c r="P240" s="43"/>
      <c r="Q240" s="43"/>
      <c r="R240" s="43"/>
      <c r="S240" s="43"/>
      <c r="T240" s="79"/>
      <c r="AT240" s="25" t="s">
        <v>974</v>
      </c>
      <c r="AU240" s="25" t="s">
        <v>77</v>
      </c>
    </row>
    <row r="241" spans="2:65" s="13" customFormat="1" ht="13.5">
      <c r="B241" s="233"/>
      <c r="C241" s="234"/>
      <c r="D241" s="235" t="s">
        <v>371</v>
      </c>
      <c r="E241" s="236" t="s">
        <v>21</v>
      </c>
      <c r="F241" s="237" t="s">
        <v>5094</v>
      </c>
      <c r="G241" s="234"/>
      <c r="H241" s="238">
        <v>7</v>
      </c>
      <c r="I241" s="239"/>
      <c r="J241" s="234"/>
      <c r="K241" s="234"/>
      <c r="L241" s="240"/>
      <c r="M241" s="241"/>
      <c r="N241" s="242"/>
      <c r="O241" s="242"/>
      <c r="P241" s="242"/>
      <c r="Q241" s="242"/>
      <c r="R241" s="242"/>
      <c r="S241" s="242"/>
      <c r="T241" s="243"/>
      <c r="AT241" s="244" t="s">
        <v>371</v>
      </c>
      <c r="AU241" s="244" t="s">
        <v>77</v>
      </c>
      <c r="AV241" s="13" t="s">
        <v>79</v>
      </c>
      <c r="AW241" s="13" t="s">
        <v>33</v>
      </c>
      <c r="AX241" s="13" t="s">
        <v>77</v>
      </c>
      <c r="AY241" s="244" t="s">
        <v>361</v>
      </c>
    </row>
    <row r="242" spans="2:65" s="1" customFormat="1" ht="22.5" customHeight="1">
      <c r="B242" s="42"/>
      <c r="C242" s="207" t="s">
        <v>601</v>
      </c>
      <c r="D242" s="207" t="s">
        <v>363</v>
      </c>
      <c r="E242" s="208" t="s">
        <v>5095</v>
      </c>
      <c r="F242" s="209" t="s">
        <v>5096</v>
      </c>
      <c r="G242" s="210" t="s">
        <v>21</v>
      </c>
      <c r="H242" s="211">
        <v>2</v>
      </c>
      <c r="I242" s="212"/>
      <c r="J242" s="213">
        <f>ROUND(I242*H242,2)</f>
        <v>0</v>
      </c>
      <c r="K242" s="209" t="s">
        <v>21</v>
      </c>
      <c r="L242" s="62"/>
      <c r="M242" s="214" t="s">
        <v>21</v>
      </c>
      <c r="N242" s="215" t="s">
        <v>41</v>
      </c>
      <c r="O242" s="43"/>
      <c r="P242" s="216">
        <f>O242*H242</f>
        <v>0</v>
      </c>
      <c r="Q242" s="216">
        <v>0</v>
      </c>
      <c r="R242" s="216">
        <f>Q242*H242</f>
        <v>0</v>
      </c>
      <c r="S242" s="216">
        <v>0</v>
      </c>
      <c r="T242" s="217">
        <f>S242*H242</f>
        <v>0</v>
      </c>
      <c r="AR242" s="25" t="s">
        <v>147</v>
      </c>
      <c r="AT242" s="25" t="s">
        <v>363</v>
      </c>
      <c r="AU242" s="25" t="s">
        <v>77</v>
      </c>
      <c r="AY242" s="25" t="s">
        <v>361</v>
      </c>
      <c r="BE242" s="218">
        <f>IF(N242="základní",J242,0)</f>
        <v>0</v>
      </c>
      <c r="BF242" s="218">
        <f>IF(N242="snížená",J242,0)</f>
        <v>0</v>
      </c>
      <c r="BG242" s="218">
        <f>IF(N242="zákl. přenesená",J242,0)</f>
        <v>0</v>
      </c>
      <c r="BH242" s="218">
        <f>IF(N242="sníž. přenesená",J242,0)</f>
        <v>0</v>
      </c>
      <c r="BI242" s="218">
        <f>IF(N242="nulová",J242,0)</f>
        <v>0</v>
      </c>
      <c r="BJ242" s="25" t="s">
        <v>77</v>
      </c>
      <c r="BK242" s="218">
        <f>ROUND(I242*H242,2)</f>
        <v>0</v>
      </c>
      <c r="BL242" s="25" t="s">
        <v>147</v>
      </c>
      <c r="BM242" s="25" t="s">
        <v>888</v>
      </c>
    </row>
    <row r="243" spans="2:65" s="1" customFormat="1" ht="13.5">
      <c r="B243" s="42"/>
      <c r="C243" s="64"/>
      <c r="D243" s="219" t="s">
        <v>369</v>
      </c>
      <c r="E243" s="64"/>
      <c r="F243" s="220" t="s">
        <v>5096</v>
      </c>
      <c r="G243" s="64"/>
      <c r="H243" s="64"/>
      <c r="I243" s="175"/>
      <c r="J243" s="64"/>
      <c r="K243" s="64"/>
      <c r="L243" s="62"/>
      <c r="M243" s="221"/>
      <c r="N243" s="43"/>
      <c r="O243" s="43"/>
      <c r="P243" s="43"/>
      <c r="Q243" s="43"/>
      <c r="R243" s="43"/>
      <c r="S243" s="43"/>
      <c r="T243" s="79"/>
      <c r="AT243" s="25" t="s">
        <v>369</v>
      </c>
      <c r="AU243" s="25" t="s">
        <v>77</v>
      </c>
    </row>
    <row r="244" spans="2:65" s="1" customFormat="1" ht="27">
      <c r="B244" s="42"/>
      <c r="C244" s="64"/>
      <c r="D244" s="219" t="s">
        <v>974</v>
      </c>
      <c r="E244" s="64"/>
      <c r="F244" s="283" t="s">
        <v>5091</v>
      </c>
      <c r="G244" s="64"/>
      <c r="H244" s="64"/>
      <c r="I244" s="175"/>
      <c r="J244" s="64"/>
      <c r="K244" s="64"/>
      <c r="L244" s="62"/>
      <c r="M244" s="221"/>
      <c r="N244" s="43"/>
      <c r="O244" s="43"/>
      <c r="P244" s="43"/>
      <c r="Q244" s="43"/>
      <c r="R244" s="43"/>
      <c r="S244" s="43"/>
      <c r="T244" s="79"/>
      <c r="AT244" s="25" t="s">
        <v>974</v>
      </c>
      <c r="AU244" s="25" t="s">
        <v>77</v>
      </c>
    </row>
    <row r="245" spans="2:65" s="13" customFormat="1" ht="13.5">
      <c r="B245" s="233"/>
      <c r="C245" s="234"/>
      <c r="D245" s="235" t="s">
        <v>371</v>
      </c>
      <c r="E245" s="236" t="s">
        <v>21</v>
      </c>
      <c r="F245" s="237" t="s">
        <v>79</v>
      </c>
      <c r="G245" s="234"/>
      <c r="H245" s="238">
        <v>2</v>
      </c>
      <c r="I245" s="239"/>
      <c r="J245" s="234"/>
      <c r="K245" s="234"/>
      <c r="L245" s="240"/>
      <c r="M245" s="241"/>
      <c r="N245" s="242"/>
      <c r="O245" s="242"/>
      <c r="P245" s="242"/>
      <c r="Q245" s="242"/>
      <c r="R245" s="242"/>
      <c r="S245" s="242"/>
      <c r="T245" s="243"/>
      <c r="AT245" s="244" t="s">
        <v>371</v>
      </c>
      <c r="AU245" s="244" t="s">
        <v>77</v>
      </c>
      <c r="AV245" s="13" t="s">
        <v>79</v>
      </c>
      <c r="AW245" s="13" t="s">
        <v>33</v>
      </c>
      <c r="AX245" s="13" t="s">
        <v>77</v>
      </c>
      <c r="AY245" s="244" t="s">
        <v>361</v>
      </c>
    </row>
    <row r="246" spans="2:65" s="1" customFormat="1" ht="22.5" customHeight="1">
      <c r="B246" s="42"/>
      <c r="C246" s="207" t="s">
        <v>611</v>
      </c>
      <c r="D246" s="207" t="s">
        <v>363</v>
      </c>
      <c r="E246" s="208" t="s">
        <v>5097</v>
      </c>
      <c r="F246" s="209" t="s">
        <v>5098</v>
      </c>
      <c r="G246" s="210" t="s">
        <v>21</v>
      </c>
      <c r="H246" s="211">
        <v>3</v>
      </c>
      <c r="I246" s="212"/>
      <c r="J246" s="213">
        <f>ROUND(I246*H246,2)</f>
        <v>0</v>
      </c>
      <c r="K246" s="209" t="s">
        <v>21</v>
      </c>
      <c r="L246" s="62"/>
      <c r="M246" s="214" t="s">
        <v>21</v>
      </c>
      <c r="N246" s="215" t="s">
        <v>41</v>
      </c>
      <c r="O246" s="43"/>
      <c r="P246" s="216">
        <f>O246*H246</f>
        <v>0</v>
      </c>
      <c r="Q246" s="216">
        <v>0</v>
      </c>
      <c r="R246" s="216">
        <f>Q246*H246</f>
        <v>0</v>
      </c>
      <c r="S246" s="216">
        <v>0</v>
      </c>
      <c r="T246" s="217">
        <f>S246*H246</f>
        <v>0</v>
      </c>
      <c r="AR246" s="25" t="s">
        <v>147</v>
      </c>
      <c r="AT246" s="25" t="s">
        <v>363</v>
      </c>
      <c r="AU246" s="25" t="s">
        <v>77</v>
      </c>
      <c r="AY246" s="25" t="s">
        <v>361</v>
      </c>
      <c r="BE246" s="218">
        <f>IF(N246="základní",J246,0)</f>
        <v>0</v>
      </c>
      <c r="BF246" s="218">
        <f>IF(N246="snížená",J246,0)</f>
        <v>0</v>
      </c>
      <c r="BG246" s="218">
        <f>IF(N246="zákl. přenesená",J246,0)</f>
        <v>0</v>
      </c>
      <c r="BH246" s="218">
        <f>IF(N246="sníž. přenesená",J246,0)</f>
        <v>0</v>
      </c>
      <c r="BI246" s="218">
        <f>IF(N246="nulová",J246,0)</f>
        <v>0</v>
      </c>
      <c r="BJ246" s="25" t="s">
        <v>77</v>
      </c>
      <c r="BK246" s="218">
        <f>ROUND(I246*H246,2)</f>
        <v>0</v>
      </c>
      <c r="BL246" s="25" t="s">
        <v>147</v>
      </c>
      <c r="BM246" s="25" t="s">
        <v>900</v>
      </c>
    </row>
    <row r="247" spans="2:65" s="1" customFormat="1" ht="13.5">
      <c r="B247" s="42"/>
      <c r="C247" s="64"/>
      <c r="D247" s="219" t="s">
        <v>369</v>
      </c>
      <c r="E247" s="64"/>
      <c r="F247" s="220" t="s">
        <v>5098</v>
      </c>
      <c r="G247" s="64"/>
      <c r="H247" s="64"/>
      <c r="I247" s="175"/>
      <c r="J247" s="64"/>
      <c r="K247" s="64"/>
      <c r="L247" s="62"/>
      <c r="M247" s="221"/>
      <c r="N247" s="43"/>
      <c r="O247" s="43"/>
      <c r="P247" s="43"/>
      <c r="Q247" s="43"/>
      <c r="R247" s="43"/>
      <c r="S247" s="43"/>
      <c r="T247" s="79"/>
      <c r="AT247" s="25" t="s">
        <v>369</v>
      </c>
      <c r="AU247" s="25" t="s">
        <v>77</v>
      </c>
    </row>
    <row r="248" spans="2:65" s="1" customFormat="1" ht="27">
      <c r="B248" s="42"/>
      <c r="C248" s="64"/>
      <c r="D248" s="219" t="s">
        <v>974</v>
      </c>
      <c r="E248" s="64"/>
      <c r="F248" s="283" t="s">
        <v>5091</v>
      </c>
      <c r="G248" s="64"/>
      <c r="H248" s="64"/>
      <c r="I248" s="175"/>
      <c r="J248" s="64"/>
      <c r="K248" s="64"/>
      <c r="L248" s="62"/>
      <c r="M248" s="221"/>
      <c r="N248" s="43"/>
      <c r="O248" s="43"/>
      <c r="P248" s="43"/>
      <c r="Q248" s="43"/>
      <c r="R248" s="43"/>
      <c r="S248" s="43"/>
      <c r="T248" s="79"/>
      <c r="AT248" s="25" t="s">
        <v>974</v>
      </c>
      <c r="AU248" s="25" t="s">
        <v>77</v>
      </c>
    </row>
    <row r="249" spans="2:65" s="13" customFormat="1" ht="13.5">
      <c r="B249" s="233"/>
      <c r="C249" s="234"/>
      <c r="D249" s="235" t="s">
        <v>371</v>
      </c>
      <c r="E249" s="236" t="s">
        <v>21</v>
      </c>
      <c r="F249" s="237" t="s">
        <v>87</v>
      </c>
      <c r="G249" s="234"/>
      <c r="H249" s="238">
        <v>3</v>
      </c>
      <c r="I249" s="239"/>
      <c r="J249" s="234"/>
      <c r="K249" s="234"/>
      <c r="L249" s="240"/>
      <c r="M249" s="241"/>
      <c r="N249" s="242"/>
      <c r="O249" s="242"/>
      <c r="P249" s="242"/>
      <c r="Q249" s="242"/>
      <c r="R249" s="242"/>
      <c r="S249" s="242"/>
      <c r="T249" s="243"/>
      <c r="AT249" s="244" t="s">
        <v>371</v>
      </c>
      <c r="AU249" s="244" t="s">
        <v>77</v>
      </c>
      <c r="AV249" s="13" t="s">
        <v>79</v>
      </c>
      <c r="AW249" s="13" t="s">
        <v>33</v>
      </c>
      <c r="AX249" s="13" t="s">
        <v>77</v>
      </c>
      <c r="AY249" s="244" t="s">
        <v>361</v>
      </c>
    </row>
    <row r="250" spans="2:65" s="1" customFormat="1" ht="22.5" customHeight="1">
      <c r="B250" s="42"/>
      <c r="C250" s="207" t="s">
        <v>619</v>
      </c>
      <c r="D250" s="207" t="s">
        <v>363</v>
      </c>
      <c r="E250" s="208" t="s">
        <v>5099</v>
      </c>
      <c r="F250" s="209" t="s">
        <v>5100</v>
      </c>
      <c r="G250" s="210" t="s">
        <v>21</v>
      </c>
      <c r="H250" s="211">
        <v>5</v>
      </c>
      <c r="I250" s="212"/>
      <c r="J250" s="213">
        <f>ROUND(I250*H250,2)</f>
        <v>0</v>
      </c>
      <c r="K250" s="209" t="s">
        <v>21</v>
      </c>
      <c r="L250" s="62"/>
      <c r="M250" s="214" t="s">
        <v>21</v>
      </c>
      <c r="N250" s="215" t="s">
        <v>41</v>
      </c>
      <c r="O250" s="43"/>
      <c r="P250" s="216">
        <f>O250*H250</f>
        <v>0</v>
      </c>
      <c r="Q250" s="216">
        <v>0</v>
      </c>
      <c r="R250" s="216">
        <f>Q250*H250</f>
        <v>0</v>
      </c>
      <c r="S250" s="216">
        <v>0</v>
      </c>
      <c r="T250" s="217">
        <f>S250*H250</f>
        <v>0</v>
      </c>
      <c r="AR250" s="25" t="s">
        <v>147</v>
      </c>
      <c r="AT250" s="25" t="s">
        <v>363</v>
      </c>
      <c r="AU250" s="25" t="s">
        <v>77</v>
      </c>
      <c r="AY250" s="25" t="s">
        <v>361</v>
      </c>
      <c r="BE250" s="218">
        <f>IF(N250="základní",J250,0)</f>
        <v>0</v>
      </c>
      <c r="BF250" s="218">
        <f>IF(N250="snížená",J250,0)</f>
        <v>0</v>
      </c>
      <c r="BG250" s="218">
        <f>IF(N250="zákl. přenesená",J250,0)</f>
        <v>0</v>
      </c>
      <c r="BH250" s="218">
        <f>IF(N250="sníž. přenesená",J250,0)</f>
        <v>0</v>
      </c>
      <c r="BI250" s="218">
        <f>IF(N250="nulová",J250,0)</f>
        <v>0</v>
      </c>
      <c r="BJ250" s="25" t="s">
        <v>77</v>
      </c>
      <c r="BK250" s="218">
        <f>ROUND(I250*H250,2)</f>
        <v>0</v>
      </c>
      <c r="BL250" s="25" t="s">
        <v>147</v>
      </c>
      <c r="BM250" s="25" t="s">
        <v>912</v>
      </c>
    </row>
    <row r="251" spans="2:65" s="1" customFormat="1" ht="13.5">
      <c r="B251" s="42"/>
      <c r="C251" s="64"/>
      <c r="D251" s="219" t="s">
        <v>369</v>
      </c>
      <c r="E251" s="64"/>
      <c r="F251" s="220" t="s">
        <v>5100</v>
      </c>
      <c r="G251" s="64"/>
      <c r="H251" s="64"/>
      <c r="I251" s="175"/>
      <c r="J251" s="64"/>
      <c r="K251" s="64"/>
      <c r="L251" s="62"/>
      <c r="M251" s="221"/>
      <c r="N251" s="43"/>
      <c r="O251" s="43"/>
      <c r="P251" s="43"/>
      <c r="Q251" s="43"/>
      <c r="R251" s="43"/>
      <c r="S251" s="43"/>
      <c r="T251" s="79"/>
      <c r="AT251" s="25" t="s">
        <v>369</v>
      </c>
      <c r="AU251" s="25" t="s">
        <v>77</v>
      </c>
    </row>
    <row r="252" spans="2:65" s="1" customFormat="1" ht="27">
      <c r="B252" s="42"/>
      <c r="C252" s="64"/>
      <c r="D252" s="219" t="s">
        <v>974</v>
      </c>
      <c r="E252" s="64"/>
      <c r="F252" s="283" t="s">
        <v>5091</v>
      </c>
      <c r="G252" s="64"/>
      <c r="H252" s="64"/>
      <c r="I252" s="175"/>
      <c r="J252" s="64"/>
      <c r="K252" s="64"/>
      <c r="L252" s="62"/>
      <c r="M252" s="221"/>
      <c r="N252" s="43"/>
      <c r="O252" s="43"/>
      <c r="P252" s="43"/>
      <c r="Q252" s="43"/>
      <c r="R252" s="43"/>
      <c r="S252" s="43"/>
      <c r="T252" s="79"/>
      <c r="AT252" s="25" t="s">
        <v>974</v>
      </c>
      <c r="AU252" s="25" t="s">
        <v>77</v>
      </c>
    </row>
    <row r="253" spans="2:65" s="13" customFormat="1" ht="13.5">
      <c r="B253" s="233"/>
      <c r="C253" s="234"/>
      <c r="D253" s="235" t="s">
        <v>371</v>
      </c>
      <c r="E253" s="236" t="s">
        <v>21</v>
      </c>
      <c r="F253" s="237" t="s">
        <v>287</v>
      </c>
      <c r="G253" s="234"/>
      <c r="H253" s="238">
        <v>5</v>
      </c>
      <c r="I253" s="239"/>
      <c r="J253" s="234"/>
      <c r="K253" s="234"/>
      <c r="L253" s="240"/>
      <c r="M253" s="241"/>
      <c r="N253" s="242"/>
      <c r="O253" s="242"/>
      <c r="P253" s="242"/>
      <c r="Q253" s="242"/>
      <c r="R253" s="242"/>
      <c r="S253" s="242"/>
      <c r="T253" s="243"/>
      <c r="AT253" s="244" t="s">
        <v>371</v>
      </c>
      <c r="AU253" s="244" t="s">
        <v>77</v>
      </c>
      <c r="AV253" s="13" t="s">
        <v>79</v>
      </c>
      <c r="AW253" s="13" t="s">
        <v>33</v>
      </c>
      <c r="AX253" s="13" t="s">
        <v>77</v>
      </c>
      <c r="AY253" s="244" t="s">
        <v>361</v>
      </c>
    </row>
    <row r="254" spans="2:65" s="1" customFormat="1" ht="22.5" customHeight="1">
      <c r="B254" s="42"/>
      <c r="C254" s="207" t="s">
        <v>626</v>
      </c>
      <c r="D254" s="207" t="s">
        <v>363</v>
      </c>
      <c r="E254" s="208" t="s">
        <v>5101</v>
      </c>
      <c r="F254" s="209" t="s">
        <v>5102</v>
      </c>
      <c r="G254" s="210" t="s">
        <v>21</v>
      </c>
      <c r="H254" s="211">
        <v>4</v>
      </c>
      <c r="I254" s="212"/>
      <c r="J254" s="213">
        <f>ROUND(I254*H254,2)</f>
        <v>0</v>
      </c>
      <c r="K254" s="209" t="s">
        <v>21</v>
      </c>
      <c r="L254" s="62"/>
      <c r="M254" s="214" t="s">
        <v>21</v>
      </c>
      <c r="N254" s="215" t="s">
        <v>41</v>
      </c>
      <c r="O254" s="43"/>
      <c r="P254" s="216">
        <f>O254*H254</f>
        <v>0</v>
      </c>
      <c r="Q254" s="216">
        <v>0</v>
      </c>
      <c r="R254" s="216">
        <f>Q254*H254</f>
        <v>0</v>
      </c>
      <c r="S254" s="216">
        <v>0</v>
      </c>
      <c r="T254" s="217">
        <f>S254*H254</f>
        <v>0</v>
      </c>
      <c r="AR254" s="25" t="s">
        <v>147</v>
      </c>
      <c r="AT254" s="25" t="s">
        <v>363</v>
      </c>
      <c r="AU254" s="25" t="s">
        <v>77</v>
      </c>
      <c r="AY254" s="25" t="s">
        <v>361</v>
      </c>
      <c r="BE254" s="218">
        <f>IF(N254="základní",J254,0)</f>
        <v>0</v>
      </c>
      <c r="BF254" s="218">
        <f>IF(N254="snížená",J254,0)</f>
        <v>0</v>
      </c>
      <c r="BG254" s="218">
        <f>IF(N254="zákl. přenesená",J254,0)</f>
        <v>0</v>
      </c>
      <c r="BH254" s="218">
        <f>IF(N254="sníž. přenesená",J254,0)</f>
        <v>0</v>
      </c>
      <c r="BI254" s="218">
        <f>IF(N254="nulová",J254,0)</f>
        <v>0</v>
      </c>
      <c r="BJ254" s="25" t="s">
        <v>77</v>
      </c>
      <c r="BK254" s="218">
        <f>ROUND(I254*H254,2)</f>
        <v>0</v>
      </c>
      <c r="BL254" s="25" t="s">
        <v>147</v>
      </c>
      <c r="BM254" s="25" t="s">
        <v>922</v>
      </c>
    </row>
    <row r="255" spans="2:65" s="1" customFormat="1" ht="13.5">
      <c r="B255" s="42"/>
      <c r="C255" s="64"/>
      <c r="D255" s="219" t="s">
        <v>369</v>
      </c>
      <c r="E255" s="64"/>
      <c r="F255" s="220" t="s">
        <v>5102</v>
      </c>
      <c r="G255" s="64"/>
      <c r="H255" s="64"/>
      <c r="I255" s="175"/>
      <c r="J255" s="64"/>
      <c r="K255" s="64"/>
      <c r="L255" s="62"/>
      <c r="M255" s="221"/>
      <c r="N255" s="43"/>
      <c r="O255" s="43"/>
      <c r="P255" s="43"/>
      <c r="Q255" s="43"/>
      <c r="R255" s="43"/>
      <c r="S255" s="43"/>
      <c r="T255" s="79"/>
      <c r="AT255" s="25" t="s">
        <v>369</v>
      </c>
      <c r="AU255" s="25" t="s">
        <v>77</v>
      </c>
    </row>
    <row r="256" spans="2:65" s="1" customFormat="1" ht="27">
      <c r="B256" s="42"/>
      <c r="C256" s="64"/>
      <c r="D256" s="219" t="s">
        <v>974</v>
      </c>
      <c r="E256" s="64"/>
      <c r="F256" s="283" t="s">
        <v>5103</v>
      </c>
      <c r="G256" s="64"/>
      <c r="H256" s="64"/>
      <c r="I256" s="175"/>
      <c r="J256" s="64"/>
      <c r="K256" s="64"/>
      <c r="L256" s="62"/>
      <c r="M256" s="221"/>
      <c r="N256" s="43"/>
      <c r="O256" s="43"/>
      <c r="P256" s="43"/>
      <c r="Q256" s="43"/>
      <c r="R256" s="43"/>
      <c r="S256" s="43"/>
      <c r="T256" s="79"/>
      <c r="AT256" s="25" t="s">
        <v>974</v>
      </c>
      <c r="AU256" s="25" t="s">
        <v>77</v>
      </c>
    </row>
    <row r="257" spans="2:65" s="13" customFormat="1" ht="13.5">
      <c r="B257" s="233"/>
      <c r="C257" s="234"/>
      <c r="D257" s="235" t="s">
        <v>371</v>
      </c>
      <c r="E257" s="236" t="s">
        <v>21</v>
      </c>
      <c r="F257" s="237" t="s">
        <v>147</v>
      </c>
      <c r="G257" s="234"/>
      <c r="H257" s="238">
        <v>4</v>
      </c>
      <c r="I257" s="239"/>
      <c r="J257" s="234"/>
      <c r="K257" s="234"/>
      <c r="L257" s="240"/>
      <c r="M257" s="241"/>
      <c r="N257" s="242"/>
      <c r="O257" s="242"/>
      <c r="P257" s="242"/>
      <c r="Q257" s="242"/>
      <c r="R257" s="242"/>
      <c r="S257" s="242"/>
      <c r="T257" s="243"/>
      <c r="AT257" s="244" t="s">
        <v>371</v>
      </c>
      <c r="AU257" s="244" t="s">
        <v>77</v>
      </c>
      <c r="AV257" s="13" t="s">
        <v>79</v>
      </c>
      <c r="AW257" s="13" t="s">
        <v>33</v>
      </c>
      <c r="AX257" s="13" t="s">
        <v>77</v>
      </c>
      <c r="AY257" s="244" t="s">
        <v>361</v>
      </c>
    </row>
    <row r="258" spans="2:65" s="1" customFormat="1" ht="22.5" customHeight="1">
      <c r="B258" s="42"/>
      <c r="C258" s="207" t="s">
        <v>632</v>
      </c>
      <c r="D258" s="207" t="s">
        <v>363</v>
      </c>
      <c r="E258" s="208" t="s">
        <v>5104</v>
      </c>
      <c r="F258" s="209" t="s">
        <v>5105</v>
      </c>
      <c r="G258" s="210" t="s">
        <v>21</v>
      </c>
      <c r="H258" s="211">
        <v>5</v>
      </c>
      <c r="I258" s="212"/>
      <c r="J258" s="213">
        <f>ROUND(I258*H258,2)</f>
        <v>0</v>
      </c>
      <c r="K258" s="209" t="s">
        <v>21</v>
      </c>
      <c r="L258" s="62"/>
      <c r="M258" s="214" t="s">
        <v>21</v>
      </c>
      <c r="N258" s="215" t="s">
        <v>41</v>
      </c>
      <c r="O258" s="43"/>
      <c r="P258" s="216">
        <f>O258*H258</f>
        <v>0</v>
      </c>
      <c r="Q258" s="216">
        <v>0</v>
      </c>
      <c r="R258" s="216">
        <f>Q258*H258</f>
        <v>0</v>
      </c>
      <c r="S258" s="216">
        <v>0</v>
      </c>
      <c r="T258" s="217">
        <f>S258*H258</f>
        <v>0</v>
      </c>
      <c r="AR258" s="25" t="s">
        <v>147</v>
      </c>
      <c r="AT258" s="25" t="s">
        <v>363</v>
      </c>
      <c r="AU258" s="25" t="s">
        <v>77</v>
      </c>
      <c r="AY258" s="25" t="s">
        <v>361</v>
      </c>
      <c r="BE258" s="218">
        <f>IF(N258="základní",J258,0)</f>
        <v>0</v>
      </c>
      <c r="BF258" s="218">
        <f>IF(N258="snížená",J258,0)</f>
        <v>0</v>
      </c>
      <c r="BG258" s="218">
        <f>IF(N258="zákl. přenesená",J258,0)</f>
        <v>0</v>
      </c>
      <c r="BH258" s="218">
        <f>IF(N258="sníž. přenesená",J258,0)</f>
        <v>0</v>
      </c>
      <c r="BI258" s="218">
        <f>IF(N258="nulová",J258,0)</f>
        <v>0</v>
      </c>
      <c r="BJ258" s="25" t="s">
        <v>77</v>
      </c>
      <c r="BK258" s="218">
        <f>ROUND(I258*H258,2)</f>
        <v>0</v>
      </c>
      <c r="BL258" s="25" t="s">
        <v>147</v>
      </c>
      <c r="BM258" s="25" t="s">
        <v>951</v>
      </c>
    </row>
    <row r="259" spans="2:65" s="1" customFormat="1" ht="13.5">
      <c r="B259" s="42"/>
      <c r="C259" s="64"/>
      <c r="D259" s="219" t="s">
        <v>369</v>
      </c>
      <c r="E259" s="64"/>
      <c r="F259" s="220" t="s">
        <v>5105</v>
      </c>
      <c r="G259" s="64"/>
      <c r="H259" s="64"/>
      <c r="I259" s="175"/>
      <c r="J259" s="64"/>
      <c r="K259" s="64"/>
      <c r="L259" s="62"/>
      <c r="M259" s="221"/>
      <c r="N259" s="43"/>
      <c r="O259" s="43"/>
      <c r="P259" s="43"/>
      <c r="Q259" s="43"/>
      <c r="R259" s="43"/>
      <c r="S259" s="43"/>
      <c r="T259" s="79"/>
      <c r="AT259" s="25" t="s">
        <v>369</v>
      </c>
      <c r="AU259" s="25" t="s">
        <v>77</v>
      </c>
    </row>
    <row r="260" spans="2:65" s="1" customFormat="1" ht="27">
      <c r="B260" s="42"/>
      <c r="C260" s="64"/>
      <c r="D260" s="219" t="s">
        <v>974</v>
      </c>
      <c r="E260" s="64"/>
      <c r="F260" s="283" t="s">
        <v>5103</v>
      </c>
      <c r="G260" s="64"/>
      <c r="H260" s="64"/>
      <c r="I260" s="175"/>
      <c r="J260" s="64"/>
      <c r="K260" s="64"/>
      <c r="L260" s="62"/>
      <c r="M260" s="221"/>
      <c r="N260" s="43"/>
      <c r="O260" s="43"/>
      <c r="P260" s="43"/>
      <c r="Q260" s="43"/>
      <c r="R260" s="43"/>
      <c r="S260" s="43"/>
      <c r="T260" s="79"/>
      <c r="AT260" s="25" t="s">
        <v>974</v>
      </c>
      <c r="AU260" s="25" t="s">
        <v>77</v>
      </c>
    </row>
    <row r="261" spans="2:65" s="13" customFormat="1" ht="13.5">
      <c r="B261" s="233"/>
      <c r="C261" s="234"/>
      <c r="D261" s="235" t="s">
        <v>371</v>
      </c>
      <c r="E261" s="236" t="s">
        <v>21</v>
      </c>
      <c r="F261" s="237" t="s">
        <v>287</v>
      </c>
      <c r="G261" s="234"/>
      <c r="H261" s="238">
        <v>5</v>
      </c>
      <c r="I261" s="239"/>
      <c r="J261" s="234"/>
      <c r="K261" s="234"/>
      <c r="L261" s="240"/>
      <c r="M261" s="241"/>
      <c r="N261" s="242"/>
      <c r="O261" s="242"/>
      <c r="P261" s="242"/>
      <c r="Q261" s="242"/>
      <c r="R261" s="242"/>
      <c r="S261" s="242"/>
      <c r="T261" s="243"/>
      <c r="AT261" s="244" t="s">
        <v>371</v>
      </c>
      <c r="AU261" s="244" t="s">
        <v>77</v>
      </c>
      <c r="AV261" s="13" t="s">
        <v>79</v>
      </c>
      <c r="AW261" s="13" t="s">
        <v>33</v>
      </c>
      <c r="AX261" s="13" t="s">
        <v>77</v>
      </c>
      <c r="AY261" s="244" t="s">
        <v>361</v>
      </c>
    </row>
    <row r="262" spans="2:65" s="1" customFormat="1" ht="22.5" customHeight="1">
      <c r="B262" s="42"/>
      <c r="C262" s="207" t="s">
        <v>638</v>
      </c>
      <c r="D262" s="207" t="s">
        <v>363</v>
      </c>
      <c r="E262" s="208" t="s">
        <v>5106</v>
      </c>
      <c r="F262" s="209" t="s">
        <v>5107</v>
      </c>
      <c r="G262" s="210" t="s">
        <v>21</v>
      </c>
      <c r="H262" s="211">
        <v>15</v>
      </c>
      <c r="I262" s="212"/>
      <c r="J262" s="213">
        <f>ROUND(I262*H262,2)</f>
        <v>0</v>
      </c>
      <c r="K262" s="209" t="s">
        <v>21</v>
      </c>
      <c r="L262" s="62"/>
      <c r="M262" s="214" t="s">
        <v>21</v>
      </c>
      <c r="N262" s="215" t="s">
        <v>41</v>
      </c>
      <c r="O262" s="43"/>
      <c r="P262" s="216">
        <f>O262*H262</f>
        <v>0</v>
      </c>
      <c r="Q262" s="216">
        <v>0</v>
      </c>
      <c r="R262" s="216">
        <f>Q262*H262</f>
        <v>0</v>
      </c>
      <c r="S262" s="216">
        <v>0</v>
      </c>
      <c r="T262" s="217">
        <f>S262*H262</f>
        <v>0</v>
      </c>
      <c r="AR262" s="25" t="s">
        <v>147</v>
      </c>
      <c r="AT262" s="25" t="s">
        <v>363</v>
      </c>
      <c r="AU262" s="25" t="s">
        <v>77</v>
      </c>
      <c r="AY262" s="25" t="s">
        <v>361</v>
      </c>
      <c r="BE262" s="218">
        <f>IF(N262="základní",J262,0)</f>
        <v>0</v>
      </c>
      <c r="BF262" s="218">
        <f>IF(N262="snížená",J262,0)</f>
        <v>0</v>
      </c>
      <c r="BG262" s="218">
        <f>IF(N262="zákl. přenesená",J262,0)</f>
        <v>0</v>
      </c>
      <c r="BH262" s="218">
        <f>IF(N262="sníž. přenesená",J262,0)</f>
        <v>0</v>
      </c>
      <c r="BI262" s="218">
        <f>IF(N262="nulová",J262,0)</f>
        <v>0</v>
      </c>
      <c r="BJ262" s="25" t="s">
        <v>77</v>
      </c>
      <c r="BK262" s="218">
        <f>ROUND(I262*H262,2)</f>
        <v>0</v>
      </c>
      <c r="BL262" s="25" t="s">
        <v>147</v>
      </c>
      <c r="BM262" s="25" t="s">
        <v>969</v>
      </c>
    </row>
    <row r="263" spans="2:65" s="1" customFormat="1" ht="13.5">
      <c r="B263" s="42"/>
      <c r="C263" s="64"/>
      <c r="D263" s="219" t="s">
        <v>369</v>
      </c>
      <c r="E263" s="64"/>
      <c r="F263" s="220" t="s">
        <v>5107</v>
      </c>
      <c r="G263" s="64"/>
      <c r="H263" s="64"/>
      <c r="I263" s="175"/>
      <c r="J263" s="64"/>
      <c r="K263" s="64"/>
      <c r="L263" s="62"/>
      <c r="M263" s="221"/>
      <c r="N263" s="43"/>
      <c r="O263" s="43"/>
      <c r="P263" s="43"/>
      <c r="Q263" s="43"/>
      <c r="R263" s="43"/>
      <c r="S263" s="43"/>
      <c r="T263" s="79"/>
      <c r="AT263" s="25" t="s">
        <v>369</v>
      </c>
      <c r="AU263" s="25" t="s">
        <v>77</v>
      </c>
    </row>
    <row r="264" spans="2:65" s="1" customFormat="1" ht="27">
      <c r="B264" s="42"/>
      <c r="C264" s="64"/>
      <c r="D264" s="219" t="s">
        <v>974</v>
      </c>
      <c r="E264" s="64"/>
      <c r="F264" s="283" t="s">
        <v>5091</v>
      </c>
      <c r="G264" s="64"/>
      <c r="H264" s="64"/>
      <c r="I264" s="175"/>
      <c r="J264" s="64"/>
      <c r="K264" s="64"/>
      <c r="L264" s="62"/>
      <c r="M264" s="221"/>
      <c r="N264" s="43"/>
      <c r="O264" s="43"/>
      <c r="P264" s="43"/>
      <c r="Q264" s="43"/>
      <c r="R264" s="43"/>
      <c r="S264" s="43"/>
      <c r="T264" s="79"/>
      <c r="AT264" s="25" t="s">
        <v>974</v>
      </c>
      <c r="AU264" s="25" t="s">
        <v>77</v>
      </c>
    </row>
    <row r="265" spans="2:65" s="13" customFormat="1" ht="13.5">
      <c r="B265" s="233"/>
      <c r="C265" s="234"/>
      <c r="D265" s="235" t="s">
        <v>371</v>
      </c>
      <c r="E265" s="236" t="s">
        <v>21</v>
      </c>
      <c r="F265" s="237" t="s">
        <v>5108</v>
      </c>
      <c r="G265" s="234"/>
      <c r="H265" s="238">
        <v>15</v>
      </c>
      <c r="I265" s="239"/>
      <c r="J265" s="234"/>
      <c r="K265" s="234"/>
      <c r="L265" s="240"/>
      <c r="M265" s="241"/>
      <c r="N265" s="242"/>
      <c r="O265" s="242"/>
      <c r="P265" s="242"/>
      <c r="Q265" s="242"/>
      <c r="R265" s="242"/>
      <c r="S265" s="242"/>
      <c r="T265" s="243"/>
      <c r="AT265" s="244" t="s">
        <v>371</v>
      </c>
      <c r="AU265" s="244" t="s">
        <v>77</v>
      </c>
      <c r="AV265" s="13" t="s">
        <v>79</v>
      </c>
      <c r="AW265" s="13" t="s">
        <v>33</v>
      </c>
      <c r="AX265" s="13" t="s">
        <v>77</v>
      </c>
      <c r="AY265" s="244" t="s">
        <v>361</v>
      </c>
    </row>
    <row r="266" spans="2:65" s="1" customFormat="1" ht="22.5" customHeight="1">
      <c r="B266" s="42"/>
      <c r="C266" s="207" t="s">
        <v>644</v>
      </c>
      <c r="D266" s="207" t="s">
        <v>363</v>
      </c>
      <c r="E266" s="208" t="s">
        <v>5109</v>
      </c>
      <c r="F266" s="209" t="s">
        <v>5110</v>
      </c>
      <c r="G266" s="210" t="s">
        <v>21</v>
      </c>
      <c r="H266" s="211">
        <v>5</v>
      </c>
      <c r="I266" s="212"/>
      <c r="J266" s="213">
        <f>ROUND(I266*H266,2)</f>
        <v>0</v>
      </c>
      <c r="K266" s="209" t="s">
        <v>21</v>
      </c>
      <c r="L266" s="62"/>
      <c r="M266" s="214" t="s">
        <v>21</v>
      </c>
      <c r="N266" s="215" t="s">
        <v>41</v>
      </c>
      <c r="O266" s="43"/>
      <c r="P266" s="216">
        <f>O266*H266</f>
        <v>0</v>
      </c>
      <c r="Q266" s="216">
        <v>0</v>
      </c>
      <c r="R266" s="216">
        <f>Q266*H266</f>
        <v>0</v>
      </c>
      <c r="S266" s="216">
        <v>0</v>
      </c>
      <c r="T266" s="217">
        <f>S266*H266</f>
        <v>0</v>
      </c>
      <c r="AR266" s="25" t="s">
        <v>147</v>
      </c>
      <c r="AT266" s="25" t="s">
        <v>363</v>
      </c>
      <c r="AU266" s="25" t="s">
        <v>77</v>
      </c>
      <c r="AY266" s="25" t="s">
        <v>361</v>
      </c>
      <c r="BE266" s="218">
        <f>IF(N266="základní",J266,0)</f>
        <v>0</v>
      </c>
      <c r="BF266" s="218">
        <f>IF(N266="snížená",J266,0)</f>
        <v>0</v>
      </c>
      <c r="BG266" s="218">
        <f>IF(N266="zákl. přenesená",J266,0)</f>
        <v>0</v>
      </c>
      <c r="BH266" s="218">
        <f>IF(N266="sníž. přenesená",J266,0)</f>
        <v>0</v>
      </c>
      <c r="BI266" s="218">
        <f>IF(N266="nulová",J266,0)</f>
        <v>0</v>
      </c>
      <c r="BJ266" s="25" t="s">
        <v>77</v>
      </c>
      <c r="BK266" s="218">
        <f>ROUND(I266*H266,2)</f>
        <v>0</v>
      </c>
      <c r="BL266" s="25" t="s">
        <v>147</v>
      </c>
      <c r="BM266" s="25" t="s">
        <v>982</v>
      </c>
    </row>
    <row r="267" spans="2:65" s="1" customFormat="1" ht="13.5">
      <c r="B267" s="42"/>
      <c r="C267" s="64"/>
      <c r="D267" s="219" t="s">
        <v>369</v>
      </c>
      <c r="E267" s="64"/>
      <c r="F267" s="220" t="s">
        <v>5110</v>
      </c>
      <c r="G267" s="64"/>
      <c r="H267" s="64"/>
      <c r="I267" s="175"/>
      <c r="J267" s="64"/>
      <c r="K267" s="64"/>
      <c r="L267" s="62"/>
      <c r="M267" s="221"/>
      <c r="N267" s="43"/>
      <c r="O267" s="43"/>
      <c r="P267" s="43"/>
      <c r="Q267" s="43"/>
      <c r="R267" s="43"/>
      <c r="S267" s="43"/>
      <c r="T267" s="79"/>
      <c r="AT267" s="25" t="s">
        <v>369</v>
      </c>
      <c r="AU267" s="25" t="s">
        <v>77</v>
      </c>
    </row>
    <row r="268" spans="2:65" s="1" customFormat="1" ht="27">
      <c r="B268" s="42"/>
      <c r="C268" s="64"/>
      <c r="D268" s="219" t="s">
        <v>974</v>
      </c>
      <c r="E268" s="64"/>
      <c r="F268" s="283" t="s">
        <v>5091</v>
      </c>
      <c r="G268" s="64"/>
      <c r="H268" s="64"/>
      <c r="I268" s="175"/>
      <c r="J268" s="64"/>
      <c r="K268" s="64"/>
      <c r="L268" s="62"/>
      <c r="M268" s="221"/>
      <c r="N268" s="43"/>
      <c r="O268" s="43"/>
      <c r="P268" s="43"/>
      <c r="Q268" s="43"/>
      <c r="R268" s="43"/>
      <c r="S268" s="43"/>
      <c r="T268" s="79"/>
      <c r="AT268" s="25" t="s">
        <v>974</v>
      </c>
      <c r="AU268" s="25" t="s">
        <v>77</v>
      </c>
    </row>
    <row r="269" spans="2:65" s="13" customFormat="1" ht="13.5">
      <c r="B269" s="233"/>
      <c r="C269" s="234"/>
      <c r="D269" s="235" t="s">
        <v>371</v>
      </c>
      <c r="E269" s="236" t="s">
        <v>21</v>
      </c>
      <c r="F269" s="237" t="s">
        <v>5111</v>
      </c>
      <c r="G269" s="234"/>
      <c r="H269" s="238">
        <v>5</v>
      </c>
      <c r="I269" s="239"/>
      <c r="J269" s="234"/>
      <c r="K269" s="234"/>
      <c r="L269" s="240"/>
      <c r="M269" s="241"/>
      <c r="N269" s="242"/>
      <c r="O269" s="242"/>
      <c r="P269" s="242"/>
      <c r="Q269" s="242"/>
      <c r="R269" s="242"/>
      <c r="S269" s="242"/>
      <c r="T269" s="243"/>
      <c r="AT269" s="244" t="s">
        <v>371</v>
      </c>
      <c r="AU269" s="244" t="s">
        <v>77</v>
      </c>
      <c r="AV269" s="13" t="s">
        <v>79</v>
      </c>
      <c r="AW269" s="13" t="s">
        <v>33</v>
      </c>
      <c r="AX269" s="13" t="s">
        <v>77</v>
      </c>
      <c r="AY269" s="244" t="s">
        <v>361</v>
      </c>
    </row>
    <row r="270" spans="2:65" s="1" customFormat="1" ht="22.5" customHeight="1">
      <c r="B270" s="42"/>
      <c r="C270" s="207" t="s">
        <v>650</v>
      </c>
      <c r="D270" s="207" t="s">
        <v>363</v>
      </c>
      <c r="E270" s="208" t="s">
        <v>5112</v>
      </c>
      <c r="F270" s="209" t="s">
        <v>5113</v>
      </c>
      <c r="G270" s="210" t="s">
        <v>21</v>
      </c>
      <c r="H270" s="211">
        <v>2</v>
      </c>
      <c r="I270" s="212"/>
      <c r="J270" s="213">
        <f>ROUND(I270*H270,2)</f>
        <v>0</v>
      </c>
      <c r="K270" s="209" t="s">
        <v>21</v>
      </c>
      <c r="L270" s="62"/>
      <c r="M270" s="214" t="s">
        <v>21</v>
      </c>
      <c r="N270" s="215" t="s">
        <v>41</v>
      </c>
      <c r="O270" s="43"/>
      <c r="P270" s="216">
        <f>O270*H270</f>
        <v>0</v>
      </c>
      <c r="Q270" s="216">
        <v>0</v>
      </c>
      <c r="R270" s="216">
        <f>Q270*H270</f>
        <v>0</v>
      </c>
      <c r="S270" s="216">
        <v>0</v>
      </c>
      <c r="T270" s="217">
        <f>S270*H270</f>
        <v>0</v>
      </c>
      <c r="AR270" s="25" t="s">
        <v>147</v>
      </c>
      <c r="AT270" s="25" t="s">
        <v>363</v>
      </c>
      <c r="AU270" s="25" t="s">
        <v>77</v>
      </c>
      <c r="AY270" s="25" t="s">
        <v>361</v>
      </c>
      <c r="BE270" s="218">
        <f>IF(N270="základní",J270,0)</f>
        <v>0</v>
      </c>
      <c r="BF270" s="218">
        <f>IF(N270="snížená",J270,0)</f>
        <v>0</v>
      </c>
      <c r="BG270" s="218">
        <f>IF(N270="zákl. přenesená",J270,0)</f>
        <v>0</v>
      </c>
      <c r="BH270" s="218">
        <f>IF(N270="sníž. přenesená",J270,0)</f>
        <v>0</v>
      </c>
      <c r="BI270" s="218">
        <f>IF(N270="nulová",J270,0)</f>
        <v>0</v>
      </c>
      <c r="BJ270" s="25" t="s">
        <v>77</v>
      </c>
      <c r="BK270" s="218">
        <f>ROUND(I270*H270,2)</f>
        <v>0</v>
      </c>
      <c r="BL270" s="25" t="s">
        <v>147</v>
      </c>
      <c r="BM270" s="25" t="s">
        <v>993</v>
      </c>
    </row>
    <row r="271" spans="2:65" s="1" customFormat="1" ht="13.5">
      <c r="B271" s="42"/>
      <c r="C271" s="64"/>
      <c r="D271" s="219" t="s">
        <v>369</v>
      </c>
      <c r="E271" s="64"/>
      <c r="F271" s="220" t="s">
        <v>5113</v>
      </c>
      <c r="G271" s="64"/>
      <c r="H271" s="64"/>
      <c r="I271" s="175"/>
      <c r="J271" s="64"/>
      <c r="K271" s="64"/>
      <c r="L271" s="62"/>
      <c r="M271" s="221"/>
      <c r="N271" s="43"/>
      <c r="O271" s="43"/>
      <c r="P271" s="43"/>
      <c r="Q271" s="43"/>
      <c r="R271" s="43"/>
      <c r="S271" s="43"/>
      <c r="T271" s="79"/>
      <c r="AT271" s="25" t="s">
        <v>369</v>
      </c>
      <c r="AU271" s="25" t="s">
        <v>77</v>
      </c>
    </row>
    <row r="272" spans="2:65" s="1" customFormat="1" ht="27">
      <c r="B272" s="42"/>
      <c r="C272" s="64"/>
      <c r="D272" s="219" t="s">
        <v>974</v>
      </c>
      <c r="E272" s="64"/>
      <c r="F272" s="283" t="s">
        <v>5091</v>
      </c>
      <c r="G272" s="64"/>
      <c r="H272" s="64"/>
      <c r="I272" s="175"/>
      <c r="J272" s="64"/>
      <c r="K272" s="64"/>
      <c r="L272" s="62"/>
      <c r="M272" s="221"/>
      <c r="N272" s="43"/>
      <c r="O272" s="43"/>
      <c r="P272" s="43"/>
      <c r="Q272" s="43"/>
      <c r="R272" s="43"/>
      <c r="S272" s="43"/>
      <c r="T272" s="79"/>
      <c r="AT272" s="25" t="s">
        <v>974</v>
      </c>
      <c r="AU272" s="25" t="s">
        <v>77</v>
      </c>
    </row>
    <row r="273" spans="2:65" s="13" customFormat="1" ht="13.5">
      <c r="B273" s="233"/>
      <c r="C273" s="234"/>
      <c r="D273" s="235" t="s">
        <v>371</v>
      </c>
      <c r="E273" s="236" t="s">
        <v>21</v>
      </c>
      <c r="F273" s="237" t="s">
        <v>79</v>
      </c>
      <c r="G273" s="234"/>
      <c r="H273" s="238">
        <v>2</v>
      </c>
      <c r="I273" s="239"/>
      <c r="J273" s="234"/>
      <c r="K273" s="234"/>
      <c r="L273" s="240"/>
      <c r="M273" s="241"/>
      <c r="N273" s="242"/>
      <c r="O273" s="242"/>
      <c r="P273" s="242"/>
      <c r="Q273" s="242"/>
      <c r="R273" s="242"/>
      <c r="S273" s="242"/>
      <c r="T273" s="243"/>
      <c r="AT273" s="244" t="s">
        <v>371</v>
      </c>
      <c r="AU273" s="244" t="s">
        <v>77</v>
      </c>
      <c r="AV273" s="13" t="s">
        <v>79</v>
      </c>
      <c r="AW273" s="13" t="s">
        <v>33</v>
      </c>
      <c r="AX273" s="13" t="s">
        <v>77</v>
      </c>
      <c r="AY273" s="244" t="s">
        <v>361</v>
      </c>
    </row>
    <row r="274" spans="2:65" s="1" customFormat="1" ht="22.5" customHeight="1">
      <c r="B274" s="42"/>
      <c r="C274" s="207" t="s">
        <v>656</v>
      </c>
      <c r="D274" s="207" t="s">
        <v>363</v>
      </c>
      <c r="E274" s="208" t="s">
        <v>5114</v>
      </c>
      <c r="F274" s="209" t="s">
        <v>5115</v>
      </c>
      <c r="G274" s="210" t="s">
        <v>21</v>
      </c>
      <c r="H274" s="211">
        <v>3</v>
      </c>
      <c r="I274" s="212"/>
      <c r="J274" s="213">
        <f>ROUND(I274*H274,2)</f>
        <v>0</v>
      </c>
      <c r="K274" s="209" t="s">
        <v>21</v>
      </c>
      <c r="L274" s="62"/>
      <c r="M274" s="214" t="s">
        <v>21</v>
      </c>
      <c r="N274" s="215" t="s">
        <v>41</v>
      </c>
      <c r="O274" s="43"/>
      <c r="P274" s="216">
        <f>O274*H274</f>
        <v>0</v>
      </c>
      <c r="Q274" s="216">
        <v>0</v>
      </c>
      <c r="R274" s="216">
        <f>Q274*H274</f>
        <v>0</v>
      </c>
      <c r="S274" s="216">
        <v>0</v>
      </c>
      <c r="T274" s="217">
        <f>S274*H274</f>
        <v>0</v>
      </c>
      <c r="AR274" s="25" t="s">
        <v>147</v>
      </c>
      <c r="AT274" s="25" t="s">
        <v>363</v>
      </c>
      <c r="AU274" s="25" t="s">
        <v>77</v>
      </c>
      <c r="AY274" s="25" t="s">
        <v>361</v>
      </c>
      <c r="BE274" s="218">
        <f>IF(N274="základní",J274,0)</f>
        <v>0</v>
      </c>
      <c r="BF274" s="218">
        <f>IF(N274="snížená",J274,0)</f>
        <v>0</v>
      </c>
      <c r="BG274" s="218">
        <f>IF(N274="zákl. přenesená",J274,0)</f>
        <v>0</v>
      </c>
      <c r="BH274" s="218">
        <f>IF(N274="sníž. přenesená",J274,0)</f>
        <v>0</v>
      </c>
      <c r="BI274" s="218">
        <f>IF(N274="nulová",J274,0)</f>
        <v>0</v>
      </c>
      <c r="BJ274" s="25" t="s">
        <v>77</v>
      </c>
      <c r="BK274" s="218">
        <f>ROUND(I274*H274,2)</f>
        <v>0</v>
      </c>
      <c r="BL274" s="25" t="s">
        <v>147</v>
      </c>
      <c r="BM274" s="25" t="s">
        <v>1016</v>
      </c>
    </row>
    <row r="275" spans="2:65" s="1" customFormat="1" ht="13.5">
      <c r="B275" s="42"/>
      <c r="C275" s="64"/>
      <c r="D275" s="219" t="s">
        <v>369</v>
      </c>
      <c r="E275" s="64"/>
      <c r="F275" s="220" t="s">
        <v>5115</v>
      </c>
      <c r="G275" s="64"/>
      <c r="H275" s="64"/>
      <c r="I275" s="175"/>
      <c r="J275" s="64"/>
      <c r="K275" s="64"/>
      <c r="L275" s="62"/>
      <c r="M275" s="221"/>
      <c r="N275" s="43"/>
      <c r="O275" s="43"/>
      <c r="P275" s="43"/>
      <c r="Q275" s="43"/>
      <c r="R275" s="43"/>
      <c r="S275" s="43"/>
      <c r="T275" s="79"/>
      <c r="AT275" s="25" t="s">
        <v>369</v>
      </c>
      <c r="AU275" s="25" t="s">
        <v>77</v>
      </c>
    </row>
    <row r="276" spans="2:65" s="1" customFormat="1" ht="27">
      <c r="B276" s="42"/>
      <c r="C276" s="64"/>
      <c r="D276" s="219" t="s">
        <v>974</v>
      </c>
      <c r="E276" s="64"/>
      <c r="F276" s="283" t="s">
        <v>5091</v>
      </c>
      <c r="G276" s="64"/>
      <c r="H276" s="64"/>
      <c r="I276" s="175"/>
      <c r="J276" s="64"/>
      <c r="K276" s="64"/>
      <c r="L276" s="62"/>
      <c r="M276" s="221"/>
      <c r="N276" s="43"/>
      <c r="O276" s="43"/>
      <c r="P276" s="43"/>
      <c r="Q276" s="43"/>
      <c r="R276" s="43"/>
      <c r="S276" s="43"/>
      <c r="T276" s="79"/>
      <c r="AT276" s="25" t="s">
        <v>974</v>
      </c>
      <c r="AU276" s="25" t="s">
        <v>77</v>
      </c>
    </row>
    <row r="277" spans="2:65" s="13" customFormat="1" ht="13.5">
      <c r="B277" s="233"/>
      <c r="C277" s="234"/>
      <c r="D277" s="235" t="s">
        <v>371</v>
      </c>
      <c r="E277" s="236" t="s">
        <v>21</v>
      </c>
      <c r="F277" s="237" t="s">
        <v>87</v>
      </c>
      <c r="G277" s="234"/>
      <c r="H277" s="238">
        <v>3</v>
      </c>
      <c r="I277" s="239"/>
      <c r="J277" s="234"/>
      <c r="K277" s="234"/>
      <c r="L277" s="240"/>
      <c r="M277" s="241"/>
      <c r="N277" s="242"/>
      <c r="O277" s="242"/>
      <c r="P277" s="242"/>
      <c r="Q277" s="242"/>
      <c r="R277" s="242"/>
      <c r="S277" s="242"/>
      <c r="T277" s="243"/>
      <c r="AT277" s="244" t="s">
        <v>371</v>
      </c>
      <c r="AU277" s="244" t="s">
        <v>77</v>
      </c>
      <c r="AV277" s="13" t="s">
        <v>79</v>
      </c>
      <c r="AW277" s="13" t="s">
        <v>33</v>
      </c>
      <c r="AX277" s="13" t="s">
        <v>77</v>
      </c>
      <c r="AY277" s="244" t="s">
        <v>361</v>
      </c>
    </row>
    <row r="278" spans="2:65" s="1" customFormat="1" ht="22.5" customHeight="1">
      <c r="B278" s="42"/>
      <c r="C278" s="207" t="s">
        <v>662</v>
      </c>
      <c r="D278" s="207" t="s">
        <v>363</v>
      </c>
      <c r="E278" s="208" t="s">
        <v>5116</v>
      </c>
      <c r="F278" s="209" t="s">
        <v>5117</v>
      </c>
      <c r="G278" s="210" t="s">
        <v>21</v>
      </c>
      <c r="H278" s="211">
        <v>16</v>
      </c>
      <c r="I278" s="212"/>
      <c r="J278" s="213">
        <f>ROUND(I278*H278,2)</f>
        <v>0</v>
      </c>
      <c r="K278" s="209" t="s">
        <v>21</v>
      </c>
      <c r="L278" s="62"/>
      <c r="M278" s="214" t="s">
        <v>21</v>
      </c>
      <c r="N278" s="215" t="s">
        <v>41</v>
      </c>
      <c r="O278" s="43"/>
      <c r="P278" s="216">
        <f>O278*H278</f>
        <v>0</v>
      </c>
      <c r="Q278" s="216">
        <v>0</v>
      </c>
      <c r="R278" s="216">
        <f>Q278*H278</f>
        <v>0</v>
      </c>
      <c r="S278" s="216">
        <v>0</v>
      </c>
      <c r="T278" s="217">
        <f>S278*H278</f>
        <v>0</v>
      </c>
      <c r="AR278" s="25" t="s">
        <v>147</v>
      </c>
      <c r="AT278" s="25" t="s">
        <v>363</v>
      </c>
      <c r="AU278" s="25" t="s">
        <v>77</v>
      </c>
      <c r="AY278" s="25" t="s">
        <v>361</v>
      </c>
      <c r="BE278" s="218">
        <f>IF(N278="základní",J278,0)</f>
        <v>0</v>
      </c>
      <c r="BF278" s="218">
        <f>IF(N278="snížená",J278,0)</f>
        <v>0</v>
      </c>
      <c r="BG278" s="218">
        <f>IF(N278="zákl. přenesená",J278,0)</f>
        <v>0</v>
      </c>
      <c r="BH278" s="218">
        <f>IF(N278="sníž. přenesená",J278,0)</f>
        <v>0</v>
      </c>
      <c r="BI278" s="218">
        <f>IF(N278="nulová",J278,0)</f>
        <v>0</v>
      </c>
      <c r="BJ278" s="25" t="s">
        <v>77</v>
      </c>
      <c r="BK278" s="218">
        <f>ROUND(I278*H278,2)</f>
        <v>0</v>
      </c>
      <c r="BL278" s="25" t="s">
        <v>147</v>
      </c>
      <c r="BM278" s="25" t="s">
        <v>1026</v>
      </c>
    </row>
    <row r="279" spans="2:65" s="1" customFormat="1" ht="13.5">
      <c r="B279" s="42"/>
      <c r="C279" s="64"/>
      <c r="D279" s="219" t="s">
        <v>369</v>
      </c>
      <c r="E279" s="64"/>
      <c r="F279" s="220" t="s">
        <v>5117</v>
      </c>
      <c r="G279" s="64"/>
      <c r="H279" s="64"/>
      <c r="I279" s="175"/>
      <c r="J279" s="64"/>
      <c r="K279" s="64"/>
      <c r="L279" s="62"/>
      <c r="M279" s="221"/>
      <c r="N279" s="43"/>
      <c r="O279" s="43"/>
      <c r="P279" s="43"/>
      <c r="Q279" s="43"/>
      <c r="R279" s="43"/>
      <c r="S279" s="43"/>
      <c r="T279" s="79"/>
      <c r="AT279" s="25" t="s">
        <v>369</v>
      </c>
      <c r="AU279" s="25" t="s">
        <v>77</v>
      </c>
    </row>
    <row r="280" spans="2:65" s="1" customFormat="1" ht="27">
      <c r="B280" s="42"/>
      <c r="C280" s="64"/>
      <c r="D280" s="219" t="s">
        <v>974</v>
      </c>
      <c r="E280" s="64"/>
      <c r="F280" s="283" t="s">
        <v>5091</v>
      </c>
      <c r="G280" s="64"/>
      <c r="H280" s="64"/>
      <c r="I280" s="175"/>
      <c r="J280" s="64"/>
      <c r="K280" s="64"/>
      <c r="L280" s="62"/>
      <c r="M280" s="221"/>
      <c r="N280" s="43"/>
      <c r="O280" s="43"/>
      <c r="P280" s="43"/>
      <c r="Q280" s="43"/>
      <c r="R280" s="43"/>
      <c r="S280" s="43"/>
      <c r="T280" s="79"/>
      <c r="AT280" s="25" t="s">
        <v>974</v>
      </c>
      <c r="AU280" s="25" t="s">
        <v>77</v>
      </c>
    </row>
    <row r="281" spans="2:65" s="13" customFormat="1" ht="13.5">
      <c r="B281" s="233"/>
      <c r="C281" s="234"/>
      <c r="D281" s="219" t="s">
        <v>371</v>
      </c>
      <c r="E281" s="245" t="s">
        <v>21</v>
      </c>
      <c r="F281" s="246" t="s">
        <v>464</v>
      </c>
      <c r="G281" s="234"/>
      <c r="H281" s="247">
        <v>16</v>
      </c>
      <c r="I281" s="239"/>
      <c r="J281" s="234"/>
      <c r="K281" s="234"/>
      <c r="L281" s="240"/>
      <c r="M281" s="241"/>
      <c r="N281" s="242"/>
      <c r="O281" s="242"/>
      <c r="P281" s="242"/>
      <c r="Q281" s="242"/>
      <c r="R281" s="242"/>
      <c r="S281" s="242"/>
      <c r="T281" s="243"/>
      <c r="AT281" s="244" t="s">
        <v>371</v>
      </c>
      <c r="AU281" s="244" t="s">
        <v>77</v>
      </c>
      <c r="AV281" s="13" t="s">
        <v>79</v>
      </c>
      <c r="AW281" s="13" t="s">
        <v>33</v>
      </c>
      <c r="AX281" s="13" t="s">
        <v>77</v>
      </c>
      <c r="AY281" s="244" t="s">
        <v>361</v>
      </c>
    </row>
    <row r="282" spans="2:65" s="11" customFormat="1" ht="37.35" customHeight="1">
      <c r="B282" s="190"/>
      <c r="C282" s="191"/>
      <c r="D282" s="204" t="s">
        <v>69</v>
      </c>
      <c r="E282" s="293" t="s">
        <v>3102</v>
      </c>
      <c r="F282" s="293" t="s">
        <v>5118</v>
      </c>
      <c r="G282" s="191"/>
      <c r="H282" s="191"/>
      <c r="I282" s="194"/>
      <c r="J282" s="294">
        <f>BK282</f>
        <v>0</v>
      </c>
      <c r="K282" s="191"/>
      <c r="L282" s="196"/>
      <c r="M282" s="197"/>
      <c r="N282" s="198"/>
      <c r="O282" s="198"/>
      <c r="P282" s="199">
        <f>SUM(P283:P286)</f>
        <v>0</v>
      </c>
      <c r="Q282" s="198"/>
      <c r="R282" s="199">
        <f>SUM(R283:R286)</f>
        <v>0</v>
      </c>
      <c r="S282" s="198"/>
      <c r="T282" s="200">
        <f>SUM(T283:T286)</f>
        <v>0</v>
      </c>
      <c r="AR282" s="201" t="s">
        <v>77</v>
      </c>
      <c r="AT282" s="202" t="s">
        <v>69</v>
      </c>
      <c r="AU282" s="202" t="s">
        <v>70</v>
      </c>
      <c r="AY282" s="201" t="s">
        <v>361</v>
      </c>
      <c r="BK282" s="203">
        <f>SUM(BK283:BK286)</f>
        <v>0</v>
      </c>
    </row>
    <row r="283" spans="2:65" s="1" customFormat="1" ht="22.5" customHeight="1">
      <c r="B283" s="42"/>
      <c r="C283" s="207" t="s">
        <v>668</v>
      </c>
      <c r="D283" s="207" t="s">
        <v>363</v>
      </c>
      <c r="E283" s="208" t="s">
        <v>5119</v>
      </c>
      <c r="F283" s="209" t="s">
        <v>5120</v>
      </c>
      <c r="G283" s="210" t="s">
        <v>21</v>
      </c>
      <c r="H283" s="211">
        <v>3</v>
      </c>
      <c r="I283" s="212"/>
      <c r="J283" s="213">
        <f>ROUND(I283*H283,2)</f>
        <v>0</v>
      </c>
      <c r="K283" s="209" t="s">
        <v>21</v>
      </c>
      <c r="L283" s="62"/>
      <c r="M283" s="214" t="s">
        <v>21</v>
      </c>
      <c r="N283" s="215" t="s">
        <v>41</v>
      </c>
      <c r="O283" s="43"/>
      <c r="P283" s="216">
        <f>O283*H283</f>
        <v>0</v>
      </c>
      <c r="Q283" s="216">
        <v>0</v>
      </c>
      <c r="R283" s="216">
        <f>Q283*H283</f>
        <v>0</v>
      </c>
      <c r="S283" s="216">
        <v>0</v>
      </c>
      <c r="T283" s="217">
        <f>S283*H283</f>
        <v>0</v>
      </c>
      <c r="AR283" s="25" t="s">
        <v>147</v>
      </c>
      <c r="AT283" s="25" t="s">
        <v>363</v>
      </c>
      <c r="AU283" s="25" t="s">
        <v>77</v>
      </c>
      <c r="AY283" s="25" t="s">
        <v>361</v>
      </c>
      <c r="BE283" s="218">
        <f>IF(N283="základní",J283,0)</f>
        <v>0</v>
      </c>
      <c r="BF283" s="218">
        <f>IF(N283="snížená",J283,0)</f>
        <v>0</v>
      </c>
      <c r="BG283" s="218">
        <f>IF(N283="zákl. přenesená",J283,0)</f>
        <v>0</v>
      </c>
      <c r="BH283" s="218">
        <f>IF(N283="sníž. přenesená",J283,0)</f>
        <v>0</v>
      </c>
      <c r="BI283" s="218">
        <f>IF(N283="nulová",J283,0)</f>
        <v>0</v>
      </c>
      <c r="BJ283" s="25" t="s">
        <v>77</v>
      </c>
      <c r="BK283" s="218">
        <f>ROUND(I283*H283,2)</f>
        <v>0</v>
      </c>
      <c r="BL283" s="25" t="s">
        <v>147</v>
      </c>
      <c r="BM283" s="25" t="s">
        <v>1037</v>
      </c>
    </row>
    <row r="284" spans="2:65" s="1" customFormat="1" ht="13.5">
      <c r="B284" s="42"/>
      <c r="C284" s="64"/>
      <c r="D284" s="219" t="s">
        <v>369</v>
      </c>
      <c r="E284" s="64"/>
      <c r="F284" s="220" t="s">
        <v>5120</v>
      </c>
      <c r="G284" s="64"/>
      <c r="H284" s="64"/>
      <c r="I284" s="175"/>
      <c r="J284" s="64"/>
      <c r="K284" s="64"/>
      <c r="L284" s="62"/>
      <c r="M284" s="221"/>
      <c r="N284" s="43"/>
      <c r="O284" s="43"/>
      <c r="P284" s="43"/>
      <c r="Q284" s="43"/>
      <c r="R284" s="43"/>
      <c r="S284" s="43"/>
      <c r="T284" s="79"/>
      <c r="AT284" s="25" t="s">
        <v>369</v>
      </c>
      <c r="AU284" s="25" t="s">
        <v>77</v>
      </c>
    </row>
    <row r="285" spans="2:65" s="1" customFormat="1" ht="27">
      <c r="B285" s="42"/>
      <c r="C285" s="64"/>
      <c r="D285" s="219" t="s">
        <v>974</v>
      </c>
      <c r="E285" s="64"/>
      <c r="F285" s="283" t="s">
        <v>5103</v>
      </c>
      <c r="G285" s="64"/>
      <c r="H285" s="64"/>
      <c r="I285" s="175"/>
      <c r="J285" s="64"/>
      <c r="K285" s="64"/>
      <c r="L285" s="62"/>
      <c r="M285" s="221"/>
      <c r="N285" s="43"/>
      <c r="O285" s="43"/>
      <c r="P285" s="43"/>
      <c r="Q285" s="43"/>
      <c r="R285" s="43"/>
      <c r="S285" s="43"/>
      <c r="T285" s="79"/>
      <c r="AT285" s="25" t="s">
        <v>974</v>
      </c>
      <c r="AU285" s="25" t="s">
        <v>77</v>
      </c>
    </row>
    <row r="286" spans="2:65" s="13" customFormat="1" ht="13.5">
      <c r="B286" s="233"/>
      <c r="C286" s="234"/>
      <c r="D286" s="219" t="s">
        <v>371</v>
      </c>
      <c r="E286" s="245" t="s">
        <v>21</v>
      </c>
      <c r="F286" s="246" t="s">
        <v>87</v>
      </c>
      <c r="G286" s="234"/>
      <c r="H286" s="247">
        <v>3</v>
      </c>
      <c r="I286" s="239"/>
      <c r="J286" s="234"/>
      <c r="K286" s="234"/>
      <c r="L286" s="240"/>
      <c r="M286" s="241"/>
      <c r="N286" s="242"/>
      <c r="O286" s="242"/>
      <c r="P286" s="242"/>
      <c r="Q286" s="242"/>
      <c r="R286" s="242"/>
      <c r="S286" s="242"/>
      <c r="T286" s="243"/>
      <c r="AT286" s="244" t="s">
        <v>371</v>
      </c>
      <c r="AU286" s="244" t="s">
        <v>77</v>
      </c>
      <c r="AV286" s="13" t="s">
        <v>79</v>
      </c>
      <c r="AW286" s="13" t="s">
        <v>33</v>
      </c>
      <c r="AX286" s="13" t="s">
        <v>77</v>
      </c>
      <c r="AY286" s="244" t="s">
        <v>361</v>
      </c>
    </row>
    <row r="287" spans="2:65" s="11" customFormat="1" ht="37.35" customHeight="1">
      <c r="B287" s="190"/>
      <c r="C287" s="191"/>
      <c r="D287" s="204" t="s">
        <v>69</v>
      </c>
      <c r="E287" s="293" t="s">
        <v>3143</v>
      </c>
      <c r="F287" s="293" t="s">
        <v>5121</v>
      </c>
      <c r="G287" s="191"/>
      <c r="H287" s="191"/>
      <c r="I287" s="194"/>
      <c r="J287" s="294">
        <f>BK287</f>
        <v>0</v>
      </c>
      <c r="K287" s="191"/>
      <c r="L287" s="196"/>
      <c r="M287" s="197"/>
      <c r="N287" s="198"/>
      <c r="O287" s="198"/>
      <c r="P287" s="199">
        <f>SUM(P288:P291)</f>
        <v>0</v>
      </c>
      <c r="Q287" s="198"/>
      <c r="R287" s="199">
        <f>SUM(R288:R291)</f>
        <v>0</v>
      </c>
      <c r="S287" s="198"/>
      <c r="T287" s="200">
        <f>SUM(T288:T291)</f>
        <v>0</v>
      </c>
      <c r="AR287" s="201" t="s">
        <v>77</v>
      </c>
      <c r="AT287" s="202" t="s">
        <v>69</v>
      </c>
      <c r="AU287" s="202" t="s">
        <v>70</v>
      </c>
      <c r="AY287" s="201" t="s">
        <v>361</v>
      </c>
      <c r="BK287" s="203">
        <f>SUM(BK288:BK291)</f>
        <v>0</v>
      </c>
    </row>
    <row r="288" spans="2:65" s="1" customFormat="1" ht="22.5" customHeight="1">
      <c r="B288" s="42"/>
      <c r="C288" s="207" t="s">
        <v>675</v>
      </c>
      <c r="D288" s="207" t="s">
        <v>363</v>
      </c>
      <c r="E288" s="208" t="s">
        <v>5122</v>
      </c>
      <c r="F288" s="209" t="s">
        <v>5123</v>
      </c>
      <c r="G288" s="210" t="s">
        <v>21</v>
      </c>
      <c r="H288" s="211">
        <v>1</v>
      </c>
      <c r="I288" s="212"/>
      <c r="J288" s="213">
        <f>ROUND(I288*H288,2)</f>
        <v>0</v>
      </c>
      <c r="K288" s="209" t="s">
        <v>21</v>
      </c>
      <c r="L288" s="62"/>
      <c r="M288" s="214" t="s">
        <v>21</v>
      </c>
      <c r="N288" s="215" t="s">
        <v>41</v>
      </c>
      <c r="O288" s="43"/>
      <c r="P288" s="216">
        <f>O288*H288</f>
        <v>0</v>
      </c>
      <c r="Q288" s="216">
        <v>0</v>
      </c>
      <c r="R288" s="216">
        <f>Q288*H288</f>
        <v>0</v>
      </c>
      <c r="S288" s="216">
        <v>0</v>
      </c>
      <c r="T288" s="217">
        <f>S288*H288</f>
        <v>0</v>
      </c>
      <c r="AR288" s="25" t="s">
        <v>147</v>
      </c>
      <c r="AT288" s="25" t="s">
        <v>363</v>
      </c>
      <c r="AU288" s="25" t="s">
        <v>77</v>
      </c>
      <c r="AY288" s="25" t="s">
        <v>361</v>
      </c>
      <c r="BE288" s="218">
        <f>IF(N288="základní",J288,0)</f>
        <v>0</v>
      </c>
      <c r="BF288" s="218">
        <f>IF(N288="snížená",J288,0)</f>
        <v>0</v>
      </c>
      <c r="BG288" s="218">
        <f>IF(N288="zákl. přenesená",J288,0)</f>
        <v>0</v>
      </c>
      <c r="BH288" s="218">
        <f>IF(N288="sníž. přenesená",J288,0)</f>
        <v>0</v>
      </c>
      <c r="BI288" s="218">
        <f>IF(N288="nulová",J288,0)</f>
        <v>0</v>
      </c>
      <c r="BJ288" s="25" t="s">
        <v>77</v>
      </c>
      <c r="BK288" s="218">
        <f>ROUND(I288*H288,2)</f>
        <v>0</v>
      </c>
      <c r="BL288" s="25" t="s">
        <v>147</v>
      </c>
      <c r="BM288" s="25" t="s">
        <v>1049</v>
      </c>
    </row>
    <row r="289" spans="2:51" s="1" customFormat="1" ht="13.5">
      <c r="B289" s="42"/>
      <c r="C289" s="64"/>
      <c r="D289" s="219" t="s">
        <v>369</v>
      </c>
      <c r="E289" s="64"/>
      <c r="F289" s="220" t="s">
        <v>5123</v>
      </c>
      <c r="G289" s="64"/>
      <c r="H289" s="64"/>
      <c r="I289" s="175"/>
      <c r="J289" s="64"/>
      <c r="K289" s="64"/>
      <c r="L289" s="62"/>
      <c r="M289" s="221"/>
      <c r="N289" s="43"/>
      <c r="O289" s="43"/>
      <c r="P289" s="43"/>
      <c r="Q289" s="43"/>
      <c r="R289" s="43"/>
      <c r="S289" s="43"/>
      <c r="T289" s="79"/>
      <c r="AT289" s="25" t="s">
        <v>369</v>
      </c>
      <c r="AU289" s="25" t="s">
        <v>77</v>
      </c>
    </row>
    <row r="290" spans="2:51" s="1" customFormat="1" ht="27">
      <c r="B290" s="42"/>
      <c r="C290" s="64"/>
      <c r="D290" s="219" t="s">
        <v>974</v>
      </c>
      <c r="E290" s="64"/>
      <c r="F290" s="283" t="s">
        <v>5124</v>
      </c>
      <c r="G290" s="64"/>
      <c r="H290" s="64"/>
      <c r="I290" s="175"/>
      <c r="J290" s="64"/>
      <c r="K290" s="64"/>
      <c r="L290" s="62"/>
      <c r="M290" s="221"/>
      <c r="N290" s="43"/>
      <c r="O290" s="43"/>
      <c r="P290" s="43"/>
      <c r="Q290" s="43"/>
      <c r="R290" s="43"/>
      <c r="S290" s="43"/>
      <c r="T290" s="79"/>
      <c r="AT290" s="25" t="s">
        <v>974</v>
      </c>
      <c r="AU290" s="25" t="s">
        <v>77</v>
      </c>
    </row>
    <row r="291" spans="2:51" s="13" customFormat="1" ht="13.5">
      <c r="B291" s="233"/>
      <c r="C291" s="234"/>
      <c r="D291" s="219" t="s">
        <v>371</v>
      </c>
      <c r="E291" s="245" t="s">
        <v>21</v>
      </c>
      <c r="F291" s="246" t="s">
        <v>77</v>
      </c>
      <c r="G291" s="234"/>
      <c r="H291" s="247">
        <v>1</v>
      </c>
      <c r="I291" s="239"/>
      <c r="J291" s="234"/>
      <c r="K291" s="234"/>
      <c r="L291" s="240"/>
      <c r="M291" s="286"/>
      <c r="N291" s="287"/>
      <c r="O291" s="287"/>
      <c r="P291" s="287"/>
      <c r="Q291" s="287"/>
      <c r="R291" s="287"/>
      <c r="S291" s="287"/>
      <c r="T291" s="288"/>
      <c r="AT291" s="244" t="s">
        <v>371</v>
      </c>
      <c r="AU291" s="244" t="s">
        <v>77</v>
      </c>
      <c r="AV291" s="13" t="s">
        <v>79</v>
      </c>
      <c r="AW291" s="13" t="s">
        <v>33</v>
      </c>
      <c r="AX291" s="13" t="s">
        <v>77</v>
      </c>
      <c r="AY291" s="244" t="s">
        <v>361</v>
      </c>
    </row>
    <row r="292" spans="2:51" s="1" customFormat="1" ht="6.95" customHeight="1">
      <c r="B292" s="57"/>
      <c r="C292" s="58"/>
      <c r="D292" s="58"/>
      <c r="E292" s="58"/>
      <c r="F292" s="58"/>
      <c r="G292" s="58"/>
      <c r="H292" s="58"/>
      <c r="I292" s="151"/>
      <c r="J292" s="58"/>
      <c r="K292" s="58"/>
      <c r="L292" s="62"/>
    </row>
  </sheetData>
  <sheetProtection algorithmName="SHA-512" hashValue="VaMuBJnoXBHr5C/JomTtR3z1LzYggeWX1P1+IEe4faj3mQ772vnomlBll0488VezSHXmsE2O8mxgSs/QcEQLUg==" saltValue="mZrxn4bbO8nvwX9QxF1ENw==" spinCount="100000" sheet="1" objects="1" scenarios="1" formatCells="0" formatColumns="0" formatRows="0" sort="0" autoFilter="0"/>
  <autoFilter ref="C97:K291" xr:uid="{00000000-0009-0000-0000-000024000000}"/>
  <mergeCells count="15">
    <mergeCell ref="E88:H88"/>
    <mergeCell ref="E86:H86"/>
    <mergeCell ref="E90:H90"/>
    <mergeCell ref="G1:H1"/>
    <mergeCell ref="L2:V2"/>
    <mergeCell ref="E49:H49"/>
    <mergeCell ref="E53:H53"/>
    <mergeCell ref="E51:H51"/>
    <mergeCell ref="E55:H55"/>
    <mergeCell ref="E84:H84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2400-000000000000}"/>
    <hyperlink ref="G1:H1" location="C62" display="2) Rekapitulace" xr:uid="{00000000-0004-0000-2400-000001000000}"/>
    <hyperlink ref="J1" location="C97" display="3) Soupis prací" xr:uid="{00000000-0004-0000-2400-000002000000}"/>
    <hyperlink ref="L1:V1" location="'Rekapitulace stavby'!C2" display="Rekapitulace stavby" xr:uid="{00000000-0004-0000-24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>
    <pageSetUpPr fitToPage="1"/>
  </sheetPr>
  <dimension ref="A1:BR218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215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4985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5125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ROUND(J97,2)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ROUND(SUM(BE97:BE217), 2)</f>
        <v>0</v>
      </c>
      <c r="G34" s="43"/>
      <c r="H34" s="43"/>
      <c r="I34" s="143">
        <v>0.21</v>
      </c>
      <c r="J34" s="142">
        <f>ROUND(ROUND((SUM(BE97:BE217)),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ROUND(SUM(BF97:BF217), 2)</f>
        <v>0</v>
      </c>
      <c r="G35" s="43"/>
      <c r="H35" s="43"/>
      <c r="I35" s="143">
        <v>0.15</v>
      </c>
      <c r="J35" s="142">
        <f>ROUND(ROUND((SUM(BF97:BF217)),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ROUND(SUM(BG97:BG217),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ROUND(SUM(BH97:BH217),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ROUND(SUM(BI97:BI217),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4985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02 - Rozpočet ostatní materiál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J97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5126</v>
      </c>
      <c r="E65" s="164"/>
      <c r="F65" s="164"/>
      <c r="G65" s="164"/>
      <c r="H65" s="164"/>
      <c r="I65" s="165"/>
      <c r="J65" s="166">
        <f>J98</f>
        <v>0</v>
      </c>
      <c r="K65" s="167"/>
    </row>
    <row r="66" spans="2:12" s="8" customFormat="1" ht="24.95" customHeight="1">
      <c r="B66" s="161"/>
      <c r="C66" s="162"/>
      <c r="D66" s="163" t="s">
        <v>5127</v>
      </c>
      <c r="E66" s="164"/>
      <c r="F66" s="164"/>
      <c r="G66" s="164"/>
      <c r="H66" s="164"/>
      <c r="I66" s="165"/>
      <c r="J66" s="166">
        <f>J102</f>
        <v>0</v>
      </c>
      <c r="K66" s="167"/>
    </row>
    <row r="67" spans="2:12" s="8" customFormat="1" ht="24.95" customHeight="1">
      <c r="B67" s="161"/>
      <c r="C67" s="162"/>
      <c r="D67" s="163" t="s">
        <v>5128</v>
      </c>
      <c r="E67" s="164"/>
      <c r="F67" s="164"/>
      <c r="G67" s="164"/>
      <c r="H67" s="164"/>
      <c r="I67" s="165"/>
      <c r="J67" s="166">
        <f>J112</f>
        <v>0</v>
      </c>
      <c r="K67" s="167"/>
    </row>
    <row r="68" spans="2:12" s="8" customFormat="1" ht="24.95" customHeight="1">
      <c r="B68" s="161"/>
      <c r="C68" s="162"/>
      <c r="D68" s="163" t="s">
        <v>5129</v>
      </c>
      <c r="E68" s="164"/>
      <c r="F68" s="164"/>
      <c r="G68" s="164"/>
      <c r="H68" s="164"/>
      <c r="I68" s="165"/>
      <c r="J68" s="166">
        <f>J143</f>
        <v>0</v>
      </c>
      <c r="K68" s="167"/>
    </row>
    <row r="69" spans="2:12" s="8" customFormat="1" ht="24.95" customHeight="1">
      <c r="B69" s="161"/>
      <c r="C69" s="162"/>
      <c r="D69" s="163" t="s">
        <v>5130</v>
      </c>
      <c r="E69" s="164"/>
      <c r="F69" s="164"/>
      <c r="G69" s="164"/>
      <c r="H69" s="164"/>
      <c r="I69" s="165"/>
      <c r="J69" s="166">
        <f>J159</f>
        <v>0</v>
      </c>
      <c r="K69" s="167"/>
    </row>
    <row r="70" spans="2:12" s="8" customFormat="1" ht="24.95" customHeight="1">
      <c r="B70" s="161"/>
      <c r="C70" s="162"/>
      <c r="D70" s="163" t="s">
        <v>5131</v>
      </c>
      <c r="E70" s="164"/>
      <c r="F70" s="164"/>
      <c r="G70" s="164"/>
      <c r="H70" s="164"/>
      <c r="I70" s="165"/>
      <c r="J70" s="166">
        <f>J190</f>
        <v>0</v>
      </c>
      <c r="K70" s="167"/>
    </row>
    <row r="71" spans="2:12" s="8" customFormat="1" ht="24.95" customHeight="1">
      <c r="B71" s="161"/>
      <c r="C71" s="162"/>
      <c r="D71" s="163" t="s">
        <v>5132</v>
      </c>
      <c r="E71" s="164"/>
      <c r="F71" s="164"/>
      <c r="G71" s="164"/>
      <c r="H71" s="164"/>
      <c r="I71" s="165"/>
      <c r="J71" s="166">
        <f>J194</f>
        <v>0</v>
      </c>
      <c r="K71" s="167"/>
    </row>
    <row r="72" spans="2:12" s="8" customFormat="1" ht="24.95" customHeight="1">
      <c r="B72" s="161"/>
      <c r="C72" s="162"/>
      <c r="D72" s="163" t="s">
        <v>5133</v>
      </c>
      <c r="E72" s="164"/>
      <c r="F72" s="164"/>
      <c r="G72" s="164"/>
      <c r="H72" s="164"/>
      <c r="I72" s="165"/>
      <c r="J72" s="166">
        <f>J201</f>
        <v>0</v>
      </c>
      <c r="K72" s="167"/>
    </row>
    <row r="73" spans="2:12" s="8" customFormat="1" ht="24.95" customHeight="1">
      <c r="B73" s="161"/>
      <c r="C73" s="162"/>
      <c r="D73" s="163" t="s">
        <v>5134</v>
      </c>
      <c r="E73" s="164"/>
      <c r="F73" s="164"/>
      <c r="G73" s="164"/>
      <c r="H73" s="164"/>
      <c r="I73" s="165"/>
      <c r="J73" s="166">
        <f>J214</f>
        <v>0</v>
      </c>
      <c r="K73" s="167"/>
    </row>
    <row r="74" spans="2:12" s="1" customFormat="1" ht="21.75" customHeight="1">
      <c r="B74" s="42"/>
      <c r="C74" s="43"/>
      <c r="D74" s="43"/>
      <c r="E74" s="43"/>
      <c r="F74" s="43"/>
      <c r="G74" s="43"/>
      <c r="H74" s="43"/>
      <c r="I74" s="129"/>
      <c r="J74" s="43"/>
      <c r="K74" s="46"/>
    </row>
    <row r="75" spans="2:12" s="1" customFormat="1" ht="6.95" customHeight="1">
      <c r="B75" s="57"/>
      <c r="C75" s="58"/>
      <c r="D75" s="58"/>
      <c r="E75" s="58"/>
      <c r="F75" s="58"/>
      <c r="G75" s="58"/>
      <c r="H75" s="58"/>
      <c r="I75" s="151"/>
      <c r="J75" s="58"/>
      <c r="K75" s="59"/>
    </row>
    <row r="79" spans="2:12" s="1" customFormat="1" ht="6.95" customHeight="1">
      <c r="B79" s="60"/>
      <c r="C79" s="61"/>
      <c r="D79" s="61"/>
      <c r="E79" s="61"/>
      <c r="F79" s="61"/>
      <c r="G79" s="61"/>
      <c r="H79" s="61"/>
      <c r="I79" s="154"/>
      <c r="J79" s="61"/>
      <c r="K79" s="61"/>
      <c r="L79" s="62"/>
    </row>
    <row r="80" spans="2:12" s="1" customFormat="1" ht="36.950000000000003" customHeight="1">
      <c r="B80" s="42"/>
      <c r="C80" s="63" t="s">
        <v>345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20" s="1" customFormat="1" ht="6.95" customHeight="1">
      <c r="B81" s="42"/>
      <c r="C81" s="64"/>
      <c r="D81" s="64"/>
      <c r="E81" s="64"/>
      <c r="F81" s="64"/>
      <c r="G81" s="64"/>
      <c r="H81" s="64"/>
      <c r="I81" s="175"/>
      <c r="J81" s="64"/>
      <c r="K81" s="64"/>
      <c r="L81" s="62"/>
    </row>
    <row r="82" spans="2:20" s="1" customFormat="1" ht="14.45" customHeight="1">
      <c r="B82" s="42"/>
      <c r="C82" s="66" t="s">
        <v>18</v>
      </c>
      <c r="D82" s="64"/>
      <c r="E82" s="64"/>
      <c r="F82" s="64"/>
      <c r="G82" s="64"/>
      <c r="H82" s="64"/>
      <c r="I82" s="175"/>
      <c r="J82" s="64"/>
      <c r="K82" s="64"/>
      <c r="L82" s="62"/>
    </row>
    <row r="83" spans="2:20" s="1" customFormat="1" ht="22.5" customHeight="1">
      <c r="B83" s="42"/>
      <c r="C83" s="64"/>
      <c r="D83" s="64"/>
      <c r="E83" s="423" t="str">
        <f>E7</f>
        <v>Transformace ÚSP pro mládež Kvasiny – výstavba v lokalitě Kostelec nad Orlicí 2</v>
      </c>
      <c r="F83" s="424"/>
      <c r="G83" s="424"/>
      <c r="H83" s="424"/>
      <c r="I83" s="175"/>
      <c r="J83" s="64"/>
      <c r="K83" s="64"/>
      <c r="L83" s="62"/>
    </row>
    <row r="84" spans="2:20">
      <c r="B84" s="29"/>
      <c r="C84" s="66" t="s">
        <v>237</v>
      </c>
      <c r="D84" s="176"/>
      <c r="E84" s="176"/>
      <c r="F84" s="176"/>
      <c r="G84" s="176"/>
      <c r="H84" s="176"/>
      <c r="J84" s="176"/>
      <c r="K84" s="176"/>
      <c r="L84" s="177"/>
    </row>
    <row r="85" spans="2:20" ht="22.5" customHeight="1">
      <c r="B85" s="29"/>
      <c r="C85" s="176"/>
      <c r="D85" s="176"/>
      <c r="E85" s="423" t="s">
        <v>3753</v>
      </c>
      <c r="F85" s="427"/>
      <c r="G85" s="427"/>
      <c r="H85" s="427"/>
      <c r="J85" s="176"/>
      <c r="K85" s="176"/>
      <c r="L85" s="177"/>
    </row>
    <row r="86" spans="2:20">
      <c r="B86" s="29"/>
      <c r="C86" s="66" t="s">
        <v>243</v>
      </c>
      <c r="D86" s="176"/>
      <c r="E86" s="176"/>
      <c r="F86" s="176"/>
      <c r="G86" s="176"/>
      <c r="H86" s="176"/>
      <c r="J86" s="176"/>
      <c r="K86" s="176"/>
      <c r="L86" s="177"/>
    </row>
    <row r="87" spans="2:20" s="1" customFormat="1" ht="22.5" customHeight="1">
      <c r="B87" s="42"/>
      <c r="C87" s="64"/>
      <c r="D87" s="64"/>
      <c r="E87" s="425" t="s">
        <v>4985</v>
      </c>
      <c r="F87" s="426"/>
      <c r="G87" s="426"/>
      <c r="H87" s="426"/>
      <c r="I87" s="175"/>
      <c r="J87" s="64"/>
      <c r="K87" s="64"/>
      <c r="L87" s="62"/>
    </row>
    <row r="88" spans="2:20" s="1" customFormat="1" ht="14.45" customHeight="1">
      <c r="B88" s="42"/>
      <c r="C88" s="66" t="s">
        <v>248</v>
      </c>
      <c r="D88" s="64"/>
      <c r="E88" s="64"/>
      <c r="F88" s="64"/>
      <c r="G88" s="64"/>
      <c r="H88" s="64"/>
      <c r="I88" s="175"/>
      <c r="J88" s="64"/>
      <c r="K88" s="64"/>
      <c r="L88" s="62"/>
    </row>
    <row r="89" spans="2:20" s="1" customFormat="1" ht="23.25" customHeight="1">
      <c r="B89" s="42"/>
      <c r="C89" s="64"/>
      <c r="D89" s="64"/>
      <c r="E89" s="394" t="str">
        <f>E13</f>
        <v>02 - Rozpočet ostatní materiál</v>
      </c>
      <c r="F89" s="426"/>
      <c r="G89" s="426"/>
      <c r="H89" s="426"/>
      <c r="I89" s="175"/>
      <c r="J89" s="64"/>
      <c r="K89" s="64"/>
      <c r="L89" s="62"/>
    </row>
    <row r="90" spans="2:20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20" s="1" customFormat="1" ht="18" customHeight="1">
      <c r="B91" s="42"/>
      <c r="C91" s="66" t="s">
        <v>23</v>
      </c>
      <c r="D91" s="64"/>
      <c r="E91" s="64"/>
      <c r="F91" s="178" t="str">
        <f>F16</f>
        <v xml:space="preserve"> </v>
      </c>
      <c r="G91" s="64"/>
      <c r="H91" s="64"/>
      <c r="I91" s="179" t="s">
        <v>25</v>
      </c>
      <c r="J91" s="74" t="str">
        <f>IF(J16="","",J16)</f>
        <v>11. 5. 2017</v>
      </c>
      <c r="K91" s="64"/>
      <c r="L91" s="62"/>
    </row>
    <row r="92" spans="2:20" s="1" customFormat="1" ht="6.95" customHeight="1">
      <c r="B92" s="42"/>
      <c r="C92" s="64"/>
      <c r="D92" s="64"/>
      <c r="E92" s="64"/>
      <c r="F92" s="64"/>
      <c r="G92" s="64"/>
      <c r="H92" s="64"/>
      <c r="I92" s="175"/>
      <c r="J92" s="64"/>
      <c r="K92" s="64"/>
      <c r="L92" s="62"/>
    </row>
    <row r="93" spans="2:20" s="1" customFormat="1">
      <c r="B93" s="42"/>
      <c r="C93" s="66" t="s">
        <v>27</v>
      </c>
      <c r="D93" s="64"/>
      <c r="E93" s="64"/>
      <c r="F93" s="178" t="str">
        <f>E19</f>
        <v xml:space="preserve"> </v>
      </c>
      <c r="G93" s="64"/>
      <c r="H93" s="64"/>
      <c r="I93" s="179" t="s">
        <v>32</v>
      </c>
      <c r="J93" s="178" t="str">
        <f>E25</f>
        <v xml:space="preserve"> </v>
      </c>
      <c r="K93" s="64"/>
      <c r="L93" s="62"/>
    </row>
    <row r="94" spans="2:20" s="1" customFormat="1" ht="14.45" customHeight="1">
      <c r="B94" s="42"/>
      <c r="C94" s="66" t="s">
        <v>30</v>
      </c>
      <c r="D94" s="64"/>
      <c r="E94" s="64"/>
      <c r="F94" s="178" t="str">
        <f>IF(E22="","",E22)</f>
        <v/>
      </c>
      <c r="G94" s="64"/>
      <c r="H94" s="64"/>
      <c r="I94" s="175"/>
      <c r="J94" s="64"/>
      <c r="K94" s="64"/>
      <c r="L94" s="62"/>
    </row>
    <row r="95" spans="2:20" s="1" customFormat="1" ht="10.35" customHeight="1">
      <c r="B95" s="42"/>
      <c r="C95" s="64"/>
      <c r="D95" s="64"/>
      <c r="E95" s="64"/>
      <c r="F95" s="64"/>
      <c r="G95" s="64"/>
      <c r="H95" s="64"/>
      <c r="I95" s="175"/>
      <c r="J95" s="64"/>
      <c r="K95" s="64"/>
      <c r="L95" s="62"/>
    </row>
    <row r="96" spans="2:20" s="10" customFormat="1" ht="29.25" customHeight="1">
      <c r="B96" s="180"/>
      <c r="C96" s="181" t="s">
        <v>346</v>
      </c>
      <c r="D96" s="182" t="s">
        <v>55</v>
      </c>
      <c r="E96" s="182" t="s">
        <v>51</v>
      </c>
      <c r="F96" s="182" t="s">
        <v>347</v>
      </c>
      <c r="G96" s="182" t="s">
        <v>348</v>
      </c>
      <c r="H96" s="182" t="s">
        <v>349</v>
      </c>
      <c r="I96" s="183" t="s">
        <v>350</v>
      </c>
      <c r="J96" s="182" t="s">
        <v>317</v>
      </c>
      <c r="K96" s="184" t="s">
        <v>351</v>
      </c>
      <c r="L96" s="185"/>
      <c r="M96" s="82" t="s">
        <v>352</v>
      </c>
      <c r="N96" s="83" t="s">
        <v>40</v>
      </c>
      <c r="O96" s="83" t="s">
        <v>353</v>
      </c>
      <c r="P96" s="83" t="s">
        <v>354</v>
      </c>
      <c r="Q96" s="83" t="s">
        <v>355</v>
      </c>
      <c r="R96" s="83" t="s">
        <v>356</v>
      </c>
      <c r="S96" s="83" t="s">
        <v>357</v>
      </c>
      <c r="T96" s="84" t="s">
        <v>358</v>
      </c>
    </row>
    <row r="97" spans="2:65" s="1" customFormat="1" ht="29.25" customHeight="1">
      <c r="B97" s="42"/>
      <c r="C97" s="88" t="s">
        <v>318</v>
      </c>
      <c r="D97" s="64"/>
      <c r="E97" s="64"/>
      <c r="F97" s="64"/>
      <c r="G97" s="64"/>
      <c r="H97" s="64"/>
      <c r="I97" s="175"/>
      <c r="J97" s="186">
        <f>BK97</f>
        <v>0</v>
      </c>
      <c r="K97" s="64"/>
      <c r="L97" s="62"/>
      <c r="M97" s="85"/>
      <c r="N97" s="86"/>
      <c r="O97" s="86"/>
      <c r="P97" s="187">
        <f>P98+P102+P112+P143+P159+P190+P194+P201+P214</f>
        <v>0</v>
      </c>
      <c r="Q97" s="86"/>
      <c r="R97" s="187">
        <f>R98+R102+R112+R143+R159+R190+R194+R201+R214</f>
        <v>0</v>
      </c>
      <c r="S97" s="86"/>
      <c r="T97" s="188">
        <f>T98+T102+T112+T143+T159+T190+T194+T201+T214</f>
        <v>0</v>
      </c>
      <c r="AT97" s="25" t="s">
        <v>69</v>
      </c>
      <c r="AU97" s="25" t="s">
        <v>319</v>
      </c>
      <c r="BK97" s="189">
        <f>BK98+BK102+BK112+BK143+BK159+BK190+BK194+BK201+BK214</f>
        <v>0</v>
      </c>
    </row>
    <row r="98" spans="2:65" s="11" customFormat="1" ht="37.35" customHeight="1">
      <c r="B98" s="190"/>
      <c r="C98" s="191"/>
      <c r="D98" s="204" t="s">
        <v>69</v>
      </c>
      <c r="E98" s="293" t="s">
        <v>2980</v>
      </c>
      <c r="F98" s="293" t="s">
        <v>5135</v>
      </c>
      <c r="G98" s="191"/>
      <c r="H98" s="191"/>
      <c r="I98" s="194"/>
      <c r="J98" s="294">
        <f>BK98</f>
        <v>0</v>
      </c>
      <c r="K98" s="191"/>
      <c r="L98" s="196"/>
      <c r="M98" s="197"/>
      <c r="N98" s="198"/>
      <c r="O98" s="198"/>
      <c r="P98" s="199">
        <f>SUM(P99:P101)</f>
        <v>0</v>
      </c>
      <c r="Q98" s="198"/>
      <c r="R98" s="199">
        <f>SUM(R99:R101)</f>
        <v>0</v>
      </c>
      <c r="S98" s="198"/>
      <c r="T98" s="200">
        <f>SUM(T99:T101)</f>
        <v>0</v>
      </c>
      <c r="AR98" s="201" t="s">
        <v>77</v>
      </c>
      <c r="AT98" s="202" t="s">
        <v>69</v>
      </c>
      <c r="AU98" s="202" t="s">
        <v>70</v>
      </c>
      <c r="AY98" s="201" t="s">
        <v>361</v>
      </c>
      <c r="BK98" s="203">
        <f>SUM(BK99:BK101)</f>
        <v>0</v>
      </c>
    </row>
    <row r="99" spans="2:65" s="1" customFormat="1" ht="22.5" customHeight="1">
      <c r="B99" s="42"/>
      <c r="C99" s="207" t="s">
        <v>77</v>
      </c>
      <c r="D99" s="207" t="s">
        <v>363</v>
      </c>
      <c r="E99" s="208" t="s">
        <v>5136</v>
      </c>
      <c r="F99" s="209" t="s">
        <v>5137</v>
      </c>
      <c r="G99" s="210" t="s">
        <v>5138</v>
      </c>
      <c r="H99" s="211">
        <v>0.39100000000000001</v>
      </c>
      <c r="I99" s="212"/>
      <c r="J99" s="213">
        <f>ROUND(I99*H99,2)</f>
        <v>0</v>
      </c>
      <c r="K99" s="209" t="s">
        <v>21</v>
      </c>
      <c r="L99" s="62"/>
      <c r="M99" s="214" t="s">
        <v>21</v>
      </c>
      <c r="N99" s="215" t="s">
        <v>41</v>
      </c>
      <c r="O99" s="43"/>
      <c r="P99" s="216">
        <f>O99*H99</f>
        <v>0</v>
      </c>
      <c r="Q99" s="216">
        <v>0</v>
      </c>
      <c r="R99" s="216">
        <f>Q99*H99</f>
        <v>0</v>
      </c>
      <c r="S99" s="216">
        <v>0</v>
      </c>
      <c r="T99" s="217">
        <f>S99*H99</f>
        <v>0</v>
      </c>
      <c r="AR99" s="25" t="s">
        <v>147</v>
      </c>
      <c r="AT99" s="25" t="s">
        <v>363</v>
      </c>
      <c r="AU99" s="25" t="s">
        <v>77</v>
      </c>
      <c r="AY99" s="25" t="s">
        <v>361</v>
      </c>
      <c r="BE99" s="218">
        <f>IF(N99="základní",J99,0)</f>
        <v>0</v>
      </c>
      <c r="BF99" s="218">
        <f>IF(N99="snížená",J99,0)</f>
        <v>0</v>
      </c>
      <c r="BG99" s="218">
        <f>IF(N99="zákl. přenesená",J99,0)</f>
        <v>0</v>
      </c>
      <c r="BH99" s="218">
        <f>IF(N99="sníž. přenesená",J99,0)</f>
        <v>0</v>
      </c>
      <c r="BI99" s="218">
        <f>IF(N99="nulová",J99,0)</f>
        <v>0</v>
      </c>
      <c r="BJ99" s="25" t="s">
        <v>77</v>
      </c>
      <c r="BK99" s="218">
        <f>ROUND(I99*H99,2)</f>
        <v>0</v>
      </c>
      <c r="BL99" s="25" t="s">
        <v>147</v>
      </c>
      <c r="BM99" s="25" t="s">
        <v>79</v>
      </c>
    </row>
    <row r="100" spans="2:65" s="1" customFormat="1" ht="13.5">
      <c r="B100" s="42"/>
      <c r="C100" s="64"/>
      <c r="D100" s="219" t="s">
        <v>369</v>
      </c>
      <c r="E100" s="64"/>
      <c r="F100" s="220" t="s">
        <v>5137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369</v>
      </c>
      <c r="AU100" s="25" t="s">
        <v>77</v>
      </c>
    </row>
    <row r="101" spans="2:65" s="13" customFormat="1" ht="13.5">
      <c r="B101" s="233"/>
      <c r="C101" s="234"/>
      <c r="D101" s="219" t="s">
        <v>371</v>
      </c>
      <c r="E101" s="245" t="s">
        <v>21</v>
      </c>
      <c r="F101" s="246" t="s">
        <v>5139</v>
      </c>
      <c r="G101" s="234"/>
      <c r="H101" s="247">
        <v>0.39100000000000001</v>
      </c>
      <c r="I101" s="239"/>
      <c r="J101" s="234"/>
      <c r="K101" s="234"/>
      <c r="L101" s="240"/>
      <c r="M101" s="241"/>
      <c r="N101" s="242"/>
      <c r="O101" s="242"/>
      <c r="P101" s="242"/>
      <c r="Q101" s="242"/>
      <c r="R101" s="242"/>
      <c r="S101" s="242"/>
      <c r="T101" s="243"/>
      <c r="AT101" s="244" t="s">
        <v>371</v>
      </c>
      <c r="AU101" s="244" t="s">
        <v>77</v>
      </c>
      <c r="AV101" s="13" t="s">
        <v>79</v>
      </c>
      <c r="AW101" s="13" t="s">
        <v>33</v>
      </c>
      <c r="AX101" s="13" t="s">
        <v>77</v>
      </c>
      <c r="AY101" s="244" t="s">
        <v>361</v>
      </c>
    </row>
    <row r="102" spans="2:65" s="11" customFormat="1" ht="37.35" customHeight="1">
      <c r="B102" s="190"/>
      <c r="C102" s="191"/>
      <c r="D102" s="204" t="s">
        <v>69</v>
      </c>
      <c r="E102" s="293" t="s">
        <v>2993</v>
      </c>
      <c r="F102" s="293" t="s">
        <v>5140</v>
      </c>
      <c r="G102" s="191"/>
      <c r="H102" s="191"/>
      <c r="I102" s="194"/>
      <c r="J102" s="294">
        <f>BK102</f>
        <v>0</v>
      </c>
      <c r="K102" s="191"/>
      <c r="L102" s="196"/>
      <c r="M102" s="197"/>
      <c r="N102" s="198"/>
      <c r="O102" s="198"/>
      <c r="P102" s="199">
        <f>SUM(P103:P111)</f>
        <v>0</v>
      </c>
      <c r="Q102" s="198"/>
      <c r="R102" s="199">
        <f>SUM(R103:R111)</f>
        <v>0</v>
      </c>
      <c r="S102" s="198"/>
      <c r="T102" s="200">
        <f>SUM(T103:T111)</f>
        <v>0</v>
      </c>
      <c r="AR102" s="201" t="s">
        <v>77</v>
      </c>
      <c r="AT102" s="202" t="s">
        <v>69</v>
      </c>
      <c r="AU102" s="202" t="s">
        <v>70</v>
      </c>
      <c r="AY102" s="201" t="s">
        <v>361</v>
      </c>
      <c r="BK102" s="203">
        <f>SUM(BK103:BK111)</f>
        <v>0</v>
      </c>
    </row>
    <row r="103" spans="2:65" s="1" customFormat="1" ht="22.5" customHeight="1">
      <c r="B103" s="42"/>
      <c r="C103" s="207" t="s">
        <v>79</v>
      </c>
      <c r="D103" s="207" t="s">
        <v>363</v>
      </c>
      <c r="E103" s="208" t="s">
        <v>5141</v>
      </c>
      <c r="F103" s="209" t="s">
        <v>5142</v>
      </c>
      <c r="G103" s="210" t="s">
        <v>5143</v>
      </c>
      <c r="H103" s="211">
        <v>6.06</v>
      </c>
      <c r="I103" s="212"/>
      <c r="J103" s="213">
        <f>ROUND(I103*H103,2)</f>
        <v>0</v>
      </c>
      <c r="K103" s="209" t="s">
        <v>21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147</v>
      </c>
      <c r="AT103" s="25" t="s">
        <v>363</v>
      </c>
      <c r="AU103" s="25" t="s">
        <v>77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147</v>
      </c>
    </row>
    <row r="104" spans="2:65" s="1" customFormat="1" ht="13.5">
      <c r="B104" s="42"/>
      <c r="C104" s="64"/>
      <c r="D104" s="219" t="s">
        <v>369</v>
      </c>
      <c r="E104" s="64"/>
      <c r="F104" s="220" t="s">
        <v>5142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77</v>
      </c>
    </row>
    <row r="105" spans="2:65" s="13" customFormat="1" ht="13.5">
      <c r="B105" s="233"/>
      <c r="C105" s="234"/>
      <c r="D105" s="235" t="s">
        <v>371</v>
      </c>
      <c r="E105" s="236" t="s">
        <v>21</v>
      </c>
      <c r="F105" s="237" t="s">
        <v>5144</v>
      </c>
      <c r="G105" s="234"/>
      <c r="H105" s="238">
        <v>6.06</v>
      </c>
      <c r="I105" s="239"/>
      <c r="J105" s="234"/>
      <c r="K105" s="234"/>
      <c r="L105" s="240"/>
      <c r="M105" s="241"/>
      <c r="N105" s="242"/>
      <c r="O105" s="242"/>
      <c r="P105" s="242"/>
      <c r="Q105" s="242"/>
      <c r="R105" s="242"/>
      <c r="S105" s="242"/>
      <c r="T105" s="243"/>
      <c r="AT105" s="244" t="s">
        <v>371</v>
      </c>
      <c r="AU105" s="244" t="s">
        <v>77</v>
      </c>
      <c r="AV105" s="13" t="s">
        <v>79</v>
      </c>
      <c r="AW105" s="13" t="s">
        <v>33</v>
      </c>
      <c r="AX105" s="13" t="s">
        <v>77</v>
      </c>
      <c r="AY105" s="244" t="s">
        <v>361</v>
      </c>
    </row>
    <row r="106" spans="2:65" s="1" customFormat="1" ht="22.5" customHeight="1">
      <c r="B106" s="42"/>
      <c r="C106" s="207" t="s">
        <v>87</v>
      </c>
      <c r="D106" s="207" t="s">
        <v>363</v>
      </c>
      <c r="E106" s="208" t="s">
        <v>5145</v>
      </c>
      <c r="F106" s="209" t="s">
        <v>5146</v>
      </c>
      <c r="G106" s="210" t="s">
        <v>5138</v>
      </c>
      <c r="H106" s="211">
        <v>24240</v>
      </c>
      <c r="I106" s="212"/>
      <c r="J106" s="213">
        <f>ROUND(I106*H106,2)</f>
        <v>0</v>
      </c>
      <c r="K106" s="209" t="s">
        <v>21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77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398</v>
      </c>
    </row>
    <row r="107" spans="2:65" s="1" customFormat="1" ht="13.5">
      <c r="B107" s="42"/>
      <c r="C107" s="64"/>
      <c r="D107" s="219" t="s">
        <v>369</v>
      </c>
      <c r="E107" s="64"/>
      <c r="F107" s="220" t="s">
        <v>5146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77</v>
      </c>
    </row>
    <row r="108" spans="2:65" s="13" customFormat="1" ht="13.5">
      <c r="B108" s="233"/>
      <c r="C108" s="234"/>
      <c r="D108" s="235" t="s">
        <v>371</v>
      </c>
      <c r="E108" s="236" t="s">
        <v>21</v>
      </c>
      <c r="F108" s="237" t="s">
        <v>5147</v>
      </c>
      <c r="G108" s="234"/>
      <c r="H108" s="238">
        <v>24240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77</v>
      </c>
      <c r="AV108" s="13" t="s">
        <v>79</v>
      </c>
      <c r="AW108" s="13" t="s">
        <v>33</v>
      </c>
      <c r="AX108" s="13" t="s">
        <v>77</v>
      </c>
      <c r="AY108" s="244" t="s">
        <v>361</v>
      </c>
    </row>
    <row r="109" spans="2:65" s="1" customFormat="1" ht="22.5" customHeight="1">
      <c r="B109" s="42"/>
      <c r="C109" s="207" t="s">
        <v>147</v>
      </c>
      <c r="D109" s="207" t="s">
        <v>363</v>
      </c>
      <c r="E109" s="208" t="s">
        <v>5148</v>
      </c>
      <c r="F109" s="209" t="s">
        <v>5149</v>
      </c>
      <c r="G109" s="210" t="s">
        <v>5138</v>
      </c>
      <c r="H109" s="211">
        <v>0.152</v>
      </c>
      <c r="I109" s="212"/>
      <c r="J109" s="213">
        <f>ROUND(I109*H109,2)</f>
        <v>0</v>
      </c>
      <c r="K109" s="209" t="s">
        <v>21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77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417</v>
      </c>
    </row>
    <row r="110" spans="2:65" s="1" customFormat="1" ht="13.5">
      <c r="B110" s="42"/>
      <c r="C110" s="64"/>
      <c r="D110" s="219" t="s">
        <v>369</v>
      </c>
      <c r="E110" s="64"/>
      <c r="F110" s="220" t="s">
        <v>5149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77</v>
      </c>
    </row>
    <row r="111" spans="2:65" s="13" customFormat="1" ht="13.5">
      <c r="B111" s="233"/>
      <c r="C111" s="234"/>
      <c r="D111" s="219" t="s">
        <v>371</v>
      </c>
      <c r="E111" s="245" t="s">
        <v>21</v>
      </c>
      <c r="F111" s="246" t="s">
        <v>5150</v>
      </c>
      <c r="G111" s="234"/>
      <c r="H111" s="247">
        <v>0.152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77</v>
      </c>
      <c r="AV111" s="13" t="s">
        <v>79</v>
      </c>
      <c r="AW111" s="13" t="s">
        <v>33</v>
      </c>
      <c r="AX111" s="13" t="s">
        <v>77</v>
      </c>
      <c r="AY111" s="244" t="s">
        <v>361</v>
      </c>
    </row>
    <row r="112" spans="2:65" s="11" customFormat="1" ht="37.35" customHeight="1">
      <c r="B112" s="190"/>
      <c r="C112" s="191"/>
      <c r="D112" s="204" t="s">
        <v>69</v>
      </c>
      <c r="E112" s="293" t="s">
        <v>2999</v>
      </c>
      <c r="F112" s="293" t="s">
        <v>5151</v>
      </c>
      <c r="G112" s="191"/>
      <c r="H112" s="191"/>
      <c r="I112" s="194"/>
      <c r="J112" s="294">
        <f>BK112</f>
        <v>0</v>
      </c>
      <c r="K112" s="191"/>
      <c r="L112" s="196"/>
      <c r="M112" s="197"/>
      <c r="N112" s="198"/>
      <c r="O112" s="198"/>
      <c r="P112" s="199">
        <f>SUM(P113:P142)</f>
        <v>0</v>
      </c>
      <c r="Q112" s="198"/>
      <c r="R112" s="199">
        <f>SUM(R113:R142)</f>
        <v>0</v>
      </c>
      <c r="S112" s="198"/>
      <c r="T112" s="200">
        <f>SUM(T113:T142)</f>
        <v>0</v>
      </c>
      <c r="AR112" s="201" t="s">
        <v>77</v>
      </c>
      <c r="AT112" s="202" t="s">
        <v>69</v>
      </c>
      <c r="AU112" s="202" t="s">
        <v>70</v>
      </c>
      <c r="AY112" s="201" t="s">
        <v>361</v>
      </c>
      <c r="BK112" s="203">
        <f>SUM(BK113:BK142)</f>
        <v>0</v>
      </c>
    </row>
    <row r="113" spans="2:65" s="1" customFormat="1" ht="22.5" customHeight="1">
      <c r="B113" s="42"/>
      <c r="C113" s="207" t="s">
        <v>287</v>
      </c>
      <c r="D113" s="207" t="s">
        <v>363</v>
      </c>
      <c r="E113" s="208" t="s">
        <v>5152</v>
      </c>
      <c r="F113" s="209" t="s">
        <v>5153</v>
      </c>
      <c r="G113" s="210" t="s">
        <v>366</v>
      </c>
      <c r="H113" s="211">
        <v>0.48</v>
      </c>
      <c r="I113" s="212"/>
      <c r="J113" s="213">
        <f>ROUND(I113*H113,2)</f>
        <v>0</v>
      </c>
      <c r="K113" s="209" t="s">
        <v>21</v>
      </c>
      <c r="L113" s="62"/>
      <c r="M113" s="214" t="s">
        <v>21</v>
      </c>
      <c r="N113" s="215" t="s">
        <v>41</v>
      </c>
      <c r="O113" s="43"/>
      <c r="P113" s="216">
        <f>O113*H113</f>
        <v>0</v>
      </c>
      <c r="Q113" s="216">
        <v>0</v>
      </c>
      <c r="R113" s="216">
        <f>Q113*H113</f>
        <v>0</v>
      </c>
      <c r="S113" s="216">
        <v>0</v>
      </c>
      <c r="T113" s="217">
        <f>S113*H113</f>
        <v>0</v>
      </c>
      <c r="AR113" s="25" t="s">
        <v>147</v>
      </c>
      <c r="AT113" s="25" t="s">
        <v>363</v>
      </c>
      <c r="AU113" s="25" t="s">
        <v>77</v>
      </c>
      <c r="AY113" s="25" t="s">
        <v>361</v>
      </c>
      <c r="BE113" s="218">
        <f>IF(N113="základní",J113,0)</f>
        <v>0</v>
      </c>
      <c r="BF113" s="218">
        <f>IF(N113="snížená",J113,0)</f>
        <v>0</v>
      </c>
      <c r="BG113" s="218">
        <f>IF(N113="zákl. přenesená",J113,0)</f>
        <v>0</v>
      </c>
      <c r="BH113" s="218">
        <f>IF(N113="sníž. přenesená",J113,0)</f>
        <v>0</v>
      </c>
      <c r="BI113" s="218">
        <f>IF(N113="nulová",J113,0)</f>
        <v>0</v>
      </c>
      <c r="BJ113" s="25" t="s">
        <v>77</v>
      </c>
      <c r="BK113" s="218">
        <f>ROUND(I113*H113,2)</f>
        <v>0</v>
      </c>
      <c r="BL113" s="25" t="s">
        <v>147</v>
      </c>
      <c r="BM113" s="25" t="s">
        <v>430</v>
      </c>
    </row>
    <row r="114" spans="2:65" s="1" customFormat="1" ht="13.5">
      <c r="B114" s="42"/>
      <c r="C114" s="64"/>
      <c r="D114" s="219" t="s">
        <v>369</v>
      </c>
      <c r="E114" s="64"/>
      <c r="F114" s="220" t="s">
        <v>5153</v>
      </c>
      <c r="G114" s="64"/>
      <c r="H114" s="64"/>
      <c r="I114" s="175"/>
      <c r="J114" s="64"/>
      <c r="K114" s="64"/>
      <c r="L114" s="62"/>
      <c r="M114" s="221"/>
      <c r="N114" s="43"/>
      <c r="O114" s="43"/>
      <c r="P114" s="43"/>
      <c r="Q114" s="43"/>
      <c r="R114" s="43"/>
      <c r="S114" s="43"/>
      <c r="T114" s="79"/>
      <c r="AT114" s="25" t="s">
        <v>369</v>
      </c>
      <c r="AU114" s="25" t="s">
        <v>77</v>
      </c>
    </row>
    <row r="115" spans="2:65" s="13" customFormat="1" ht="13.5">
      <c r="B115" s="233"/>
      <c r="C115" s="234"/>
      <c r="D115" s="235" t="s">
        <v>371</v>
      </c>
      <c r="E115" s="236" t="s">
        <v>21</v>
      </c>
      <c r="F115" s="237" t="s">
        <v>5154</v>
      </c>
      <c r="G115" s="234"/>
      <c r="H115" s="238">
        <v>0.48</v>
      </c>
      <c r="I115" s="239"/>
      <c r="J115" s="234"/>
      <c r="K115" s="234"/>
      <c r="L115" s="240"/>
      <c r="M115" s="241"/>
      <c r="N115" s="242"/>
      <c r="O115" s="242"/>
      <c r="P115" s="242"/>
      <c r="Q115" s="242"/>
      <c r="R115" s="242"/>
      <c r="S115" s="242"/>
      <c r="T115" s="243"/>
      <c r="AT115" s="244" t="s">
        <v>371</v>
      </c>
      <c r="AU115" s="244" t="s">
        <v>77</v>
      </c>
      <c r="AV115" s="13" t="s">
        <v>79</v>
      </c>
      <c r="AW115" s="13" t="s">
        <v>33</v>
      </c>
      <c r="AX115" s="13" t="s">
        <v>77</v>
      </c>
      <c r="AY115" s="244" t="s">
        <v>361</v>
      </c>
    </row>
    <row r="116" spans="2:65" s="1" customFormat="1" ht="22.5" customHeight="1">
      <c r="B116" s="42"/>
      <c r="C116" s="207" t="s">
        <v>398</v>
      </c>
      <c r="D116" s="207" t="s">
        <v>363</v>
      </c>
      <c r="E116" s="208" t="s">
        <v>5155</v>
      </c>
      <c r="F116" s="209" t="s">
        <v>5156</v>
      </c>
      <c r="G116" s="210" t="s">
        <v>5143</v>
      </c>
      <c r="H116" s="211">
        <v>0.12</v>
      </c>
      <c r="I116" s="212"/>
      <c r="J116" s="213">
        <f>ROUND(I116*H116,2)</f>
        <v>0</v>
      </c>
      <c r="K116" s="209" t="s">
        <v>21</v>
      </c>
      <c r="L116" s="62"/>
      <c r="M116" s="214" t="s">
        <v>21</v>
      </c>
      <c r="N116" s="215" t="s">
        <v>41</v>
      </c>
      <c r="O116" s="43"/>
      <c r="P116" s="216">
        <f>O116*H116</f>
        <v>0</v>
      </c>
      <c r="Q116" s="216">
        <v>0</v>
      </c>
      <c r="R116" s="216">
        <f>Q116*H116</f>
        <v>0</v>
      </c>
      <c r="S116" s="216">
        <v>0</v>
      </c>
      <c r="T116" s="217">
        <f>S116*H116</f>
        <v>0</v>
      </c>
      <c r="AR116" s="25" t="s">
        <v>147</v>
      </c>
      <c r="AT116" s="25" t="s">
        <v>363</v>
      </c>
      <c r="AU116" s="25" t="s">
        <v>77</v>
      </c>
      <c r="AY116" s="25" t="s">
        <v>361</v>
      </c>
      <c r="BE116" s="218">
        <f>IF(N116="základní",J116,0)</f>
        <v>0</v>
      </c>
      <c r="BF116" s="218">
        <f>IF(N116="snížená",J116,0)</f>
        <v>0</v>
      </c>
      <c r="BG116" s="218">
        <f>IF(N116="zákl. přenesená",J116,0)</f>
        <v>0</v>
      </c>
      <c r="BH116" s="218">
        <f>IF(N116="sníž. přenesená",J116,0)</f>
        <v>0</v>
      </c>
      <c r="BI116" s="218">
        <f>IF(N116="nulová",J116,0)</f>
        <v>0</v>
      </c>
      <c r="BJ116" s="25" t="s">
        <v>77</v>
      </c>
      <c r="BK116" s="218">
        <f>ROUND(I116*H116,2)</f>
        <v>0</v>
      </c>
      <c r="BL116" s="25" t="s">
        <v>147</v>
      </c>
      <c r="BM116" s="25" t="s">
        <v>440</v>
      </c>
    </row>
    <row r="117" spans="2:65" s="1" customFormat="1" ht="13.5">
      <c r="B117" s="42"/>
      <c r="C117" s="64"/>
      <c r="D117" s="219" t="s">
        <v>369</v>
      </c>
      <c r="E117" s="64"/>
      <c r="F117" s="220" t="s">
        <v>5156</v>
      </c>
      <c r="G117" s="64"/>
      <c r="H117" s="64"/>
      <c r="I117" s="175"/>
      <c r="J117" s="64"/>
      <c r="K117" s="64"/>
      <c r="L117" s="62"/>
      <c r="M117" s="221"/>
      <c r="N117" s="43"/>
      <c r="O117" s="43"/>
      <c r="P117" s="43"/>
      <c r="Q117" s="43"/>
      <c r="R117" s="43"/>
      <c r="S117" s="43"/>
      <c r="T117" s="79"/>
      <c r="AT117" s="25" t="s">
        <v>369</v>
      </c>
      <c r="AU117" s="25" t="s">
        <v>77</v>
      </c>
    </row>
    <row r="118" spans="2:65" s="13" customFormat="1" ht="13.5">
      <c r="B118" s="233"/>
      <c r="C118" s="234"/>
      <c r="D118" s="235" t="s">
        <v>371</v>
      </c>
      <c r="E118" s="236" t="s">
        <v>21</v>
      </c>
      <c r="F118" s="237" t="s">
        <v>5157</v>
      </c>
      <c r="G118" s="234"/>
      <c r="H118" s="238">
        <v>0.12</v>
      </c>
      <c r="I118" s="239"/>
      <c r="J118" s="234"/>
      <c r="K118" s="234"/>
      <c r="L118" s="240"/>
      <c r="M118" s="241"/>
      <c r="N118" s="242"/>
      <c r="O118" s="242"/>
      <c r="P118" s="242"/>
      <c r="Q118" s="242"/>
      <c r="R118" s="242"/>
      <c r="S118" s="242"/>
      <c r="T118" s="243"/>
      <c r="AT118" s="244" t="s">
        <v>371</v>
      </c>
      <c r="AU118" s="244" t="s">
        <v>77</v>
      </c>
      <c r="AV118" s="13" t="s">
        <v>79</v>
      </c>
      <c r="AW118" s="13" t="s">
        <v>33</v>
      </c>
      <c r="AX118" s="13" t="s">
        <v>77</v>
      </c>
      <c r="AY118" s="244" t="s">
        <v>361</v>
      </c>
    </row>
    <row r="119" spans="2:65" s="1" customFormat="1" ht="31.5" customHeight="1">
      <c r="B119" s="42"/>
      <c r="C119" s="207" t="s">
        <v>411</v>
      </c>
      <c r="D119" s="207" t="s">
        <v>363</v>
      </c>
      <c r="E119" s="208" t="s">
        <v>5158</v>
      </c>
      <c r="F119" s="209" t="s">
        <v>5159</v>
      </c>
      <c r="G119" s="210" t="s">
        <v>2984</v>
      </c>
      <c r="H119" s="211">
        <v>6</v>
      </c>
      <c r="I119" s="212"/>
      <c r="J119" s="213">
        <f>ROUND(I119*H119,2)</f>
        <v>0</v>
      </c>
      <c r="K119" s="209" t="s">
        <v>21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0</v>
      </c>
      <c r="R119" s="216">
        <f>Q119*H119</f>
        <v>0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77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451</v>
      </c>
    </row>
    <row r="120" spans="2:65" s="1" customFormat="1" ht="13.5">
      <c r="B120" s="42"/>
      <c r="C120" s="64"/>
      <c r="D120" s="219" t="s">
        <v>369</v>
      </c>
      <c r="E120" s="64"/>
      <c r="F120" s="220" t="s">
        <v>5159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77</v>
      </c>
    </row>
    <row r="121" spans="2:65" s="13" customFormat="1" ht="13.5">
      <c r="B121" s="233"/>
      <c r="C121" s="234"/>
      <c r="D121" s="235" t="s">
        <v>371</v>
      </c>
      <c r="E121" s="236" t="s">
        <v>21</v>
      </c>
      <c r="F121" s="237" t="s">
        <v>5160</v>
      </c>
      <c r="G121" s="234"/>
      <c r="H121" s="238">
        <v>6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77</v>
      </c>
      <c r="AV121" s="13" t="s">
        <v>79</v>
      </c>
      <c r="AW121" s="13" t="s">
        <v>33</v>
      </c>
      <c r="AX121" s="13" t="s">
        <v>77</v>
      </c>
      <c r="AY121" s="244" t="s">
        <v>361</v>
      </c>
    </row>
    <row r="122" spans="2:65" s="1" customFormat="1" ht="31.5" customHeight="1">
      <c r="B122" s="42"/>
      <c r="C122" s="207" t="s">
        <v>417</v>
      </c>
      <c r="D122" s="207" t="s">
        <v>363</v>
      </c>
      <c r="E122" s="208" t="s">
        <v>5161</v>
      </c>
      <c r="F122" s="209" t="s">
        <v>5162</v>
      </c>
      <c r="G122" s="210" t="s">
        <v>2984</v>
      </c>
      <c r="H122" s="211">
        <v>2</v>
      </c>
      <c r="I122" s="212"/>
      <c r="J122" s="213">
        <f>ROUND(I122*H122,2)</f>
        <v>0</v>
      </c>
      <c r="K122" s="209" t="s">
        <v>21</v>
      </c>
      <c r="L122" s="62"/>
      <c r="M122" s="214" t="s">
        <v>21</v>
      </c>
      <c r="N122" s="215" t="s">
        <v>41</v>
      </c>
      <c r="O122" s="43"/>
      <c r="P122" s="216">
        <f>O122*H122</f>
        <v>0</v>
      </c>
      <c r="Q122" s="216">
        <v>0</v>
      </c>
      <c r="R122" s="216">
        <f>Q122*H122</f>
        <v>0</v>
      </c>
      <c r="S122" s="216">
        <v>0</v>
      </c>
      <c r="T122" s="217">
        <f>S122*H122</f>
        <v>0</v>
      </c>
      <c r="AR122" s="25" t="s">
        <v>147</v>
      </c>
      <c r="AT122" s="25" t="s">
        <v>363</v>
      </c>
      <c r="AU122" s="25" t="s">
        <v>77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464</v>
      </c>
    </row>
    <row r="123" spans="2:65" s="1" customFormat="1" ht="13.5">
      <c r="B123" s="42"/>
      <c r="C123" s="64"/>
      <c r="D123" s="219" t="s">
        <v>369</v>
      </c>
      <c r="E123" s="64"/>
      <c r="F123" s="220" t="s">
        <v>5162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77</v>
      </c>
    </row>
    <row r="124" spans="2:65" s="13" customFormat="1" ht="13.5">
      <c r="B124" s="233"/>
      <c r="C124" s="234"/>
      <c r="D124" s="235" t="s">
        <v>371</v>
      </c>
      <c r="E124" s="236" t="s">
        <v>21</v>
      </c>
      <c r="F124" s="237" t="s">
        <v>5163</v>
      </c>
      <c r="G124" s="234"/>
      <c r="H124" s="238">
        <v>2</v>
      </c>
      <c r="I124" s="239"/>
      <c r="J124" s="234"/>
      <c r="K124" s="234"/>
      <c r="L124" s="240"/>
      <c r="M124" s="241"/>
      <c r="N124" s="242"/>
      <c r="O124" s="242"/>
      <c r="P124" s="242"/>
      <c r="Q124" s="242"/>
      <c r="R124" s="242"/>
      <c r="S124" s="242"/>
      <c r="T124" s="243"/>
      <c r="AT124" s="244" t="s">
        <v>371</v>
      </c>
      <c r="AU124" s="244" t="s">
        <v>77</v>
      </c>
      <c r="AV124" s="13" t="s">
        <v>79</v>
      </c>
      <c r="AW124" s="13" t="s">
        <v>33</v>
      </c>
      <c r="AX124" s="13" t="s">
        <v>77</v>
      </c>
      <c r="AY124" s="244" t="s">
        <v>361</v>
      </c>
    </row>
    <row r="125" spans="2:65" s="1" customFormat="1" ht="22.5" customHeight="1">
      <c r="B125" s="42"/>
      <c r="C125" s="207" t="s">
        <v>424</v>
      </c>
      <c r="D125" s="207" t="s">
        <v>363</v>
      </c>
      <c r="E125" s="208" t="s">
        <v>5164</v>
      </c>
      <c r="F125" s="209" t="s">
        <v>5165</v>
      </c>
      <c r="G125" s="210" t="s">
        <v>2984</v>
      </c>
      <c r="H125" s="211">
        <v>6</v>
      </c>
      <c r="I125" s="212"/>
      <c r="J125" s="213">
        <f>ROUND(I125*H125,2)</f>
        <v>0</v>
      </c>
      <c r="K125" s="209" t="s">
        <v>21</v>
      </c>
      <c r="L125" s="62"/>
      <c r="M125" s="214" t="s">
        <v>21</v>
      </c>
      <c r="N125" s="215" t="s">
        <v>41</v>
      </c>
      <c r="O125" s="43"/>
      <c r="P125" s="216">
        <f>O125*H125</f>
        <v>0</v>
      </c>
      <c r="Q125" s="216">
        <v>0</v>
      </c>
      <c r="R125" s="216">
        <f>Q125*H125</f>
        <v>0</v>
      </c>
      <c r="S125" s="216">
        <v>0</v>
      </c>
      <c r="T125" s="217">
        <f>S125*H125</f>
        <v>0</v>
      </c>
      <c r="AR125" s="25" t="s">
        <v>147</v>
      </c>
      <c r="AT125" s="25" t="s">
        <v>363</v>
      </c>
      <c r="AU125" s="25" t="s">
        <v>77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477</v>
      </c>
    </row>
    <row r="126" spans="2:65" s="1" customFormat="1" ht="13.5">
      <c r="B126" s="42"/>
      <c r="C126" s="64"/>
      <c r="D126" s="219" t="s">
        <v>369</v>
      </c>
      <c r="E126" s="64"/>
      <c r="F126" s="220" t="s">
        <v>5165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77</v>
      </c>
    </row>
    <row r="127" spans="2:65" s="13" customFormat="1" ht="13.5">
      <c r="B127" s="233"/>
      <c r="C127" s="234"/>
      <c r="D127" s="235" t="s">
        <v>371</v>
      </c>
      <c r="E127" s="236" t="s">
        <v>21</v>
      </c>
      <c r="F127" s="237" t="s">
        <v>5160</v>
      </c>
      <c r="G127" s="234"/>
      <c r="H127" s="238">
        <v>6</v>
      </c>
      <c r="I127" s="239"/>
      <c r="J127" s="234"/>
      <c r="K127" s="234"/>
      <c r="L127" s="240"/>
      <c r="M127" s="241"/>
      <c r="N127" s="242"/>
      <c r="O127" s="242"/>
      <c r="P127" s="242"/>
      <c r="Q127" s="242"/>
      <c r="R127" s="242"/>
      <c r="S127" s="242"/>
      <c r="T127" s="243"/>
      <c r="AT127" s="244" t="s">
        <v>371</v>
      </c>
      <c r="AU127" s="244" t="s">
        <v>77</v>
      </c>
      <c r="AV127" s="13" t="s">
        <v>79</v>
      </c>
      <c r="AW127" s="13" t="s">
        <v>33</v>
      </c>
      <c r="AX127" s="13" t="s">
        <v>77</v>
      </c>
      <c r="AY127" s="244" t="s">
        <v>361</v>
      </c>
    </row>
    <row r="128" spans="2:65" s="1" customFormat="1" ht="22.5" customHeight="1">
      <c r="B128" s="42"/>
      <c r="C128" s="207" t="s">
        <v>430</v>
      </c>
      <c r="D128" s="207" t="s">
        <v>363</v>
      </c>
      <c r="E128" s="208" t="s">
        <v>5166</v>
      </c>
      <c r="F128" s="209" t="s">
        <v>5167</v>
      </c>
      <c r="G128" s="210" t="s">
        <v>5168</v>
      </c>
      <c r="H128" s="211">
        <v>5.4</v>
      </c>
      <c r="I128" s="212"/>
      <c r="J128" s="213">
        <f>ROUND(I128*H128,2)</f>
        <v>0</v>
      </c>
      <c r="K128" s="209" t="s">
        <v>21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77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491</v>
      </c>
    </row>
    <row r="129" spans="2:65" s="1" customFormat="1" ht="13.5">
      <c r="B129" s="42"/>
      <c r="C129" s="64"/>
      <c r="D129" s="219" t="s">
        <v>369</v>
      </c>
      <c r="E129" s="64"/>
      <c r="F129" s="220" t="s">
        <v>5167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77</v>
      </c>
    </row>
    <row r="130" spans="2:65" s="13" customFormat="1" ht="13.5">
      <c r="B130" s="233"/>
      <c r="C130" s="234"/>
      <c r="D130" s="235" t="s">
        <v>371</v>
      </c>
      <c r="E130" s="236" t="s">
        <v>21</v>
      </c>
      <c r="F130" s="237" t="s">
        <v>5169</v>
      </c>
      <c r="G130" s="234"/>
      <c r="H130" s="238">
        <v>5.4</v>
      </c>
      <c r="I130" s="239"/>
      <c r="J130" s="234"/>
      <c r="K130" s="234"/>
      <c r="L130" s="240"/>
      <c r="M130" s="241"/>
      <c r="N130" s="242"/>
      <c r="O130" s="242"/>
      <c r="P130" s="242"/>
      <c r="Q130" s="242"/>
      <c r="R130" s="242"/>
      <c r="S130" s="242"/>
      <c r="T130" s="243"/>
      <c r="AT130" s="244" t="s">
        <v>371</v>
      </c>
      <c r="AU130" s="244" t="s">
        <v>77</v>
      </c>
      <c r="AV130" s="13" t="s">
        <v>79</v>
      </c>
      <c r="AW130" s="13" t="s">
        <v>33</v>
      </c>
      <c r="AX130" s="13" t="s">
        <v>77</v>
      </c>
      <c r="AY130" s="244" t="s">
        <v>361</v>
      </c>
    </row>
    <row r="131" spans="2:65" s="1" customFormat="1" ht="22.5" customHeight="1">
      <c r="B131" s="42"/>
      <c r="C131" s="207" t="s">
        <v>285</v>
      </c>
      <c r="D131" s="207" t="s">
        <v>363</v>
      </c>
      <c r="E131" s="208" t="s">
        <v>5170</v>
      </c>
      <c r="F131" s="209" t="s">
        <v>5171</v>
      </c>
      <c r="G131" s="210" t="s">
        <v>2984</v>
      </c>
      <c r="H131" s="211">
        <v>2</v>
      </c>
      <c r="I131" s="212"/>
      <c r="J131" s="213">
        <f>ROUND(I131*H131,2)</f>
        <v>0</v>
      </c>
      <c r="K131" s="209" t="s">
        <v>21</v>
      </c>
      <c r="L131" s="62"/>
      <c r="M131" s="214" t="s">
        <v>21</v>
      </c>
      <c r="N131" s="215" t="s">
        <v>41</v>
      </c>
      <c r="O131" s="43"/>
      <c r="P131" s="216">
        <f>O131*H131</f>
        <v>0</v>
      </c>
      <c r="Q131" s="216">
        <v>0</v>
      </c>
      <c r="R131" s="216">
        <f>Q131*H131</f>
        <v>0</v>
      </c>
      <c r="S131" s="216">
        <v>0</v>
      </c>
      <c r="T131" s="217">
        <f>S131*H131</f>
        <v>0</v>
      </c>
      <c r="AR131" s="25" t="s">
        <v>147</v>
      </c>
      <c r="AT131" s="25" t="s">
        <v>363</v>
      </c>
      <c r="AU131" s="25" t="s">
        <v>77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501</v>
      </c>
    </row>
    <row r="132" spans="2:65" s="1" customFormat="1" ht="13.5">
      <c r="B132" s="42"/>
      <c r="C132" s="64"/>
      <c r="D132" s="219" t="s">
        <v>369</v>
      </c>
      <c r="E132" s="64"/>
      <c r="F132" s="220" t="s">
        <v>5171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77</v>
      </c>
    </row>
    <row r="133" spans="2:65" s="13" customFormat="1" ht="13.5">
      <c r="B133" s="233"/>
      <c r="C133" s="234"/>
      <c r="D133" s="235" t="s">
        <v>371</v>
      </c>
      <c r="E133" s="236" t="s">
        <v>21</v>
      </c>
      <c r="F133" s="237" t="s">
        <v>5163</v>
      </c>
      <c r="G133" s="234"/>
      <c r="H133" s="238">
        <v>2</v>
      </c>
      <c r="I133" s="239"/>
      <c r="J133" s="234"/>
      <c r="K133" s="234"/>
      <c r="L133" s="240"/>
      <c r="M133" s="241"/>
      <c r="N133" s="242"/>
      <c r="O133" s="242"/>
      <c r="P133" s="242"/>
      <c r="Q133" s="242"/>
      <c r="R133" s="242"/>
      <c r="S133" s="242"/>
      <c r="T133" s="243"/>
      <c r="AT133" s="244" t="s">
        <v>371</v>
      </c>
      <c r="AU133" s="244" t="s">
        <v>77</v>
      </c>
      <c r="AV133" s="13" t="s">
        <v>79</v>
      </c>
      <c r="AW133" s="13" t="s">
        <v>33</v>
      </c>
      <c r="AX133" s="13" t="s">
        <v>77</v>
      </c>
      <c r="AY133" s="244" t="s">
        <v>361</v>
      </c>
    </row>
    <row r="134" spans="2:65" s="1" customFormat="1" ht="22.5" customHeight="1">
      <c r="B134" s="42"/>
      <c r="C134" s="207" t="s">
        <v>440</v>
      </c>
      <c r="D134" s="207" t="s">
        <v>363</v>
      </c>
      <c r="E134" s="208" t="s">
        <v>5172</v>
      </c>
      <c r="F134" s="209" t="s">
        <v>5173</v>
      </c>
      <c r="G134" s="210" t="s">
        <v>366</v>
      </c>
      <c r="H134" s="211">
        <v>0.16</v>
      </c>
      <c r="I134" s="212"/>
      <c r="J134" s="213">
        <f>ROUND(I134*H134,2)</f>
        <v>0</v>
      </c>
      <c r="K134" s="209" t="s">
        <v>21</v>
      </c>
      <c r="L134" s="62"/>
      <c r="M134" s="214" t="s">
        <v>21</v>
      </c>
      <c r="N134" s="215" t="s">
        <v>41</v>
      </c>
      <c r="O134" s="43"/>
      <c r="P134" s="216">
        <f>O134*H134</f>
        <v>0</v>
      </c>
      <c r="Q134" s="216">
        <v>0</v>
      </c>
      <c r="R134" s="216">
        <f>Q134*H134</f>
        <v>0</v>
      </c>
      <c r="S134" s="216">
        <v>0</v>
      </c>
      <c r="T134" s="217">
        <f>S134*H134</f>
        <v>0</v>
      </c>
      <c r="AR134" s="25" t="s">
        <v>147</v>
      </c>
      <c r="AT134" s="25" t="s">
        <v>363</v>
      </c>
      <c r="AU134" s="25" t="s">
        <v>77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512</v>
      </c>
    </row>
    <row r="135" spans="2:65" s="1" customFormat="1" ht="13.5">
      <c r="B135" s="42"/>
      <c r="C135" s="64"/>
      <c r="D135" s="219" t="s">
        <v>369</v>
      </c>
      <c r="E135" s="64"/>
      <c r="F135" s="220" t="s">
        <v>5173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77</v>
      </c>
    </row>
    <row r="136" spans="2:65" s="13" customFormat="1" ht="13.5">
      <c r="B136" s="233"/>
      <c r="C136" s="234"/>
      <c r="D136" s="235" t="s">
        <v>371</v>
      </c>
      <c r="E136" s="236" t="s">
        <v>21</v>
      </c>
      <c r="F136" s="237" t="s">
        <v>5174</v>
      </c>
      <c r="G136" s="234"/>
      <c r="H136" s="238">
        <v>0.16</v>
      </c>
      <c r="I136" s="239"/>
      <c r="J136" s="234"/>
      <c r="K136" s="234"/>
      <c r="L136" s="240"/>
      <c r="M136" s="241"/>
      <c r="N136" s="242"/>
      <c r="O136" s="242"/>
      <c r="P136" s="242"/>
      <c r="Q136" s="242"/>
      <c r="R136" s="242"/>
      <c r="S136" s="242"/>
      <c r="T136" s="243"/>
      <c r="AT136" s="244" t="s">
        <v>371</v>
      </c>
      <c r="AU136" s="244" t="s">
        <v>77</v>
      </c>
      <c r="AV136" s="13" t="s">
        <v>79</v>
      </c>
      <c r="AW136" s="13" t="s">
        <v>33</v>
      </c>
      <c r="AX136" s="13" t="s">
        <v>77</v>
      </c>
      <c r="AY136" s="244" t="s">
        <v>361</v>
      </c>
    </row>
    <row r="137" spans="2:65" s="1" customFormat="1" ht="22.5" customHeight="1">
      <c r="B137" s="42"/>
      <c r="C137" s="207" t="s">
        <v>444</v>
      </c>
      <c r="D137" s="207" t="s">
        <v>363</v>
      </c>
      <c r="E137" s="208" t="s">
        <v>5175</v>
      </c>
      <c r="F137" s="209" t="s">
        <v>5176</v>
      </c>
      <c r="G137" s="210" t="s">
        <v>5138</v>
      </c>
      <c r="H137" s="211">
        <v>600</v>
      </c>
      <c r="I137" s="212"/>
      <c r="J137" s="213">
        <f>ROUND(I137*H137,2)</f>
        <v>0</v>
      </c>
      <c r="K137" s="209" t="s">
        <v>21</v>
      </c>
      <c r="L137" s="62"/>
      <c r="M137" s="214" t="s">
        <v>21</v>
      </c>
      <c r="N137" s="215" t="s">
        <v>41</v>
      </c>
      <c r="O137" s="43"/>
      <c r="P137" s="216">
        <f>O137*H137</f>
        <v>0</v>
      </c>
      <c r="Q137" s="216">
        <v>0</v>
      </c>
      <c r="R137" s="216">
        <f>Q137*H137</f>
        <v>0</v>
      </c>
      <c r="S137" s="216">
        <v>0</v>
      </c>
      <c r="T137" s="217">
        <f>S137*H137</f>
        <v>0</v>
      </c>
      <c r="AR137" s="25" t="s">
        <v>147</v>
      </c>
      <c r="AT137" s="25" t="s">
        <v>363</v>
      </c>
      <c r="AU137" s="25" t="s">
        <v>77</v>
      </c>
      <c r="AY137" s="25" t="s">
        <v>361</v>
      </c>
      <c r="BE137" s="218">
        <f>IF(N137="základní",J137,0)</f>
        <v>0</v>
      </c>
      <c r="BF137" s="218">
        <f>IF(N137="snížená",J137,0)</f>
        <v>0</v>
      </c>
      <c r="BG137" s="218">
        <f>IF(N137="zákl. přenesená",J137,0)</f>
        <v>0</v>
      </c>
      <c r="BH137" s="218">
        <f>IF(N137="sníž. přenesená",J137,0)</f>
        <v>0</v>
      </c>
      <c r="BI137" s="218">
        <f>IF(N137="nulová",J137,0)</f>
        <v>0</v>
      </c>
      <c r="BJ137" s="25" t="s">
        <v>77</v>
      </c>
      <c r="BK137" s="218">
        <f>ROUND(I137*H137,2)</f>
        <v>0</v>
      </c>
      <c r="BL137" s="25" t="s">
        <v>147</v>
      </c>
      <c r="BM137" s="25" t="s">
        <v>526</v>
      </c>
    </row>
    <row r="138" spans="2:65" s="1" customFormat="1" ht="13.5">
      <c r="B138" s="42"/>
      <c r="C138" s="64"/>
      <c r="D138" s="219" t="s">
        <v>369</v>
      </c>
      <c r="E138" s="64"/>
      <c r="F138" s="220" t="s">
        <v>5176</v>
      </c>
      <c r="G138" s="64"/>
      <c r="H138" s="64"/>
      <c r="I138" s="175"/>
      <c r="J138" s="64"/>
      <c r="K138" s="64"/>
      <c r="L138" s="62"/>
      <c r="M138" s="221"/>
      <c r="N138" s="43"/>
      <c r="O138" s="43"/>
      <c r="P138" s="43"/>
      <c r="Q138" s="43"/>
      <c r="R138" s="43"/>
      <c r="S138" s="43"/>
      <c r="T138" s="79"/>
      <c r="AT138" s="25" t="s">
        <v>369</v>
      </c>
      <c r="AU138" s="25" t="s">
        <v>77</v>
      </c>
    </row>
    <row r="139" spans="2:65" s="13" customFormat="1" ht="13.5">
      <c r="B139" s="233"/>
      <c r="C139" s="234"/>
      <c r="D139" s="235" t="s">
        <v>371</v>
      </c>
      <c r="E139" s="236" t="s">
        <v>21</v>
      </c>
      <c r="F139" s="237" t="s">
        <v>5177</v>
      </c>
      <c r="G139" s="234"/>
      <c r="H139" s="238">
        <v>600</v>
      </c>
      <c r="I139" s="239"/>
      <c r="J139" s="234"/>
      <c r="K139" s="234"/>
      <c r="L139" s="240"/>
      <c r="M139" s="241"/>
      <c r="N139" s="242"/>
      <c r="O139" s="242"/>
      <c r="P139" s="242"/>
      <c r="Q139" s="242"/>
      <c r="R139" s="242"/>
      <c r="S139" s="242"/>
      <c r="T139" s="243"/>
      <c r="AT139" s="244" t="s">
        <v>371</v>
      </c>
      <c r="AU139" s="244" t="s">
        <v>77</v>
      </c>
      <c r="AV139" s="13" t="s">
        <v>79</v>
      </c>
      <c r="AW139" s="13" t="s">
        <v>33</v>
      </c>
      <c r="AX139" s="13" t="s">
        <v>77</v>
      </c>
      <c r="AY139" s="244" t="s">
        <v>361</v>
      </c>
    </row>
    <row r="140" spans="2:65" s="1" customFormat="1" ht="22.5" customHeight="1">
      <c r="B140" s="42"/>
      <c r="C140" s="207" t="s">
        <v>451</v>
      </c>
      <c r="D140" s="207" t="s">
        <v>363</v>
      </c>
      <c r="E140" s="208" t="s">
        <v>5178</v>
      </c>
      <c r="F140" s="209" t="s">
        <v>5179</v>
      </c>
      <c r="G140" s="210" t="s">
        <v>5138</v>
      </c>
      <c r="H140" s="211">
        <v>600</v>
      </c>
      <c r="I140" s="212"/>
      <c r="J140" s="213">
        <f>ROUND(I140*H140,2)</f>
        <v>0</v>
      </c>
      <c r="K140" s="209" t="s">
        <v>21</v>
      </c>
      <c r="L140" s="62"/>
      <c r="M140" s="214" t="s">
        <v>21</v>
      </c>
      <c r="N140" s="215" t="s">
        <v>41</v>
      </c>
      <c r="O140" s="43"/>
      <c r="P140" s="216">
        <f>O140*H140</f>
        <v>0</v>
      </c>
      <c r="Q140" s="216">
        <v>0</v>
      </c>
      <c r="R140" s="216">
        <f>Q140*H140</f>
        <v>0</v>
      </c>
      <c r="S140" s="216">
        <v>0</v>
      </c>
      <c r="T140" s="217">
        <f>S140*H140</f>
        <v>0</v>
      </c>
      <c r="AR140" s="25" t="s">
        <v>147</v>
      </c>
      <c r="AT140" s="25" t="s">
        <v>363</v>
      </c>
      <c r="AU140" s="25" t="s">
        <v>77</v>
      </c>
      <c r="AY140" s="25" t="s">
        <v>361</v>
      </c>
      <c r="BE140" s="218">
        <f>IF(N140="základní",J140,0)</f>
        <v>0</v>
      </c>
      <c r="BF140" s="218">
        <f>IF(N140="snížená",J140,0)</f>
        <v>0</v>
      </c>
      <c r="BG140" s="218">
        <f>IF(N140="zákl. přenesená",J140,0)</f>
        <v>0</v>
      </c>
      <c r="BH140" s="218">
        <f>IF(N140="sníž. přenesená",J140,0)</f>
        <v>0</v>
      </c>
      <c r="BI140" s="218">
        <f>IF(N140="nulová",J140,0)</f>
        <v>0</v>
      </c>
      <c r="BJ140" s="25" t="s">
        <v>77</v>
      </c>
      <c r="BK140" s="218">
        <f>ROUND(I140*H140,2)</f>
        <v>0</v>
      </c>
      <c r="BL140" s="25" t="s">
        <v>147</v>
      </c>
      <c r="BM140" s="25" t="s">
        <v>545</v>
      </c>
    </row>
    <row r="141" spans="2:65" s="1" customFormat="1" ht="13.5">
      <c r="B141" s="42"/>
      <c r="C141" s="64"/>
      <c r="D141" s="219" t="s">
        <v>369</v>
      </c>
      <c r="E141" s="64"/>
      <c r="F141" s="220" t="s">
        <v>5179</v>
      </c>
      <c r="G141" s="64"/>
      <c r="H141" s="64"/>
      <c r="I141" s="175"/>
      <c r="J141" s="64"/>
      <c r="K141" s="64"/>
      <c r="L141" s="62"/>
      <c r="M141" s="221"/>
      <c r="N141" s="43"/>
      <c r="O141" s="43"/>
      <c r="P141" s="43"/>
      <c r="Q141" s="43"/>
      <c r="R141" s="43"/>
      <c r="S141" s="43"/>
      <c r="T141" s="79"/>
      <c r="AT141" s="25" t="s">
        <v>369</v>
      </c>
      <c r="AU141" s="25" t="s">
        <v>77</v>
      </c>
    </row>
    <row r="142" spans="2:65" s="13" customFormat="1" ht="13.5">
      <c r="B142" s="233"/>
      <c r="C142" s="234"/>
      <c r="D142" s="219" t="s">
        <v>371</v>
      </c>
      <c r="E142" s="245" t="s">
        <v>21</v>
      </c>
      <c r="F142" s="246" t="s">
        <v>5180</v>
      </c>
      <c r="G142" s="234"/>
      <c r="H142" s="247">
        <v>600</v>
      </c>
      <c r="I142" s="239"/>
      <c r="J142" s="234"/>
      <c r="K142" s="234"/>
      <c r="L142" s="240"/>
      <c r="M142" s="241"/>
      <c r="N142" s="242"/>
      <c r="O142" s="242"/>
      <c r="P142" s="242"/>
      <c r="Q142" s="242"/>
      <c r="R142" s="242"/>
      <c r="S142" s="242"/>
      <c r="T142" s="243"/>
      <c r="AT142" s="244" t="s">
        <v>371</v>
      </c>
      <c r="AU142" s="244" t="s">
        <v>77</v>
      </c>
      <c r="AV142" s="13" t="s">
        <v>79</v>
      </c>
      <c r="AW142" s="13" t="s">
        <v>33</v>
      </c>
      <c r="AX142" s="13" t="s">
        <v>77</v>
      </c>
      <c r="AY142" s="244" t="s">
        <v>361</v>
      </c>
    </row>
    <row r="143" spans="2:65" s="11" customFormat="1" ht="37.35" customHeight="1">
      <c r="B143" s="190"/>
      <c r="C143" s="191"/>
      <c r="D143" s="204" t="s">
        <v>69</v>
      </c>
      <c r="E143" s="293" t="s">
        <v>3005</v>
      </c>
      <c r="F143" s="293" t="s">
        <v>5181</v>
      </c>
      <c r="G143" s="191"/>
      <c r="H143" s="191"/>
      <c r="I143" s="194"/>
      <c r="J143" s="294">
        <f>BK143</f>
        <v>0</v>
      </c>
      <c r="K143" s="191"/>
      <c r="L143" s="196"/>
      <c r="M143" s="197"/>
      <c r="N143" s="198"/>
      <c r="O143" s="198"/>
      <c r="P143" s="199">
        <f>SUM(P144:P158)</f>
        <v>0</v>
      </c>
      <c r="Q143" s="198"/>
      <c r="R143" s="199">
        <f>SUM(R144:R158)</f>
        <v>0</v>
      </c>
      <c r="S143" s="198"/>
      <c r="T143" s="200">
        <f>SUM(T144:T158)</f>
        <v>0</v>
      </c>
      <c r="AR143" s="201" t="s">
        <v>77</v>
      </c>
      <c r="AT143" s="202" t="s">
        <v>69</v>
      </c>
      <c r="AU143" s="202" t="s">
        <v>70</v>
      </c>
      <c r="AY143" s="201" t="s">
        <v>361</v>
      </c>
      <c r="BK143" s="203">
        <f>SUM(BK144:BK158)</f>
        <v>0</v>
      </c>
    </row>
    <row r="144" spans="2:65" s="1" customFormat="1" ht="22.5" customHeight="1">
      <c r="B144" s="42"/>
      <c r="C144" s="207" t="s">
        <v>10</v>
      </c>
      <c r="D144" s="207" t="s">
        <v>363</v>
      </c>
      <c r="E144" s="208" t="s">
        <v>5182</v>
      </c>
      <c r="F144" s="209" t="s">
        <v>5183</v>
      </c>
      <c r="G144" s="210" t="s">
        <v>5143</v>
      </c>
      <c r="H144" s="211">
        <v>0.08</v>
      </c>
      <c r="I144" s="212"/>
      <c r="J144" s="213">
        <f>ROUND(I144*H144,2)</f>
        <v>0</v>
      </c>
      <c r="K144" s="209" t="s">
        <v>21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147</v>
      </c>
      <c r="AT144" s="25" t="s">
        <v>363</v>
      </c>
      <c r="AU144" s="25" t="s">
        <v>77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563</v>
      </c>
    </row>
    <row r="145" spans="2:65" s="1" customFormat="1" ht="13.5">
      <c r="B145" s="42"/>
      <c r="C145" s="64"/>
      <c r="D145" s="219" t="s">
        <v>369</v>
      </c>
      <c r="E145" s="64"/>
      <c r="F145" s="220" t="s">
        <v>5183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77</v>
      </c>
    </row>
    <row r="146" spans="2:65" s="13" customFormat="1" ht="13.5">
      <c r="B146" s="233"/>
      <c r="C146" s="234"/>
      <c r="D146" s="235" t="s">
        <v>371</v>
      </c>
      <c r="E146" s="236" t="s">
        <v>21</v>
      </c>
      <c r="F146" s="237" t="s">
        <v>5184</v>
      </c>
      <c r="G146" s="234"/>
      <c r="H146" s="238">
        <v>0.08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77</v>
      </c>
      <c r="AV146" s="13" t="s">
        <v>79</v>
      </c>
      <c r="AW146" s="13" t="s">
        <v>33</v>
      </c>
      <c r="AX146" s="13" t="s">
        <v>77</v>
      </c>
      <c r="AY146" s="244" t="s">
        <v>361</v>
      </c>
    </row>
    <row r="147" spans="2:65" s="1" customFormat="1" ht="31.5" customHeight="1">
      <c r="B147" s="42"/>
      <c r="C147" s="207" t="s">
        <v>464</v>
      </c>
      <c r="D147" s="207" t="s">
        <v>363</v>
      </c>
      <c r="E147" s="208" t="s">
        <v>5185</v>
      </c>
      <c r="F147" s="209" t="s">
        <v>5186</v>
      </c>
      <c r="G147" s="210" t="s">
        <v>2984</v>
      </c>
      <c r="H147" s="211">
        <v>4</v>
      </c>
      <c r="I147" s="212"/>
      <c r="J147" s="213">
        <f>ROUND(I147*H147,2)</f>
        <v>0</v>
      </c>
      <c r="K147" s="209" t="s">
        <v>21</v>
      </c>
      <c r="L147" s="62"/>
      <c r="M147" s="214" t="s">
        <v>21</v>
      </c>
      <c r="N147" s="215" t="s">
        <v>41</v>
      </c>
      <c r="O147" s="43"/>
      <c r="P147" s="216">
        <f>O147*H147</f>
        <v>0</v>
      </c>
      <c r="Q147" s="216">
        <v>0</v>
      </c>
      <c r="R147" s="216">
        <f>Q147*H147</f>
        <v>0</v>
      </c>
      <c r="S147" s="216">
        <v>0</v>
      </c>
      <c r="T147" s="217">
        <f>S147*H147</f>
        <v>0</v>
      </c>
      <c r="AR147" s="25" t="s">
        <v>147</v>
      </c>
      <c r="AT147" s="25" t="s">
        <v>363</v>
      </c>
      <c r="AU147" s="25" t="s">
        <v>77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580</v>
      </c>
    </row>
    <row r="148" spans="2:65" s="1" customFormat="1" ht="27">
      <c r="B148" s="42"/>
      <c r="C148" s="64"/>
      <c r="D148" s="219" t="s">
        <v>369</v>
      </c>
      <c r="E148" s="64"/>
      <c r="F148" s="220" t="s">
        <v>5186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77</v>
      </c>
    </row>
    <row r="149" spans="2:65" s="13" customFormat="1" ht="13.5">
      <c r="B149" s="233"/>
      <c r="C149" s="234"/>
      <c r="D149" s="235" t="s">
        <v>371</v>
      </c>
      <c r="E149" s="236" t="s">
        <v>21</v>
      </c>
      <c r="F149" s="237" t="s">
        <v>5187</v>
      </c>
      <c r="G149" s="234"/>
      <c r="H149" s="238">
        <v>4</v>
      </c>
      <c r="I149" s="239"/>
      <c r="J149" s="234"/>
      <c r="K149" s="234"/>
      <c r="L149" s="240"/>
      <c r="M149" s="241"/>
      <c r="N149" s="242"/>
      <c r="O149" s="242"/>
      <c r="P149" s="242"/>
      <c r="Q149" s="242"/>
      <c r="R149" s="242"/>
      <c r="S149" s="242"/>
      <c r="T149" s="243"/>
      <c r="AT149" s="244" t="s">
        <v>371</v>
      </c>
      <c r="AU149" s="244" t="s">
        <v>77</v>
      </c>
      <c r="AV149" s="13" t="s">
        <v>79</v>
      </c>
      <c r="AW149" s="13" t="s">
        <v>33</v>
      </c>
      <c r="AX149" s="13" t="s">
        <v>77</v>
      </c>
      <c r="AY149" s="244" t="s">
        <v>361</v>
      </c>
    </row>
    <row r="150" spans="2:65" s="1" customFormat="1" ht="22.5" customHeight="1">
      <c r="B150" s="42"/>
      <c r="C150" s="207" t="s">
        <v>470</v>
      </c>
      <c r="D150" s="207" t="s">
        <v>363</v>
      </c>
      <c r="E150" s="208" t="s">
        <v>5172</v>
      </c>
      <c r="F150" s="209" t="s">
        <v>5173</v>
      </c>
      <c r="G150" s="210" t="s">
        <v>366</v>
      </c>
      <c r="H150" s="211">
        <v>0.32</v>
      </c>
      <c r="I150" s="212"/>
      <c r="J150" s="213">
        <f>ROUND(I150*H150,2)</f>
        <v>0</v>
      </c>
      <c r="K150" s="209" t="s">
        <v>21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0</v>
      </c>
      <c r="R150" s="216">
        <f>Q150*H150</f>
        <v>0</v>
      </c>
      <c r="S150" s="216">
        <v>0</v>
      </c>
      <c r="T150" s="217">
        <f>S150*H150</f>
        <v>0</v>
      </c>
      <c r="AR150" s="25" t="s">
        <v>147</v>
      </c>
      <c r="AT150" s="25" t="s">
        <v>363</v>
      </c>
      <c r="AU150" s="25" t="s">
        <v>77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147</v>
      </c>
      <c r="BM150" s="25" t="s">
        <v>595</v>
      </c>
    </row>
    <row r="151" spans="2:65" s="1" customFormat="1" ht="13.5">
      <c r="B151" s="42"/>
      <c r="C151" s="64"/>
      <c r="D151" s="219" t="s">
        <v>369</v>
      </c>
      <c r="E151" s="64"/>
      <c r="F151" s="220" t="s">
        <v>5173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77</v>
      </c>
    </row>
    <row r="152" spans="2:65" s="13" customFormat="1" ht="13.5">
      <c r="B152" s="233"/>
      <c r="C152" s="234"/>
      <c r="D152" s="235" t="s">
        <v>371</v>
      </c>
      <c r="E152" s="236" t="s">
        <v>21</v>
      </c>
      <c r="F152" s="237" t="s">
        <v>5188</v>
      </c>
      <c r="G152" s="234"/>
      <c r="H152" s="238">
        <v>0.32</v>
      </c>
      <c r="I152" s="239"/>
      <c r="J152" s="234"/>
      <c r="K152" s="234"/>
      <c r="L152" s="240"/>
      <c r="M152" s="241"/>
      <c r="N152" s="242"/>
      <c r="O152" s="242"/>
      <c r="P152" s="242"/>
      <c r="Q152" s="242"/>
      <c r="R152" s="242"/>
      <c r="S152" s="242"/>
      <c r="T152" s="243"/>
      <c r="AT152" s="244" t="s">
        <v>371</v>
      </c>
      <c r="AU152" s="244" t="s">
        <v>77</v>
      </c>
      <c r="AV152" s="13" t="s">
        <v>79</v>
      </c>
      <c r="AW152" s="13" t="s">
        <v>33</v>
      </c>
      <c r="AX152" s="13" t="s">
        <v>77</v>
      </c>
      <c r="AY152" s="244" t="s">
        <v>361</v>
      </c>
    </row>
    <row r="153" spans="2:65" s="1" customFormat="1" ht="22.5" customHeight="1">
      <c r="B153" s="42"/>
      <c r="C153" s="207" t="s">
        <v>477</v>
      </c>
      <c r="D153" s="207" t="s">
        <v>363</v>
      </c>
      <c r="E153" s="208" t="s">
        <v>5189</v>
      </c>
      <c r="F153" s="209" t="s">
        <v>5190</v>
      </c>
      <c r="G153" s="210" t="s">
        <v>5138</v>
      </c>
      <c r="H153" s="211">
        <v>400</v>
      </c>
      <c r="I153" s="212"/>
      <c r="J153" s="213">
        <f>ROUND(I153*H153,2)</f>
        <v>0</v>
      </c>
      <c r="K153" s="209" t="s">
        <v>21</v>
      </c>
      <c r="L153" s="62"/>
      <c r="M153" s="214" t="s">
        <v>21</v>
      </c>
      <c r="N153" s="215" t="s">
        <v>41</v>
      </c>
      <c r="O153" s="43"/>
      <c r="P153" s="216">
        <f>O153*H153</f>
        <v>0</v>
      </c>
      <c r="Q153" s="216">
        <v>0</v>
      </c>
      <c r="R153" s="216">
        <f>Q153*H153</f>
        <v>0</v>
      </c>
      <c r="S153" s="216">
        <v>0</v>
      </c>
      <c r="T153" s="217">
        <f>S153*H153</f>
        <v>0</v>
      </c>
      <c r="AR153" s="25" t="s">
        <v>147</v>
      </c>
      <c r="AT153" s="25" t="s">
        <v>363</v>
      </c>
      <c r="AU153" s="25" t="s">
        <v>77</v>
      </c>
      <c r="AY153" s="25" t="s">
        <v>361</v>
      </c>
      <c r="BE153" s="218">
        <f>IF(N153="základní",J153,0)</f>
        <v>0</v>
      </c>
      <c r="BF153" s="218">
        <f>IF(N153="snížená",J153,0)</f>
        <v>0</v>
      </c>
      <c r="BG153" s="218">
        <f>IF(N153="zákl. přenesená",J153,0)</f>
        <v>0</v>
      </c>
      <c r="BH153" s="218">
        <f>IF(N153="sníž. přenesená",J153,0)</f>
        <v>0</v>
      </c>
      <c r="BI153" s="218">
        <f>IF(N153="nulová",J153,0)</f>
        <v>0</v>
      </c>
      <c r="BJ153" s="25" t="s">
        <v>77</v>
      </c>
      <c r="BK153" s="218">
        <f>ROUND(I153*H153,2)</f>
        <v>0</v>
      </c>
      <c r="BL153" s="25" t="s">
        <v>147</v>
      </c>
      <c r="BM153" s="25" t="s">
        <v>611</v>
      </c>
    </row>
    <row r="154" spans="2:65" s="1" customFormat="1" ht="13.5">
      <c r="B154" s="42"/>
      <c r="C154" s="64"/>
      <c r="D154" s="219" t="s">
        <v>369</v>
      </c>
      <c r="E154" s="64"/>
      <c r="F154" s="220" t="s">
        <v>5190</v>
      </c>
      <c r="G154" s="64"/>
      <c r="H154" s="64"/>
      <c r="I154" s="175"/>
      <c r="J154" s="64"/>
      <c r="K154" s="64"/>
      <c r="L154" s="62"/>
      <c r="M154" s="221"/>
      <c r="N154" s="43"/>
      <c r="O154" s="43"/>
      <c r="P154" s="43"/>
      <c r="Q154" s="43"/>
      <c r="R154" s="43"/>
      <c r="S154" s="43"/>
      <c r="T154" s="79"/>
      <c r="AT154" s="25" t="s">
        <v>369</v>
      </c>
      <c r="AU154" s="25" t="s">
        <v>77</v>
      </c>
    </row>
    <row r="155" spans="2:65" s="13" customFormat="1" ht="13.5">
      <c r="B155" s="233"/>
      <c r="C155" s="234"/>
      <c r="D155" s="235" t="s">
        <v>371</v>
      </c>
      <c r="E155" s="236" t="s">
        <v>21</v>
      </c>
      <c r="F155" s="237" t="s">
        <v>5191</v>
      </c>
      <c r="G155" s="234"/>
      <c r="H155" s="238">
        <v>400</v>
      </c>
      <c r="I155" s="239"/>
      <c r="J155" s="234"/>
      <c r="K155" s="234"/>
      <c r="L155" s="240"/>
      <c r="M155" s="241"/>
      <c r="N155" s="242"/>
      <c r="O155" s="242"/>
      <c r="P155" s="242"/>
      <c r="Q155" s="242"/>
      <c r="R155" s="242"/>
      <c r="S155" s="242"/>
      <c r="T155" s="243"/>
      <c r="AT155" s="244" t="s">
        <v>371</v>
      </c>
      <c r="AU155" s="244" t="s">
        <v>77</v>
      </c>
      <c r="AV155" s="13" t="s">
        <v>79</v>
      </c>
      <c r="AW155" s="13" t="s">
        <v>33</v>
      </c>
      <c r="AX155" s="13" t="s">
        <v>77</v>
      </c>
      <c r="AY155" s="244" t="s">
        <v>361</v>
      </c>
    </row>
    <row r="156" spans="2:65" s="1" customFormat="1" ht="22.5" customHeight="1">
      <c r="B156" s="42"/>
      <c r="C156" s="207" t="s">
        <v>485</v>
      </c>
      <c r="D156" s="207" t="s">
        <v>363</v>
      </c>
      <c r="E156" s="208" t="s">
        <v>5192</v>
      </c>
      <c r="F156" s="209" t="s">
        <v>5193</v>
      </c>
      <c r="G156" s="210" t="s">
        <v>5138</v>
      </c>
      <c r="H156" s="211">
        <v>480</v>
      </c>
      <c r="I156" s="212"/>
      <c r="J156" s="213">
        <f>ROUND(I156*H156,2)</f>
        <v>0</v>
      </c>
      <c r="K156" s="209" t="s">
        <v>21</v>
      </c>
      <c r="L156" s="62"/>
      <c r="M156" s="214" t="s">
        <v>21</v>
      </c>
      <c r="N156" s="215" t="s">
        <v>41</v>
      </c>
      <c r="O156" s="43"/>
      <c r="P156" s="216">
        <f>O156*H156</f>
        <v>0</v>
      </c>
      <c r="Q156" s="216">
        <v>0</v>
      </c>
      <c r="R156" s="216">
        <f>Q156*H156</f>
        <v>0</v>
      </c>
      <c r="S156" s="216">
        <v>0</v>
      </c>
      <c r="T156" s="217">
        <f>S156*H156</f>
        <v>0</v>
      </c>
      <c r="AR156" s="25" t="s">
        <v>147</v>
      </c>
      <c r="AT156" s="25" t="s">
        <v>363</v>
      </c>
      <c r="AU156" s="25" t="s">
        <v>77</v>
      </c>
      <c r="AY156" s="25" t="s">
        <v>361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25" t="s">
        <v>77</v>
      </c>
      <c r="BK156" s="218">
        <f>ROUND(I156*H156,2)</f>
        <v>0</v>
      </c>
      <c r="BL156" s="25" t="s">
        <v>147</v>
      </c>
      <c r="BM156" s="25" t="s">
        <v>626</v>
      </c>
    </row>
    <row r="157" spans="2:65" s="1" customFormat="1" ht="13.5">
      <c r="B157" s="42"/>
      <c r="C157" s="64"/>
      <c r="D157" s="219" t="s">
        <v>369</v>
      </c>
      <c r="E157" s="64"/>
      <c r="F157" s="220" t="s">
        <v>5193</v>
      </c>
      <c r="G157" s="64"/>
      <c r="H157" s="64"/>
      <c r="I157" s="175"/>
      <c r="J157" s="64"/>
      <c r="K157" s="64"/>
      <c r="L157" s="62"/>
      <c r="M157" s="221"/>
      <c r="N157" s="43"/>
      <c r="O157" s="43"/>
      <c r="P157" s="43"/>
      <c r="Q157" s="43"/>
      <c r="R157" s="43"/>
      <c r="S157" s="43"/>
      <c r="T157" s="79"/>
      <c r="AT157" s="25" t="s">
        <v>369</v>
      </c>
      <c r="AU157" s="25" t="s">
        <v>77</v>
      </c>
    </row>
    <row r="158" spans="2:65" s="13" customFormat="1" ht="13.5">
      <c r="B158" s="233"/>
      <c r="C158" s="234"/>
      <c r="D158" s="219" t="s">
        <v>371</v>
      </c>
      <c r="E158" s="245" t="s">
        <v>21</v>
      </c>
      <c r="F158" s="246" t="s">
        <v>5194</v>
      </c>
      <c r="G158" s="234"/>
      <c r="H158" s="247">
        <v>480</v>
      </c>
      <c r="I158" s="239"/>
      <c r="J158" s="234"/>
      <c r="K158" s="234"/>
      <c r="L158" s="240"/>
      <c r="M158" s="241"/>
      <c r="N158" s="242"/>
      <c r="O158" s="242"/>
      <c r="P158" s="242"/>
      <c r="Q158" s="242"/>
      <c r="R158" s="242"/>
      <c r="S158" s="242"/>
      <c r="T158" s="243"/>
      <c r="AT158" s="244" t="s">
        <v>371</v>
      </c>
      <c r="AU158" s="244" t="s">
        <v>77</v>
      </c>
      <c r="AV158" s="13" t="s">
        <v>79</v>
      </c>
      <c r="AW158" s="13" t="s">
        <v>33</v>
      </c>
      <c r="AX158" s="13" t="s">
        <v>77</v>
      </c>
      <c r="AY158" s="244" t="s">
        <v>361</v>
      </c>
    </row>
    <row r="159" spans="2:65" s="11" customFormat="1" ht="37.35" customHeight="1">
      <c r="B159" s="190"/>
      <c r="C159" s="191"/>
      <c r="D159" s="204" t="s">
        <v>69</v>
      </c>
      <c r="E159" s="293" t="s">
        <v>3012</v>
      </c>
      <c r="F159" s="293" t="s">
        <v>5195</v>
      </c>
      <c r="G159" s="191"/>
      <c r="H159" s="191"/>
      <c r="I159" s="194"/>
      <c r="J159" s="294">
        <f>BK159</f>
        <v>0</v>
      </c>
      <c r="K159" s="191"/>
      <c r="L159" s="196"/>
      <c r="M159" s="197"/>
      <c r="N159" s="198"/>
      <c r="O159" s="198"/>
      <c r="P159" s="199">
        <f>SUM(P160:P189)</f>
        <v>0</v>
      </c>
      <c r="Q159" s="198"/>
      <c r="R159" s="199">
        <f>SUM(R160:R189)</f>
        <v>0</v>
      </c>
      <c r="S159" s="198"/>
      <c r="T159" s="200">
        <f>SUM(T160:T189)</f>
        <v>0</v>
      </c>
      <c r="AR159" s="201" t="s">
        <v>77</v>
      </c>
      <c r="AT159" s="202" t="s">
        <v>69</v>
      </c>
      <c r="AU159" s="202" t="s">
        <v>70</v>
      </c>
      <c r="AY159" s="201" t="s">
        <v>361</v>
      </c>
      <c r="BK159" s="203">
        <f>SUM(BK160:BK189)</f>
        <v>0</v>
      </c>
    </row>
    <row r="160" spans="2:65" s="1" customFormat="1" ht="22.5" customHeight="1">
      <c r="B160" s="42"/>
      <c r="C160" s="207" t="s">
        <v>491</v>
      </c>
      <c r="D160" s="207" t="s">
        <v>363</v>
      </c>
      <c r="E160" s="208" t="s">
        <v>5196</v>
      </c>
      <c r="F160" s="209" t="s">
        <v>5197</v>
      </c>
      <c r="G160" s="210" t="s">
        <v>366</v>
      </c>
      <c r="H160" s="211">
        <v>0.185</v>
      </c>
      <c r="I160" s="212"/>
      <c r="J160" s="213">
        <f>ROUND(I160*H160,2)</f>
        <v>0</v>
      </c>
      <c r="K160" s="209" t="s">
        <v>21</v>
      </c>
      <c r="L160" s="62"/>
      <c r="M160" s="214" t="s">
        <v>21</v>
      </c>
      <c r="N160" s="215" t="s">
        <v>41</v>
      </c>
      <c r="O160" s="43"/>
      <c r="P160" s="216">
        <f>O160*H160</f>
        <v>0</v>
      </c>
      <c r="Q160" s="216">
        <v>0</v>
      </c>
      <c r="R160" s="216">
        <f>Q160*H160</f>
        <v>0</v>
      </c>
      <c r="S160" s="216">
        <v>0</v>
      </c>
      <c r="T160" s="217">
        <f>S160*H160</f>
        <v>0</v>
      </c>
      <c r="AR160" s="25" t="s">
        <v>147</v>
      </c>
      <c r="AT160" s="25" t="s">
        <v>363</v>
      </c>
      <c r="AU160" s="25" t="s">
        <v>77</v>
      </c>
      <c r="AY160" s="25" t="s">
        <v>361</v>
      </c>
      <c r="BE160" s="218">
        <f>IF(N160="základní",J160,0)</f>
        <v>0</v>
      </c>
      <c r="BF160" s="218">
        <f>IF(N160="snížená",J160,0)</f>
        <v>0</v>
      </c>
      <c r="BG160" s="218">
        <f>IF(N160="zákl. přenesená",J160,0)</f>
        <v>0</v>
      </c>
      <c r="BH160" s="218">
        <f>IF(N160="sníž. přenesená",J160,0)</f>
        <v>0</v>
      </c>
      <c r="BI160" s="218">
        <f>IF(N160="nulová",J160,0)</f>
        <v>0</v>
      </c>
      <c r="BJ160" s="25" t="s">
        <v>77</v>
      </c>
      <c r="BK160" s="218">
        <f>ROUND(I160*H160,2)</f>
        <v>0</v>
      </c>
      <c r="BL160" s="25" t="s">
        <v>147</v>
      </c>
      <c r="BM160" s="25" t="s">
        <v>638</v>
      </c>
    </row>
    <row r="161" spans="2:65" s="1" customFormat="1" ht="13.5">
      <c r="B161" s="42"/>
      <c r="C161" s="64"/>
      <c r="D161" s="219" t="s">
        <v>369</v>
      </c>
      <c r="E161" s="64"/>
      <c r="F161" s="220" t="s">
        <v>5197</v>
      </c>
      <c r="G161" s="64"/>
      <c r="H161" s="64"/>
      <c r="I161" s="175"/>
      <c r="J161" s="64"/>
      <c r="K161" s="64"/>
      <c r="L161" s="62"/>
      <c r="M161" s="221"/>
      <c r="N161" s="43"/>
      <c r="O161" s="43"/>
      <c r="P161" s="43"/>
      <c r="Q161" s="43"/>
      <c r="R161" s="43"/>
      <c r="S161" s="43"/>
      <c r="T161" s="79"/>
      <c r="AT161" s="25" t="s">
        <v>369</v>
      </c>
      <c r="AU161" s="25" t="s">
        <v>77</v>
      </c>
    </row>
    <row r="162" spans="2:65" s="13" customFormat="1" ht="13.5">
      <c r="B162" s="233"/>
      <c r="C162" s="234"/>
      <c r="D162" s="235" t="s">
        <v>371</v>
      </c>
      <c r="E162" s="236" t="s">
        <v>21</v>
      </c>
      <c r="F162" s="237" t="s">
        <v>5198</v>
      </c>
      <c r="G162" s="234"/>
      <c r="H162" s="238">
        <v>0.185</v>
      </c>
      <c r="I162" s="239"/>
      <c r="J162" s="234"/>
      <c r="K162" s="234"/>
      <c r="L162" s="240"/>
      <c r="M162" s="241"/>
      <c r="N162" s="242"/>
      <c r="O162" s="242"/>
      <c r="P162" s="242"/>
      <c r="Q162" s="242"/>
      <c r="R162" s="242"/>
      <c r="S162" s="242"/>
      <c r="T162" s="243"/>
      <c r="AT162" s="244" t="s">
        <v>371</v>
      </c>
      <c r="AU162" s="244" t="s">
        <v>77</v>
      </c>
      <c r="AV162" s="13" t="s">
        <v>79</v>
      </c>
      <c r="AW162" s="13" t="s">
        <v>33</v>
      </c>
      <c r="AX162" s="13" t="s">
        <v>77</v>
      </c>
      <c r="AY162" s="244" t="s">
        <v>361</v>
      </c>
    </row>
    <row r="163" spans="2:65" s="1" customFormat="1" ht="31.5" customHeight="1">
      <c r="B163" s="42"/>
      <c r="C163" s="207" t="s">
        <v>9</v>
      </c>
      <c r="D163" s="207" t="s">
        <v>363</v>
      </c>
      <c r="E163" s="208" t="s">
        <v>5199</v>
      </c>
      <c r="F163" s="209" t="s">
        <v>5200</v>
      </c>
      <c r="G163" s="210" t="s">
        <v>366</v>
      </c>
      <c r="H163" s="211">
        <v>0.48</v>
      </c>
      <c r="I163" s="212"/>
      <c r="J163" s="213">
        <f>ROUND(I163*H163,2)</f>
        <v>0</v>
      </c>
      <c r="K163" s="209" t="s">
        <v>21</v>
      </c>
      <c r="L163" s="62"/>
      <c r="M163" s="214" t="s">
        <v>21</v>
      </c>
      <c r="N163" s="215" t="s">
        <v>41</v>
      </c>
      <c r="O163" s="43"/>
      <c r="P163" s="216">
        <f>O163*H163</f>
        <v>0</v>
      </c>
      <c r="Q163" s="216">
        <v>0</v>
      </c>
      <c r="R163" s="216">
        <f>Q163*H163</f>
        <v>0</v>
      </c>
      <c r="S163" s="216">
        <v>0</v>
      </c>
      <c r="T163" s="217">
        <f>S163*H163</f>
        <v>0</v>
      </c>
      <c r="AR163" s="25" t="s">
        <v>147</v>
      </c>
      <c r="AT163" s="25" t="s">
        <v>363</v>
      </c>
      <c r="AU163" s="25" t="s">
        <v>77</v>
      </c>
      <c r="AY163" s="25" t="s">
        <v>361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25" t="s">
        <v>77</v>
      </c>
      <c r="BK163" s="218">
        <f>ROUND(I163*H163,2)</f>
        <v>0</v>
      </c>
      <c r="BL163" s="25" t="s">
        <v>147</v>
      </c>
      <c r="BM163" s="25" t="s">
        <v>650</v>
      </c>
    </row>
    <row r="164" spans="2:65" s="1" customFormat="1" ht="13.5">
      <c r="B164" s="42"/>
      <c r="C164" s="64"/>
      <c r="D164" s="219" t="s">
        <v>369</v>
      </c>
      <c r="E164" s="64"/>
      <c r="F164" s="220" t="s">
        <v>5200</v>
      </c>
      <c r="G164" s="64"/>
      <c r="H164" s="64"/>
      <c r="I164" s="175"/>
      <c r="J164" s="64"/>
      <c r="K164" s="64"/>
      <c r="L164" s="62"/>
      <c r="M164" s="221"/>
      <c r="N164" s="43"/>
      <c r="O164" s="43"/>
      <c r="P164" s="43"/>
      <c r="Q164" s="43"/>
      <c r="R164" s="43"/>
      <c r="S164" s="43"/>
      <c r="T164" s="79"/>
      <c r="AT164" s="25" t="s">
        <v>369</v>
      </c>
      <c r="AU164" s="25" t="s">
        <v>77</v>
      </c>
    </row>
    <row r="165" spans="2:65" s="13" customFormat="1" ht="13.5">
      <c r="B165" s="233"/>
      <c r="C165" s="234"/>
      <c r="D165" s="235" t="s">
        <v>371</v>
      </c>
      <c r="E165" s="236" t="s">
        <v>21</v>
      </c>
      <c r="F165" s="237" t="s">
        <v>5201</v>
      </c>
      <c r="G165" s="234"/>
      <c r="H165" s="238">
        <v>0.48</v>
      </c>
      <c r="I165" s="239"/>
      <c r="J165" s="234"/>
      <c r="K165" s="234"/>
      <c r="L165" s="240"/>
      <c r="M165" s="241"/>
      <c r="N165" s="242"/>
      <c r="O165" s="242"/>
      <c r="P165" s="242"/>
      <c r="Q165" s="242"/>
      <c r="R165" s="242"/>
      <c r="S165" s="242"/>
      <c r="T165" s="243"/>
      <c r="AT165" s="244" t="s">
        <v>371</v>
      </c>
      <c r="AU165" s="244" t="s">
        <v>77</v>
      </c>
      <c r="AV165" s="13" t="s">
        <v>79</v>
      </c>
      <c r="AW165" s="13" t="s">
        <v>33</v>
      </c>
      <c r="AX165" s="13" t="s">
        <v>77</v>
      </c>
      <c r="AY165" s="244" t="s">
        <v>361</v>
      </c>
    </row>
    <row r="166" spans="2:65" s="1" customFormat="1" ht="22.5" customHeight="1">
      <c r="B166" s="42"/>
      <c r="C166" s="207" t="s">
        <v>501</v>
      </c>
      <c r="D166" s="207" t="s">
        <v>363</v>
      </c>
      <c r="E166" s="208" t="s">
        <v>5202</v>
      </c>
      <c r="F166" s="209" t="s">
        <v>5203</v>
      </c>
      <c r="G166" s="210" t="s">
        <v>2984</v>
      </c>
      <c r="H166" s="211">
        <v>3</v>
      </c>
      <c r="I166" s="212"/>
      <c r="J166" s="213">
        <f>ROUND(I166*H166,2)</f>
        <v>0</v>
      </c>
      <c r="K166" s="209" t="s">
        <v>21</v>
      </c>
      <c r="L166" s="62"/>
      <c r="M166" s="214" t="s">
        <v>21</v>
      </c>
      <c r="N166" s="215" t="s">
        <v>41</v>
      </c>
      <c r="O166" s="43"/>
      <c r="P166" s="216">
        <f>O166*H166</f>
        <v>0</v>
      </c>
      <c r="Q166" s="216">
        <v>0</v>
      </c>
      <c r="R166" s="216">
        <f>Q166*H166</f>
        <v>0</v>
      </c>
      <c r="S166" s="216">
        <v>0</v>
      </c>
      <c r="T166" s="217">
        <f>S166*H166</f>
        <v>0</v>
      </c>
      <c r="AR166" s="25" t="s">
        <v>147</v>
      </c>
      <c r="AT166" s="25" t="s">
        <v>363</v>
      </c>
      <c r="AU166" s="25" t="s">
        <v>77</v>
      </c>
      <c r="AY166" s="25" t="s">
        <v>361</v>
      </c>
      <c r="BE166" s="218">
        <f>IF(N166="základní",J166,0)</f>
        <v>0</v>
      </c>
      <c r="BF166" s="218">
        <f>IF(N166="snížená",J166,0)</f>
        <v>0</v>
      </c>
      <c r="BG166" s="218">
        <f>IF(N166="zákl. přenesená",J166,0)</f>
        <v>0</v>
      </c>
      <c r="BH166" s="218">
        <f>IF(N166="sníž. přenesená",J166,0)</f>
        <v>0</v>
      </c>
      <c r="BI166" s="218">
        <f>IF(N166="nulová",J166,0)</f>
        <v>0</v>
      </c>
      <c r="BJ166" s="25" t="s">
        <v>77</v>
      </c>
      <c r="BK166" s="218">
        <f>ROUND(I166*H166,2)</f>
        <v>0</v>
      </c>
      <c r="BL166" s="25" t="s">
        <v>147</v>
      </c>
      <c r="BM166" s="25" t="s">
        <v>662</v>
      </c>
    </row>
    <row r="167" spans="2:65" s="1" customFormat="1" ht="13.5">
      <c r="B167" s="42"/>
      <c r="C167" s="64"/>
      <c r="D167" s="219" t="s">
        <v>369</v>
      </c>
      <c r="E167" s="64"/>
      <c r="F167" s="220" t="s">
        <v>5203</v>
      </c>
      <c r="G167" s="64"/>
      <c r="H167" s="64"/>
      <c r="I167" s="175"/>
      <c r="J167" s="64"/>
      <c r="K167" s="64"/>
      <c r="L167" s="62"/>
      <c r="M167" s="221"/>
      <c r="N167" s="43"/>
      <c r="O167" s="43"/>
      <c r="P167" s="43"/>
      <c r="Q167" s="43"/>
      <c r="R167" s="43"/>
      <c r="S167" s="43"/>
      <c r="T167" s="79"/>
      <c r="AT167" s="25" t="s">
        <v>369</v>
      </c>
      <c r="AU167" s="25" t="s">
        <v>77</v>
      </c>
    </row>
    <row r="168" spans="2:65" s="13" customFormat="1" ht="13.5">
      <c r="B168" s="233"/>
      <c r="C168" s="234"/>
      <c r="D168" s="235" t="s">
        <v>371</v>
      </c>
      <c r="E168" s="236" t="s">
        <v>21</v>
      </c>
      <c r="F168" s="237" t="s">
        <v>5204</v>
      </c>
      <c r="G168" s="234"/>
      <c r="H168" s="238">
        <v>3</v>
      </c>
      <c r="I168" s="239"/>
      <c r="J168" s="234"/>
      <c r="K168" s="234"/>
      <c r="L168" s="240"/>
      <c r="M168" s="241"/>
      <c r="N168" s="242"/>
      <c r="O168" s="242"/>
      <c r="P168" s="242"/>
      <c r="Q168" s="242"/>
      <c r="R168" s="242"/>
      <c r="S168" s="242"/>
      <c r="T168" s="243"/>
      <c r="AT168" s="244" t="s">
        <v>371</v>
      </c>
      <c r="AU168" s="244" t="s">
        <v>77</v>
      </c>
      <c r="AV168" s="13" t="s">
        <v>79</v>
      </c>
      <c r="AW168" s="13" t="s">
        <v>33</v>
      </c>
      <c r="AX168" s="13" t="s">
        <v>77</v>
      </c>
      <c r="AY168" s="244" t="s">
        <v>361</v>
      </c>
    </row>
    <row r="169" spans="2:65" s="1" customFormat="1" ht="31.5" customHeight="1">
      <c r="B169" s="42"/>
      <c r="C169" s="207" t="s">
        <v>507</v>
      </c>
      <c r="D169" s="207" t="s">
        <v>363</v>
      </c>
      <c r="E169" s="208" t="s">
        <v>5205</v>
      </c>
      <c r="F169" s="209" t="s">
        <v>5206</v>
      </c>
      <c r="G169" s="210" t="s">
        <v>2984</v>
      </c>
      <c r="H169" s="211">
        <v>12</v>
      </c>
      <c r="I169" s="212"/>
      <c r="J169" s="213">
        <f>ROUND(I169*H169,2)</f>
        <v>0</v>
      </c>
      <c r="K169" s="209" t="s">
        <v>21</v>
      </c>
      <c r="L169" s="62"/>
      <c r="M169" s="214" t="s">
        <v>21</v>
      </c>
      <c r="N169" s="215" t="s">
        <v>41</v>
      </c>
      <c r="O169" s="43"/>
      <c r="P169" s="216">
        <f>O169*H169</f>
        <v>0</v>
      </c>
      <c r="Q169" s="216">
        <v>0</v>
      </c>
      <c r="R169" s="216">
        <f>Q169*H169</f>
        <v>0</v>
      </c>
      <c r="S169" s="216">
        <v>0</v>
      </c>
      <c r="T169" s="217">
        <f>S169*H169</f>
        <v>0</v>
      </c>
      <c r="AR169" s="25" t="s">
        <v>147</v>
      </c>
      <c r="AT169" s="25" t="s">
        <v>363</v>
      </c>
      <c r="AU169" s="25" t="s">
        <v>77</v>
      </c>
      <c r="AY169" s="25" t="s">
        <v>361</v>
      </c>
      <c r="BE169" s="218">
        <f>IF(N169="základní",J169,0)</f>
        <v>0</v>
      </c>
      <c r="BF169" s="218">
        <f>IF(N169="snížená",J169,0)</f>
        <v>0</v>
      </c>
      <c r="BG169" s="218">
        <f>IF(N169="zákl. přenesená",J169,0)</f>
        <v>0</v>
      </c>
      <c r="BH169" s="218">
        <f>IF(N169="sníž. přenesená",J169,0)</f>
        <v>0</v>
      </c>
      <c r="BI169" s="218">
        <f>IF(N169="nulová",J169,0)</f>
        <v>0</v>
      </c>
      <c r="BJ169" s="25" t="s">
        <v>77</v>
      </c>
      <c r="BK169" s="218">
        <f>ROUND(I169*H169,2)</f>
        <v>0</v>
      </c>
      <c r="BL169" s="25" t="s">
        <v>147</v>
      </c>
      <c r="BM169" s="25" t="s">
        <v>675</v>
      </c>
    </row>
    <row r="170" spans="2:65" s="1" customFormat="1" ht="27">
      <c r="B170" s="42"/>
      <c r="C170" s="64"/>
      <c r="D170" s="219" t="s">
        <v>369</v>
      </c>
      <c r="E170" s="64"/>
      <c r="F170" s="220" t="s">
        <v>5206</v>
      </c>
      <c r="G170" s="64"/>
      <c r="H170" s="64"/>
      <c r="I170" s="175"/>
      <c r="J170" s="64"/>
      <c r="K170" s="64"/>
      <c r="L170" s="62"/>
      <c r="M170" s="221"/>
      <c r="N170" s="43"/>
      <c r="O170" s="43"/>
      <c r="P170" s="43"/>
      <c r="Q170" s="43"/>
      <c r="R170" s="43"/>
      <c r="S170" s="43"/>
      <c r="T170" s="79"/>
      <c r="AT170" s="25" t="s">
        <v>369</v>
      </c>
      <c r="AU170" s="25" t="s">
        <v>77</v>
      </c>
    </row>
    <row r="171" spans="2:65" s="13" customFormat="1" ht="13.5">
      <c r="B171" s="233"/>
      <c r="C171" s="234"/>
      <c r="D171" s="235" t="s">
        <v>371</v>
      </c>
      <c r="E171" s="236" t="s">
        <v>21</v>
      </c>
      <c r="F171" s="237" t="s">
        <v>5207</v>
      </c>
      <c r="G171" s="234"/>
      <c r="H171" s="238">
        <v>12</v>
      </c>
      <c r="I171" s="239"/>
      <c r="J171" s="234"/>
      <c r="K171" s="234"/>
      <c r="L171" s="240"/>
      <c r="M171" s="241"/>
      <c r="N171" s="242"/>
      <c r="O171" s="242"/>
      <c r="P171" s="242"/>
      <c r="Q171" s="242"/>
      <c r="R171" s="242"/>
      <c r="S171" s="242"/>
      <c r="T171" s="243"/>
      <c r="AT171" s="244" t="s">
        <v>371</v>
      </c>
      <c r="AU171" s="244" t="s">
        <v>77</v>
      </c>
      <c r="AV171" s="13" t="s">
        <v>79</v>
      </c>
      <c r="AW171" s="13" t="s">
        <v>33</v>
      </c>
      <c r="AX171" s="13" t="s">
        <v>77</v>
      </c>
      <c r="AY171" s="244" t="s">
        <v>361</v>
      </c>
    </row>
    <row r="172" spans="2:65" s="1" customFormat="1" ht="22.5" customHeight="1">
      <c r="B172" s="42"/>
      <c r="C172" s="207" t="s">
        <v>512</v>
      </c>
      <c r="D172" s="207" t="s">
        <v>363</v>
      </c>
      <c r="E172" s="208" t="s">
        <v>5208</v>
      </c>
      <c r="F172" s="209" t="s">
        <v>5209</v>
      </c>
      <c r="G172" s="210" t="s">
        <v>2984</v>
      </c>
      <c r="H172" s="211">
        <v>24</v>
      </c>
      <c r="I172" s="212"/>
      <c r="J172" s="213">
        <f>ROUND(I172*H172,2)</f>
        <v>0</v>
      </c>
      <c r="K172" s="209" t="s">
        <v>21</v>
      </c>
      <c r="L172" s="62"/>
      <c r="M172" s="214" t="s">
        <v>21</v>
      </c>
      <c r="N172" s="215" t="s">
        <v>41</v>
      </c>
      <c r="O172" s="43"/>
      <c r="P172" s="216">
        <f>O172*H172</f>
        <v>0</v>
      </c>
      <c r="Q172" s="216">
        <v>0</v>
      </c>
      <c r="R172" s="216">
        <f>Q172*H172</f>
        <v>0</v>
      </c>
      <c r="S172" s="216">
        <v>0</v>
      </c>
      <c r="T172" s="217">
        <f>S172*H172</f>
        <v>0</v>
      </c>
      <c r="AR172" s="25" t="s">
        <v>147</v>
      </c>
      <c r="AT172" s="25" t="s">
        <v>363</v>
      </c>
      <c r="AU172" s="25" t="s">
        <v>77</v>
      </c>
      <c r="AY172" s="25" t="s">
        <v>361</v>
      </c>
      <c r="BE172" s="218">
        <f>IF(N172="základní",J172,0)</f>
        <v>0</v>
      </c>
      <c r="BF172" s="218">
        <f>IF(N172="snížená",J172,0)</f>
        <v>0</v>
      </c>
      <c r="BG172" s="218">
        <f>IF(N172="zákl. přenesená",J172,0)</f>
        <v>0</v>
      </c>
      <c r="BH172" s="218">
        <f>IF(N172="sníž. přenesená",J172,0)</f>
        <v>0</v>
      </c>
      <c r="BI172" s="218">
        <f>IF(N172="nulová",J172,0)</f>
        <v>0</v>
      </c>
      <c r="BJ172" s="25" t="s">
        <v>77</v>
      </c>
      <c r="BK172" s="218">
        <f>ROUND(I172*H172,2)</f>
        <v>0</v>
      </c>
      <c r="BL172" s="25" t="s">
        <v>147</v>
      </c>
      <c r="BM172" s="25" t="s">
        <v>690</v>
      </c>
    </row>
    <row r="173" spans="2:65" s="1" customFormat="1" ht="13.5">
      <c r="B173" s="42"/>
      <c r="C173" s="64"/>
      <c r="D173" s="219" t="s">
        <v>369</v>
      </c>
      <c r="E173" s="64"/>
      <c r="F173" s="220" t="s">
        <v>5209</v>
      </c>
      <c r="G173" s="64"/>
      <c r="H173" s="64"/>
      <c r="I173" s="175"/>
      <c r="J173" s="64"/>
      <c r="K173" s="64"/>
      <c r="L173" s="62"/>
      <c r="M173" s="221"/>
      <c r="N173" s="43"/>
      <c r="O173" s="43"/>
      <c r="P173" s="43"/>
      <c r="Q173" s="43"/>
      <c r="R173" s="43"/>
      <c r="S173" s="43"/>
      <c r="T173" s="79"/>
      <c r="AT173" s="25" t="s">
        <v>369</v>
      </c>
      <c r="AU173" s="25" t="s">
        <v>77</v>
      </c>
    </row>
    <row r="174" spans="2:65" s="13" customFormat="1" ht="13.5">
      <c r="B174" s="233"/>
      <c r="C174" s="234"/>
      <c r="D174" s="235" t="s">
        <v>371</v>
      </c>
      <c r="E174" s="236" t="s">
        <v>21</v>
      </c>
      <c r="F174" s="237" t="s">
        <v>5210</v>
      </c>
      <c r="G174" s="234"/>
      <c r="H174" s="238">
        <v>24</v>
      </c>
      <c r="I174" s="239"/>
      <c r="J174" s="234"/>
      <c r="K174" s="234"/>
      <c r="L174" s="240"/>
      <c r="M174" s="241"/>
      <c r="N174" s="242"/>
      <c r="O174" s="242"/>
      <c r="P174" s="242"/>
      <c r="Q174" s="242"/>
      <c r="R174" s="242"/>
      <c r="S174" s="242"/>
      <c r="T174" s="243"/>
      <c r="AT174" s="244" t="s">
        <v>371</v>
      </c>
      <c r="AU174" s="244" t="s">
        <v>77</v>
      </c>
      <c r="AV174" s="13" t="s">
        <v>79</v>
      </c>
      <c r="AW174" s="13" t="s">
        <v>33</v>
      </c>
      <c r="AX174" s="13" t="s">
        <v>77</v>
      </c>
      <c r="AY174" s="244" t="s">
        <v>361</v>
      </c>
    </row>
    <row r="175" spans="2:65" s="1" customFormat="1" ht="22.5" customHeight="1">
      <c r="B175" s="42"/>
      <c r="C175" s="207" t="s">
        <v>521</v>
      </c>
      <c r="D175" s="207" t="s">
        <v>363</v>
      </c>
      <c r="E175" s="208" t="s">
        <v>5166</v>
      </c>
      <c r="F175" s="209" t="s">
        <v>5167</v>
      </c>
      <c r="G175" s="210" t="s">
        <v>5168</v>
      </c>
      <c r="H175" s="211">
        <v>12.6</v>
      </c>
      <c r="I175" s="212"/>
      <c r="J175" s="213">
        <f>ROUND(I175*H175,2)</f>
        <v>0</v>
      </c>
      <c r="K175" s="209" t="s">
        <v>21</v>
      </c>
      <c r="L175" s="62"/>
      <c r="M175" s="214" t="s">
        <v>21</v>
      </c>
      <c r="N175" s="215" t="s">
        <v>41</v>
      </c>
      <c r="O175" s="43"/>
      <c r="P175" s="216">
        <f>O175*H175</f>
        <v>0</v>
      </c>
      <c r="Q175" s="216">
        <v>0</v>
      </c>
      <c r="R175" s="216">
        <f>Q175*H175</f>
        <v>0</v>
      </c>
      <c r="S175" s="216">
        <v>0</v>
      </c>
      <c r="T175" s="217">
        <f>S175*H175</f>
        <v>0</v>
      </c>
      <c r="AR175" s="25" t="s">
        <v>147</v>
      </c>
      <c r="AT175" s="25" t="s">
        <v>363</v>
      </c>
      <c r="AU175" s="25" t="s">
        <v>77</v>
      </c>
      <c r="AY175" s="25" t="s">
        <v>361</v>
      </c>
      <c r="BE175" s="218">
        <f>IF(N175="základní",J175,0)</f>
        <v>0</v>
      </c>
      <c r="BF175" s="218">
        <f>IF(N175="snížená",J175,0)</f>
        <v>0</v>
      </c>
      <c r="BG175" s="218">
        <f>IF(N175="zákl. přenesená",J175,0)</f>
        <v>0</v>
      </c>
      <c r="BH175" s="218">
        <f>IF(N175="sníž. přenesená",J175,0)</f>
        <v>0</v>
      </c>
      <c r="BI175" s="218">
        <f>IF(N175="nulová",J175,0)</f>
        <v>0</v>
      </c>
      <c r="BJ175" s="25" t="s">
        <v>77</v>
      </c>
      <c r="BK175" s="218">
        <f>ROUND(I175*H175,2)</f>
        <v>0</v>
      </c>
      <c r="BL175" s="25" t="s">
        <v>147</v>
      </c>
      <c r="BM175" s="25" t="s">
        <v>703</v>
      </c>
    </row>
    <row r="176" spans="2:65" s="1" customFormat="1" ht="13.5">
      <c r="B176" s="42"/>
      <c r="C176" s="64"/>
      <c r="D176" s="219" t="s">
        <v>369</v>
      </c>
      <c r="E176" s="64"/>
      <c r="F176" s="220" t="s">
        <v>5167</v>
      </c>
      <c r="G176" s="64"/>
      <c r="H176" s="64"/>
      <c r="I176" s="175"/>
      <c r="J176" s="64"/>
      <c r="K176" s="64"/>
      <c r="L176" s="62"/>
      <c r="M176" s="221"/>
      <c r="N176" s="43"/>
      <c r="O176" s="43"/>
      <c r="P176" s="43"/>
      <c r="Q176" s="43"/>
      <c r="R176" s="43"/>
      <c r="S176" s="43"/>
      <c r="T176" s="79"/>
      <c r="AT176" s="25" t="s">
        <v>369</v>
      </c>
      <c r="AU176" s="25" t="s">
        <v>77</v>
      </c>
    </row>
    <row r="177" spans="2:65" s="13" customFormat="1" ht="13.5">
      <c r="B177" s="233"/>
      <c r="C177" s="234"/>
      <c r="D177" s="235" t="s">
        <v>371</v>
      </c>
      <c r="E177" s="236" t="s">
        <v>21</v>
      </c>
      <c r="F177" s="237" t="s">
        <v>5211</v>
      </c>
      <c r="G177" s="234"/>
      <c r="H177" s="238">
        <v>12.6</v>
      </c>
      <c r="I177" s="239"/>
      <c r="J177" s="234"/>
      <c r="K177" s="234"/>
      <c r="L177" s="240"/>
      <c r="M177" s="241"/>
      <c r="N177" s="242"/>
      <c r="O177" s="242"/>
      <c r="P177" s="242"/>
      <c r="Q177" s="242"/>
      <c r="R177" s="242"/>
      <c r="S177" s="242"/>
      <c r="T177" s="243"/>
      <c r="AT177" s="244" t="s">
        <v>371</v>
      </c>
      <c r="AU177" s="244" t="s">
        <v>77</v>
      </c>
      <c r="AV177" s="13" t="s">
        <v>79</v>
      </c>
      <c r="AW177" s="13" t="s">
        <v>33</v>
      </c>
      <c r="AX177" s="13" t="s">
        <v>77</v>
      </c>
      <c r="AY177" s="244" t="s">
        <v>361</v>
      </c>
    </row>
    <row r="178" spans="2:65" s="1" customFormat="1" ht="22.5" customHeight="1">
      <c r="B178" s="42"/>
      <c r="C178" s="207" t="s">
        <v>526</v>
      </c>
      <c r="D178" s="207" t="s">
        <v>363</v>
      </c>
      <c r="E178" s="208" t="s">
        <v>5212</v>
      </c>
      <c r="F178" s="209" t="s">
        <v>5213</v>
      </c>
      <c r="G178" s="210" t="s">
        <v>5143</v>
      </c>
      <c r="H178" s="211">
        <v>4.4000000000000004</v>
      </c>
      <c r="I178" s="212"/>
      <c r="J178" s="213">
        <f>ROUND(I178*H178,2)</f>
        <v>0</v>
      </c>
      <c r="K178" s="209" t="s">
        <v>21</v>
      </c>
      <c r="L178" s="62"/>
      <c r="M178" s="214" t="s">
        <v>21</v>
      </c>
      <c r="N178" s="215" t="s">
        <v>41</v>
      </c>
      <c r="O178" s="43"/>
      <c r="P178" s="216">
        <f>O178*H178</f>
        <v>0</v>
      </c>
      <c r="Q178" s="216">
        <v>0</v>
      </c>
      <c r="R178" s="216">
        <f>Q178*H178</f>
        <v>0</v>
      </c>
      <c r="S178" s="216">
        <v>0</v>
      </c>
      <c r="T178" s="217">
        <f>S178*H178</f>
        <v>0</v>
      </c>
      <c r="AR178" s="25" t="s">
        <v>147</v>
      </c>
      <c r="AT178" s="25" t="s">
        <v>363</v>
      </c>
      <c r="AU178" s="25" t="s">
        <v>77</v>
      </c>
      <c r="AY178" s="25" t="s">
        <v>361</v>
      </c>
      <c r="BE178" s="218">
        <f>IF(N178="základní",J178,0)</f>
        <v>0</v>
      </c>
      <c r="BF178" s="218">
        <f>IF(N178="snížená",J178,0)</f>
        <v>0</v>
      </c>
      <c r="BG178" s="218">
        <f>IF(N178="zákl. přenesená",J178,0)</f>
        <v>0</v>
      </c>
      <c r="BH178" s="218">
        <f>IF(N178="sníž. přenesená",J178,0)</f>
        <v>0</v>
      </c>
      <c r="BI178" s="218">
        <f>IF(N178="nulová",J178,0)</f>
        <v>0</v>
      </c>
      <c r="BJ178" s="25" t="s">
        <v>77</v>
      </c>
      <c r="BK178" s="218">
        <f>ROUND(I178*H178,2)</f>
        <v>0</v>
      </c>
      <c r="BL178" s="25" t="s">
        <v>147</v>
      </c>
      <c r="BM178" s="25" t="s">
        <v>720</v>
      </c>
    </row>
    <row r="179" spans="2:65" s="1" customFormat="1" ht="13.5">
      <c r="B179" s="42"/>
      <c r="C179" s="64"/>
      <c r="D179" s="219" t="s">
        <v>369</v>
      </c>
      <c r="E179" s="64"/>
      <c r="F179" s="220" t="s">
        <v>5213</v>
      </c>
      <c r="G179" s="64"/>
      <c r="H179" s="64"/>
      <c r="I179" s="175"/>
      <c r="J179" s="64"/>
      <c r="K179" s="64"/>
      <c r="L179" s="62"/>
      <c r="M179" s="221"/>
      <c r="N179" s="43"/>
      <c r="O179" s="43"/>
      <c r="P179" s="43"/>
      <c r="Q179" s="43"/>
      <c r="R179" s="43"/>
      <c r="S179" s="43"/>
      <c r="T179" s="79"/>
      <c r="AT179" s="25" t="s">
        <v>369</v>
      </c>
      <c r="AU179" s="25" t="s">
        <v>77</v>
      </c>
    </row>
    <row r="180" spans="2:65" s="13" customFormat="1" ht="13.5">
      <c r="B180" s="233"/>
      <c r="C180" s="234"/>
      <c r="D180" s="235" t="s">
        <v>371</v>
      </c>
      <c r="E180" s="236" t="s">
        <v>21</v>
      </c>
      <c r="F180" s="237" t="s">
        <v>5214</v>
      </c>
      <c r="G180" s="234"/>
      <c r="H180" s="238">
        <v>4.4000000000000004</v>
      </c>
      <c r="I180" s="239"/>
      <c r="J180" s="234"/>
      <c r="K180" s="234"/>
      <c r="L180" s="240"/>
      <c r="M180" s="241"/>
      <c r="N180" s="242"/>
      <c r="O180" s="242"/>
      <c r="P180" s="242"/>
      <c r="Q180" s="242"/>
      <c r="R180" s="242"/>
      <c r="S180" s="242"/>
      <c r="T180" s="243"/>
      <c r="AT180" s="244" t="s">
        <v>371</v>
      </c>
      <c r="AU180" s="244" t="s">
        <v>77</v>
      </c>
      <c r="AV180" s="13" t="s">
        <v>79</v>
      </c>
      <c r="AW180" s="13" t="s">
        <v>33</v>
      </c>
      <c r="AX180" s="13" t="s">
        <v>77</v>
      </c>
      <c r="AY180" s="244" t="s">
        <v>361</v>
      </c>
    </row>
    <row r="181" spans="2:65" s="1" customFormat="1" ht="22.5" customHeight="1">
      <c r="B181" s="42"/>
      <c r="C181" s="207" t="s">
        <v>533</v>
      </c>
      <c r="D181" s="207" t="s">
        <v>363</v>
      </c>
      <c r="E181" s="208" t="s">
        <v>5215</v>
      </c>
      <c r="F181" s="209" t="s">
        <v>5216</v>
      </c>
      <c r="G181" s="210" t="s">
        <v>366</v>
      </c>
      <c r="H181" s="211">
        <v>7.04</v>
      </c>
      <c r="I181" s="212"/>
      <c r="J181" s="213">
        <f>ROUND(I181*H181,2)</f>
        <v>0</v>
      </c>
      <c r="K181" s="209" t="s">
        <v>21</v>
      </c>
      <c r="L181" s="62"/>
      <c r="M181" s="214" t="s">
        <v>21</v>
      </c>
      <c r="N181" s="215" t="s">
        <v>41</v>
      </c>
      <c r="O181" s="43"/>
      <c r="P181" s="216">
        <f>O181*H181</f>
        <v>0</v>
      </c>
      <c r="Q181" s="216">
        <v>0</v>
      </c>
      <c r="R181" s="216">
        <f>Q181*H181</f>
        <v>0</v>
      </c>
      <c r="S181" s="216">
        <v>0</v>
      </c>
      <c r="T181" s="217">
        <f>S181*H181</f>
        <v>0</v>
      </c>
      <c r="AR181" s="25" t="s">
        <v>147</v>
      </c>
      <c r="AT181" s="25" t="s">
        <v>363</v>
      </c>
      <c r="AU181" s="25" t="s">
        <v>77</v>
      </c>
      <c r="AY181" s="25" t="s">
        <v>361</v>
      </c>
      <c r="BE181" s="218">
        <f>IF(N181="základní",J181,0)</f>
        <v>0</v>
      </c>
      <c r="BF181" s="218">
        <f>IF(N181="snížená",J181,0)</f>
        <v>0</v>
      </c>
      <c r="BG181" s="218">
        <f>IF(N181="zákl. přenesená",J181,0)</f>
        <v>0</v>
      </c>
      <c r="BH181" s="218">
        <f>IF(N181="sníž. přenesená",J181,0)</f>
        <v>0</v>
      </c>
      <c r="BI181" s="218">
        <f>IF(N181="nulová",J181,0)</f>
        <v>0</v>
      </c>
      <c r="BJ181" s="25" t="s">
        <v>77</v>
      </c>
      <c r="BK181" s="218">
        <f>ROUND(I181*H181,2)</f>
        <v>0</v>
      </c>
      <c r="BL181" s="25" t="s">
        <v>147</v>
      </c>
      <c r="BM181" s="25" t="s">
        <v>743</v>
      </c>
    </row>
    <row r="182" spans="2:65" s="1" customFormat="1" ht="13.5">
      <c r="B182" s="42"/>
      <c r="C182" s="64"/>
      <c r="D182" s="219" t="s">
        <v>369</v>
      </c>
      <c r="E182" s="64"/>
      <c r="F182" s="220" t="s">
        <v>5216</v>
      </c>
      <c r="G182" s="64"/>
      <c r="H182" s="64"/>
      <c r="I182" s="175"/>
      <c r="J182" s="64"/>
      <c r="K182" s="64"/>
      <c r="L182" s="62"/>
      <c r="M182" s="221"/>
      <c r="N182" s="43"/>
      <c r="O182" s="43"/>
      <c r="P182" s="43"/>
      <c r="Q182" s="43"/>
      <c r="R182" s="43"/>
      <c r="S182" s="43"/>
      <c r="T182" s="79"/>
      <c r="AT182" s="25" t="s">
        <v>369</v>
      </c>
      <c r="AU182" s="25" t="s">
        <v>77</v>
      </c>
    </row>
    <row r="183" spans="2:65" s="13" customFormat="1" ht="13.5">
      <c r="B183" s="233"/>
      <c r="C183" s="234"/>
      <c r="D183" s="235" t="s">
        <v>371</v>
      </c>
      <c r="E183" s="236" t="s">
        <v>21</v>
      </c>
      <c r="F183" s="237" t="s">
        <v>5217</v>
      </c>
      <c r="G183" s="234"/>
      <c r="H183" s="238">
        <v>7.04</v>
      </c>
      <c r="I183" s="239"/>
      <c r="J183" s="234"/>
      <c r="K183" s="234"/>
      <c r="L183" s="240"/>
      <c r="M183" s="241"/>
      <c r="N183" s="242"/>
      <c r="O183" s="242"/>
      <c r="P183" s="242"/>
      <c r="Q183" s="242"/>
      <c r="R183" s="242"/>
      <c r="S183" s="242"/>
      <c r="T183" s="243"/>
      <c r="AT183" s="244" t="s">
        <v>371</v>
      </c>
      <c r="AU183" s="244" t="s">
        <v>77</v>
      </c>
      <c r="AV183" s="13" t="s">
        <v>79</v>
      </c>
      <c r="AW183" s="13" t="s">
        <v>33</v>
      </c>
      <c r="AX183" s="13" t="s">
        <v>77</v>
      </c>
      <c r="AY183" s="244" t="s">
        <v>361</v>
      </c>
    </row>
    <row r="184" spans="2:65" s="1" customFormat="1" ht="22.5" customHeight="1">
      <c r="B184" s="42"/>
      <c r="C184" s="207" t="s">
        <v>545</v>
      </c>
      <c r="D184" s="207" t="s">
        <v>363</v>
      </c>
      <c r="E184" s="208" t="s">
        <v>5218</v>
      </c>
      <c r="F184" s="209" t="s">
        <v>5219</v>
      </c>
      <c r="G184" s="210" t="s">
        <v>5138</v>
      </c>
      <c r="H184" s="211">
        <v>7040</v>
      </c>
      <c r="I184" s="212"/>
      <c r="J184" s="213">
        <f>ROUND(I184*H184,2)</f>
        <v>0</v>
      </c>
      <c r="K184" s="209" t="s">
        <v>21</v>
      </c>
      <c r="L184" s="62"/>
      <c r="M184" s="214" t="s">
        <v>21</v>
      </c>
      <c r="N184" s="215" t="s">
        <v>41</v>
      </c>
      <c r="O184" s="43"/>
      <c r="P184" s="216">
        <f>O184*H184</f>
        <v>0</v>
      </c>
      <c r="Q184" s="216">
        <v>0</v>
      </c>
      <c r="R184" s="216">
        <f>Q184*H184</f>
        <v>0</v>
      </c>
      <c r="S184" s="216">
        <v>0</v>
      </c>
      <c r="T184" s="217">
        <f>S184*H184</f>
        <v>0</v>
      </c>
      <c r="AR184" s="25" t="s">
        <v>147</v>
      </c>
      <c r="AT184" s="25" t="s">
        <v>363</v>
      </c>
      <c r="AU184" s="25" t="s">
        <v>77</v>
      </c>
      <c r="AY184" s="25" t="s">
        <v>361</v>
      </c>
      <c r="BE184" s="218">
        <f>IF(N184="základní",J184,0)</f>
        <v>0</v>
      </c>
      <c r="BF184" s="218">
        <f>IF(N184="snížená",J184,0)</f>
        <v>0</v>
      </c>
      <c r="BG184" s="218">
        <f>IF(N184="zákl. přenesená",J184,0)</f>
        <v>0</v>
      </c>
      <c r="BH184" s="218">
        <f>IF(N184="sníž. přenesená",J184,0)</f>
        <v>0</v>
      </c>
      <c r="BI184" s="218">
        <f>IF(N184="nulová",J184,0)</f>
        <v>0</v>
      </c>
      <c r="BJ184" s="25" t="s">
        <v>77</v>
      </c>
      <c r="BK184" s="218">
        <f>ROUND(I184*H184,2)</f>
        <v>0</v>
      </c>
      <c r="BL184" s="25" t="s">
        <v>147</v>
      </c>
      <c r="BM184" s="25" t="s">
        <v>754</v>
      </c>
    </row>
    <row r="185" spans="2:65" s="1" customFormat="1" ht="13.5">
      <c r="B185" s="42"/>
      <c r="C185" s="64"/>
      <c r="D185" s="219" t="s">
        <v>369</v>
      </c>
      <c r="E185" s="64"/>
      <c r="F185" s="220" t="s">
        <v>5219</v>
      </c>
      <c r="G185" s="64"/>
      <c r="H185" s="64"/>
      <c r="I185" s="175"/>
      <c r="J185" s="64"/>
      <c r="K185" s="64"/>
      <c r="L185" s="62"/>
      <c r="M185" s="221"/>
      <c r="N185" s="43"/>
      <c r="O185" s="43"/>
      <c r="P185" s="43"/>
      <c r="Q185" s="43"/>
      <c r="R185" s="43"/>
      <c r="S185" s="43"/>
      <c r="T185" s="79"/>
      <c r="AT185" s="25" t="s">
        <v>369</v>
      </c>
      <c r="AU185" s="25" t="s">
        <v>77</v>
      </c>
    </row>
    <row r="186" spans="2:65" s="13" customFormat="1" ht="13.5">
      <c r="B186" s="233"/>
      <c r="C186" s="234"/>
      <c r="D186" s="235" t="s">
        <v>371</v>
      </c>
      <c r="E186" s="236" t="s">
        <v>21</v>
      </c>
      <c r="F186" s="237" t="s">
        <v>5220</v>
      </c>
      <c r="G186" s="234"/>
      <c r="H186" s="238">
        <v>7040</v>
      </c>
      <c r="I186" s="239"/>
      <c r="J186" s="234"/>
      <c r="K186" s="234"/>
      <c r="L186" s="240"/>
      <c r="M186" s="241"/>
      <c r="N186" s="242"/>
      <c r="O186" s="242"/>
      <c r="P186" s="242"/>
      <c r="Q186" s="242"/>
      <c r="R186" s="242"/>
      <c r="S186" s="242"/>
      <c r="T186" s="243"/>
      <c r="AT186" s="244" t="s">
        <v>371</v>
      </c>
      <c r="AU186" s="244" t="s">
        <v>77</v>
      </c>
      <c r="AV186" s="13" t="s">
        <v>79</v>
      </c>
      <c r="AW186" s="13" t="s">
        <v>33</v>
      </c>
      <c r="AX186" s="13" t="s">
        <v>77</v>
      </c>
      <c r="AY186" s="244" t="s">
        <v>361</v>
      </c>
    </row>
    <row r="187" spans="2:65" s="1" customFormat="1" ht="22.5" customHeight="1">
      <c r="B187" s="42"/>
      <c r="C187" s="207" t="s">
        <v>558</v>
      </c>
      <c r="D187" s="207" t="s">
        <v>363</v>
      </c>
      <c r="E187" s="208" t="s">
        <v>5221</v>
      </c>
      <c r="F187" s="209" t="s">
        <v>5222</v>
      </c>
      <c r="G187" s="210" t="s">
        <v>5138</v>
      </c>
      <c r="H187" s="211">
        <v>7040</v>
      </c>
      <c r="I187" s="212"/>
      <c r="J187" s="213">
        <f>ROUND(I187*H187,2)</f>
        <v>0</v>
      </c>
      <c r="K187" s="209" t="s">
        <v>21</v>
      </c>
      <c r="L187" s="62"/>
      <c r="M187" s="214" t="s">
        <v>21</v>
      </c>
      <c r="N187" s="215" t="s">
        <v>41</v>
      </c>
      <c r="O187" s="43"/>
      <c r="P187" s="216">
        <f>O187*H187</f>
        <v>0</v>
      </c>
      <c r="Q187" s="216">
        <v>0</v>
      </c>
      <c r="R187" s="216">
        <f>Q187*H187</f>
        <v>0</v>
      </c>
      <c r="S187" s="216">
        <v>0</v>
      </c>
      <c r="T187" s="217">
        <f>S187*H187</f>
        <v>0</v>
      </c>
      <c r="AR187" s="25" t="s">
        <v>147</v>
      </c>
      <c r="AT187" s="25" t="s">
        <v>363</v>
      </c>
      <c r="AU187" s="25" t="s">
        <v>77</v>
      </c>
      <c r="AY187" s="25" t="s">
        <v>361</v>
      </c>
      <c r="BE187" s="218">
        <f>IF(N187="základní",J187,0)</f>
        <v>0</v>
      </c>
      <c r="BF187" s="218">
        <f>IF(N187="snížená",J187,0)</f>
        <v>0</v>
      </c>
      <c r="BG187" s="218">
        <f>IF(N187="zákl. přenesená",J187,0)</f>
        <v>0</v>
      </c>
      <c r="BH187" s="218">
        <f>IF(N187="sníž. přenesená",J187,0)</f>
        <v>0</v>
      </c>
      <c r="BI187" s="218">
        <f>IF(N187="nulová",J187,0)</f>
        <v>0</v>
      </c>
      <c r="BJ187" s="25" t="s">
        <v>77</v>
      </c>
      <c r="BK187" s="218">
        <f>ROUND(I187*H187,2)</f>
        <v>0</v>
      </c>
      <c r="BL187" s="25" t="s">
        <v>147</v>
      </c>
      <c r="BM187" s="25" t="s">
        <v>765</v>
      </c>
    </row>
    <row r="188" spans="2:65" s="1" customFormat="1" ht="13.5">
      <c r="B188" s="42"/>
      <c r="C188" s="64"/>
      <c r="D188" s="219" t="s">
        <v>369</v>
      </c>
      <c r="E188" s="64"/>
      <c r="F188" s="220" t="s">
        <v>5222</v>
      </c>
      <c r="G188" s="64"/>
      <c r="H188" s="64"/>
      <c r="I188" s="175"/>
      <c r="J188" s="64"/>
      <c r="K188" s="64"/>
      <c r="L188" s="62"/>
      <c r="M188" s="221"/>
      <c r="N188" s="43"/>
      <c r="O188" s="43"/>
      <c r="P188" s="43"/>
      <c r="Q188" s="43"/>
      <c r="R188" s="43"/>
      <c r="S188" s="43"/>
      <c r="T188" s="79"/>
      <c r="AT188" s="25" t="s">
        <v>369</v>
      </c>
      <c r="AU188" s="25" t="s">
        <v>77</v>
      </c>
    </row>
    <row r="189" spans="2:65" s="13" customFormat="1" ht="13.5">
      <c r="B189" s="233"/>
      <c r="C189" s="234"/>
      <c r="D189" s="219" t="s">
        <v>371</v>
      </c>
      <c r="E189" s="245" t="s">
        <v>21</v>
      </c>
      <c r="F189" s="246" t="s">
        <v>5223</v>
      </c>
      <c r="G189" s="234"/>
      <c r="H189" s="247">
        <v>7040</v>
      </c>
      <c r="I189" s="239"/>
      <c r="J189" s="234"/>
      <c r="K189" s="234"/>
      <c r="L189" s="240"/>
      <c r="M189" s="241"/>
      <c r="N189" s="242"/>
      <c r="O189" s="242"/>
      <c r="P189" s="242"/>
      <c r="Q189" s="242"/>
      <c r="R189" s="242"/>
      <c r="S189" s="242"/>
      <c r="T189" s="243"/>
      <c r="AT189" s="244" t="s">
        <v>371</v>
      </c>
      <c r="AU189" s="244" t="s">
        <v>77</v>
      </c>
      <c r="AV189" s="13" t="s">
        <v>79</v>
      </c>
      <c r="AW189" s="13" t="s">
        <v>33</v>
      </c>
      <c r="AX189" s="13" t="s">
        <v>77</v>
      </c>
      <c r="AY189" s="244" t="s">
        <v>361</v>
      </c>
    </row>
    <row r="190" spans="2:65" s="11" customFormat="1" ht="37.35" customHeight="1">
      <c r="B190" s="190"/>
      <c r="C190" s="191"/>
      <c r="D190" s="204" t="s">
        <v>69</v>
      </c>
      <c r="E190" s="293" t="s">
        <v>3040</v>
      </c>
      <c r="F190" s="293" t="s">
        <v>5224</v>
      </c>
      <c r="G190" s="191"/>
      <c r="H190" s="191"/>
      <c r="I190" s="194"/>
      <c r="J190" s="294">
        <f>BK190</f>
        <v>0</v>
      </c>
      <c r="K190" s="191"/>
      <c r="L190" s="196"/>
      <c r="M190" s="197"/>
      <c r="N190" s="198"/>
      <c r="O190" s="198"/>
      <c r="P190" s="199">
        <f>SUM(P191:P193)</f>
        <v>0</v>
      </c>
      <c r="Q190" s="198"/>
      <c r="R190" s="199">
        <f>SUM(R191:R193)</f>
        <v>0</v>
      </c>
      <c r="S190" s="198"/>
      <c r="T190" s="200">
        <f>SUM(T191:T193)</f>
        <v>0</v>
      </c>
      <c r="AR190" s="201" t="s">
        <v>77</v>
      </c>
      <c r="AT190" s="202" t="s">
        <v>69</v>
      </c>
      <c r="AU190" s="202" t="s">
        <v>70</v>
      </c>
      <c r="AY190" s="201" t="s">
        <v>361</v>
      </c>
      <c r="BK190" s="203">
        <f>SUM(BK191:BK193)</f>
        <v>0</v>
      </c>
    </row>
    <row r="191" spans="2:65" s="1" customFormat="1" ht="22.5" customHeight="1">
      <c r="B191" s="42"/>
      <c r="C191" s="207" t="s">
        <v>563</v>
      </c>
      <c r="D191" s="207" t="s">
        <v>363</v>
      </c>
      <c r="E191" s="208" t="s">
        <v>5225</v>
      </c>
      <c r="F191" s="209" t="s">
        <v>5226</v>
      </c>
      <c r="G191" s="210" t="s">
        <v>366</v>
      </c>
      <c r="H191" s="211">
        <v>7.6999999999999999E-2</v>
      </c>
      <c r="I191" s="212"/>
      <c r="J191" s="213">
        <f>ROUND(I191*H191,2)</f>
        <v>0</v>
      </c>
      <c r="K191" s="209" t="s">
        <v>21</v>
      </c>
      <c r="L191" s="62"/>
      <c r="M191" s="214" t="s">
        <v>21</v>
      </c>
      <c r="N191" s="215" t="s">
        <v>41</v>
      </c>
      <c r="O191" s="43"/>
      <c r="P191" s="216">
        <f>O191*H191</f>
        <v>0</v>
      </c>
      <c r="Q191" s="216">
        <v>0</v>
      </c>
      <c r="R191" s="216">
        <f>Q191*H191</f>
        <v>0</v>
      </c>
      <c r="S191" s="216">
        <v>0</v>
      </c>
      <c r="T191" s="217">
        <f>S191*H191</f>
        <v>0</v>
      </c>
      <c r="AR191" s="25" t="s">
        <v>147</v>
      </c>
      <c r="AT191" s="25" t="s">
        <v>363</v>
      </c>
      <c r="AU191" s="25" t="s">
        <v>77</v>
      </c>
      <c r="AY191" s="25" t="s">
        <v>361</v>
      </c>
      <c r="BE191" s="218">
        <f>IF(N191="základní",J191,0)</f>
        <v>0</v>
      </c>
      <c r="BF191" s="218">
        <f>IF(N191="snížená",J191,0)</f>
        <v>0</v>
      </c>
      <c r="BG191" s="218">
        <f>IF(N191="zákl. přenesená",J191,0)</f>
        <v>0</v>
      </c>
      <c r="BH191" s="218">
        <f>IF(N191="sníž. přenesená",J191,0)</f>
        <v>0</v>
      </c>
      <c r="BI191" s="218">
        <f>IF(N191="nulová",J191,0)</f>
        <v>0</v>
      </c>
      <c r="BJ191" s="25" t="s">
        <v>77</v>
      </c>
      <c r="BK191" s="218">
        <f>ROUND(I191*H191,2)</f>
        <v>0</v>
      </c>
      <c r="BL191" s="25" t="s">
        <v>147</v>
      </c>
      <c r="BM191" s="25" t="s">
        <v>785</v>
      </c>
    </row>
    <row r="192" spans="2:65" s="1" customFormat="1" ht="13.5">
      <c r="B192" s="42"/>
      <c r="C192" s="64"/>
      <c r="D192" s="219" t="s">
        <v>369</v>
      </c>
      <c r="E192" s="64"/>
      <c r="F192" s="220" t="s">
        <v>5226</v>
      </c>
      <c r="G192" s="64"/>
      <c r="H192" s="64"/>
      <c r="I192" s="175"/>
      <c r="J192" s="64"/>
      <c r="K192" s="64"/>
      <c r="L192" s="62"/>
      <c r="M192" s="221"/>
      <c r="N192" s="43"/>
      <c r="O192" s="43"/>
      <c r="P192" s="43"/>
      <c r="Q192" s="43"/>
      <c r="R192" s="43"/>
      <c r="S192" s="43"/>
      <c r="T192" s="79"/>
      <c r="AT192" s="25" t="s">
        <v>369</v>
      </c>
      <c r="AU192" s="25" t="s">
        <v>77</v>
      </c>
    </row>
    <row r="193" spans="2:65" s="13" customFormat="1" ht="13.5">
      <c r="B193" s="233"/>
      <c r="C193" s="234"/>
      <c r="D193" s="219" t="s">
        <v>371</v>
      </c>
      <c r="E193" s="245" t="s">
        <v>21</v>
      </c>
      <c r="F193" s="246" t="s">
        <v>5227</v>
      </c>
      <c r="G193" s="234"/>
      <c r="H193" s="247">
        <v>7.6999999999999999E-2</v>
      </c>
      <c r="I193" s="239"/>
      <c r="J193" s="234"/>
      <c r="K193" s="234"/>
      <c r="L193" s="240"/>
      <c r="M193" s="241"/>
      <c r="N193" s="242"/>
      <c r="O193" s="242"/>
      <c r="P193" s="242"/>
      <c r="Q193" s="242"/>
      <c r="R193" s="242"/>
      <c r="S193" s="242"/>
      <c r="T193" s="243"/>
      <c r="AT193" s="244" t="s">
        <v>371</v>
      </c>
      <c r="AU193" s="244" t="s">
        <v>77</v>
      </c>
      <c r="AV193" s="13" t="s">
        <v>79</v>
      </c>
      <c r="AW193" s="13" t="s">
        <v>33</v>
      </c>
      <c r="AX193" s="13" t="s">
        <v>77</v>
      </c>
      <c r="AY193" s="244" t="s">
        <v>361</v>
      </c>
    </row>
    <row r="194" spans="2:65" s="11" customFormat="1" ht="37.35" customHeight="1">
      <c r="B194" s="190"/>
      <c r="C194" s="191"/>
      <c r="D194" s="204" t="s">
        <v>69</v>
      </c>
      <c r="E194" s="293" t="s">
        <v>3058</v>
      </c>
      <c r="F194" s="293" t="s">
        <v>5228</v>
      </c>
      <c r="G194" s="191"/>
      <c r="H194" s="191"/>
      <c r="I194" s="194"/>
      <c r="J194" s="294">
        <f>BK194</f>
        <v>0</v>
      </c>
      <c r="K194" s="191"/>
      <c r="L194" s="196"/>
      <c r="M194" s="197"/>
      <c r="N194" s="198"/>
      <c r="O194" s="198"/>
      <c r="P194" s="199">
        <f>SUM(P195:P200)</f>
        <v>0</v>
      </c>
      <c r="Q194" s="198"/>
      <c r="R194" s="199">
        <f>SUM(R195:R200)</f>
        <v>0</v>
      </c>
      <c r="S194" s="198"/>
      <c r="T194" s="200">
        <f>SUM(T195:T200)</f>
        <v>0</v>
      </c>
      <c r="AR194" s="201" t="s">
        <v>77</v>
      </c>
      <c r="AT194" s="202" t="s">
        <v>69</v>
      </c>
      <c r="AU194" s="202" t="s">
        <v>70</v>
      </c>
      <c r="AY194" s="201" t="s">
        <v>361</v>
      </c>
      <c r="BK194" s="203">
        <f>SUM(BK195:BK200)</f>
        <v>0</v>
      </c>
    </row>
    <row r="195" spans="2:65" s="1" customFormat="1" ht="31.5" customHeight="1">
      <c r="B195" s="42"/>
      <c r="C195" s="207" t="s">
        <v>573</v>
      </c>
      <c r="D195" s="207" t="s">
        <v>363</v>
      </c>
      <c r="E195" s="208" t="s">
        <v>5229</v>
      </c>
      <c r="F195" s="209" t="s">
        <v>5230</v>
      </c>
      <c r="G195" s="210" t="s">
        <v>459</v>
      </c>
      <c r="H195" s="211">
        <v>6.05</v>
      </c>
      <c r="I195" s="212"/>
      <c r="J195" s="213">
        <f>ROUND(I195*H195,2)</f>
        <v>0</v>
      </c>
      <c r="K195" s="209" t="s">
        <v>21</v>
      </c>
      <c r="L195" s="62"/>
      <c r="M195" s="214" t="s">
        <v>21</v>
      </c>
      <c r="N195" s="215" t="s">
        <v>41</v>
      </c>
      <c r="O195" s="43"/>
      <c r="P195" s="216">
        <f>O195*H195</f>
        <v>0</v>
      </c>
      <c r="Q195" s="216">
        <v>0</v>
      </c>
      <c r="R195" s="216">
        <f>Q195*H195</f>
        <v>0</v>
      </c>
      <c r="S195" s="216">
        <v>0</v>
      </c>
      <c r="T195" s="217">
        <f>S195*H195</f>
        <v>0</v>
      </c>
      <c r="AR195" s="25" t="s">
        <v>147</v>
      </c>
      <c r="AT195" s="25" t="s">
        <v>363</v>
      </c>
      <c r="AU195" s="25" t="s">
        <v>77</v>
      </c>
      <c r="AY195" s="25" t="s">
        <v>361</v>
      </c>
      <c r="BE195" s="218">
        <f>IF(N195="základní",J195,0)</f>
        <v>0</v>
      </c>
      <c r="BF195" s="218">
        <f>IF(N195="snížená",J195,0)</f>
        <v>0</v>
      </c>
      <c r="BG195" s="218">
        <f>IF(N195="zákl. přenesená",J195,0)</f>
        <v>0</v>
      </c>
      <c r="BH195" s="218">
        <f>IF(N195="sníž. přenesená",J195,0)</f>
        <v>0</v>
      </c>
      <c r="BI195" s="218">
        <f>IF(N195="nulová",J195,0)</f>
        <v>0</v>
      </c>
      <c r="BJ195" s="25" t="s">
        <v>77</v>
      </c>
      <c r="BK195" s="218">
        <f>ROUND(I195*H195,2)</f>
        <v>0</v>
      </c>
      <c r="BL195" s="25" t="s">
        <v>147</v>
      </c>
      <c r="BM195" s="25" t="s">
        <v>804</v>
      </c>
    </row>
    <row r="196" spans="2:65" s="1" customFormat="1" ht="13.5">
      <c r="B196" s="42"/>
      <c r="C196" s="64"/>
      <c r="D196" s="219" t="s">
        <v>369</v>
      </c>
      <c r="E196" s="64"/>
      <c r="F196" s="220" t="s">
        <v>5230</v>
      </c>
      <c r="G196" s="64"/>
      <c r="H196" s="64"/>
      <c r="I196" s="175"/>
      <c r="J196" s="64"/>
      <c r="K196" s="64"/>
      <c r="L196" s="62"/>
      <c r="M196" s="221"/>
      <c r="N196" s="43"/>
      <c r="O196" s="43"/>
      <c r="P196" s="43"/>
      <c r="Q196" s="43"/>
      <c r="R196" s="43"/>
      <c r="S196" s="43"/>
      <c r="T196" s="79"/>
      <c r="AT196" s="25" t="s">
        <v>369</v>
      </c>
      <c r="AU196" s="25" t="s">
        <v>77</v>
      </c>
    </row>
    <row r="197" spans="2:65" s="13" customFormat="1" ht="13.5">
      <c r="B197" s="233"/>
      <c r="C197" s="234"/>
      <c r="D197" s="235" t="s">
        <v>371</v>
      </c>
      <c r="E197" s="236" t="s">
        <v>21</v>
      </c>
      <c r="F197" s="237" t="s">
        <v>5231</v>
      </c>
      <c r="G197" s="234"/>
      <c r="H197" s="238">
        <v>6.05</v>
      </c>
      <c r="I197" s="239"/>
      <c r="J197" s="234"/>
      <c r="K197" s="234"/>
      <c r="L197" s="240"/>
      <c r="M197" s="241"/>
      <c r="N197" s="242"/>
      <c r="O197" s="242"/>
      <c r="P197" s="242"/>
      <c r="Q197" s="242"/>
      <c r="R197" s="242"/>
      <c r="S197" s="242"/>
      <c r="T197" s="243"/>
      <c r="AT197" s="244" t="s">
        <v>371</v>
      </c>
      <c r="AU197" s="244" t="s">
        <v>77</v>
      </c>
      <c r="AV197" s="13" t="s">
        <v>79</v>
      </c>
      <c r="AW197" s="13" t="s">
        <v>33</v>
      </c>
      <c r="AX197" s="13" t="s">
        <v>77</v>
      </c>
      <c r="AY197" s="244" t="s">
        <v>361</v>
      </c>
    </row>
    <row r="198" spans="2:65" s="1" customFormat="1" ht="22.5" customHeight="1">
      <c r="B198" s="42"/>
      <c r="C198" s="207" t="s">
        <v>580</v>
      </c>
      <c r="D198" s="207" t="s">
        <v>363</v>
      </c>
      <c r="E198" s="208" t="s">
        <v>5232</v>
      </c>
      <c r="F198" s="209" t="s">
        <v>5233</v>
      </c>
      <c r="G198" s="210" t="s">
        <v>366</v>
      </c>
      <c r="H198" s="211">
        <v>0.24199999999999999</v>
      </c>
      <c r="I198" s="212"/>
      <c r="J198" s="213">
        <f>ROUND(I198*H198,2)</f>
        <v>0</v>
      </c>
      <c r="K198" s="209" t="s">
        <v>21</v>
      </c>
      <c r="L198" s="62"/>
      <c r="M198" s="214" t="s">
        <v>21</v>
      </c>
      <c r="N198" s="215" t="s">
        <v>41</v>
      </c>
      <c r="O198" s="43"/>
      <c r="P198" s="216">
        <f>O198*H198</f>
        <v>0</v>
      </c>
      <c r="Q198" s="216">
        <v>0</v>
      </c>
      <c r="R198" s="216">
        <f>Q198*H198</f>
        <v>0</v>
      </c>
      <c r="S198" s="216">
        <v>0</v>
      </c>
      <c r="T198" s="217">
        <f>S198*H198</f>
        <v>0</v>
      </c>
      <c r="AR198" s="25" t="s">
        <v>147</v>
      </c>
      <c r="AT198" s="25" t="s">
        <v>363</v>
      </c>
      <c r="AU198" s="25" t="s">
        <v>77</v>
      </c>
      <c r="AY198" s="25" t="s">
        <v>361</v>
      </c>
      <c r="BE198" s="218">
        <f>IF(N198="základní",J198,0)</f>
        <v>0</v>
      </c>
      <c r="BF198" s="218">
        <f>IF(N198="snížená",J198,0)</f>
        <v>0</v>
      </c>
      <c r="BG198" s="218">
        <f>IF(N198="zákl. přenesená",J198,0)</f>
        <v>0</v>
      </c>
      <c r="BH198" s="218">
        <f>IF(N198="sníž. přenesená",J198,0)</f>
        <v>0</v>
      </c>
      <c r="BI198" s="218">
        <f>IF(N198="nulová",J198,0)</f>
        <v>0</v>
      </c>
      <c r="BJ198" s="25" t="s">
        <v>77</v>
      </c>
      <c r="BK198" s="218">
        <f>ROUND(I198*H198,2)</f>
        <v>0</v>
      </c>
      <c r="BL198" s="25" t="s">
        <v>147</v>
      </c>
      <c r="BM198" s="25" t="s">
        <v>820</v>
      </c>
    </row>
    <row r="199" spans="2:65" s="1" customFormat="1" ht="13.5">
      <c r="B199" s="42"/>
      <c r="C199" s="64"/>
      <c r="D199" s="219" t="s">
        <v>369</v>
      </c>
      <c r="E199" s="64"/>
      <c r="F199" s="220" t="s">
        <v>5233</v>
      </c>
      <c r="G199" s="64"/>
      <c r="H199" s="64"/>
      <c r="I199" s="175"/>
      <c r="J199" s="64"/>
      <c r="K199" s="64"/>
      <c r="L199" s="62"/>
      <c r="M199" s="221"/>
      <c r="N199" s="43"/>
      <c r="O199" s="43"/>
      <c r="P199" s="43"/>
      <c r="Q199" s="43"/>
      <c r="R199" s="43"/>
      <c r="S199" s="43"/>
      <c r="T199" s="79"/>
      <c r="AT199" s="25" t="s">
        <v>369</v>
      </c>
      <c r="AU199" s="25" t="s">
        <v>77</v>
      </c>
    </row>
    <row r="200" spans="2:65" s="13" customFormat="1" ht="13.5">
      <c r="B200" s="233"/>
      <c r="C200" s="234"/>
      <c r="D200" s="219" t="s">
        <v>371</v>
      </c>
      <c r="E200" s="245" t="s">
        <v>21</v>
      </c>
      <c r="F200" s="246" t="s">
        <v>5234</v>
      </c>
      <c r="G200" s="234"/>
      <c r="H200" s="247">
        <v>0.24199999999999999</v>
      </c>
      <c r="I200" s="239"/>
      <c r="J200" s="234"/>
      <c r="K200" s="234"/>
      <c r="L200" s="240"/>
      <c r="M200" s="241"/>
      <c r="N200" s="242"/>
      <c r="O200" s="242"/>
      <c r="P200" s="242"/>
      <c r="Q200" s="242"/>
      <c r="R200" s="242"/>
      <c r="S200" s="242"/>
      <c r="T200" s="243"/>
      <c r="AT200" s="244" t="s">
        <v>371</v>
      </c>
      <c r="AU200" s="244" t="s">
        <v>77</v>
      </c>
      <c r="AV200" s="13" t="s">
        <v>79</v>
      </c>
      <c r="AW200" s="13" t="s">
        <v>33</v>
      </c>
      <c r="AX200" s="13" t="s">
        <v>77</v>
      </c>
      <c r="AY200" s="244" t="s">
        <v>361</v>
      </c>
    </row>
    <row r="201" spans="2:65" s="11" customFormat="1" ht="37.35" customHeight="1">
      <c r="B201" s="190"/>
      <c r="C201" s="191"/>
      <c r="D201" s="204" t="s">
        <v>69</v>
      </c>
      <c r="E201" s="293" t="s">
        <v>3088</v>
      </c>
      <c r="F201" s="293" t="s">
        <v>5235</v>
      </c>
      <c r="G201" s="191"/>
      <c r="H201" s="191"/>
      <c r="I201" s="194"/>
      <c r="J201" s="294">
        <f>BK201</f>
        <v>0</v>
      </c>
      <c r="K201" s="191"/>
      <c r="L201" s="196"/>
      <c r="M201" s="197"/>
      <c r="N201" s="198"/>
      <c r="O201" s="198"/>
      <c r="P201" s="199">
        <f>SUM(P202:P213)</f>
        <v>0</v>
      </c>
      <c r="Q201" s="198"/>
      <c r="R201" s="199">
        <f>SUM(R202:R213)</f>
        <v>0</v>
      </c>
      <c r="S201" s="198"/>
      <c r="T201" s="200">
        <f>SUM(T202:T213)</f>
        <v>0</v>
      </c>
      <c r="AR201" s="201" t="s">
        <v>77</v>
      </c>
      <c r="AT201" s="202" t="s">
        <v>69</v>
      </c>
      <c r="AU201" s="202" t="s">
        <v>70</v>
      </c>
      <c r="AY201" s="201" t="s">
        <v>361</v>
      </c>
      <c r="BK201" s="203">
        <f>SUM(BK202:BK213)</f>
        <v>0</v>
      </c>
    </row>
    <row r="202" spans="2:65" s="1" customFormat="1" ht="44.25" customHeight="1">
      <c r="B202" s="42"/>
      <c r="C202" s="207" t="s">
        <v>588</v>
      </c>
      <c r="D202" s="207" t="s">
        <v>363</v>
      </c>
      <c r="E202" s="208" t="s">
        <v>5236</v>
      </c>
      <c r="F202" s="209" t="s">
        <v>5237</v>
      </c>
      <c r="G202" s="210" t="s">
        <v>366</v>
      </c>
      <c r="H202" s="211">
        <v>1.258</v>
      </c>
      <c r="I202" s="212"/>
      <c r="J202" s="213">
        <f>ROUND(I202*H202,2)</f>
        <v>0</v>
      </c>
      <c r="K202" s="209" t="s">
        <v>21</v>
      </c>
      <c r="L202" s="62"/>
      <c r="M202" s="214" t="s">
        <v>21</v>
      </c>
      <c r="N202" s="215" t="s">
        <v>41</v>
      </c>
      <c r="O202" s="43"/>
      <c r="P202" s="216">
        <f>O202*H202</f>
        <v>0</v>
      </c>
      <c r="Q202" s="216">
        <v>0</v>
      </c>
      <c r="R202" s="216">
        <f>Q202*H202</f>
        <v>0</v>
      </c>
      <c r="S202" s="216">
        <v>0</v>
      </c>
      <c r="T202" s="217">
        <f>S202*H202</f>
        <v>0</v>
      </c>
      <c r="AR202" s="25" t="s">
        <v>147</v>
      </c>
      <c r="AT202" s="25" t="s">
        <v>363</v>
      </c>
      <c r="AU202" s="25" t="s">
        <v>77</v>
      </c>
      <c r="AY202" s="25" t="s">
        <v>361</v>
      </c>
      <c r="BE202" s="218">
        <f>IF(N202="základní",J202,0)</f>
        <v>0</v>
      </c>
      <c r="BF202" s="218">
        <f>IF(N202="snížená",J202,0)</f>
        <v>0</v>
      </c>
      <c r="BG202" s="218">
        <f>IF(N202="zákl. přenesená",J202,0)</f>
        <v>0</v>
      </c>
      <c r="BH202" s="218">
        <f>IF(N202="sníž. přenesená",J202,0)</f>
        <v>0</v>
      </c>
      <c r="BI202" s="218">
        <f>IF(N202="nulová",J202,0)</f>
        <v>0</v>
      </c>
      <c r="BJ202" s="25" t="s">
        <v>77</v>
      </c>
      <c r="BK202" s="218">
        <f>ROUND(I202*H202,2)</f>
        <v>0</v>
      </c>
      <c r="BL202" s="25" t="s">
        <v>147</v>
      </c>
      <c r="BM202" s="25" t="s">
        <v>830</v>
      </c>
    </row>
    <row r="203" spans="2:65" s="1" customFormat="1" ht="40.5">
      <c r="B203" s="42"/>
      <c r="C203" s="64"/>
      <c r="D203" s="219" t="s">
        <v>369</v>
      </c>
      <c r="E203" s="64"/>
      <c r="F203" s="220" t="s">
        <v>5237</v>
      </c>
      <c r="G203" s="64"/>
      <c r="H203" s="64"/>
      <c r="I203" s="175"/>
      <c r="J203" s="64"/>
      <c r="K203" s="64"/>
      <c r="L203" s="62"/>
      <c r="M203" s="221"/>
      <c r="N203" s="43"/>
      <c r="O203" s="43"/>
      <c r="P203" s="43"/>
      <c r="Q203" s="43"/>
      <c r="R203" s="43"/>
      <c r="S203" s="43"/>
      <c r="T203" s="79"/>
      <c r="AT203" s="25" t="s">
        <v>369</v>
      </c>
      <c r="AU203" s="25" t="s">
        <v>77</v>
      </c>
    </row>
    <row r="204" spans="2:65" s="13" customFormat="1" ht="13.5">
      <c r="B204" s="233"/>
      <c r="C204" s="234"/>
      <c r="D204" s="235" t="s">
        <v>371</v>
      </c>
      <c r="E204" s="236" t="s">
        <v>21</v>
      </c>
      <c r="F204" s="237" t="s">
        <v>5238</v>
      </c>
      <c r="G204" s="234"/>
      <c r="H204" s="238">
        <v>1.258</v>
      </c>
      <c r="I204" s="239"/>
      <c r="J204" s="234"/>
      <c r="K204" s="234"/>
      <c r="L204" s="240"/>
      <c r="M204" s="241"/>
      <c r="N204" s="242"/>
      <c r="O204" s="242"/>
      <c r="P204" s="242"/>
      <c r="Q204" s="242"/>
      <c r="R204" s="242"/>
      <c r="S204" s="242"/>
      <c r="T204" s="243"/>
      <c r="AT204" s="244" t="s">
        <v>371</v>
      </c>
      <c r="AU204" s="244" t="s">
        <v>77</v>
      </c>
      <c r="AV204" s="13" t="s">
        <v>79</v>
      </c>
      <c r="AW204" s="13" t="s">
        <v>33</v>
      </c>
      <c r="AX204" s="13" t="s">
        <v>77</v>
      </c>
      <c r="AY204" s="244" t="s">
        <v>361</v>
      </c>
    </row>
    <row r="205" spans="2:65" s="1" customFormat="1" ht="22.5" customHeight="1">
      <c r="B205" s="42"/>
      <c r="C205" s="207" t="s">
        <v>595</v>
      </c>
      <c r="D205" s="207" t="s">
        <v>363</v>
      </c>
      <c r="E205" s="208" t="s">
        <v>5239</v>
      </c>
      <c r="F205" s="209" t="s">
        <v>5240</v>
      </c>
      <c r="G205" s="210" t="s">
        <v>459</v>
      </c>
      <c r="H205" s="211">
        <v>19.007999999999999</v>
      </c>
      <c r="I205" s="212"/>
      <c r="J205" s="213">
        <f>ROUND(I205*H205,2)</f>
        <v>0</v>
      </c>
      <c r="K205" s="209" t="s">
        <v>21</v>
      </c>
      <c r="L205" s="62"/>
      <c r="M205" s="214" t="s">
        <v>21</v>
      </c>
      <c r="N205" s="215" t="s">
        <v>41</v>
      </c>
      <c r="O205" s="43"/>
      <c r="P205" s="216">
        <f>O205*H205</f>
        <v>0</v>
      </c>
      <c r="Q205" s="216">
        <v>0</v>
      </c>
      <c r="R205" s="216">
        <f>Q205*H205</f>
        <v>0</v>
      </c>
      <c r="S205" s="216">
        <v>0</v>
      </c>
      <c r="T205" s="217">
        <f>S205*H205</f>
        <v>0</v>
      </c>
      <c r="AR205" s="25" t="s">
        <v>147</v>
      </c>
      <c r="AT205" s="25" t="s">
        <v>363</v>
      </c>
      <c r="AU205" s="25" t="s">
        <v>77</v>
      </c>
      <c r="AY205" s="25" t="s">
        <v>361</v>
      </c>
      <c r="BE205" s="218">
        <f>IF(N205="základní",J205,0)</f>
        <v>0</v>
      </c>
      <c r="BF205" s="218">
        <f>IF(N205="snížená",J205,0)</f>
        <v>0</v>
      </c>
      <c r="BG205" s="218">
        <f>IF(N205="zákl. přenesená",J205,0)</f>
        <v>0</v>
      </c>
      <c r="BH205" s="218">
        <f>IF(N205="sníž. přenesená",J205,0)</f>
        <v>0</v>
      </c>
      <c r="BI205" s="218">
        <f>IF(N205="nulová",J205,0)</f>
        <v>0</v>
      </c>
      <c r="BJ205" s="25" t="s">
        <v>77</v>
      </c>
      <c r="BK205" s="218">
        <f>ROUND(I205*H205,2)</f>
        <v>0</v>
      </c>
      <c r="BL205" s="25" t="s">
        <v>147</v>
      </c>
      <c r="BM205" s="25" t="s">
        <v>841</v>
      </c>
    </row>
    <row r="206" spans="2:65" s="1" customFormat="1" ht="13.5">
      <c r="B206" s="42"/>
      <c r="C206" s="64"/>
      <c r="D206" s="219" t="s">
        <v>369</v>
      </c>
      <c r="E206" s="64"/>
      <c r="F206" s="220" t="s">
        <v>5240</v>
      </c>
      <c r="G206" s="64"/>
      <c r="H206" s="64"/>
      <c r="I206" s="175"/>
      <c r="J206" s="64"/>
      <c r="K206" s="64"/>
      <c r="L206" s="62"/>
      <c r="M206" s="221"/>
      <c r="N206" s="43"/>
      <c r="O206" s="43"/>
      <c r="P206" s="43"/>
      <c r="Q206" s="43"/>
      <c r="R206" s="43"/>
      <c r="S206" s="43"/>
      <c r="T206" s="79"/>
      <c r="AT206" s="25" t="s">
        <v>369</v>
      </c>
      <c r="AU206" s="25" t="s">
        <v>77</v>
      </c>
    </row>
    <row r="207" spans="2:65" s="13" customFormat="1" ht="13.5">
      <c r="B207" s="233"/>
      <c r="C207" s="234"/>
      <c r="D207" s="235" t="s">
        <v>371</v>
      </c>
      <c r="E207" s="236" t="s">
        <v>21</v>
      </c>
      <c r="F207" s="237" t="s">
        <v>5241</v>
      </c>
      <c r="G207" s="234"/>
      <c r="H207" s="238">
        <v>19.007999999999999</v>
      </c>
      <c r="I207" s="239"/>
      <c r="J207" s="234"/>
      <c r="K207" s="234"/>
      <c r="L207" s="240"/>
      <c r="M207" s="241"/>
      <c r="N207" s="242"/>
      <c r="O207" s="242"/>
      <c r="P207" s="242"/>
      <c r="Q207" s="242"/>
      <c r="R207" s="242"/>
      <c r="S207" s="242"/>
      <c r="T207" s="243"/>
      <c r="AT207" s="244" t="s">
        <v>371</v>
      </c>
      <c r="AU207" s="244" t="s">
        <v>77</v>
      </c>
      <c r="AV207" s="13" t="s">
        <v>79</v>
      </c>
      <c r="AW207" s="13" t="s">
        <v>33</v>
      </c>
      <c r="AX207" s="13" t="s">
        <v>77</v>
      </c>
      <c r="AY207" s="244" t="s">
        <v>361</v>
      </c>
    </row>
    <row r="208" spans="2:65" s="1" customFormat="1" ht="22.5" customHeight="1">
      <c r="B208" s="42"/>
      <c r="C208" s="207" t="s">
        <v>601</v>
      </c>
      <c r="D208" s="207" t="s">
        <v>363</v>
      </c>
      <c r="E208" s="208" t="s">
        <v>5242</v>
      </c>
      <c r="F208" s="209" t="s">
        <v>5243</v>
      </c>
      <c r="G208" s="210" t="s">
        <v>366</v>
      </c>
      <c r="H208" s="211">
        <v>3.9260000000000002</v>
      </c>
      <c r="I208" s="212"/>
      <c r="J208" s="213">
        <f>ROUND(I208*H208,2)</f>
        <v>0</v>
      </c>
      <c r="K208" s="209" t="s">
        <v>21</v>
      </c>
      <c r="L208" s="62"/>
      <c r="M208" s="214" t="s">
        <v>21</v>
      </c>
      <c r="N208" s="215" t="s">
        <v>41</v>
      </c>
      <c r="O208" s="43"/>
      <c r="P208" s="216">
        <f>O208*H208</f>
        <v>0</v>
      </c>
      <c r="Q208" s="216">
        <v>0</v>
      </c>
      <c r="R208" s="216">
        <f>Q208*H208</f>
        <v>0</v>
      </c>
      <c r="S208" s="216">
        <v>0</v>
      </c>
      <c r="T208" s="217">
        <f>S208*H208</f>
        <v>0</v>
      </c>
      <c r="AR208" s="25" t="s">
        <v>147</v>
      </c>
      <c r="AT208" s="25" t="s">
        <v>363</v>
      </c>
      <c r="AU208" s="25" t="s">
        <v>77</v>
      </c>
      <c r="AY208" s="25" t="s">
        <v>361</v>
      </c>
      <c r="BE208" s="218">
        <f>IF(N208="základní",J208,0)</f>
        <v>0</v>
      </c>
      <c r="BF208" s="218">
        <f>IF(N208="snížená",J208,0)</f>
        <v>0</v>
      </c>
      <c r="BG208" s="218">
        <f>IF(N208="zákl. přenesená",J208,0)</f>
        <v>0</v>
      </c>
      <c r="BH208" s="218">
        <f>IF(N208="sníž. přenesená",J208,0)</f>
        <v>0</v>
      </c>
      <c r="BI208" s="218">
        <f>IF(N208="nulová",J208,0)</f>
        <v>0</v>
      </c>
      <c r="BJ208" s="25" t="s">
        <v>77</v>
      </c>
      <c r="BK208" s="218">
        <f>ROUND(I208*H208,2)</f>
        <v>0</v>
      </c>
      <c r="BL208" s="25" t="s">
        <v>147</v>
      </c>
      <c r="BM208" s="25" t="s">
        <v>888</v>
      </c>
    </row>
    <row r="209" spans="2:65" s="1" customFormat="1" ht="13.5">
      <c r="B209" s="42"/>
      <c r="C209" s="64"/>
      <c r="D209" s="219" t="s">
        <v>369</v>
      </c>
      <c r="E209" s="64"/>
      <c r="F209" s="220" t="s">
        <v>5243</v>
      </c>
      <c r="G209" s="64"/>
      <c r="H209" s="64"/>
      <c r="I209" s="175"/>
      <c r="J209" s="64"/>
      <c r="K209" s="64"/>
      <c r="L209" s="62"/>
      <c r="M209" s="221"/>
      <c r="N209" s="43"/>
      <c r="O209" s="43"/>
      <c r="P209" s="43"/>
      <c r="Q209" s="43"/>
      <c r="R209" s="43"/>
      <c r="S209" s="43"/>
      <c r="T209" s="79"/>
      <c r="AT209" s="25" t="s">
        <v>369</v>
      </c>
      <c r="AU209" s="25" t="s">
        <v>77</v>
      </c>
    </row>
    <row r="210" spans="2:65" s="13" customFormat="1" ht="13.5">
      <c r="B210" s="233"/>
      <c r="C210" s="234"/>
      <c r="D210" s="235" t="s">
        <v>371</v>
      </c>
      <c r="E210" s="236" t="s">
        <v>21</v>
      </c>
      <c r="F210" s="237" t="s">
        <v>5244</v>
      </c>
      <c r="G210" s="234"/>
      <c r="H210" s="238">
        <v>3.9260000000000002</v>
      </c>
      <c r="I210" s="239"/>
      <c r="J210" s="234"/>
      <c r="K210" s="234"/>
      <c r="L210" s="240"/>
      <c r="M210" s="241"/>
      <c r="N210" s="242"/>
      <c r="O210" s="242"/>
      <c r="P210" s="242"/>
      <c r="Q210" s="242"/>
      <c r="R210" s="242"/>
      <c r="S210" s="242"/>
      <c r="T210" s="243"/>
      <c r="AT210" s="244" t="s">
        <v>371</v>
      </c>
      <c r="AU210" s="244" t="s">
        <v>77</v>
      </c>
      <c r="AV210" s="13" t="s">
        <v>79</v>
      </c>
      <c r="AW210" s="13" t="s">
        <v>33</v>
      </c>
      <c r="AX210" s="13" t="s">
        <v>77</v>
      </c>
      <c r="AY210" s="244" t="s">
        <v>361</v>
      </c>
    </row>
    <row r="211" spans="2:65" s="1" customFormat="1" ht="31.5" customHeight="1">
      <c r="B211" s="42"/>
      <c r="C211" s="207" t="s">
        <v>611</v>
      </c>
      <c r="D211" s="207" t="s">
        <v>363</v>
      </c>
      <c r="E211" s="208" t="s">
        <v>5245</v>
      </c>
      <c r="F211" s="209" t="s">
        <v>5246</v>
      </c>
      <c r="G211" s="210" t="s">
        <v>366</v>
      </c>
      <c r="H211" s="211">
        <v>1.08</v>
      </c>
      <c r="I211" s="212"/>
      <c r="J211" s="213">
        <f>ROUND(I211*H211,2)</f>
        <v>0</v>
      </c>
      <c r="K211" s="209" t="s">
        <v>21</v>
      </c>
      <c r="L211" s="62"/>
      <c r="M211" s="214" t="s">
        <v>21</v>
      </c>
      <c r="N211" s="215" t="s">
        <v>41</v>
      </c>
      <c r="O211" s="43"/>
      <c r="P211" s="216">
        <f>O211*H211</f>
        <v>0</v>
      </c>
      <c r="Q211" s="216">
        <v>0</v>
      </c>
      <c r="R211" s="216">
        <f>Q211*H211</f>
        <v>0</v>
      </c>
      <c r="S211" s="216">
        <v>0</v>
      </c>
      <c r="T211" s="217">
        <f>S211*H211</f>
        <v>0</v>
      </c>
      <c r="AR211" s="25" t="s">
        <v>147</v>
      </c>
      <c r="AT211" s="25" t="s">
        <v>363</v>
      </c>
      <c r="AU211" s="25" t="s">
        <v>77</v>
      </c>
      <c r="AY211" s="25" t="s">
        <v>361</v>
      </c>
      <c r="BE211" s="218">
        <f>IF(N211="základní",J211,0)</f>
        <v>0</v>
      </c>
      <c r="BF211" s="218">
        <f>IF(N211="snížená",J211,0)</f>
        <v>0</v>
      </c>
      <c r="BG211" s="218">
        <f>IF(N211="zákl. přenesená",J211,0)</f>
        <v>0</v>
      </c>
      <c r="BH211" s="218">
        <f>IF(N211="sníž. přenesená",J211,0)</f>
        <v>0</v>
      </c>
      <c r="BI211" s="218">
        <f>IF(N211="nulová",J211,0)</f>
        <v>0</v>
      </c>
      <c r="BJ211" s="25" t="s">
        <v>77</v>
      </c>
      <c r="BK211" s="218">
        <f>ROUND(I211*H211,2)</f>
        <v>0</v>
      </c>
      <c r="BL211" s="25" t="s">
        <v>147</v>
      </c>
      <c r="BM211" s="25" t="s">
        <v>900</v>
      </c>
    </row>
    <row r="212" spans="2:65" s="1" customFormat="1" ht="13.5">
      <c r="B212" s="42"/>
      <c r="C212" s="64"/>
      <c r="D212" s="219" t="s">
        <v>369</v>
      </c>
      <c r="E212" s="64"/>
      <c r="F212" s="220" t="s">
        <v>5246</v>
      </c>
      <c r="G212" s="64"/>
      <c r="H212" s="64"/>
      <c r="I212" s="175"/>
      <c r="J212" s="64"/>
      <c r="K212" s="64"/>
      <c r="L212" s="62"/>
      <c r="M212" s="221"/>
      <c r="N212" s="43"/>
      <c r="O212" s="43"/>
      <c r="P212" s="43"/>
      <c r="Q212" s="43"/>
      <c r="R212" s="43"/>
      <c r="S212" s="43"/>
      <c r="T212" s="79"/>
      <c r="AT212" s="25" t="s">
        <v>369</v>
      </c>
      <c r="AU212" s="25" t="s">
        <v>77</v>
      </c>
    </row>
    <row r="213" spans="2:65" s="13" customFormat="1" ht="13.5">
      <c r="B213" s="233"/>
      <c r="C213" s="234"/>
      <c r="D213" s="219" t="s">
        <v>371</v>
      </c>
      <c r="E213" s="245" t="s">
        <v>21</v>
      </c>
      <c r="F213" s="246" t="s">
        <v>5247</v>
      </c>
      <c r="G213" s="234"/>
      <c r="H213" s="247">
        <v>1.08</v>
      </c>
      <c r="I213" s="239"/>
      <c r="J213" s="234"/>
      <c r="K213" s="234"/>
      <c r="L213" s="240"/>
      <c r="M213" s="241"/>
      <c r="N213" s="242"/>
      <c r="O213" s="242"/>
      <c r="P213" s="242"/>
      <c r="Q213" s="242"/>
      <c r="R213" s="242"/>
      <c r="S213" s="242"/>
      <c r="T213" s="243"/>
      <c r="AT213" s="244" t="s">
        <v>371</v>
      </c>
      <c r="AU213" s="244" t="s">
        <v>77</v>
      </c>
      <c r="AV213" s="13" t="s">
        <v>79</v>
      </c>
      <c r="AW213" s="13" t="s">
        <v>33</v>
      </c>
      <c r="AX213" s="13" t="s">
        <v>77</v>
      </c>
      <c r="AY213" s="244" t="s">
        <v>361</v>
      </c>
    </row>
    <row r="214" spans="2:65" s="11" customFormat="1" ht="37.35" customHeight="1">
      <c r="B214" s="190"/>
      <c r="C214" s="191"/>
      <c r="D214" s="204" t="s">
        <v>69</v>
      </c>
      <c r="E214" s="293" t="s">
        <v>3102</v>
      </c>
      <c r="F214" s="293" t="s">
        <v>5248</v>
      </c>
      <c r="G214" s="191"/>
      <c r="H214" s="191"/>
      <c r="I214" s="194"/>
      <c r="J214" s="294">
        <f>BK214</f>
        <v>0</v>
      </c>
      <c r="K214" s="191"/>
      <c r="L214" s="196"/>
      <c r="M214" s="197"/>
      <c r="N214" s="198"/>
      <c r="O214" s="198"/>
      <c r="P214" s="199">
        <f>SUM(P215:P217)</f>
        <v>0</v>
      </c>
      <c r="Q214" s="198"/>
      <c r="R214" s="199">
        <f>SUM(R215:R217)</f>
        <v>0</v>
      </c>
      <c r="S214" s="198"/>
      <c r="T214" s="200">
        <f>SUM(T215:T217)</f>
        <v>0</v>
      </c>
      <c r="AR214" s="201" t="s">
        <v>77</v>
      </c>
      <c r="AT214" s="202" t="s">
        <v>69</v>
      </c>
      <c r="AU214" s="202" t="s">
        <v>70</v>
      </c>
      <c r="AY214" s="201" t="s">
        <v>361</v>
      </c>
      <c r="BK214" s="203">
        <f>SUM(BK215:BK217)</f>
        <v>0</v>
      </c>
    </row>
    <row r="215" spans="2:65" s="1" customFormat="1" ht="44.25" customHeight="1">
      <c r="B215" s="42"/>
      <c r="C215" s="207" t="s">
        <v>619</v>
      </c>
      <c r="D215" s="207" t="s">
        <v>363</v>
      </c>
      <c r="E215" s="208" t="s">
        <v>5236</v>
      </c>
      <c r="F215" s="209" t="s">
        <v>5237</v>
      </c>
      <c r="G215" s="210" t="s">
        <v>366</v>
      </c>
      <c r="H215" s="211">
        <v>0.21</v>
      </c>
      <c r="I215" s="212"/>
      <c r="J215" s="213">
        <f>ROUND(I215*H215,2)</f>
        <v>0</v>
      </c>
      <c r="K215" s="209" t="s">
        <v>21</v>
      </c>
      <c r="L215" s="62"/>
      <c r="M215" s="214" t="s">
        <v>21</v>
      </c>
      <c r="N215" s="215" t="s">
        <v>41</v>
      </c>
      <c r="O215" s="43"/>
      <c r="P215" s="216">
        <f>O215*H215</f>
        <v>0</v>
      </c>
      <c r="Q215" s="216">
        <v>0</v>
      </c>
      <c r="R215" s="216">
        <f>Q215*H215</f>
        <v>0</v>
      </c>
      <c r="S215" s="216">
        <v>0</v>
      </c>
      <c r="T215" s="217">
        <f>S215*H215</f>
        <v>0</v>
      </c>
      <c r="AR215" s="25" t="s">
        <v>147</v>
      </c>
      <c r="AT215" s="25" t="s">
        <v>363</v>
      </c>
      <c r="AU215" s="25" t="s">
        <v>77</v>
      </c>
      <c r="AY215" s="25" t="s">
        <v>361</v>
      </c>
      <c r="BE215" s="218">
        <f>IF(N215="základní",J215,0)</f>
        <v>0</v>
      </c>
      <c r="BF215" s="218">
        <f>IF(N215="snížená",J215,0)</f>
        <v>0</v>
      </c>
      <c r="BG215" s="218">
        <f>IF(N215="zákl. přenesená",J215,0)</f>
        <v>0</v>
      </c>
      <c r="BH215" s="218">
        <f>IF(N215="sníž. přenesená",J215,0)</f>
        <v>0</v>
      </c>
      <c r="BI215" s="218">
        <f>IF(N215="nulová",J215,0)</f>
        <v>0</v>
      </c>
      <c r="BJ215" s="25" t="s">
        <v>77</v>
      </c>
      <c r="BK215" s="218">
        <f>ROUND(I215*H215,2)</f>
        <v>0</v>
      </c>
      <c r="BL215" s="25" t="s">
        <v>147</v>
      </c>
      <c r="BM215" s="25" t="s">
        <v>912</v>
      </c>
    </row>
    <row r="216" spans="2:65" s="1" customFormat="1" ht="40.5">
      <c r="B216" s="42"/>
      <c r="C216" s="64"/>
      <c r="D216" s="219" t="s">
        <v>369</v>
      </c>
      <c r="E216" s="64"/>
      <c r="F216" s="220" t="s">
        <v>5237</v>
      </c>
      <c r="G216" s="64"/>
      <c r="H216" s="64"/>
      <c r="I216" s="175"/>
      <c r="J216" s="64"/>
      <c r="K216" s="64"/>
      <c r="L216" s="62"/>
      <c r="M216" s="221"/>
      <c r="N216" s="43"/>
      <c r="O216" s="43"/>
      <c r="P216" s="43"/>
      <c r="Q216" s="43"/>
      <c r="R216" s="43"/>
      <c r="S216" s="43"/>
      <c r="T216" s="79"/>
      <c r="AT216" s="25" t="s">
        <v>369</v>
      </c>
      <c r="AU216" s="25" t="s">
        <v>77</v>
      </c>
    </row>
    <row r="217" spans="2:65" s="13" customFormat="1" ht="13.5">
      <c r="B217" s="233"/>
      <c r="C217" s="234"/>
      <c r="D217" s="219" t="s">
        <v>371</v>
      </c>
      <c r="E217" s="245" t="s">
        <v>21</v>
      </c>
      <c r="F217" s="246" t="s">
        <v>5249</v>
      </c>
      <c r="G217" s="234"/>
      <c r="H217" s="247">
        <v>0.21</v>
      </c>
      <c r="I217" s="239"/>
      <c r="J217" s="234"/>
      <c r="K217" s="234"/>
      <c r="L217" s="240"/>
      <c r="M217" s="286"/>
      <c r="N217" s="287"/>
      <c r="O217" s="287"/>
      <c r="P217" s="287"/>
      <c r="Q217" s="287"/>
      <c r="R217" s="287"/>
      <c r="S217" s="287"/>
      <c r="T217" s="288"/>
      <c r="AT217" s="244" t="s">
        <v>371</v>
      </c>
      <c r="AU217" s="244" t="s">
        <v>77</v>
      </c>
      <c r="AV217" s="13" t="s">
        <v>79</v>
      </c>
      <c r="AW217" s="13" t="s">
        <v>33</v>
      </c>
      <c r="AX217" s="13" t="s">
        <v>77</v>
      </c>
      <c r="AY217" s="244" t="s">
        <v>361</v>
      </c>
    </row>
    <row r="218" spans="2:65" s="1" customFormat="1" ht="6.95" customHeight="1">
      <c r="B218" s="57"/>
      <c r="C218" s="58"/>
      <c r="D218" s="58"/>
      <c r="E218" s="58"/>
      <c r="F218" s="58"/>
      <c r="G218" s="58"/>
      <c r="H218" s="58"/>
      <c r="I218" s="151"/>
      <c r="J218" s="58"/>
      <c r="K218" s="58"/>
      <c r="L218" s="62"/>
    </row>
  </sheetData>
  <sheetProtection algorithmName="SHA-512" hashValue="5DizsgJKtK6E/6U64Jhq10wGJoiZqksKjAouxoUkL92t9zB3/kq71YXfdrUyNfxAPZQlB9BQ+iQRJX+2ZYo0Fw==" saltValue="vdkL772+uYPdQrXiCjE+VA==" spinCount="100000" sheet="1" objects="1" scenarios="1" formatCells="0" formatColumns="0" formatRows="0" sort="0" autoFilter="0"/>
  <autoFilter ref="C96:K217" xr:uid="{00000000-0009-0000-0000-000025000000}"/>
  <mergeCells count="15">
    <mergeCell ref="E87:H87"/>
    <mergeCell ref="E85:H85"/>
    <mergeCell ref="E89:H89"/>
    <mergeCell ref="G1:H1"/>
    <mergeCell ref="L2:V2"/>
    <mergeCell ref="E49:H49"/>
    <mergeCell ref="E53:H53"/>
    <mergeCell ref="E51:H51"/>
    <mergeCell ref="E55:H55"/>
    <mergeCell ref="E83:H83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2500-000000000000}"/>
    <hyperlink ref="G1:H1" location="C62" display="2) Rekapitulace" xr:uid="{00000000-0004-0000-2500-000001000000}"/>
    <hyperlink ref="J1" location="C96" display="3) Soupis prací" xr:uid="{00000000-0004-0000-2500-000002000000}"/>
    <hyperlink ref="L1:V1" location="'Rekapitulace stavby'!C2" display="Rekapitulace stavby" xr:uid="{00000000-0004-0000-25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BR302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217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ht="22.5" customHeight="1">
      <c r="B9" s="29"/>
      <c r="C9" s="30"/>
      <c r="D9" s="30"/>
      <c r="E9" s="419" t="s">
        <v>3753</v>
      </c>
      <c r="F9" s="379"/>
      <c r="G9" s="379"/>
      <c r="H9" s="379"/>
      <c r="I9" s="128"/>
      <c r="J9" s="30"/>
      <c r="K9" s="32"/>
    </row>
    <row r="10" spans="1:70">
      <c r="B10" s="29"/>
      <c r="C10" s="30"/>
      <c r="D10" s="38" t="s">
        <v>243</v>
      </c>
      <c r="E10" s="30"/>
      <c r="F10" s="30"/>
      <c r="G10" s="30"/>
      <c r="H10" s="30"/>
      <c r="I10" s="128"/>
      <c r="J10" s="30"/>
      <c r="K10" s="32"/>
    </row>
    <row r="11" spans="1:70" s="1" customFormat="1" ht="22.5" customHeight="1">
      <c r="B11" s="42"/>
      <c r="C11" s="43"/>
      <c r="D11" s="43"/>
      <c r="E11" s="403" t="s">
        <v>4985</v>
      </c>
      <c r="F11" s="421"/>
      <c r="G11" s="421"/>
      <c r="H11" s="421"/>
      <c r="I11" s="129"/>
      <c r="J11" s="43"/>
      <c r="K11" s="46"/>
    </row>
    <row r="12" spans="1:70" s="1" customFormat="1">
      <c r="B12" s="42"/>
      <c r="C12" s="43"/>
      <c r="D12" s="38" t="s">
        <v>248</v>
      </c>
      <c r="E12" s="43"/>
      <c r="F12" s="43"/>
      <c r="G12" s="43"/>
      <c r="H12" s="43"/>
      <c r="I12" s="129"/>
      <c r="J12" s="43"/>
      <c r="K12" s="46"/>
    </row>
    <row r="13" spans="1:70" s="1" customFormat="1" ht="36.950000000000003" customHeight="1">
      <c r="B13" s="42"/>
      <c r="C13" s="43"/>
      <c r="D13" s="43"/>
      <c r="E13" s="422" t="s">
        <v>5250</v>
      </c>
      <c r="F13" s="421"/>
      <c r="G13" s="421"/>
      <c r="H13" s="421"/>
      <c r="I13" s="129"/>
      <c r="J13" s="43"/>
      <c r="K13" s="46"/>
    </row>
    <row r="14" spans="1:70" s="1" customFormat="1" ht="13.5">
      <c r="B14" s="42"/>
      <c r="C14" s="43"/>
      <c r="D14" s="43"/>
      <c r="E14" s="43"/>
      <c r="F14" s="43"/>
      <c r="G14" s="43"/>
      <c r="H14" s="43"/>
      <c r="I14" s="129"/>
      <c r="J14" s="43"/>
      <c r="K14" s="46"/>
    </row>
    <row r="15" spans="1:70" s="1" customFormat="1" ht="14.45" customHeight="1">
      <c r="B15" s="42"/>
      <c r="C15" s="43"/>
      <c r="D15" s="38" t="s">
        <v>20</v>
      </c>
      <c r="E15" s="43"/>
      <c r="F15" s="36" t="s">
        <v>21</v>
      </c>
      <c r="G15" s="43"/>
      <c r="H15" s="43"/>
      <c r="I15" s="130" t="s">
        <v>22</v>
      </c>
      <c r="J15" s="36" t="s">
        <v>21</v>
      </c>
      <c r="K15" s="46"/>
    </row>
    <row r="16" spans="1:70" s="1" customFormat="1" ht="14.45" customHeight="1">
      <c r="B16" s="42"/>
      <c r="C16" s="43"/>
      <c r="D16" s="38" t="s">
        <v>23</v>
      </c>
      <c r="E16" s="43"/>
      <c r="F16" s="36" t="s">
        <v>24</v>
      </c>
      <c r="G16" s="43"/>
      <c r="H16" s="43"/>
      <c r="I16" s="130" t="s">
        <v>25</v>
      </c>
      <c r="J16" s="131" t="str">
        <f>'Rekapitulace stavby'!AN8</f>
        <v>11. 5. 2017</v>
      </c>
      <c r="K16" s="46"/>
    </row>
    <row r="17" spans="2:11" s="1" customFormat="1" ht="10.9" customHeight="1">
      <c r="B17" s="42"/>
      <c r="C17" s="43"/>
      <c r="D17" s="43"/>
      <c r="E17" s="43"/>
      <c r="F17" s="43"/>
      <c r="G17" s="43"/>
      <c r="H17" s="43"/>
      <c r="I17" s="129"/>
      <c r="J17" s="43"/>
      <c r="K17" s="46"/>
    </row>
    <row r="18" spans="2:11" s="1" customFormat="1" ht="14.45" customHeight="1">
      <c r="B18" s="42"/>
      <c r="C18" s="43"/>
      <c r="D18" s="38" t="s">
        <v>27</v>
      </c>
      <c r="E18" s="43"/>
      <c r="F18" s="43"/>
      <c r="G18" s="43"/>
      <c r="H18" s="43"/>
      <c r="I18" s="130" t="s">
        <v>28</v>
      </c>
      <c r="J18" s="36" t="str">
        <f>IF('Rekapitulace stavby'!AN10="","",'Rekapitulace stavby'!AN10)</f>
        <v/>
      </c>
      <c r="K18" s="46"/>
    </row>
    <row r="19" spans="2:11" s="1" customFormat="1" ht="18" customHeight="1">
      <c r="B19" s="42"/>
      <c r="C19" s="43"/>
      <c r="D19" s="43"/>
      <c r="E19" s="36" t="str">
        <f>IF('Rekapitulace stavby'!E11="","",'Rekapitulace stavby'!E11)</f>
        <v xml:space="preserve"> </v>
      </c>
      <c r="F19" s="43"/>
      <c r="G19" s="43"/>
      <c r="H19" s="43"/>
      <c r="I19" s="130" t="s">
        <v>29</v>
      </c>
      <c r="J19" s="36" t="str">
        <f>IF('Rekapitulace stavby'!AN11="","",'Rekapitulace stavby'!AN11)</f>
        <v/>
      </c>
      <c r="K19" s="46"/>
    </row>
    <row r="20" spans="2:11" s="1" customFormat="1" ht="6.95" customHeight="1">
      <c r="B20" s="42"/>
      <c r="C20" s="43"/>
      <c r="D20" s="43"/>
      <c r="E20" s="43"/>
      <c r="F20" s="43"/>
      <c r="G20" s="43"/>
      <c r="H20" s="43"/>
      <c r="I20" s="129"/>
      <c r="J20" s="43"/>
      <c r="K20" s="46"/>
    </row>
    <row r="21" spans="2:11" s="1" customFormat="1" ht="14.45" customHeight="1">
      <c r="B21" s="42"/>
      <c r="C21" s="43"/>
      <c r="D21" s="38" t="s">
        <v>30</v>
      </c>
      <c r="E21" s="43"/>
      <c r="F21" s="43"/>
      <c r="G21" s="43"/>
      <c r="H21" s="43"/>
      <c r="I21" s="130" t="s">
        <v>28</v>
      </c>
      <c r="J21" s="36" t="str">
        <f>IF('Rekapitulace stavby'!AN13="Vyplň údaj","",IF('Rekapitulace stavby'!AN13="","",'Rekapitulace stavby'!AN13))</f>
        <v/>
      </c>
      <c r="K21" s="46"/>
    </row>
    <row r="22" spans="2:11" s="1" customFormat="1" ht="18" customHeight="1">
      <c r="B22" s="42"/>
      <c r="C22" s="43"/>
      <c r="D22" s="43"/>
      <c r="E22" s="36" t="str">
        <f>IF('Rekapitulace stavby'!E14="Vyplň údaj","",IF('Rekapitulace stavby'!E14="","",'Rekapitulace stavby'!E14))</f>
        <v/>
      </c>
      <c r="F22" s="43"/>
      <c r="G22" s="43"/>
      <c r="H22" s="43"/>
      <c r="I22" s="130" t="s">
        <v>29</v>
      </c>
      <c r="J22" s="36" t="str">
        <f>IF('Rekapitulace stavby'!AN14="Vyplň údaj","",IF('Rekapitulace stavby'!AN14="","",'Rekapitulace stavby'!AN14))</f>
        <v/>
      </c>
      <c r="K22" s="46"/>
    </row>
    <row r="23" spans="2:11" s="1" customFormat="1" ht="6.95" customHeight="1">
      <c r="B23" s="42"/>
      <c r="C23" s="43"/>
      <c r="D23" s="43"/>
      <c r="E23" s="43"/>
      <c r="F23" s="43"/>
      <c r="G23" s="43"/>
      <c r="H23" s="43"/>
      <c r="I23" s="129"/>
      <c r="J23" s="43"/>
      <c r="K23" s="46"/>
    </row>
    <row r="24" spans="2:11" s="1" customFormat="1" ht="14.45" customHeight="1">
      <c r="B24" s="42"/>
      <c r="C24" s="43"/>
      <c r="D24" s="38" t="s">
        <v>32</v>
      </c>
      <c r="E24" s="43"/>
      <c r="F24" s="43"/>
      <c r="G24" s="43"/>
      <c r="H24" s="43"/>
      <c r="I24" s="130" t="s">
        <v>28</v>
      </c>
      <c r="J24" s="36" t="str">
        <f>IF('Rekapitulace stavby'!AN16="","",'Rekapitulace stavby'!AN16)</f>
        <v/>
      </c>
      <c r="K24" s="46"/>
    </row>
    <row r="25" spans="2:11" s="1" customFormat="1" ht="18" customHeight="1">
      <c r="B25" s="42"/>
      <c r="C25" s="43"/>
      <c r="D25" s="43"/>
      <c r="E25" s="36" t="str">
        <f>IF('Rekapitulace stavby'!E17="","",'Rekapitulace stavby'!E17)</f>
        <v xml:space="preserve"> </v>
      </c>
      <c r="F25" s="43"/>
      <c r="G25" s="43"/>
      <c r="H25" s="43"/>
      <c r="I25" s="130" t="s">
        <v>29</v>
      </c>
      <c r="J25" s="36" t="str">
        <f>IF('Rekapitulace stavby'!AN17="","",'Rekapitulace stavby'!AN17)</f>
        <v/>
      </c>
      <c r="K25" s="46"/>
    </row>
    <row r="26" spans="2:11" s="1" customFormat="1" ht="6.95" customHeight="1">
      <c r="B26" s="42"/>
      <c r="C26" s="43"/>
      <c r="D26" s="43"/>
      <c r="E26" s="43"/>
      <c r="F26" s="43"/>
      <c r="G26" s="43"/>
      <c r="H26" s="43"/>
      <c r="I26" s="129"/>
      <c r="J26" s="43"/>
      <c r="K26" s="46"/>
    </row>
    <row r="27" spans="2:11" s="1" customFormat="1" ht="14.45" customHeight="1">
      <c r="B27" s="42"/>
      <c r="C27" s="43"/>
      <c r="D27" s="38" t="s">
        <v>34</v>
      </c>
      <c r="E27" s="43"/>
      <c r="F27" s="43"/>
      <c r="G27" s="43"/>
      <c r="H27" s="43"/>
      <c r="I27" s="129"/>
      <c r="J27" s="43"/>
      <c r="K27" s="46"/>
    </row>
    <row r="28" spans="2:11" s="7" customFormat="1" ht="22.5" customHeight="1">
      <c r="B28" s="132"/>
      <c r="C28" s="133"/>
      <c r="D28" s="133"/>
      <c r="E28" s="383" t="s">
        <v>21</v>
      </c>
      <c r="F28" s="383"/>
      <c r="G28" s="383"/>
      <c r="H28" s="383"/>
      <c r="I28" s="134"/>
      <c r="J28" s="133"/>
      <c r="K28" s="135"/>
    </row>
    <row r="29" spans="2:11" s="1" customFormat="1" ht="6.95" customHeight="1">
      <c r="B29" s="42"/>
      <c r="C29" s="43"/>
      <c r="D29" s="43"/>
      <c r="E29" s="43"/>
      <c r="F29" s="43"/>
      <c r="G29" s="43"/>
      <c r="H29" s="43"/>
      <c r="I29" s="129"/>
      <c r="J29" s="43"/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25.35" customHeight="1">
      <c r="B31" s="42"/>
      <c r="C31" s="43"/>
      <c r="D31" s="139" t="s">
        <v>36</v>
      </c>
      <c r="E31" s="43"/>
      <c r="F31" s="43"/>
      <c r="G31" s="43"/>
      <c r="H31" s="43"/>
      <c r="I31" s="129"/>
      <c r="J31" s="140">
        <f>ROUND(J95,2)</f>
        <v>0</v>
      </c>
      <c r="K31" s="46"/>
    </row>
    <row r="32" spans="2:11" s="1" customFormat="1" ht="6.95" customHeight="1">
      <c r="B32" s="42"/>
      <c r="C32" s="43"/>
      <c r="D32" s="86"/>
      <c r="E32" s="86"/>
      <c r="F32" s="86"/>
      <c r="G32" s="86"/>
      <c r="H32" s="86"/>
      <c r="I32" s="137"/>
      <c r="J32" s="86"/>
      <c r="K32" s="138"/>
    </row>
    <row r="33" spans="2:11" s="1" customFormat="1" ht="14.45" customHeight="1">
      <c r="B33" s="42"/>
      <c r="C33" s="43"/>
      <c r="D33" s="43"/>
      <c r="E33" s="43"/>
      <c r="F33" s="47" t="s">
        <v>38</v>
      </c>
      <c r="G33" s="43"/>
      <c r="H33" s="43"/>
      <c r="I33" s="141" t="s">
        <v>37</v>
      </c>
      <c r="J33" s="47" t="s">
        <v>39</v>
      </c>
      <c r="K33" s="46"/>
    </row>
    <row r="34" spans="2:11" s="1" customFormat="1" ht="14.45" customHeight="1">
      <c r="B34" s="42"/>
      <c r="C34" s="43"/>
      <c r="D34" s="50" t="s">
        <v>40</v>
      </c>
      <c r="E34" s="50" t="s">
        <v>41</v>
      </c>
      <c r="F34" s="142">
        <f>ROUND(SUM(BE95:BE301), 2)</f>
        <v>0</v>
      </c>
      <c r="G34" s="43"/>
      <c r="H34" s="43"/>
      <c r="I34" s="143">
        <v>0.21</v>
      </c>
      <c r="J34" s="142">
        <f>ROUND(ROUND((SUM(BE95:BE301)), 2)*I34, 2)</f>
        <v>0</v>
      </c>
      <c r="K34" s="46"/>
    </row>
    <row r="35" spans="2:11" s="1" customFormat="1" ht="14.45" customHeight="1">
      <c r="B35" s="42"/>
      <c r="C35" s="43"/>
      <c r="D35" s="43"/>
      <c r="E35" s="50" t="s">
        <v>42</v>
      </c>
      <c r="F35" s="142">
        <f>ROUND(SUM(BF95:BF301), 2)</f>
        <v>0</v>
      </c>
      <c r="G35" s="43"/>
      <c r="H35" s="43"/>
      <c r="I35" s="143">
        <v>0.15</v>
      </c>
      <c r="J35" s="142">
        <f>ROUND(ROUND((SUM(BF95:BF301)), 2)*I35, 2)</f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43</v>
      </c>
      <c r="F36" s="142">
        <f>ROUND(SUM(BG95:BG301), 2)</f>
        <v>0</v>
      </c>
      <c r="G36" s="43"/>
      <c r="H36" s="43"/>
      <c r="I36" s="143">
        <v>0.21</v>
      </c>
      <c r="J36" s="142">
        <v>0</v>
      </c>
      <c r="K36" s="46"/>
    </row>
    <row r="37" spans="2:11" s="1" customFormat="1" ht="14.45" hidden="1" customHeight="1">
      <c r="B37" s="42"/>
      <c r="C37" s="43"/>
      <c r="D37" s="43"/>
      <c r="E37" s="50" t="s">
        <v>44</v>
      </c>
      <c r="F37" s="142">
        <f>ROUND(SUM(BH95:BH301), 2)</f>
        <v>0</v>
      </c>
      <c r="G37" s="43"/>
      <c r="H37" s="43"/>
      <c r="I37" s="143">
        <v>0.15</v>
      </c>
      <c r="J37" s="142">
        <v>0</v>
      </c>
      <c r="K37" s="46"/>
    </row>
    <row r="38" spans="2:11" s="1" customFormat="1" ht="14.45" hidden="1" customHeight="1">
      <c r="B38" s="42"/>
      <c r="C38" s="43"/>
      <c r="D38" s="43"/>
      <c r="E38" s="50" t="s">
        <v>45</v>
      </c>
      <c r="F38" s="142">
        <f>ROUND(SUM(BI95:BI301), 2)</f>
        <v>0</v>
      </c>
      <c r="G38" s="43"/>
      <c r="H38" s="43"/>
      <c r="I38" s="143">
        <v>0</v>
      </c>
      <c r="J38" s="142">
        <v>0</v>
      </c>
      <c r="K38" s="46"/>
    </row>
    <row r="39" spans="2:11" s="1" customFormat="1" ht="6.95" customHeight="1">
      <c r="B39" s="42"/>
      <c r="C39" s="43"/>
      <c r="D39" s="43"/>
      <c r="E39" s="43"/>
      <c r="F39" s="43"/>
      <c r="G39" s="43"/>
      <c r="H39" s="43"/>
      <c r="I39" s="129"/>
      <c r="J39" s="43"/>
      <c r="K39" s="46"/>
    </row>
    <row r="40" spans="2:11" s="1" customFormat="1" ht="25.35" customHeight="1">
      <c r="B40" s="42"/>
      <c r="C40" s="144"/>
      <c r="D40" s="145" t="s">
        <v>46</v>
      </c>
      <c r="E40" s="80"/>
      <c r="F40" s="80"/>
      <c r="G40" s="146" t="s">
        <v>47</v>
      </c>
      <c r="H40" s="147" t="s">
        <v>48</v>
      </c>
      <c r="I40" s="148"/>
      <c r="J40" s="149">
        <f>SUM(J31:J38)</f>
        <v>0</v>
      </c>
      <c r="K40" s="150"/>
    </row>
    <row r="41" spans="2:11" s="1" customFormat="1" ht="14.45" customHeight="1">
      <c r="B41" s="57"/>
      <c r="C41" s="58"/>
      <c r="D41" s="58"/>
      <c r="E41" s="58"/>
      <c r="F41" s="58"/>
      <c r="G41" s="58"/>
      <c r="H41" s="58"/>
      <c r="I41" s="151"/>
      <c r="J41" s="58"/>
      <c r="K41" s="59"/>
    </row>
    <row r="45" spans="2:11" s="1" customFormat="1" ht="6.95" customHeight="1">
      <c r="B45" s="152"/>
      <c r="C45" s="153"/>
      <c r="D45" s="153"/>
      <c r="E45" s="153"/>
      <c r="F45" s="153"/>
      <c r="G45" s="153"/>
      <c r="H45" s="153"/>
      <c r="I45" s="154"/>
      <c r="J45" s="153"/>
      <c r="K45" s="155"/>
    </row>
    <row r="46" spans="2:11" s="1" customFormat="1" ht="36.950000000000003" customHeight="1">
      <c r="B46" s="42"/>
      <c r="C46" s="31" t="s">
        <v>315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6.95" customHeight="1">
      <c r="B47" s="42"/>
      <c r="C47" s="43"/>
      <c r="D47" s="43"/>
      <c r="E47" s="43"/>
      <c r="F47" s="43"/>
      <c r="G47" s="43"/>
      <c r="H47" s="43"/>
      <c r="I47" s="129"/>
      <c r="J47" s="43"/>
      <c r="K47" s="46"/>
    </row>
    <row r="48" spans="2:11" s="1" customFormat="1" ht="14.45" customHeight="1">
      <c r="B48" s="42"/>
      <c r="C48" s="38" t="s">
        <v>18</v>
      </c>
      <c r="D48" s="43"/>
      <c r="E48" s="43"/>
      <c r="F48" s="43"/>
      <c r="G48" s="43"/>
      <c r="H48" s="43"/>
      <c r="I48" s="129"/>
      <c r="J48" s="43"/>
      <c r="K48" s="46"/>
    </row>
    <row r="49" spans="2:47" s="1" customFormat="1" ht="22.5" customHeight="1">
      <c r="B49" s="42"/>
      <c r="C49" s="43"/>
      <c r="D49" s="43"/>
      <c r="E49" s="419" t="str">
        <f>E7</f>
        <v>Transformace ÚSP pro mládež Kvasiny – výstavba v lokalitě Kostelec nad Orlicí 2</v>
      </c>
      <c r="F49" s="420"/>
      <c r="G49" s="420"/>
      <c r="H49" s="420"/>
      <c r="I49" s="129"/>
      <c r="J49" s="43"/>
      <c r="K49" s="46"/>
    </row>
    <row r="50" spans="2:47">
      <c r="B50" s="29"/>
      <c r="C50" s="38" t="s">
        <v>237</v>
      </c>
      <c r="D50" s="30"/>
      <c r="E50" s="30"/>
      <c r="F50" s="30"/>
      <c r="G50" s="30"/>
      <c r="H50" s="30"/>
      <c r="I50" s="128"/>
      <c r="J50" s="30"/>
      <c r="K50" s="32"/>
    </row>
    <row r="51" spans="2:47" ht="22.5" customHeight="1">
      <c r="B51" s="29"/>
      <c r="C51" s="30"/>
      <c r="D51" s="30"/>
      <c r="E51" s="419" t="s">
        <v>3753</v>
      </c>
      <c r="F51" s="379"/>
      <c r="G51" s="379"/>
      <c r="H51" s="379"/>
      <c r="I51" s="128"/>
      <c r="J51" s="30"/>
      <c r="K51" s="32"/>
    </row>
    <row r="52" spans="2:47">
      <c r="B52" s="29"/>
      <c r="C52" s="38" t="s">
        <v>243</v>
      </c>
      <c r="D52" s="30"/>
      <c r="E52" s="30"/>
      <c r="F52" s="30"/>
      <c r="G52" s="30"/>
      <c r="H52" s="30"/>
      <c r="I52" s="128"/>
      <c r="J52" s="30"/>
      <c r="K52" s="32"/>
    </row>
    <row r="53" spans="2:47" s="1" customFormat="1" ht="22.5" customHeight="1">
      <c r="B53" s="42"/>
      <c r="C53" s="43"/>
      <c r="D53" s="43"/>
      <c r="E53" s="403" t="s">
        <v>4985</v>
      </c>
      <c r="F53" s="421"/>
      <c r="G53" s="421"/>
      <c r="H53" s="421"/>
      <c r="I53" s="129"/>
      <c r="J53" s="43"/>
      <c r="K53" s="46"/>
    </row>
    <row r="54" spans="2:47" s="1" customFormat="1" ht="14.45" customHeight="1">
      <c r="B54" s="42"/>
      <c r="C54" s="38" t="s">
        <v>248</v>
      </c>
      <c r="D54" s="43"/>
      <c r="E54" s="43"/>
      <c r="F54" s="43"/>
      <c r="G54" s="43"/>
      <c r="H54" s="43"/>
      <c r="I54" s="129"/>
      <c r="J54" s="43"/>
      <c r="K54" s="46"/>
    </row>
    <row r="55" spans="2:47" s="1" customFormat="1" ht="23.25" customHeight="1">
      <c r="B55" s="42"/>
      <c r="C55" s="43"/>
      <c r="D55" s="43"/>
      <c r="E55" s="422" t="str">
        <f>E13</f>
        <v>03 - Rozpočet zahradnické práce</v>
      </c>
      <c r="F55" s="421"/>
      <c r="G55" s="421"/>
      <c r="H55" s="421"/>
      <c r="I55" s="129"/>
      <c r="J55" s="43"/>
      <c r="K55" s="46"/>
    </row>
    <row r="56" spans="2:47" s="1" customFormat="1" ht="6.95" customHeight="1">
      <c r="B56" s="42"/>
      <c r="C56" s="43"/>
      <c r="D56" s="43"/>
      <c r="E56" s="43"/>
      <c r="F56" s="43"/>
      <c r="G56" s="43"/>
      <c r="H56" s="43"/>
      <c r="I56" s="129"/>
      <c r="J56" s="43"/>
      <c r="K56" s="46"/>
    </row>
    <row r="57" spans="2:47" s="1" customFormat="1" ht="18" customHeight="1">
      <c r="B57" s="42"/>
      <c r="C57" s="38" t="s">
        <v>23</v>
      </c>
      <c r="D57" s="43"/>
      <c r="E57" s="43"/>
      <c r="F57" s="36" t="str">
        <f>F16</f>
        <v xml:space="preserve"> </v>
      </c>
      <c r="G57" s="43"/>
      <c r="H57" s="43"/>
      <c r="I57" s="130" t="s">
        <v>25</v>
      </c>
      <c r="J57" s="131" t="str">
        <f>IF(J16="","",J16)</f>
        <v>11. 5. 2017</v>
      </c>
      <c r="K57" s="46"/>
    </row>
    <row r="58" spans="2:47" s="1" customFormat="1" ht="6.95" customHeight="1">
      <c r="B58" s="42"/>
      <c r="C58" s="43"/>
      <c r="D58" s="43"/>
      <c r="E58" s="43"/>
      <c r="F58" s="43"/>
      <c r="G58" s="43"/>
      <c r="H58" s="43"/>
      <c r="I58" s="129"/>
      <c r="J58" s="43"/>
      <c r="K58" s="46"/>
    </row>
    <row r="59" spans="2:47" s="1" customFormat="1">
      <c r="B59" s="42"/>
      <c r="C59" s="38" t="s">
        <v>27</v>
      </c>
      <c r="D59" s="43"/>
      <c r="E59" s="43"/>
      <c r="F59" s="36" t="str">
        <f>E19</f>
        <v xml:space="preserve"> </v>
      </c>
      <c r="G59" s="43"/>
      <c r="H59" s="43"/>
      <c r="I59" s="130" t="s">
        <v>32</v>
      </c>
      <c r="J59" s="36" t="str">
        <f>E25</f>
        <v xml:space="preserve"> </v>
      </c>
      <c r="K59" s="46"/>
    </row>
    <row r="60" spans="2:47" s="1" customFormat="1" ht="14.45" customHeight="1">
      <c r="B60" s="42"/>
      <c r="C60" s="38" t="s">
        <v>30</v>
      </c>
      <c r="D60" s="43"/>
      <c r="E60" s="43"/>
      <c r="F60" s="36" t="str">
        <f>IF(E22="","",E22)</f>
        <v/>
      </c>
      <c r="G60" s="43"/>
      <c r="H60" s="43"/>
      <c r="I60" s="129"/>
      <c r="J60" s="43"/>
      <c r="K60" s="46"/>
    </row>
    <row r="61" spans="2:47" s="1" customFormat="1" ht="10.35" customHeight="1">
      <c r="B61" s="42"/>
      <c r="C61" s="43"/>
      <c r="D61" s="43"/>
      <c r="E61" s="43"/>
      <c r="F61" s="43"/>
      <c r="G61" s="43"/>
      <c r="H61" s="43"/>
      <c r="I61" s="129"/>
      <c r="J61" s="43"/>
      <c r="K61" s="46"/>
    </row>
    <row r="62" spans="2:47" s="1" customFormat="1" ht="29.25" customHeight="1">
      <c r="B62" s="42"/>
      <c r="C62" s="156" t="s">
        <v>316</v>
      </c>
      <c r="D62" s="144"/>
      <c r="E62" s="144"/>
      <c r="F62" s="144"/>
      <c r="G62" s="144"/>
      <c r="H62" s="144"/>
      <c r="I62" s="157"/>
      <c r="J62" s="158" t="s">
        <v>317</v>
      </c>
      <c r="K62" s="159"/>
    </row>
    <row r="63" spans="2:47" s="1" customFormat="1" ht="10.35" customHeight="1">
      <c r="B63" s="42"/>
      <c r="C63" s="43"/>
      <c r="D63" s="43"/>
      <c r="E63" s="43"/>
      <c r="F63" s="43"/>
      <c r="G63" s="43"/>
      <c r="H63" s="43"/>
      <c r="I63" s="129"/>
      <c r="J63" s="43"/>
      <c r="K63" s="46"/>
    </row>
    <row r="64" spans="2:47" s="1" customFormat="1" ht="29.25" customHeight="1">
      <c r="B64" s="42"/>
      <c r="C64" s="160" t="s">
        <v>318</v>
      </c>
      <c r="D64" s="43"/>
      <c r="E64" s="43"/>
      <c r="F64" s="43"/>
      <c r="G64" s="43"/>
      <c r="H64" s="43"/>
      <c r="I64" s="129"/>
      <c r="J64" s="140">
        <f>J95</f>
        <v>0</v>
      </c>
      <c r="K64" s="46"/>
      <c r="AU64" s="25" t="s">
        <v>319</v>
      </c>
    </row>
    <row r="65" spans="2:12" s="8" customFormat="1" ht="24.95" customHeight="1">
      <c r="B65" s="161"/>
      <c r="C65" s="162"/>
      <c r="D65" s="163" t="s">
        <v>5251</v>
      </c>
      <c r="E65" s="164"/>
      <c r="F65" s="164"/>
      <c r="G65" s="164"/>
      <c r="H65" s="164"/>
      <c r="I65" s="165"/>
      <c r="J65" s="166">
        <f>J96</f>
        <v>0</v>
      </c>
      <c r="K65" s="167"/>
    </row>
    <row r="66" spans="2:12" s="8" customFormat="1" ht="24.95" customHeight="1">
      <c r="B66" s="161"/>
      <c r="C66" s="162"/>
      <c r="D66" s="163" t="s">
        <v>5127</v>
      </c>
      <c r="E66" s="164"/>
      <c r="F66" s="164"/>
      <c r="G66" s="164"/>
      <c r="H66" s="164"/>
      <c r="I66" s="165"/>
      <c r="J66" s="166">
        <f>J118</f>
        <v>0</v>
      </c>
      <c r="K66" s="167"/>
    </row>
    <row r="67" spans="2:12" s="8" customFormat="1" ht="24.95" customHeight="1">
      <c r="B67" s="161"/>
      <c r="C67" s="162"/>
      <c r="D67" s="163" t="s">
        <v>5128</v>
      </c>
      <c r="E67" s="164"/>
      <c r="F67" s="164"/>
      <c r="G67" s="164"/>
      <c r="H67" s="164"/>
      <c r="I67" s="165"/>
      <c r="J67" s="166">
        <f>J137</f>
        <v>0</v>
      </c>
      <c r="K67" s="167"/>
    </row>
    <row r="68" spans="2:12" s="8" customFormat="1" ht="24.95" customHeight="1">
      <c r="B68" s="161"/>
      <c r="C68" s="162"/>
      <c r="D68" s="163" t="s">
        <v>5252</v>
      </c>
      <c r="E68" s="164"/>
      <c r="F68" s="164"/>
      <c r="G68" s="164"/>
      <c r="H68" s="164"/>
      <c r="I68" s="165"/>
      <c r="J68" s="166">
        <f>J183</f>
        <v>0</v>
      </c>
      <c r="K68" s="167"/>
    </row>
    <row r="69" spans="2:12" s="8" customFormat="1" ht="24.95" customHeight="1">
      <c r="B69" s="161"/>
      <c r="C69" s="162"/>
      <c r="D69" s="163" t="s">
        <v>5253</v>
      </c>
      <c r="E69" s="164"/>
      <c r="F69" s="164"/>
      <c r="G69" s="164"/>
      <c r="H69" s="164"/>
      <c r="I69" s="165"/>
      <c r="J69" s="166">
        <f>J223</f>
        <v>0</v>
      </c>
      <c r="K69" s="167"/>
    </row>
    <row r="70" spans="2:12" s="8" customFormat="1" ht="24.95" customHeight="1">
      <c r="B70" s="161"/>
      <c r="C70" s="162"/>
      <c r="D70" s="163" t="s">
        <v>5254</v>
      </c>
      <c r="E70" s="164"/>
      <c r="F70" s="164"/>
      <c r="G70" s="164"/>
      <c r="H70" s="164"/>
      <c r="I70" s="165"/>
      <c r="J70" s="166">
        <f>J287</f>
        <v>0</v>
      </c>
      <c r="K70" s="167"/>
    </row>
    <row r="71" spans="2:12" s="8" customFormat="1" ht="24.95" customHeight="1">
      <c r="B71" s="161"/>
      <c r="C71" s="162"/>
      <c r="D71" s="163" t="s">
        <v>5255</v>
      </c>
      <c r="E71" s="164"/>
      <c r="F71" s="164"/>
      <c r="G71" s="164"/>
      <c r="H71" s="164"/>
      <c r="I71" s="165"/>
      <c r="J71" s="166">
        <f>J297</f>
        <v>0</v>
      </c>
      <c r="K71" s="167"/>
    </row>
    <row r="72" spans="2:12" s="1" customFormat="1" ht="21.75" customHeight="1">
      <c r="B72" s="42"/>
      <c r="C72" s="43"/>
      <c r="D72" s="43"/>
      <c r="E72" s="43"/>
      <c r="F72" s="43"/>
      <c r="G72" s="43"/>
      <c r="H72" s="43"/>
      <c r="I72" s="129"/>
      <c r="J72" s="43"/>
      <c r="K72" s="46"/>
    </row>
    <row r="73" spans="2:12" s="1" customFormat="1" ht="6.95" customHeight="1">
      <c r="B73" s="57"/>
      <c r="C73" s="58"/>
      <c r="D73" s="58"/>
      <c r="E73" s="58"/>
      <c r="F73" s="58"/>
      <c r="G73" s="58"/>
      <c r="H73" s="58"/>
      <c r="I73" s="151"/>
      <c r="J73" s="58"/>
      <c r="K73" s="59"/>
    </row>
    <row r="77" spans="2:12" s="1" customFormat="1" ht="6.95" customHeight="1">
      <c r="B77" s="60"/>
      <c r="C77" s="61"/>
      <c r="D77" s="61"/>
      <c r="E77" s="61"/>
      <c r="F77" s="61"/>
      <c r="G77" s="61"/>
      <c r="H77" s="61"/>
      <c r="I77" s="154"/>
      <c r="J77" s="61"/>
      <c r="K77" s="61"/>
      <c r="L77" s="62"/>
    </row>
    <row r="78" spans="2:12" s="1" customFormat="1" ht="36.950000000000003" customHeight="1">
      <c r="B78" s="42"/>
      <c r="C78" s="63" t="s">
        <v>345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6.95" customHeight="1">
      <c r="B79" s="42"/>
      <c r="C79" s="64"/>
      <c r="D79" s="64"/>
      <c r="E79" s="64"/>
      <c r="F79" s="64"/>
      <c r="G79" s="64"/>
      <c r="H79" s="64"/>
      <c r="I79" s="175"/>
      <c r="J79" s="64"/>
      <c r="K79" s="64"/>
      <c r="L79" s="62"/>
    </row>
    <row r="80" spans="2:12" s="1" customFormat="1" ht="14.45" customHeight="1">
      <c r="B80" s="42"/>
      <c r="C80" s="66" t="s">
        <v>18</v>
      </c>
      <c r="D80" s="64"/>
      <c r="E80" s="64"/>
      <c r="F80" s="64"/>
      <c r="G80" s="64"/>
      <c r="H80" s="64"/>
      <c r="I80" s="175"/>
      <c r="J80" s="64"/>
      <c r="K80" s="64"/>
      <c r="L80" s="62"/>
    </row>
    <row r="81" spans="2:63" s="1" customFormat="1" ht="22.5" customHeight="1">
      <c r="B81" s="42"/>
      <c r="C81" s="64"/>
      <c r="D81" s="64"/>
      <c r="E81" s="423" t="str">
        <f>E7</f>
        <v>Transformace ÚSP pro mládež Kvasiny – výstavba v lokalitě Kostelec nad Orlicí 2</v>
      </c>
      <c r="F81" s="424"/>
      <c r="G81" s="424"/>
      <c r="H81" s="424"/>
      <c r="I81" s="175"/>
      <c r="J81" s="64"/>
      <c r="K81" s="64"/>
      <c r="L81" s="62"/>
    </row>
    <row r="82" spans="2:63">
      <c r="B82" s="29"/>
      <c r="C82" s="66" t="s">
        <v>237</v>
      </c>
      <c r="D82" s="176"/>
      <c r="E82" s="176"/>
      <c r="F82" s="176"/>
      <c r="G82" s="176"/>
      <c r="H82" s="176"/>
      <c r="J82" s="176"/>
      <c r="K82" s="176"/>
      <c r="L82" s="177"/>
    </row>
    <row r="83" spans="2:63" ht="22.5" customHeight="1">
      <c r="B83" s="29"/>
      <c r="C83" s="176"/>
      <c r="D83" s="176"/>
      <c r="E83" s="423" t="s">
        <v>3753</v>
      </c>
      <c r="F83" s="427"/>
      <c r="G83" s="427"/>
      <c r="H83" s="427"/>
      <c r="J83" s="176"/>
      <c r="K83" s="176"/>
      <c r="L83" s="177"/>
    </row>
    <row r="84" spans="2:63">
      <c r="B84" s="29"/>
      <c r="C84" s="66" t="s">
        <v>243</v>
      </c>
      <c r="D84" s="176"/>
      <c r="E84" s="176"/>
      <c r="F84" s="176"/>
      <c r="G84" s="176"/>
      <c r="H84" s="176"/>
      <c r="J84" s="176"/>
      <c r="K84" s="176"/>
      <c r="L84" s="177"/>
    </row>
    <row r="85" spans="2:63" s="1" customFormat="1" ht="22.5" customHeight="1">
      <c r="B85" s="42"/>
      <c r="C85" s="64"/>
      <c r="D85" s="64"/>
      <c r="E85" s="425" t="s">
        <v>4985</v>
      </c>
      <c r="F85" s="426"/>
      <c r="G85" s="426"/>
      <c r="H85" s="426"/>
      <c r="I85" s="175"/>
      <c r="J85" s="64"/>
      <c r="K85" s="64"/>
      <c r="L85" s="62"/>
    </row>
    <row r="86" spans="2:63" s="1" customFormat="1" ht="14.45" customHeight="1">
      <c r="B86" s="42"/>
      <c r="C86" s="66" t="s">
        <v>248</v>
      </c>
      <c r="D86" s="64"/>
      <c r="E86" s="64"/>
      <c r="F86" s="64"/>
      <c r="G86" s="64"/>
      <c r="H86" s="64"/>
      <c r="I86" s="175"/>
      <c r="J86" s="64"/>
      <c r="K86" s="64"/>
      <c r="L86" s="62"/>
    </row>
    <row r="87" spans="2:63" s="1" customFormat="1" ht="23.25" customHeight="1">
      <c r="B87" s="42"/>
      <c r="C87" s="64"/>
      <c r="D87" s="64"/>
      <c r="E87" s="394" t="str">
        <f>E13</f>
        <v>03 - Rozpočet zahradnické práce</v>
      </c>
      <c r="F87" s="426"/>
      <c r="G87" s="426"/>
      <c r="H87" s="426"/>
      <c r="I87" s="175"/>
      <c r="J87" s="64"/>
      <c r="K87" s="64"/>
      <c r="L87" s="62"/>
    </row>
    <row r="88" spans="2:63" s="1" customFormat="1" ht="6.95" customHeight="1">
      <c r="B88" s="42"/>
      <c r="C88" s="64"/>
      <c r="D88" s="64"/>
      <c r="E88" s="64"/>
      <c r="F88" s="64"/>
      <c r="G88" s="64"/>
      <c r="H88" s="64"/>
      <c r="I88" s="175"/>
      <c r="J88" s="64"/>
      <c r="K88" s="64"/>
      <c r="L88" s="62"/>
    </row>
    <row r="89" spans="2:63" s="1" customFormat="1" ht="18" customHeight="1">
      <c r="B89" s="42"/>
      <c r="C89" s="66" t="s">
        <v>23</v>
      </c>
      <c r="D89" s="64"/>
      <c r="E89" s="64"/>
      <c r="F89" s="178" t="str">
        <f>F16</f>
        <v xml:space="preserve"> </v>
      </c>
      <c r="G89" s="64"/>
      <c r="H89" s="64"/>
      <c r="I89" s="179" t="s">
        <v>25</v>
      </c>
      <c r="J89" s="74" t="str">
        <f>IF(J16="","",J16)</f>
        <v>11. 5. 2017</v>
      </c>
      <c r="K89" s="64"/>
      <c r="L89" s="62"/>
    </row>
    <row r="90" spans="2:63" s="1" customFormat="1" ht="6.95" customHeight="1">
      <c r="B90" s="42"/>
      <c r="C90" s="64"/>
      <c r="D90" s="64"/>
      <c r="E90" s="64"/>
      <c r="F90" s="64"/>
      <c r="G90" s="64"/>
      <c r="H90" s="64"/>
      <c r="I90" s="175"/>
      <c r="J90" s="64"/>
      <c r="K90" s="64"/>
      <c r="L90" s="62"/>
    </row>
    <row r="91" spans="2:63" s="1" customFormat="1">
      <c r="B91" s="42"/>
      <c r="C91" s="66" t="s">
        <v>27</v>
      </c>
      <c r="D91" s="64"/>
      <c r="E91" s="64"/>
      <c r="F91" s="178" t="str">
        <f>E19</f>
        <v xml:space="preserve"> </v>
      </c>
      <c r="G91" s="64"/>
      <c r="H91" s="64"/>
      <c r="I91" s="179" t="s">
        <v>32</v>
      </c>
      <c r="J91" s="178" t="str">
        <f>E25</f>
        <v xml:space="preserve"> </v>
      </c>
      <c r="K91" s="64"/>
      <c r="L91" s="62"/>
    </row>
    <row r="92" spans="2:63" s="1" customFormat="1" ht="14.45" customHeight="1">
      <c r="B92" s="42"/>
      <c r="C92" s="66" t="s">
        <v>30</v>
      </c>
      <c r="D92" s="64"/>
      <c r="E92" s="64"/>
      <c r="F92" s="178" t="str">
        <f>IF(E22="","",E22)</f>
        <v/>
      </c>
      <c r="G92" s="64"/>
      <c r="H92" s="64"/>
      <c r="I92" s="175"/>
      <c r="J92" s="64"/>
      <c r="K92" s="64"/>
      <c r="L92" s="62"/>
    </row>
    <row r="93" spans="2:63" s="1" customFormat="1" ht="10.35" customHeight="1">
      <c r="B93" s="42"/>
      <c r="C93" s="64"/>
      <c r="D93" s="64"/>
      <c r="E93" s="64"/>
      <c r="F93" s="64"/>
      <c r="G93" s="64"/>
      <c r="H93" s="64"/>
      <c r="I93" s="175"/>
      <c r="J93" s="64"/>
      <c r="K93" s="64"/>
      <c r="L93" s="62"/>
    </row>
    <row r="94" spans="2:63" s="10" customFormat="1" ht="29.25" customHeight="1">
      <c r="B94" s="180"/>
      <c r="C94" s="181" t="s">
        <v>346</v>
      </c>
      <c r="D94" s="182" t="s">
        <v>55</v>
      </c>
      <c r="E94" s="182" t="s">
        <v>51</v>
      </c>
      <c r="F94" s="182" t="s">
        <v>347</v>
      </c>
      <c r="G94" s="182" t="s">
        <v>348</v>
      </c>
      <c r="H94" s="182" t="s">
        <v>349</v>
      </c>
      <c r="I94" s="183" t="s">
        <v>350</v>
      </c>
      <c r="J94" s="182" t="s">
        <v>317</v>
      </c>
      <c r="K94" s="184" t="s">
        <v>351</v>
      </c>
      <c r="L94" s="185"/>
      <c r="M94" s="82" t="s">
        <v>352</v>
      </c>
      <c r="N94" s="83" t="s">
        <v>40</v>
      </c>
      <c r="O94" s="83" t="s">
        <v>353</v>
      </c>
      <c r="P94" s="83" t="s">
        <v>354</v>
      </c>
      <c r="Q94" s="83" t="s">
        <v>355</v>
      </c>
      <c r="R94" s="83" t="s">
        <v>356</v>
      </c>
      <c r="S94" s="83" t="s">
        <v>357</v>
      </c>
      <c r="T94" s="84" t="s">
        <v>358</v>
      </c>
    </row>
    <row r="95" spans="2:63" s="1" customFormat="1" ht="29.25" customHeight="1">
      <c r="B95" s="42"/>
      <c r="C95" s="88" t="s">
        <v>318</v>
      </c>
      <c r="D95" s="64"/>
      <c r="E95" s="64"/>
      <c r="F95" s="64"/>
      <c r="G95" s="64"/>
      <c r="H95" s="64"/>
      <c r="I95" s="175"/>
      <c r="J95" s="186">
        <f>BK95</f>
        <v>0</v>
      </c>
      <c r="K95" s="64"/>
      <c r="L95" s="62"/>
      <c r="M95" s="85"/>
      <c r="N95" s="86"/>
      <c r="O95" s="86"/>
      <c r="P95" s="187">
        <f>P96+P118+P137+P183+P223+P287+P297</f>
        <v>0</v>
      </c>
      <c r="Q95" s="86"/>
      <c r="R95" s="187">
        <f>R96+R118+R137+R183+R223+R287+R297</f>
        <v>6.4800000000000003E-5</v>
      </c>
      <c r="S95" s="86"/>
      <c r="T95" s="188">
        <f>T96+T118+T137+T183+T223+T287+T297</f>
        <v>0</v>
      </c>
      <c r="AT95" s="25" t="s">
        <v>69</v>
      </c>
      <c r="AU95" s="25" t="s">
        <v>319</v>
      </c>
      <c r="BK95" s="189">
        <f>BK96+BK118+BK137+BK183+BK223+BK287+BK297</f>
        <v>0</v>
      </c>
    </row>
    <row r="96" spans="2:63" s="11" customFormat="1" ht="37.35" customHeight="1">
      <c r="B96" s="190"/>
      <c r="C96" s="191"/>
      <c r="D96" s="204" t="s">
        <v>69</v>
      </c>
      <c r="E96" s="293" t="s">
        <v>2980</v>
      </c>
      <c r="F96" s="293" t="s">
        <v>5256</v>
      </c>
      <c r="G96" s="191"/>
      <c r="H96" s="191"/>
      <c r="I96" s="194"/>
      <c r="J96" s="294">
        <f>BK96</f>
        <v>0</v>
      </c>
      <c r="K96" s="191"/>
      <c r="L96" s="196"/>
      <c r="M96" s="197"/>
      <c r="N96" s="198"/>
      <c r="O96" s="198"/>
      <c r="P96" s="199">
        <f>SUM(P97:P117)</f>
        <v>0</v>
      </c>
      <c r="Q96" s="198"/>
      <c r="R96" s="199">
        <f>SUM(R97:R117)</f>
        <v>0</v>
      </c>
      <c r="S96" s="198"/>
      <c r="T96" s="200">
        <f>SUM(T97:T117)</f>
        <v>0</v>
      </c>
      <c r="AR96" s="201" t="s">
        <v>77</v>
      </c>
      <c r="AT96" s="202" t="s">
        <v>69</v>
      </c>
      <c r="AU96" s="202" t="s">
        <v>70</v>
      </c>
      <c r="AY96" s="201" t="s">
        <v>361</v>
      </c>
      <c r="BK96" s="203">
        <f>SUM(BK97:BK117)</f>
        <v>0</v>
      </c>
    </row>
    <row r="97" spans="2:65" s="1" customFormat="1" ht="31.5" customHeight="1">
      <c r="B97" s="42"/>
      <c r="C97" s="207" t="s">
        <v>77</v>
      </c>
      <c r="D97" s="207" t="s">
        <v>363</v>
      </c>
      <c r="E97" s="208" t="s">
        <v>5257</v>
      </c>
      <c r="F97" s="209" t="s">
        <v>5258</v>
      </c>
      <c r="G97" s="210" t="s">
        <v>459</v>
      </c>
      <c r="H97" s="211">
        <v>391</v>
      </c>
      <c r="I97" s="212"/>
      <c r="J97" s="213">
        <f>ROUND(I97*H97,2)</f>
        <v>0</v>
      </c>
      <c r="K97" s="209" t="s">
        <v>367</v>
      </c>
      <c r="L97" s="62"/>
      <c r="M97" s="214" t="s">
        <v>21</v>
      </c>
      <c r="N97" s="215" t="s">
        <v>41</v>
      </c>
      <c r="O97" s="43"/>
      <c r="P97" s="216">
        <f>O97*H97</f>
        <v>0</v>
      </c>
      <c r="Q97" s="216">
        <v>0</v>
      </c>
      <c r="R97" s="216">
        <f>Q97*H97</f>
        <v>0</v>
      </c>
      <c r="S97" s="216">
        <v>0</v>
      </c>
      <c r="T97" s="217">
        <f>S97*H97</f>
        <v>0</v>
      </c>
      <c r="AR97" s="25" t="s">
        <v>147</v>
      </c>
      <c r="AT97" s="25" t="s">
        <v>363</v>
      </c>
      <c r="AU97" s="25" t="s">
        <v>77</v>
      </c>
      <c r="AY97" s="25" t="s">
        <v>361</v>
      </c>
      <c r="BE97" s="218">
        <f>IF(N97="základní",J97,0)</f>
        <v>0</v>
      </c>
      <c r="BF97" s="218">
        <f>IF(N97="snížená",J97,0)</f>
        <v>0</v>
      </c>
      <c r="BG97" s="218">
        <f>IF(N97="zákl. přenesená",J97,0)</f>
        <v>0</v>
      </c>
      <c r="BH97" s="218">
        <f>IF(N97="sníž. přenesená",J97,0)</f>
        <v>0</v>
      </c>
      <c r="BI97" s="218">
        <f>IF(N97="nulová",J97,0)</f>
        <v>0</v>
      </c>
      <c r="BJ97" s="25" t="s">
        <v>77</v>
      </c>
      <c r="BK97" s="218">
        <f>ROUND(I97*H97,2)</f>
        <v>0</v>
      </c>
      <c r="BL97" s="25" t="s">
        <v>147</v>
      </c>
      <c r="BM97" s="25" t="s">
        <v>79</v>
      </c>
    </row>
    <row r="98" spans="2:65" s="1" customFormat="1" ht="27">
      <c r="B98" s="42"/>
      <c r="C98" s="64"/>
      <c r="D98" s="219" t="s">
        <v>369</v>
      </c>
      <c r="E98" s="64"/>
      <c r="F98" s="220" t="s">
        <v>5259</v>
      </c>
      <c r="G98" s="64"/>
      <c r="H98" s="64"/>
      <c r="I98" s="175"/>
      <c r="J98" s="64"/>
      <c r="K98" s="64"/>
      <c r="L98" s="62"/>
      <c r="M98" s="221"/>
      <c r="N98" s="43"/>
      <c r="O98" s="43"/>
      <c r="P98" s="43"/>
      <c r="Q98" s="43"/>
      <c r="R98" s="43"/>
      <c r="S98" s="43"/>
      <c r="T98" s="79"/>
      <c r="AT98" s="25" t="s">
        <v>369</v>
      </c>
      <c r="AU98" s="25" t="s">
        <v>77</v>
      </c>
    </row>
    <row r="99" spans="2:65" s="13" customFormat="1" ht="13.5">
      <c r="B99" s="233"/>
      <c r="C99" s="234"/>
      <c r="D99" s="235" t="s">
        <v>371</v>
      </c>
      <c r="E99" s="236" t="s">
        <v>21</v>
      </c>
      <c r="F99" s="237" t="s">
        <v>5260</v>
      </c>
      <c r="G99" s="234"/>
      <c r="H99" s="238">
        <v>391</v>
      </c>
      <c r="I99" s="239"/>
      <c r="J99" s="234"/>
      <c r="K99" s="234"/>
      <c r="L99" s="240"/>
      <c r="M99" s="241"/>
      <c r="N99" s="242"/>
      <c r="O99" s="242"/>
      <c r="P99" s="242"/>
      <c r="Q99" s="242"/>
      <c r="R99" s="242"/>
      <c r="S99" s="242"/>
      <c r="T99" s="243"/>
      <c r="AT99" s="244" t="s">
        <v>371</v>
      </c>
      <c r="AU99" s="244" t="s">
        <v>77</v>
      </c>
      <c r="AV99" s="13" t="s">
        <v>79</v>
      </c>
      <c r="AW99" s="13" t="s">
        <v>33</v>
      </c>
      <c r="AX99" s="13" t="s">
        <v>77</v>
      </c>
      <c r="AY99" s="244" t="s">
        <v>361</v>
      </c>
    </row>
    <row r="100" spans="2:65" s="1" customFormat="1" ht="31.5" customHeight="1">
      <c r="B100" s="42"/>
      <c r="C100" s="207" t="s">
        <v>79</v>
      </c>
      <c r="D100" s="207" t="s">
        <v>363</v>
      </c>
      <c r="E100" s="208" t="s">
        <v>5261</v>
      </c>
      <c r="F100" s="209" t="s">
        <v>5262</v>
      </c>
      <c r="G100" s="210" t="s">
        <v>459</v>
      </c>
      <c r="H100" s="211">
        <v>391</v>
      </c>
      <c r="I100" s="212"/>
      <c r="J100" s="213">
        <f>ROUND(I100*H100,2)</f>
        <v>0</v>
      </c>
      <c r="K100" s="209" t="s">
        <v>21</v>
      </c>
      <c r="L100" s="62"/>
      <c r="M100" s="214" t="s">
        <v>21</v>
      </c>
      <c r="N100" s="215" t="s">
        <v>41</v>
      </c>
      <c r="O100" s="43"/>
      <c r="P100" s="216">
        <f>O100*H100</f>
        <v>0</v>
      </c>
      <c r="Q100" s="216">
        <v>0</v>
      </c>
      <c r="R100" s="216">
        <f>Q100*H100</f>
        <v>0</v>
      </c>
      <c r="S100" s="216">
        <v>0</v>
      </c>
      <c r="T100" s="217">
        <f>S100*H100</f>
        <v>0</v>
      </c>
      <c r="AR100" s="25" t="s">
        <v>147</v>
      </c>
      <c r="AT100" s="25" t="s">
        <v>363</v>
      </c>
      <c r="AU100" s="25" t="s">
        <v>77</v>
      </c>
      <c r="AY100" s="25" t="s">
        <v>361</v>
      </c>
      <c r="BE100" s="218">
        <f>IF(N100="základní",J100,0)</f>
        <v>0</v>
      </c>
      <c r="BF100" s="218">
        <f>IF(N100="snížená",J100,0)</f>
        <v>0</v>
      </c>
      <c r="BG100" s="218">
        <f>IF(N100="zákl. přenesená",J100,0)</f>
        <v>0</v>
      </c>
      <c r="BH100" s="218">
        <f>IF(N100="sníž. přenesená",J100,0)</f>
        <v>0</v>
      </c>
      <c r="BI100" s="218">
        <f>IF(N100="nulová",J100,0)</f>
        <v>0</v>
      </c>
      <c r="BJ100" s="25" t="s">
        <v>77</v>
      </c>
      <c r="BK100" s="218">
        <f>ROUND(I100*H100,2)</f>
        <v>0</v>
      </c>
      <c r="BL100" s="25" t="s">
        <v>147</v>
      </c>
      <c r="BM100" s="25" t="s">
        <v>147</v>
      </c>
    </row>
    <row r="101" spans="2:65" s="1" customFormat="1" ht="27">
      <c r="B101" s="42"/>
      <c r="C101" s="64"/>
      <c r="D101" s="219" t="s">
        <v>369</v>
      </c>
      <c r="E101" s="64"/>
      <c r="F101" s="220" t="s">
        <v>5262</v>
      </c>
      <c r="G101" s="64"/>
      <c r="H101" s="64"/>
      <c r="I101" s="175"/>
      <c r="J101" s="64"/>
      <c r="K101" s="64"/>
      <c r="L101" s="62"/>
      <c r="M101" s="221"/>
      <c r="N101" s="43"/>
      <c r="O101" s="43"/>
      <c r="P101" s="43"/>
      <c r="Q101" s="43"/>
      <c r="R101" s="43"/>
      <c r="S101" s="43"/>
      <c r="T101" s="79"/>
      <c r="AT101" s="25" t="s">
        <v>369</v>
      </c>
      <c r="AU101" s="25" t="s">
        <v>77</v>
      </c>
    </row>
    <row r="102" spans="2:65" s="13" customFormat="1" ht="13.5">
      <c r="B102" s="233"/>
      <c r="C102" s="234"/>
      <c r="D102" s="235" t="s">
        <v>371</v>
      </c>
      <c r="E102" s="236" t="s">
        <v>21</v>
      </c>
      <c r="F102" s="237" t="s">
        <v>5260</v>
      </c>
      <c r="G102" s="234"/>
      <c r="H102" s="238">
        <v>391</v>
      </c>
      <c r="I102" s="239"/>
      <c r="J102" s="234"/>
      <c r="K102" s="234"/>
      <c r="L102" s="240"/>
      <c r="M102" s="241"/>
      <c r="N102" s="242"/>
      <c r="O102" s="242"/>
      <c r="P102" s="242"/>
      <c r="Q102" s="242"/>
      <c r="R102" s="242"/>
      <c r="S102" s="242"/>
      <c r="T102" s="243"/>
      <c r="AT102" s="244" t="s">
        <v>371</v>
      </c>
      <c r="AU102" s="244" t="s">
        <v>77</v>
      </c>
      <c r="AV102" s="13" t="s">
        <v>79</v>
      </c>
      <c r="AW102" s="13" t="s">
        <v>33</v>
      </c>
      <c r="AX102" s="13" t="s">
        <v>77</v>
      </c>
      <c r="AY102" s="244" t="s">
        <v>361</v>
      </c>
    </row>
    <row r="103" spans="2:65" s="1" customFormat="1" ht="31.5" customHeight="1">
      <c r="B103" s="42"/>
      <c r="C103" s="207" t="s">
        <v>87</v>
      </c>
      <c r="D103" s="207" t="s">
        <v>363</v>
      </c>
      <c r="E103" s="208" t="s">
        <v>5263</v>
      </c>
      <c r="F103" s="209" t="s">
        <v>5264</v>
      </c>
      <c r="G103" s="210" t="s">
        <v>459</v>
      </c>
      <c r="H103" s="211">
        <v>782</v>
      </c>
      <c r="I103" s="212"/>
      <c r="J103" s="213">
        <f>ROUND(I103*H103,2)</f>
        <v>0</v>
      </c>
      <c r="K103" s="209" t="s">
        <v>367</v>
      </c>
      <c r="L103" s="62"/>
      <c r="M103" s="214" t="s">
        <v>21</v>
      </c>
      <c r="N103" s="215" t="s">
        <v>41</v>
      </c>
      <c r="O103" s="43"/>
      <c r="P103" s="216">
        <f>O103*H103</f>
        <v>0</v>
      </c>
      <c r="Q103" s="216">
        <v>0</v>
      </c>
      <c r="R103" s="216">
        <f>Q103*H103</f>
        <v>0</v>
      </c>
      <c r="S103" s="216">
        <v>0</v>
      </c>
      <c r="T103" s="217">
        <f>S103*H103</f>
        <v>0</v>
      </c>
      <c r="AR103" s="25" t="s">
        <v>147</v>
      </c>
      <c r="AT103" s="25" t="s">
        <v>363</v>
      </c>
      <c r="AU103" s="25" t="s">
        <v>77</v>
      </c>
      <c r="AY103" s="25" t="s">
        <v>361</v>
      </c>
      <c r="BE103" s="218">
        <f>IF(N103="základní",J103,0)</f>
        <v>0</v>
      </c>
      <c r="BF103" s="218">
        <f>IF(N103="snížená",J103,0)</f>
        <v>0</v>
      </c>
      <c r="BG103" s="218">
        <f>IF(N103="zákl. přenesená",J103,0)</f>
        <v>0</v>
      </c>
      <c r="BH103" s="218">
        <f>IF(N103="sníž. přenesená",J103,0)</f>
        <v>0</v>
      </c>
      <c r="BI103" s="218">
        <f>IF(N103="nulová",J103,0)</f>
        <v>0</v>
      </c>
      <c r="BJ103" s="25" t="s">
        <v>77</v>
      </c>
      <c r="BK103" s="218">
        <f>ROUND(I103*H103,2)</f>
        <v>0</v>
      </c>
      <c r="BL103" s="25" t="s">
        <v>147</v>
      </c>
      <c r="BM103" s="25" t="s">
        <v>398</v>
      </c>
    </row>
    <row r="104" spans="2:65" s="1" customFormat="1" ht="27">
      <c r="B104" s="42"/>
      <c r="C104" s="64"/>
      <c r="D104" s="219" t="s">
        <v>369</v>
      </c>
      <c r="E104" s="64"/>
      <c r="F104" s="220" t="s">
        <v>5265</v>
      </c>
      <c r="G104" s="64"/>
      <c r="H104" s="64"/>
      <c r="I104" s="175"/>
      <c r="J104" s="64"/>
      <c r="K104" s="64"/>
      <c r="L104" s="62"/>
      <c r="M104" s="221"/>
      <c r="N104" s="43"/>
      <c r="O104" s="43"/>
      <c r="P104" s="43"/>
      <c r="Q104" s="43"/>
      <c r="R104" s="43"/>
      <c r="S104" s="43"/>
      <c r="T104" s="79"/>
      <c r="AT104" s="25" t="s">
        <v>369</v>
      </c>
      <c r="AU104" s="25" t="s">
        <v>77</v>
      </c>
    </row>
    <row r="105" spans="2:65" s="13" customFormat="1" ht="13.5">
      <c r="B105" s="233"/>
      <c r="C105" s="234"/>
      <c r="D105" s="235" t="s">
        <v>371</v>
      </c>
      <c r="E105" s="236" t="s">
        <v>21</v>
      </c>
      <c r="F105" s="237" t="s">
        <v>5266</v>
      </c>
      <c r="G105" s="234"/>
      <c r="H105" s="238">
        <v>782</v>
      </c>
      <c r="I105" s="239"/>
      <c r="J105" s="234"/>
      <c r="K105" s="234"/>
      <c r="L105" s="240"/>
      <c r="M105" s="241"/>
      <c r="N105" s="242"/>
      <c r="O105" s="242"/>
      <c r="P105" s="242"/>
      <c r="Q105" s="242"/>
      <c r="R105" s="242"/>
      <c r="S105" s="242"/>
      <c r="T105" s="243"/>
      <c r="AT105" s="244" t="s">
        <v>371</v>
      </c>
      <c r="AU105" s="244" t="s">
        <v>77</v>
      </c>
      <c r="AV105" s="13" t="s">
        <v>79</v>
      </c>
      <c r="AW105" s="13" t="s">
        <v>33</v>
      </c>
      <c r="AX105" s="13" t="s">
        <v>77</v>
      </c>
      <c r="AY105" s="244" t="s">
        <v>361</v>
      </c>
    </row>
    <row r="106" spans="2:65" s="1" customFormat="1" ht="22.5" customHeight="1">
      <c r="B106" s="42"/>
      <c r="C106" s="207" t="s">
        <v>147</v>
      </c>
      <c r="D106" s="207" t="s">
        <v>363</v>
      </c>
      <c r="E106" s="208" t="s">
        <v>5267</v>
      </c>
      <c r="F106" s="209" t="s">
        <v>5268</v>
      </c>
      <c r="G106" s="210" t="s">
        <v>459</v>
      </c>
      <c r="H106" s="211">
        <v>391</v>
      </c>
      <c r="I106" s="212"/>
      <c r="J106" s="213">
        <f>ROUND(I106*H106,2)</f>
        <v>0</v>
      </c>
      <c r="K106" s="209" t="s">
        <v>367</v>
      </c>
      <c r="L106" s="62"/>
      <c r="M106" s="214" t="s">
        <v>21</v>
      </c>
      <c r="N106" s="215" t="s">
        <v>41</v>
      </c>
      <c r="O106" s="43"/>
      <c r="P106" s="216">
        <f>O106*H106</f>
        <v>0</v>
      </c>
      <c r="Q106" s="216">
        <v>0</v>
      </c>
      <c r="R106" s="216">
        <f>Q106*H106</f>
        <v>0</v>
      </c>
      <c r="S106" s="216">
        <v>0</v>
      </c>
      <c r="T106" s="217">
        <f>S106*H106</f>
        <v>0</v>
      </c>
      <c r="AR106" s="25" t="s">
        <v>147</v>
      </c>
      <c r="AT106" s="25" t="s">
        <v>363</v>
      </c>
      <c r="AU106" s="25" t="s">
        <v>77</v>
      </c>
      <c r="AY106" s="25" t="s">
        <v>361</v>
      </c>
      <c r="BE106" s="218">
        <f>IF(N106="základní",J106,0)</f>
        <v>0</v>
      </c>
      <c r="BF106" s="218">
        <f>IF(N106="snížená",J106,0)</f>
        <v>0</v>
      </c>
      <c r="BG106" s="218">
        <f>IF(N106="zákl. přenesená",J106,0)</f>
        <v>0</v>
      </c>
      <c r="BH106" s="218">
        <f>IF(N106="sníž. přenesená",J106,0)</f>
        <v>0</v>
      </c>
      <c r="BI106" s="218">
        <f>IF(N106="nulová",J106,0)</f>
        <v>0</v>
      </c>
      <c r="BJ106" s="25" t="s">
        <v>77</v>
      </c>
      <c r="BK106" s="218">
        <f>ROUND(I106*H106,2)</f>
        <v>0</v>
      </c>
      <c r="BL106" s="25" t="s">
        <v>147</v>
      </c>
      <c r="BM106" s="25" t="s">
        <v>417</v>
      </c>
    </row>
    <row r="107" spans="2:65" s="1" customFormat="1" ht="13.5">
      <c r="B107" s="42"/>
      <c r="C107" s="64"/>
      <c r="D107" s="219" t="s">
        <v>369</v>
      </c>
      <c r="E107" s="64"/>
      <c r="F107" s="220" t="s">
        <v>5269</v>
      </c>
      <c r="G107" s="64"/>
      <c r="H107" s="64"/>
      <c r="I107" s="175"/>
      <c r="J107" s="64"/>
      <c r="K107" s="64"/>
      <c r="L107" s="62"/>
      <c r="M107" s="221"/>
      <c r="N107" s="43"/>
      <c r="O107" s="43"/>
      <c r="P107" s="43"/>
      <c r="Q107" s="43"/>
      <c r="R107" s="43"/>
      <c r="S107" s="43"/>
      <c r="T107" s="79"/>
      <c r="AT107" s="25" t="s">
        <v>369</v>
      </c>
      <c r="AU107" s="25" t="s">
        <v>77</v>
      </c>
    </row>
    <row r="108" spans="2:65" s="13" customFormat="1" ht="13.5">
      <c r="B108" s="233"/>
      <c r="C108" s="234"/>
      <c r="D108" s="235" t="s">
        <v>371</v>
      </c>
      <c r="E108" s="236" t="s">
        <v>21</v>
      </c>
      <c r="F108" s="237" t="s">
        <v>5260</v>
      </c>
      <c r="G108" s="234"/>
      <c r="H108" s="238">
        <v>391</v>
      </c>
      <c r="I108" s="239"/>
      <c r="J108" s="234"/>
      <c r="K108" s="234"/>
      <c r="L108" s="240"/>
      <c r="M108" s="241"/>
      <c r="N108" s="242"/>
      <c r="O108" s="242"/>
      <c r="P108" s="242"/>
      <c r="Q108" s="242"/>
      <c r="R108" s="242"/>
      <c r="S108" s="242"/>
      <c r="T108" s="243"/>
      <c r="AT108" s="244" t="s">
        <v>371</v>
      </c>
      <c r="AU108" s="244" t="s">
        <v>77</v>
      </c>
      <c r="AV108" s="13" t="s">
        <v>79</v>
      </c>
      <c r="AW108" s="13" t="s">
        <v>33</v>
      </c>
      <c r="AX108" s="13" t="s">
        <v>77</v>
      </c>
      <c r="AY108" s="244" t="s">
        <v>361</v>
      </c>
    </row>
    <row r="109" spans="2:65" s="1" customFormat="1" ht="22.5" customHeight="1">
      <c r="B109" s="42"/>
      <c r="C109" s="207" t="s">
        <v>287</v>
      </c>
      <c r="D109" s="207" t="s">
        <v>363</v>
      </c>
      <c r="E109" s="208" t="s">
        <v>5270</v>
      </c>
      <c r="F109" s="209" t="s">
        <v>5271</v>
      </c>
      <c r="G109" s="210" t="s">
        <v>459</v>
      </c>
      <c r="H109" s="211">
        <v>782</v>
      </c>
      <c r="I109" s="212"/>
      <c r="J109" s="213">
        <f>ROUND(I109*H109,2)</f>
        <v>0</v>
      </c>
      <c r="K109" s="209" t="s">
        <v>367</v>
      </c>
      <c r="L109" s="62"/>
      <c r="M109" s="214" t="s">
        <v>21</v>
      </c>
      <c r="N109" s="215" t="s">
        <v>41</v>
      </c>
      <c r="O109" s="43"/>
      <c r="P109" s="216">
        <f>O109*H109</f>
        <v>0</v>
      </c>
      <c r="Q109" s="216">
        <v>0</v>
      </c>
      <c r="R109" s="216">
        <f>Q109*H109</f>
        <v>0</v>
      </c>
      <c r="S109" s="216">
        <v>0</v>
      </c>
      <c r="T109" s="217">
        <f>S109*H109</f>
        <v>0</v>
      </c>
      <c r="AR109" s="25" t="s">
        <v>147</v>
      </c>
      <c r="AT109" s="25" t="s">
        <v>363</v>
      </c>
      <c r="AU109" s="25" t="s">
        <v>77</v>
      </c>
      <c r="AY109" s="25" t="s">
        <v>361</v>
      </c>
      <c r="BE109" s="218">
        <f>IF(N109="základní",J109,0)</f>
        <v>0</v>
      </c>
      <c r="BF109" s="218">
        <f>IF(N109="snížená",J109,0)</f>
        <v>0</v>
      </c>
      <c r="BG109" s="218">
        <f>IF(N109="zákl. přenesená",J109,0)</f>
        <v>0</v>
      </c>
      <c r="BH109" s="218">
        <f>IF(N109="sníž. přenesená",J109,0)</f>
        <v>0</v>
      </c>
      <c r="BI109" s="218">
        <f>IF(N109="nulová",J109,0)</f>
        <v>0</v>
      </c>
      <c r="BJ109" s="25" t="s">
        <v>77</v>
      </c>
      <c r="BK109" s="218">
        <f>ROUND(I109*H109,2)</f>
        <v>0</v>
      </c>
      <c r="BL109" s="25" t="s">
        <v>147</v>
      </c>
      <c r="BM109" s="25" t="s">
        <v>430</v>
      </c>
    </row>
    <row r="110" spans="2:65" s="1" customFormat="1" ht="13.5">
      <c r="B110" s="42"/>
      <c r="C110" s="64"/>
      <c r="D110" s="219" t="s">
        <v>369</v>
      </c>
      <c r="E110" s="64"/>
      <c r="F110" s="220" t="s">
        <v>5272</v>
      </c>
      <c r="G110" s="64"/>
      <c r="H110" s="64"/>
      <c r="I110" s="175"/>
      <c r="J110" s="64"/>
      <c r="K110" s="64"/>
      <c r="L110" s="62"/>
      <c r="M110" s="221"/>
      <c r="N110" s="43"/>
      <c r="O110" s="43"/>
      <c r="P110" s="43"/>
      <c r="Q110" s="43"/>
      <c r="R110" s="43"/>
      <c r="S110" s="43"/>
      <c r="T110" s="79"/>
      <c r="AT110" s="25" t="s">
        <v>369</v>
      </c>
      <c r="AU110" s="25" t="s">
        <v>77</v>
      </c>
    </row>
    <row r="111" spans="2:65" s="13" customFormat="1" ht="13.5">
      <c r="B111" s="233"/>
      <c r="C111" s="234"/>
      <c r="D111" s="235" t="s">
        <v>371</v>
      </c>
      <c r="E111" s="236" t="s">
        <v>21</v>
      </c>
      <c r="F111" s="237" t="s">
        <v>5266</v>
      </c>
      <c r="G111" s="234"/>
      <c r="H111" s="238">
        <v>782</v>
      </c>
      <c r="I111" s="239"/>
      <c r="J111" s="234"/>
      <c r="K111" s="234"/>
      <c r="L111" s="240"/>
      <c r="M111" s="241"/>
      <c r="N111" s="242"/>
      <c r="O111" s="242"/>
      <c r="P111" s="242"/>
      <c r="Q111" s="242"/>
      <c r="R111" s="242"/>
      <c r="S111" s="242"/>
      <c r="T111" s="243"/>
      <c r="AT111" s="244" t="s">
        <v>371</v>
      </c>
      <c r="AU111" s="244" t="s">
        <v>77</v>
      </c>
      <c r="AV111" s="13" t="s">
        <v>79</v>
      </c>
      <c r="AW111" s="13" t="s">
        <v>33</v>
      </c>
      <c r="AX111" s="13" t="s">
        <v>77</v>
      </c>
      <c r="AY111" s="244" t="s">
        <v>361</v>
      </c>
    </row>
    <row r="112" spans="2:65" s="1" customFormat="1" ht="22.5" customHeight="1">
      <c r="B112" s="42"/>
      <c r="C112" s="207" t="s">
        <v>398</v>
      </c>
      <c r="D112" s="207" t="s">
        <v>363</v>
      </c>
      <c r="E112" s="208" t="s">
        <v>5273</v>
      </c>
      <c r="F112" s="209" t="s">
        <v>5274</v>
      </c>
      <c r="G112" s="210" t="s">
        <v>459</v>
      </c>
      <c r="H112" s="211">
        <v>391</v>
      </c>
      <c r="I112" s="212"/>
      <c r="J112" s="213">
        <f>ROUND(I112*H112,2)</f>
        <v>0</v>
      </c>
      <c r="K112" s="209" t="s">
        <v>367</v>
      </c>
      <c r="L112" s="62"/>
      <c r="M112" s="214" t="s">
        <v>21</v>
      </c>
      <c r="N112" s="215" t="s">
        <v>41</v>
      </c>
      <c r="O112" s="43"/>
      <c r="P112" s="216">
        <f>O112*H112</f>
        <v>0</v>
      </c>
      <c r="Q112" s="216">
        <v>0</v>
      </c>
      <c r="R112" s="216">
        <f>Q112*H112</f>
        <v>0</v>
      </c>
      <c r="S112" s="216">
        <v>0</v>
      </c>
      <c r="T112" s="217">
        <f>S112*H112</f>
        <v>0</v>
      </c>
      <c r="AR112" s="25" t="s">
        <v>147</v>
      </c>
      <c r="AT112" s="25" t="s">
        <v>363</v>
      </c>
      <c r="AU112" s="25" t="s">
        <v>77</v>
      </c>
      <c r="AY112" s="25" t="s">
        <v>361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25" t="s">
        <v>77</v>
      </c>
      <c r="BK112" s="218">
        <f>ROUND(I112*H112,2)</f>
        <v>0</v>
      </c>
      <c r="BL112" s="25" t="s">
        <v>147</v>
      </c>
      <c r="BM112" s="25" t="s">
        <v>440</v>
      </c>
    </row>
    <row r="113" spans="2:65" s="1" customFormat="1" ht="13.5">
      <c r="B113" s="42"/>
      <c r="C113" s="64"/>
      <c r="D113" s="219" t="s">
        <v>369</v>
      </c>
      <c r="E113" s="64"/>
      <c r="F113" s="220" t="s">
        <v>5275</v>
      </c>
      <c r="G113" s="64"/>
      <c r="H113" s="64"/>
      <c r="I113" s="175"/>
      <c r="J113" s="64"/>
      <c r="K113" s="64"/>
      <c r="L113" s="62"/>
      <c r="M113" s="221"/>
      <c r="N113" s="43"/>
      <c r="O113" s="43"/>
      <c r="P113" s="43"/>
      <c r="Q113" s="43"/>
      <c r="R113" s="43"/>
      <c r="S113" s="43"/>
      <c r="T113" s="79"/>
      <c r="AT113" s="25" t="s">
        <v>369</v>
      </c>
      <c r="AU113" s="25" t="s">
        <v>77</v>
      </c>
    </row>
    <row r="114" spans="2:65" s="13" customFormat="1" ht="13.5">
      <c r="B114" s="233"/>
      <c r="C114" s="234"/>
      <c r="D114" s="235" t="s">
        <v>371</v>
      </c>
      <c r="E114" s="236" t="s">
        <v>21</v>
      </c>
      <c r="F114" s="237" t="s">
        <v>5260</v>
      </c>
      <c r="G114" s="234"/>
      <c r="H114" s="238">
        <v>391</v>
      </c>
      <c r="I114" s="239"/>
      <c r="J114" s="234"/>
      <c r="K114" s="234"/>
      <c r="L114" s="240"/>
      <c r="M114" s="241"/>
      <c r="N114" s="242"/>
      <c r="O114" s="242"/>
      <c r="P114" s="242"/>
      <c r="Q114" s="242"/>
      <c r="R114" s="242"/>
      <c r="S114" s="242"/>
      <c r="T114" s="243"/>
      <c r="AT114" s="244" t="s">
        <v>371</v>
      </c>
      <c r="AU114" s="244" t="s">
        <v>77</v>
      </c>
      <c r="AV114" s="13" t="s">
        <v>79</v>
      </c>
      <c r="AW114" s="13" t="s">
        <v>33</v>
      </c>
      <c r="AX114" s="13" t="s">
        <v>77</v>
      </c>
      <c r="AY114" s="244" t="s">
        <v>361</v>
      </c>
    </row>
    <row r="115" spans="2:65" s="1" customFormat="1" ht="22.5" customHeight="1">
      <c r="B115" s="42"/>
      <c r="C115" s="207" t="s">
        <v>411</v>
      </c>
      <c r="D115" s="207" t="s">
        <v>363</v>
      </c>
      <c r="E115" s="208" t="s">
        <v>5276</v>
      </c>
      <c r="F115" s="209" t="s">
        <v>5277</v>
      </c>
      <c r="G115" s="210" t="s">
        <v>2740</v>
      </c>
      <c r="H115" s="211">
        <v>6</v>
      </c>
      <c r="I115" s="212"/>
      <c r="J115" s="213">
        <f>ROUND(I115*H115,2)</f>
        <v>0</v>
      </c>
      <c r="K115" s="209" t="s">
        <v>21</v>
      </c>
      <c r="L115" s="62"/>
      <c r="M115" s="214" t="s">
        <v>21</v>
      </c>
      <c r="N115" s="215" t="s">
        <v>41</v>
      </c>
      <c r="O115" s="43"/>
      <c r="P115" s="216">
        <f>O115*H115</f>
        <v>0</v>
      </c>
      <c r="Q115" s="216">
        <v>0</v>
      </c>
      <c r="R115" s="216">
        <f>Q115*H115</f>
        <v>0</v>
      </c>
      <c r="S115" s="216">
        <v>0</v>
      </c>
      <c r="T115" s="217">
        <f>S115*H115</f>
        <v>0</v>
      </c>
      <c r="AR115" s="25" t="s">
        <v>147</v>
      </c>
      <c r="AT115" s="25" t="s">
        <v>363</v>
      </c>
      <c r="AU115" s="25" t="s">
        <v>77</v>
      </c>
      <c r="AY115" s="25" t="s">
        <v>361</v>
      </c>
      <c r="BE115" s="218">
        <f>IF(N115="základní",J115,0)</f>
        <v>0</v>
      </c>
      <c r="BF115" s="218">
        <f>IF(N115="snížená",J115,0)</f>
        <v>0</v>
      </c>
      <c r="BG115" s="218">
        <f>IF(N115="zákl. přenesená",J115,0)</f>
        <v>0</v>
      </c>
      <c r="BH115" s="218">
        <f>IF(N115="sníž. přenesená",J115,0)</f>
        <v>0</v>
      </c>
      <c r="BI115" s="218">
        <f>IF(N115="nulová",J115,0)</f>
        <v>0</v>
      </c>
      <c r="BJ115" s="25" t="s">
        <v>77</v>
      </c>
      <c r="BK115" s="218">
        <f>ROUND(I115*H115,2)</f>
        <v>0</v>
      </c>
      <c r="BL115" s="25" t="s">
        <v>147</v>
      </c>
      <c r="BM115" s="25" t="s">
        <v>451</v>
      </c>
    </row>
    <row r="116" spans="2:65" s="1" customFormat="1" ht="13.5">
      <c r="B116" s="42"/>
      <c r="C116" s="64"/>
      <c r="D116" s="219" t="s">
        <v>369</v>
      </c>
      <c r="E116" s="64"/>
      <c r="F116" s="220" t="s">
        <v>5277</v>
      </c>
      <c r="G116" s="64"/>
      <c r="H116" s="64"/>
      <c r="I116" s="175"/>
      <c r="J116" s="64"/>
      <c r="K116" s="64"/>
      <c r="L116" s="62"/>
      <c r="M116" s="221"/>
      <c r="N116" s="43"/>
      <c r="O116" s="43"/>
      <c r="P116" s="43"/>
      <c r="Q116" s="43"/>
      <c r="R116" s="43"/>
      <c r="S116" s="43"/>
      <c r="T116" s="79"/>
      <c r="AT116" s="25" t="s">
        <v>369</v>
      </c>
      <c r="AU116" s="25" t="s">
        <v>77</v>
      </c>
    </row>
    <row r="117" spans="2:65" s="13" customFormat="1" ht="13.5">
      <c r="B117" s="233"/>
      <c r="C117" s="234"/>
      <c r="D117" s="219" t="s">
        <v>371</v>
      </c>
      <c r="E117" s="245" t="s">
        <v>21</v>
      </c>
      <c r="F117" s="246" t="s">
        <v>398</v>
      </c>
      <c r="G117" s="234"/>
      <c r="H117" s="247">
        <v>6</v>
      </c>
      <c r="I117" s="239"/>
      <c r="J117" s="234"/>
      <c r="K117" s="234"/>
      <c r="L117" s="240"/>
      <c r="M117" s="241"/>
      <c r="N117" s="242"/>
      <c r="O117" s="242"/>
      <c r="P117" s="242"/>
      <c r="Q117" s="242"/>
      <c r="R117" s="242"/>
      <c r="S117" s="242"/>
      <c r="T117" s="243"/>
      <c r="AT117" s="244" t="s">
        <v>371</v>
      </c>
      <c r="AU117" s="244" t="s">
        <v>77</v>
      </c>
      <c r="AV117" s="13" t="s">
        <v>79</v>
      </c>
      <c r="AW117" s="13" t="s">
        <v>33</v>
      </c>
      <c r="AX117" s="13" t="s">
        <v>77</v>
      </c>
      <c r="AY117" s="244" t="s">
        <v>361</v>
      </c>
    </row>
    <row r="118" spans="2:65" s="11" customFormat="1" ht="37.35" customHeight="1">
      <c r="B118" s="190"/>
      <c r="C118" s="191"/>
      <c r="D118" s="204" t="s">
        <v>69</v>
      </c>
      <c r="E118" s="293" t="s">
        <v>2993</v>
      </c>
      <c r="F118" s="293" t="s">
        <v>5140</v>
      </c>
      <c r="G118" s="191"/>
      <c r="H118" s="191"/>
      <c r="I118" s="194"/>
      <c r="J118" s="294">
        <f>BK118</f>
        <v>0</v>
      </c>
      <c r="K118" s="191"/>
      <c r="L118" s="196"/>
      <c r="M118" s="197"/>
      <c r="N118" s="198"/>
      <c r="O118" s="198"/>
      <c r="P118" s="199">
        <f>SUM(P119:P136)</f>
        <v>0</v>
      </c>
      <c r="Q118" s="198"/>
      <c r="R118" s="199">
        <f>SUM(R119:R136)</f>
        <v>0</v>
      </c>
      <c r="S118" s="198"/>
      <c r="T118" s="200">
        <f>SUM(T119:T136)</f>
        <v>0</v>
      </c>
      <c r="AR118" s="201" t="s">
        <v>77</v>
      </c>
      <c r="AT118" s="202" t="s">
        <v>69</v>
      </c>
      <c r="AU118" s="202" t="s">
        <v>70</v>
      </c>
      <c r="AY118" s="201" t="s">
        <v>361</v>
      </c>
      <c r="BK118" s="203">
        <f>SUM(BK119:BK136)</f>
        <v>0</v>
      </c>
    </row>
    <row r="119" spans="2:65" s="1" customFormat="1" ht="22.5" customHeight="1">
      <c r="B119" s="42"/>
      <c r="C119" s="207" t="s">
        <v>417</v>
      </c>
      <c r="D119" s="207" t="s">
        <v>363</v>
      </c>
      <c r="E119" s="208" t="s">
        <v>5273</v>
      </c>
      <c r="F119" s="209" t="s">
        <v>5274</v>
      </c>
      <c r="G119" s="210" t="s">
        <v>459</v>
      </c>
      <c r="H119" s="211">
        <v>303</v>
      </c>
      <c r="I119" s="212"/>
      <c r="J119" s="213">
        <f>ROUND(I119*H119,2)</f>
        <v>0</v>
      </c>
      <c r="K119" s="209" t="s">
        <v>367</v>
      </c>
      <c r="L119" s="62"/>
      <c r="M119" s="214" t="s">
        <v>21</v>
      </c>
      <c r="N119" s="215" t="s">
        <v>41</v>
      </c>
      <c r="O119" s="43"/>
      <c r="P119" s="216">
        <f>O119*H119</f>
        <v>0</v>
      </c>
      <c r="Q119" s="216">
        <v>0</v>
      </c>
      <c r="R119" s="216">
        <f>Q119*H119</f>
        <v>0</v>
      </c>
      <c r="S119" s="216">
        <v>0</v>
      </c>
      <c r="T119" s="217">
        <f>S119*H119</f>
        <v>0</v>
      </c>
      <c r="AR119" s="25" t="s">
        <v>147</v>
      </c>
      <c r="AT119" s="25" t="s">
        <v>363</v>
      </c>
      <c r="AU119" s="25" t="s">
        <v>77</v>
      </c>
      <c r="AY119" s="25" t="s">
        <v>361</v>
      </c>
      <c r="BE119" s="218">
        <f>IF(N119="základní",J119,0)</f>
        <v>0</v>
      </c>
      <c r="BF119" s="218">
        <f>IF(N119="snížená",J119,0)</f>
        <v>0</v>
      </c>
      <c r="BG119" s="218">
        <f>IF(N119="zákl. přenesená",J119,0)</f>
        <v>0</v>
      </c>
      <c r="BH119" s="218">
        <f>IF(N119="sníž. přenesená",J119,0)</f>
        <v>0</v>
      </c>
      <c r="BI119" s="218">
        <f>IF(N119="nulová",J119,0)</f>
        <v>0</v>
      </c>
      <c r="BJ119" s="25" t="s">
        <v>77</v>
      </c>
      <c r="BK119" s="218">
        <f>ROUND(I119*H119,2)</f>
        <v>0</v>
      </c>
      <c r="BL119" s="25" t="s">
        <v>147</v>
      </c>
      <c r="BM119" s="25" t="s">
        <v>464</v>
      </c>
    </row>
    <row r="120" spans="2:65" s="1" customFormat="1" ht="13.5">
      <c r="B120" s="42"/>
      <c r="C120" s="64"/>
      <c r="D120" s="219" t="s">
        <v>369</v>
      </c>
      <c r="E120" s="64"/>
      <c r="F120" s="220" t="s">
        <v>5275</v>
      </c>
      <c r="G120" s="64"/>
      <c r="H120" s="64"/>
      <c r="I120" s="175"/>
      <c r="J120" s="64"/>
      <c r="K120" s="64"/>
      <c r="L120" s="62"/>
      <c r="M120" s="221"/>
      <c r="N120" s="43"/>
      <c r="O120" s="43"/>
      <c r="P120" s="43"/>
      <c r="Q120" s="43"/>
      <c r="R120" s="43"/>
      <c r="S120" s="43"/>
      <c r="T120" s="79"/>
      <c r="AT120" s="25" t="s">
        <v>369</v>
      </c>
      <c r="AU120" s="25" t="s">
        <v>77</v>
      </c>
    </row>
    <row r="121" spans="2:65" s="13" customFormat="1" ht="13.5">
      <c r="B121" s="233"/>
      <c r="C121" s="234"/>
      <c r="D121" s="235" t="s">
        <v>371</v>
      </c>
      <c r="E121" s="236" t="s">
        <v>21</v>
      </c>
      <c r="F121" s="237" t="s">
        <v>2321</v>
      </c>
      <c r="G121" s="234"/>
      <c r="H121" s="238">
        <v>303</v>
      </c>
      <c r="I121" s="239"/>
      <c r="J121" s="234"/>
      <c r="K121" s="234"/>
      <c r="L121" s="240"/>
      <c r="M121" s="241"/>
      <c r="N121" s="242"/>
      <c r="O121" s="242"/>
      <c r="P121" s="242"/>
      <c r="Q121" s="242"/>
      <c r="R121" s="242"/>
      <c r="S121" s="242"/>
      <c r="T121" s="243"/>
      <c r="AT121" s="244" t="s">
        <v>371</v>
      </c>
      <c r="AU121" s="244" t="s">
        <v>77</v>
      </c>
      <c r="AV121" s="13" t="s">
        <v>79</v>
      </c>
      <c r="AW121" s="13" t="s">
        <v>33</v>
      </c>
      <c r="AX121" s="13" t="s">
        <v>77</v>
      </c>
      <c r="AY121" s="244" t="s">
        <v>361</v>
      </c>
    </row>
    <row r="122" spans="2:65" s="1" customFormat="1" ht="22.5" customHeight="1">
      <c r="B122" s="42"/>
      <c r="C122" s="207" t="s">
        <v>424</v>
      </c>
      <c r="D122" s="207" t="s">
        <v>363</v>
      </c>
      <c r="E122" s="208" t="s">
        <v>5278</v>
      </c>
      <c r="F122" s="209" t="s">
        <v>5279</v>
      </c>
      <c r="G122" s="210" t="s">
        <v>459</v>
      </c>
      <c r="H122" s="211">
        <v>303</v>
      </c>
      <c r="I122" s="212"/>
      <c r="J122" s="213">
        <f>ROUND(I122*H122,2)</f>
        <v>0</v>
      </c>
      <c r="K122" s="209" t="s">
        <v>367</v>
      </c>
      <c r="L122" s="62"/>
      <c r="M122" s="214" t="s">
        <v>21</v>
      </c>
      <c r="N122" s="215" t="s">
        <v>41</v>
      </c>
      <c r="O122" s="43"/>
      <c r="P122" s="216">
        <f>O122*H122</f>
        <v>0</v>
      </c>
      <c r="Q122" s="216">
        <v>0</v>
      </c>
      <c r="R122" s="216">
        <f>Q122*H122</f>
        <v>0</v>
      </c>
      <c r="S122" s="216">
        <v>0</v>
      </c>
      <c r="T122" s="217">
        <f>S122*H122</f>
        <v>0</v>
      </c>
      <c r="AR122" s="25" t="s">
        <v>147</v>
      </c>
      <c r="AT122" s="25" t="s">
        <v>363</v>
      </c>
      <c r="AU122" s="25" t="s">
        <v>77</v>
      </c>
      <c r="AY122" s="25" t="s">
        <v>361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25" t="s">
        <v>77</v>
      </c>
      <c r="BK122" s="218">
        <f>ROUND(I122*H122,2)</f>
        <v>0</v>
      </c>
      <c r="BL122" s="25" t="s">
        <v>147</v>
      </c>
      <c r="BM122" s="25" t="s">
        <v>477</v>
      </c>
    </row>
    <row r="123" spans="2:65" s="1" customFormat="1" ht="27">
      <c r="B123" s="42"/>
      <c r="C123" s="64"/>
      <c r="D123" s="219" t="s">
        <v>369</v>
      </c>
      <c r="E123" s="64"/>
      <c r="F123" s="220" t="s">
        <v>5280</v>
      </c>
      <c r="G123" s="64"/>
      <c r="H123" s="64"/>
      <c r="I123" s="175"/>
      <c r="J123" s="64"/>
      <c r="K123" s="64"/>
      <c r="L123" s="62"/>
      <c r="M123" s="221"/>
      <c r="N123" s="43"/>
      <c r="O123" s="43"/>
      <c r="P123" s="43"/>
      <c r="Q123" s="43"/>
      <c r="R123" s="43"/>
      <c r="S123" s="43"/>
      <c r="T123" s="79"/>
      <c r="AT123" s="25" t="s">
        <v>369</v>
      </c>
      <c r="AU123" s="25" t="s">
        <v>77</v>
      </c>
    </row>
    <row r="124" spans="2:65" s="13" customFormat="1" ht="13.5">
      <c r="B124" s="233"/>
      <c r="C124" s="234"/>
      <c r="D124" s="235" t="s">
        <v>371</v>
      </c>
      <c r="E124" s="236" t="s">
        <v>21</v>
      </c>
      <c r="F124" s="237" t="s">
        <v>2321</v>
      </c>
      <c r="G124" s="234"/>
      <c r="H124" s="238">
        <v>303</v>
      </c>
      <c r="I124" s="239"/>
      <c r="J124" s="234"/>
      <c r="K124" s="234"/>
      <c r="L124" s="240"/>
      <c r="M124" s="241"/>
      <c r="N124" s="242"/>
      <c r="O124" s="242"/>
      <c r="P124" s="242"/>
      <c r="Q124" s="242"/>
      <c r="R124" s="242"/>
      <c r="S124" s="242"/>
      <c r="T124" s="243"/>
      <c r="AT124" s="244" t="s">
        <v>371</v>
      </c>
      <c r="AU124" s="244" t="s">
        <v>77</v>
      </c>
      <c r="AV124" s="13" t="s">
        <v>79</v>
      </c>
      <c r="AW124" s="13" t="s">
        <v>33</v>
      </c>
      <c r="AX124" s="13" t="s">
        <v>77</v>
      </c>
      <c r="AY124" s="244" t="s">
        <v>361</v>
      </c>
    </row>
    <row r="125" spans="2:65" s="1" customFormat="1" ht="22.5" customHeight="1">
      <c r="B125" s="42"/>
      <c r="C125" s="207" t="s">
        <v>430</v>
      </c>
      <c r="D125" s="207" t="s">
        <v>363</v>
      </c>
      <c r="E125" s="208" t="s">
        <v>5281</v>
      </c>
      <c r="F125" s="209" t="s">
        <v>5282</v>
      </c>
      <c r="G125" s="210" t="s">
        <v>366</v>
      </c>
      <c r="H125" s="211">
        <v>24.24</v>
      </c>
      <c r="I125" s="212"/>
      <c r="J125" s="213">
        <f>ROUND(I125*H125,2)</f>
        <v>0</v>
      </c>
      <c r="K125" s="209" t="s">
        <v>367</v>
      </c>
      <c r="L125" s="62"/>
      <c r="M125" s="214" t="s">
        <v>21</v>
      </c>
      <c r="N125" s="215" t="s">
        <v>41</v>
      </c>
      <c r="O125" s="43"/>
      <c r="P125" s="216">
        <f>O125*H125</f>
        <v>0</v>
      </c>
      <c r="Q125" s="216">
        <v>0</v>
      </c>
      <c r="R125" s="216">
        <f>Q125*H125</f>
        <v>0</v>
      </c>
      <c r="S125" s="216">
        <v>0</v>
      </c>
      <c r="T125" s="217">
        <f>S125*H125</f>
        <v>0</v>
      </c>
      <c r="AR125" s="25" t="s">
        <v>147</v>
      </c>
      <c r="AT125" s="25" t="s">
        <v>363</v>
      </c>
      <c r="AU125" s="25" t="s">
        <v>77</v>
      </c>
      <c r="AY125" s="25" t="s">
        <v>361</v>
      </c>
      <c r="BE125" s="218">
        <f>IF(N125="základní",J125,0)</f>
        <v>0</v>
      </c>
      <c r="BF125" s="218">
        <f>IF(N125="snížená",J125,0)</f>
        <v>0</v>
      </c>
      <c r="BG125" s="218">
        <f>IF(N125="zákl. přenesená",J125,0)</f>
        <v>0</v>
      </c>
      <c r="BH125" s="218">
        <f>IF(N125="sníž. přenesená",J125,0)</f>
        <v>0</v>
      </c>
      <c r="BI125" s="218">
        <f>IF(N125="nulová",J125,0)</f>
        <v>0</v>
      </c>
      <c r="BJ125" s="25" t="s">
        <v>77</v>
      </c>
      <c r="BK125" s="218">
        <f>ROUND(I125*H125,2)</f>
        <v>0</v>
      </c>
      <c r="BL125" s="25" t="s">
        <v>147</v>
      </c>
      <c r="BM125" s="25" t="s">
        <v>491</v>
      </c>
    </row>
    <row r="126" spans="2:65" s="1" customFormat="1" ht="13.5">
      <c r="B126" s="42"/>
      <c r="C126" s="64"/>
      <c r="D126" s="219" t="s">
        <v>369</v>
      </c>
      <c r="E126" s="64"/>
      <c r="F126" s="220" t="s">
        <v>5283</v>
      </c>
      <c r="G126" s="64"/>
      <c r="H126" s="64"/>
      <c r="I126" s="175"/>
      <c r="J126" s="64"/>
      <c r="K126" s="64"/>
      <c r="L126" s="62"/>
      <c r="M126" s="221"/>
      <c r="N126" s="43"/>
      <c r="O126" s="43"/>
      <c r="P126" s="43"/>
      <c r="Q126" s="43"/>
      <c r="R126" s="43"/>
      <c r="S126" s="43"/>
      <c r="T126" s="79"/>
      <c r="AT126" s="25" t="s">
        <v>369</v>
      </c>
      <c r="AU126" s="25" t="s">
        <v>77</v>
      </c>
    </row>
    <row r="127" spans="2:65" s="13" customFormat="1" ht="13.5">
      <c r="B127" s="233"/>
      <c r="C127" s="234"/>
      <c r="D127" s="235" t="s">
        <v>371</v>
      </c>
      <c r="E127" s="236" t="s">
        <v>21</v>
      </c>
      <c r="F127" s="237" t="s">
        <v>5284</v>
      </c>
      <c r="G127" s="234"/>
      <c r="H127" s="238">
        <v>24.24</v>
      </c>
      <c r="I127" s="239"/>
      <c r="J127" s="234"/>
      <c r="K127" s="234"/>
      <c r="L127" s="240"/>
      <c r="M127" s="241"/>
      <c r="N127" s="242"/>
      <c r="O127" s="242"/>
      <c r="P127" s="242"/>
      <c r="Q127" s="242"/>
      <c r="R127" s="242"/>
      <c r="S127" s="242"/>
      <c r="T127" s="243"/>
      <c r="AT127" s="244" t="s">
        <v>371</v>
      </c>
      <c r="AU127" s="244" t="s">
        <v>77</v>
      </c>
      <c r="AV127" s="13" t="s">
        <v>79</v>
      </c>
      <c r="AW127" s="13" t="s">
        <v>33</v>
      </c>
      <c r="AX127" s="13" t="s">
        <v>77</v>
      </c>
      <c r="AY127" s="244" t="s">
        <v>361</v>
      </c>
    </row>
    <row r="128" spans="2:65" s="1" customFormat="1" ht="22.5" customHeight="1">
      <c r="B128" s="42"/>
      <c r="C128" s="207" t="s">
        <v>285</v>
      </c>
      <c r="D128" s="207" t="s">
        <v>363</v>
      </c>
      <c r="E128" s="208" t="s">
        <v>5285</v>
      </c>
      <c r="F128" s="209" t="s">
        <v>5286</v>
      </c>
      <c r="G128" s="210" t="s">
        <v>366</v>
      </c>
      <c r="H128" s="211">
        <v>24.24</v>
      </c>
      <c r="I128" s="212"/>
      <c r="J128" s="213">
        <f>ROUND(I128*H128,2)</f>
        <v>0</v>
      </c>
      <c r="K128" s="209" t="s">
        <v>367</v>
      </c>
      <c r="L128" s="62"/>
      <c r="M128" s="214" t="s">
        <v>21</v>
      </c>
      <c r="N128" s="215" t="s">
        <v>41</v>
      </c>
      <c r="O128" s="43"/>
      <c r="P128" s="216">
        <f>O128*H128</f>
        <v>0</v>
      </c>
      <c r="Q128" s="216">
        <v>0</v>
      </c>
      <c r="R128" s="216">
        <f>Q128*H128</f>
        <v>0</v>
      </c>
      <c r="S128" s="216">
        <v>0</v>
      </c>
      <c r="T128" s="217">
        <f>S128*H128</f>
        <v>0</v>
      </c>
      <c r="AR128" s="25" t="s">
        <v>147</v>
      </c>
      <c r="AT128" s="25" t="s">
        <v>363</v>
      </c>
      <c r="AU128" s="25" t="s">
        <v>77</v>
      </c>
      <c r="AY128" s="25" t="s">
        <v>361</v>
      </c>
      <c r="BE128" s="218">
        <f>IF(N128="základní",J128,0)</f>
        <v>0</v>
      </c>
      <c r="BF128" s="218">
        <f>IF(N128="snížená",J128,0)</f>
        <v>0</v>
      </c>
      <c r="BG128" s="218">
        <f>IF(N128="zákl. přenesená",J128,0)</f>
        <v>0</v>
      </c>
      <c r="BH128" s="218">
        <f>IF(N128="sníž. přenesená",J128,0)</f>
        <v>0</v>
      </c>
      <c r="BI128" s="218">
        <f>IF(N128="nulová",J128,0)</f>
        <v>0</v>
      </c>
      <c r="BJ128" s="25" t="s">
        <v>77</v>
      </c>
      <c r="BK128" s="218">
        <f>ROUND(I128*H128,2)</f>
        <v>0</v>
      </c>
      <c r="BL128" s="25" t="s">
        <v>147</v>
      </c>
      <c r="BM128" s="25" t="s">
        <v>501</v>
      </c>
    </row>
    <row r="129" spans="2:65" s="1" customFormat="1" ht="13.5">
      <c r="B129" s="42"/>
      <c r="C129" s="64"/>
      <c r="D129" s="219" t="s">
        <v>369</v>
      </c>
      <c r="E129" s="64"/>
      <c r="F129" s="220" t="s">
        <v>5287</v>
      </c>
      <c r="G129" s="64"/>
      <c r="H129" s="64"/>
      <c r="I129" s="175"/>
      <c r="J129" s="64"/>
      <c r="K129" s="64"/>
      <c r="L129" s="62"/>
      <c r="M129" s="221"/>
      <c r="N129" s="43"/>
      <c r="O129" s="43"/>
      <c r="P129" s="43"/>
      <c r="Q129" s="43"/>
      <c r="R129" s="43"/>
      <c r="S129" s="43"/>
      <c r="T129" s="79"/>
      <c r="AT129" s="25" t="s">
        <v>369</v>
      </c>
      <c r="AU129" s="25" t="s">
        <v>77</v>
      </c>
    </row>
    <row r="130" spans="2:65" s="13" customFormat="1" ht="13.5">
      <c r="B130" s="233"/>
      <c r="C130" s="234"/>
      <c r="D130" s="235" t="s">
        <v>371</v>
      </c>
      <c r="E130" s="236" t="s">
        <v>21</v>
      </c>
      <c r="F130" s="237" t="s">
        <v>5284</v>
      </c>
      <c r="G130" s="234"/>
      <c r="H130" s="238">
        <v>24.24</v>
      </c>
      <c r="I130" s="239"/>
      <c r="J130" s="234"/>
      <c r="K130" s="234"/>
      <c r="L130" s="240"/>
      <c r="M130" s="241"/>
      <c r="N130" s="242"/>
      <c r="O130" s="242"/>
      <c r="P130" s="242"/>
      <c r="Q130" s="242"/>
      <c r="R130" s="242"/>
      <c r="S130" s="242"/>
      <c r="T130" s="243"/>
      <c r="AT130" s="244" t="s">
        <v>371</v>
      </c>
      <c r="AU130" s="244" t="s">
        <v>77</v>
      </c>
      <c r="AV130" s="13" t="s">
        <v>79</v>
      </c>
      <c r="AW130" s="13" t="s">
        <v>33</v>
      </c>
      <c r="AX130" s="13" t="s">
        <v>77</v>
      </c>
      <c r="AY130" s="244" t="s">
        <v>361</v>
      </c>
    </row>
    <row r="131" spans="2:65" s="1" customFormat="1" ht="22.5" customHeight="1">
      <c r="B131" s="42"/>
      <c r="C131" s="207" t="s">
        <v>440</v>
      </c>
      <c r="D131" s="207" t="s">
        <v>363</v>
      </c>
      <c r="E131" s="208" t="s">
        <v>5288</v>
      </c>
      <c r="F131" s="209" t="s">
        <v>5289</v>
      </c>
      <c r="G131" s="210" t="s">
        <v>459</v>
      </c>
      <c r="H131" s="211">
        <v>606</v>
      </c>
      <c r="I131" s="212"/>
      <c r="J131" s="213">
        <f>ROUND(I131*H131,2)</f>
        <v>0</v>
      </c>
      <c r="K131" s="209" t="s">
        <v>367</v>
      </c>
      <c r="L131" s="62"/>
      <c r="M131" s="214" t="s">
        <v>21</v>
      </c>
      <c r="N131" s="215" t="s">
        <v>41</v>
      </c>
      <c r="O131" s="43"/>
      <c r="P131" s="216">
        <f>O131*H131</f>
        <v>0</v>
      </c>
      <c r="Q131" s="216">
        <v>0</v>
      </c>
      <c r="R131" s="216">
        <f>Q131*H131</f>
        <v>0</v>
      </c>
      <c r="S131" s="216">
        <v>0</v>
      </c>
      <c r="T131" s="217">
        <f>S131*H131</f>
        <v>0</v>
      </c>
      <c r="AR131" s="25" t="s">
        <v>147</v>
      </c>
      <c r="AT131" s="25" t="s">
        <v>363</v>
      </c>
      <c r="AU131" s="25" t="s">
        <v>77</v>
      </c>
      <c r="AY131" s="25" t="s">
        <v>361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25" t="s">
        <v>77</v>
      </c>
      <c r="BK131" s="218">
        <f>ROUND(I131*H131,2)</f>
        <v>0</v>
      </c>
      <c r="BL131" s="25" t="s">
        <v>147</v>
      </c>
      <c r="BM131" s="25" t="s">
        <v>512</v>
      </c>
    </row>
    <row r="132" spans="2:65" s="1" customFormat="1" ht="13.5">
      <c r="B132" s="42"/>
      <c r="C132" s="64"/>
      <c r="D132" s="219" t="s">
        <v>369</v>
      </c>
      <c r="E132" s="64"/>
      <c r="F132" s="220" t="s">
        <v>5290</v>
      </c>
      <c r="G132" s="64"/>
      <c r="H132" s="64"/>
      <c r="I132" s="175"/>
      <c r="J132" s="64"/>
      <c r="K132" s="64"/>
      <c r="L132" s="62"/>
      <c r="M132" s="221"/>
      <c r="N132" s="43"/>
      <c r="O132" s="43"/>
      <c r="P132" s="43"/>
      <c r="Q132" s="43"/>
      <c r="R132" s="43"/>
      <c r="S132" s="43"/>
      <c r="T132" s="79"/>
      <c r="AT132" s="25" t="s">
        <v>369</v>
      </c>
      <c r="AU132" s="25" t="s">
        <v>77</v>
      </c>
    </row>
    <row r="133" spans="2:65" s="13" customFormat="1" ht="13.5">
      <c r="B133" s="233"/>
      <c r="C133" s="234"/>
      <c r="D133" s="235" t="s">
        <v>371</v>
      </c>
      <c r="E133" s="236" t="s">
        <v>21</v>
      </c>
      <c r="F133" s="237" t="s">
        <v>5291</v>
      </c>
      <c r="G133" s="234"/>
      <c r="H133" s="238">
        <v>606</v>
      </c>
      <c r="I133" s="239"/>
      <c r="J133" s="234"/>
      <c r="K133" s="234"/>
      <c r="L133" s="240"/>
      <c r="M133" s="241"/>
      <c r="N133" s="242"/>
      <c r="O133" s="242"/>
      <c r="P133" s="242"/>
      <c r="Q133" s="242"/>
      <c r="R133" s="242"/>
      <c r="S133" s="242"/>
      <c r="T133" s="243"/>
      <c r="AT133" s="244" t="s">
        <v>371</v>
      </c>
      <c r="AU133" s="244" t="s">
        <v>77</v>
      </c>
      <c r="AV133" s="13" t="s">
        <v>79</v>
      </c>
      <c r="AW133" s="13" t="s">
        <v>33</v>
      </c>
      <c r="AX133" s="13" t="s">
        <v>77</v>
      </c>
      <c r="AY133" s="244" t="s">
        <v>361</v>
      </c>
    </row>
    <row r="134" spans="2:65" s="1" customFormat="1" ht="22.5" customHeight="1">
      <c r="B134" s="42"/>
      <c r="C134" s="207" t="s">
        <v>444</v>
      </c>
      <c r="D134" s="207" t="s">
        <v>363</v>
      </c>
      <c r="E134" s="208" t="s">
        <v>5292</v>
      </c>
      <c r="F134" s="209" t="s">
        <v>5293</v>
      </c>
      <c r="G134" s="210" t="s">
        <v>459</v>
      </c>
      <c r="H134" s="211">
        <v>303</v>
      </c>
      <c r="I134" s="212"/>
      <c r="J134" s="213">
        <f>ROUND(I134*H134,2)</f>
        <v>0</v>
      </c>
      <c r="K134" s="209" t="s">
        <v>367</v>
      </c>
      <c r="L134" s="62"/>
      <c r="M134" s="214" t="s">
        <v>21</v>
      </c>
      <c r="N134" s="215" t="s">
        <v>41</v>
      </c>
      <c r="O134" s="43"/>
      <c r="P134" s="216">
        <f>O134*H134</f>
        <v>0</v>
      </c>
      <c r="Q134" s="216">
        <v>0</v>
      </c>
      <c r="R134" s="216">
        <f>Q134*H134</f>
        <v>0</v>
      </c>
      <c r="S134" s="216">
        <v>0</v>
      </c>
      <c r="T134" s="217">
        <f>S134*H134</f>
        <v>0</v>
      </c>
      <c r="AR134" s="25" t="s">
        <v>147</v>
      </c>
      <c r="AT134" s="25" t="s">
        <v>363</v>
      </c>
      <c r="AU134" s="25" t="s">
        <v>77</v>
      </c>
      <c r="AY134" s="25" t="s">
        <v>361</v>
      </c>
      <c r="BE134" s="218">
        <f>IF(N134="základní",J134,0)</f>
        <v>0</v>
      </c>
      <c r="BF134" s="218">
        <f>IF(N134="snížená",J134,0)</f>
        <v>0</v>
      </c>
      <c r="BG134" s="218">
        <f>IF(N134="zákl. přenesená",J134,0)</f>
        <v>0</v>
      </c>
      <c r="BH134" s="218">
        <f>IF(N134="sníž. přenesená",J134,0)</f>
        <v>0</v>
      </c>
      <c r="BI134" s="218">
        <f>IF(N134="nulová",J134,0)</f>
        <v>0</v>
      </c>
      <c r="BJ134" s="25" t="s">
        <v>77</v>
      </c>
      <c r="BK134" s="218">
        <f>ROUND(I134*H134,2)</f>
        <v>0</v>
      </c>
      <c r="BL134" s="25" t="s">
        <v>147</v>
      </c>
      <c r="BM134" s="25" t="s">
        <v>526</v>
      </c>
    </row>
    <row r="135" spans="2:65" s="1" customFormat="1" ht="13.5">
      <c r="B135" s="42"/>
      <c r="C135" s="64"/>
      <c r="D135" s="219" t="s">
        <v>369</v>
      </c>
      <c r="E135" s="64"/>
      <c r="F135" s="220" t="s">
        <v>5294</v>
      </c>
      <c r="G135" s="64"/>
      <c r="H135" s="64"/>
      <c r="I135" s="175"/>
      <c r="J135" s="64"/>
      <c r="K135" s="64"/>
      <c r="L135" s="62"/>
      <c r="M135" s="221"/>
      <c r="N135" s="43"/>
      <c r="O135" s="43"/>
      <c r="P135" s="43"/>
      <c r="Q135" s="43"/>
      <c r="R135" s="43"/>
      <c r="S135" s="43"/>
      <c r="T135" s="79"/>
      <c r="AT135" s="25" t="s">
        <v>369</v>
      </c>
      <c r="AU135" s="25" t="s">
        <v>77</v>
      </c>
    </row>
    <row r="136" spans="2:65" s="13" customFormat="1" ht="13.5">
      <c r="B136" s="233"/>
      <c r="C136" s="234"/>
      <c r="D136" s="219" t="s">
        <v>371</v>
      </c>
      <c r="E136" s="245" t="s">
        <v>21</v>
      </c>
      <c r="F136" s="246" t="s">
        <v>2321</v>
      </c>
      <c r="G136" s="234"/>
      <c r="H136" s="247">
        <v>303</v>
      </c>
      <c r="I136" s="239"/>
      <c r="J136" s="234"/>
      <c r="K136" s="234"/>
      <c r="L136" s="240"/>
      <c r="M136" s="241"/>
      <c r="N136" s="242"/>
      <c r="O136" s="242"/>
      <c r="P136" s="242"/>
      <c r="Q136" s="242"/>
      <c r="R136" s="242"/>
      <c r="S136" s="242"/>
      <c r="T136" s="243"/>
      <c r="AT136" s="244" t="s">
        <v>371</v>
      </c>
      <c r="AU136" s="244" t="s">
        <v>77</v>
      </c>
      <c r="AV136" s="13" t="s">
        <v>79</v>
      </c>
      <c r="AW136" s="13" t="s">
        <v>33</v>
      </c>
      <c r="AX136" s="13" t="s">
        <v>77</v>
      </c>
      <c r="AY136" s="244" t="s">
        <v>361</v>
      </c>
    </row>
    <row r="137" spans="2:65" s="11" customFormat="1" ht="37.35" customHeight="1">
      <c r="B137" s="190"/>
      <c r="C137" s="191"/>
      <c r="D137" s="204" t="s">
        <v>69</v>
      </c>
      <c r="E137" s="293" t="s">
        <v>2999</v>
      </c>
      <c r="F137" s="293" t="s">
        <v>5151</v>
      </c>
      <c r="G137" s="191"/>
      <c r="H137" s="191"/>
      <c r="I137" s="194"/>
      <c r="J137" s="294">
        <f>BK137</f>
        <v>0</v>
      </c>
      <c r="K137" s="191"/>
      <c r="L137" s="196"/>
      <c r="M137" s="197"/>
      <c r="N137" s="198"/>
      <c r="O137" s="198"/>
      <c r="P137" s="199">
        <f>SUM(P138:P182)</f>
        <v>0</v>
      </c>
      <c r="Q137" s="198"/>
      <c r="R137" s="199">
        <f>SUM(R138:R182)</f>
        <v>6.4800000000000003E-5</v>
      </c>
      <c r="S137" s="198"/>
      <c r="T137" s="200">
        <f>SUM(T138:T182)</f>
        <v>0</v>
      </c>
      <c r="AR137" s="201" t="s">
        <v>77</v>
      </c>
      <c r="AT137" s="202" t="s">
        <v>69</v>
      </c>
      <c r="AU137" s="202" t="s">
        <v>70</v>
      </c>
      <c r="AY137" s="201" t="s">
        <v>361</v>
      </c>
      <c r="BK137" s="203">
        <f>SUM(BK138:BK182)</f>
        <v>0</v>
      </c>
    </row>
    <row r="138" spans="2:65" s="1" customFormat="1" ht="57" customHeight="1">
      <c r="B138" s="42"/>
      <c r="C138" s="207" t="s">
        <v>451</v>
      </c>
      <c r="D138" s="207" t="s">
        <v>363</v>
      </c>
      <c r="E138" s="208" t="s">
        <v>5295</v>
      </c>
      <c r="F138" s="209" t="s">
        <v>5296</v>
      </c>
      <c r="G138" s="210" t="s">
        <v>2984</v>
      </c>
      <c r="H138" s="211">
        <v>3</v>
      </c>
      <c r="I138" s="212"/>
      <c r="J138" s="213">
        <f>ROUND(I138*H138,2)</f>
        <v>0</v>
      </c>
      <c r="K138" s="209" t="s">
        <v>21</v>
      </c>
      <c r="L138" s="62"/>
      <c r="M138" s="214" t="s">
        <v>21</v>
      </c>
      <c r="N138" s="215" t="s">
        <v>41</v>
      </c>
      <c r="O138" s="43"/>
      <c r="P138" s="216">
        <f>O138*H138</f>
        <v>0</v>
      </c>
      <c r="Q138" s="216">
        <v>0</v>
      </c>
      <c r="R138" s="216">
        <f>Q138*H138</f>
        <v>0</v>
      </c>
      <c r="S138" s="216">
        <v>0</v>
      </c>
      <c r="T138" s="217">
        <f>S138*H138</f>
        <v>0</v>
      </c>
      <c r="AR138" s="25" t="s">
        <v>147</v>
      </c>
      <c r="AT138" s="25" t="s">
        <v>363</v>
      </c>
      <c r="AU138" s="25" t="s">
        <v>77</v>
      </c>
      <c r="AY138" s="25" t="s">
        <v>361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25" t="s">
        <v>77</v>
      </c>
      <c r="BK138" s="218">
        <f>ROUND(I138*H138,2)</f>
        <v>0</v>
      </c>
      <c r="BL138" s="25" t="s">
        <v>147</v>
      </c>
      <c r="BM138" s="25" t="s">
        <v>545</v>
      </c>
    </row>
    <row r="139" spans="2:65" s="1" customFormat="1" ht="40.5">
      <c r="B139" s="42"/>
      <c r="C139" s="64"/>
      <c r="D139" s="219" t="s">
        <v>369</v>
      </c>
      <c r="E139" s="64"/>
      <c r="F139" s="220" t="s">
        <v>5296</v>
      </c>
      <c r="G139" s="64"/>
      <c r="H139" s="64"/>
      <c r="I139" s="175"/>
      <c r="J139" s="64"/>
      <c r="K139" s="64"/>
      <c r="L139" s="62"/>
      <c r="M139" s="221"/>
      <c r="N139" s="43"/>
      <c r="O139" s="43"/>
      <c r="P139" s="43"/>
      <c r="Q139" s="43"/>
      <c r="R139" s="43"/>
      <c r="S139" s="43"/>
      <c r="T139" s="79"/>
      <c r="AT139" s="25" t="s">
        <v>369</v>
      </c>
      <c r="AU139" s="25" t="s">
        <v>77</v>
      </c>
    </row>
    <row r="140" spans="2:65" s="13" customFormat="1" ht="13.5">
      <c r="B140" s="233"/>
      <c r="C140" s="234"/>
      <c r="D140" s="235" t="s">
        <v>371</v>
      </c>
      <c r="E140" s="236" t="s">
        <v>21</v>
      </c>
      <c r="F140" s="237" t="s">
        <v>5297</v>
      </c>
      <c r="G140" s="234"/>
      <c r="H140" s="238">
        <v>3</v>
      </c>
      <c r="I140" s="239"/>
      <c r="J140" s="234"/>
      <c r="K140" s="234"/>
      <c r="L140" s="240"/>
      <c r="M140" s="241"/>
      <c r="N140" s="242"/>
      <c r="O140" s="242"/>
      <c r="P140" s="242"/>
      <c r="Q140" s="242"/>
      <c r="R140" s="242"/>
      <c r="S140" s="242"/>
      <c r="T140" s="243"/>
      <c r="AT140" s="244" t="s">
        <v>371</v>
      </c>
      <c r="AU140" s="244" t="s">
        <v>77</v>
      </c>
      <c r="AV140" s="13" t="s">
        <v>79</v>
      </c>
      <c r="AW140" s="13" t="s">
        <v>33</v>
      </c>
      <c r="AX140" s="13" t="s">
        <v>77</v>
      </c>
      <c r="AY140" s="244" t="s">
        <v>361</v>
      </c>
    </row>
    <row r="141" spans="2:65" s="1" customFormat="1" ht="31.5" customHeight="1">
      <c r="B141" s="42"/>
      <c r="C141" s="207" t="s">
        <v>10</v>
      </c>
      <c r="D141" s="207" t="s">
        <v>363</v>
      </c>
      <c r="E141" s="208" t="s">
        <v>5298</v>
      </c>
      <c r="F141" s="209" t="s">
        <v>5299</v>
      </c>
      <c r="G141" s="210" t="s">
        <v>2984</v>
      </c>
      <c r="H141" s="211">
        <v>3</v>
      </c>
      <c r="I141" s="212"/>
      <c r="J141" s="213">
        <f>ROUND(I141*H141,2)</f>
        <v>0</v>
      </c>
      <c r="K141" s="209" t="s">
        <v>21</v>
      </c>
      <c r="L141" s="62"/>
      <c r="M141" s="214" t="s">
        <v>21</v>
      </c>
      <c r="N141" s="215" t="s">
        <v>41</v>
      </c>
      <c r="O141" s="43"/>
      <c r="P141" s="216">
        <f>O141*H141</f>
        <v>0</v>
      </c>
      <c r="Q141" s="216">
        <v>0</v>
      </c>
      <c r="R141" s="216">
        <f>Q141*H141</f>
        <v>0</v>
      </c>
      <c r="S141" s="216">
        <v>0</v>
      </c>
      <c r="T141" s="217">
        <f>S141*H141</f>
        <v>0</v>
      </c>
      <c r="AR141" s="25" t="s">
        <v>147</v>
      </c>
      <c r="AT141" s="25" t="s">
        <v>363</v>
      </c>
      <c r="AU141" s="25" t="s">
        <v>77</v>
      </c>
      <c r="AY141" s="25" t="s">
        <v>361</v>
      </c>
      <c r="BE141" s="218">
        <f>IF(N141="základní",J141,0)</f>
        <v>0</v>
      </c>
      <c r="BF141" s="218">
        <f>IF(N141="snížená",J141,0)</f>
        <v>0</v>
      </c>
      <c r="BG141" s="218">
        <f>IF(N141="zákl. přenesená",J141,0)</f>
        <v>0</v>
      </c>
      <c r="BH141" s="218">
        <f>IF(N141="sníž. přenesená",J141,0)</f>
        <v>0</v>
      </c>
      <c r="BI141" s="218">
        <f>IF(N141="nulová",J141,0)</f>
        <v>0</v>
      </c>
      <c r="BJ141" s="25" t="s">
        <v>77</v>
      </c>
      <c r="BK141" s="218">
        <f>ROUND(I141*H141,2)</f>
        <v>0</v>
      </c>
      <c r="BL141" s="25" t="s">
        <v>147</v>
      </c>
      <c r="BM141" s="25" t="s">
        <v>563</v>
      </c>
    </row>
    <row r="142" spans="2:65" s="1" customFormat="1" ht="27">
      <c r="B142" s="42"/>
      <c r="C142" s="64"/>
      <c r="D142" s="219" t="s">
        <v>369</v>
      </c>
      <c r="E142" s="64"/>
      <c r="F142" s="220" t="s">
        <v>5299</v>
      </c>
      <c r="G142" s="64"/>
      <c r="H142" s="64"/>
      <c r="I142" s="175"/>
      <c r="J142" s="64"/>
      <c r="K142" s="64"/>
      <c r="L142" s="62"/>
      <c r="M142" s="221"/>
      <c r="N142" s="43"/>
      <c r="O142" s="43"/>
      <c r="P142" s="43"/>
      <c r="Q142" s="43"/>
      <c r="R142" s="43"/>
      <c r="S142" s="43"/>
      <c r="T142" s="79"/>
      <c r="AT142" s="25" t="s">
        <v>369</v>
      </c>
      <c r="AU142" s="25" t="s">
        <v>77</v>
      </c>
    </row>
    <row r="143" spans="2:65" s="13" customFormat="1" ht="13.5">
      <c r="B143" s="233"/>
      <c r="C143" s="234"/>
      <c r="D143" s="235" t="s">
        <v>371</v>
      </c>
      <c r="E143" s="236" t="s">
        <v>21</v>
      </c>
      <c r="F143" s="237" t="s">
        <v>5297</v>
      </c>
      <c r="G143" s="234"/>
      <c r="H143" s="238">
        <v>3</v>
      </c>
      <c r="I143" s="239"/>
      <c r="J143" s="234"/>
      <c r="K143" s="234"/>
      <c r="L143" s="240"/>
      <c r="M143" s="241"/>
      <c r="N143" s="242"/>
      <c r="O143" s="242"/>
      <c r="P143" s="242"/>
      <c r="Q143" s="242"/>
      <c r="R143" s="242"/>
      <c r="S143" s="242"/>
      <c r="T143" s="243"/>
      <c r="AT143" s="244" t="s">
        <v>371</v>
      </c>
      <c r="AU143" s="244" t="s">
        <v>77</v>
      </c>
      <c r="AV143" s="13" t="s">
        <v>79</v>
      </c>
      <c r="AW143" s="13" t="s">
        <v>33</v>
      </c>
      <c r="AX143" s="13" t="s">
        <v>77</v>
      </c>
      <c r="AY143" s="244" t="s">
        <v>361</v>
      </c>
    </row>
    <row r="144" spans="2:65" s="1" customFormat="1" ht="31.5" customHeight="1">
      <c r="B144" s="42"/>
      <c r="C144" s="207" t="s">
        <v>464</v>
      </c>
      <c r="D144" s="207" t="s">
        <v>363</v>
      </c>
      <c r="E144" s="208" t="s">
        <v>5300</v>
      </c>
      <c r="F144" s="209" t="s">
        <v>5301</v>
      </c>
      <c r="G144" s="210" t="s">
        <v>5143</v>
      </c>
      <c r="H144" s="211">
        <v>0.12</v>
      </c>
      <c r="I144" s="212"/>
      <c r="J144" s="213">
        <f>ROUND(I144*H144,2)</f>
        <v>0</v>
      </c>
      <c r="K144" s="209" t="s">
        <v>367</v>
      </c>
      <c r="L144" s="62"/>
      <c r="M144" s="214" t="s">
        <v>21</v>
      </c>
      <c r="N144" s="215" t="s">
        <v>41</v>
      </c>
      <c r="O144" s="43"/>
      <c r="P144" s="216">
        <f>O144*H144</f>
        <v>0</v>
      </c>
      <c r="Q144" s="216">
        <v>0</v>
      </c>
      <c r="R144" s="216">
        <f>Q144*H144</f>
        <v>0</v>
      </c>
      <c r="S144" s="216">
        <v>0</v>
      </c>
      <c r="T144" s="217">
        <f>S144*H144</f>
        <v>0</v>
      </c>
      <c r="AR144" s="25" t="s">
        <v>147</v>
      </c>
      <c r="AT144" s="25" t="s">
        <v>363</v>
      </c>
      <c r="AU144" s="25" t="s">
        <v>77</v>
      </c>
      <c r="AY144" s="25" t="s">
        <v>361</v>
      </c>
      <c r="BE144" s="218">
        <f>IF(N144="základní",J144,0)</f>
        <v>0</v>
      </c>
      <c r="BF144" s="218">
        <f>IF(N144="snížená",J144,0)</f>
        <v>0</v>
      </c>
      <c r="BG144" s="218">
        <f>IF(N144="zákl. přenesená",J144,0)</f>
        <v>0</v>
      </c>
      <c r="BH144" s="218">
        <f>IF(N144="sníž. přenesená",J144,0)</f>
        <v>0</v>
      </c>
      <c r="BI144" s="218">
        <f>IF(N144="nulová",J144,0)</f>
        <v>0</v>
      </c>
      <c r="BJ144" s="25" t="s">
        <v>77</v>
      </c>
      <c r="BK144" s="218">
        <f>ROUND(I144*H144,2)</f>
        <v>0</v>
      </c>
      <c r="BL144" s="25" t="s">
        <v>147</v>
      </c>
      <c r="BM144" s="25" t="s">
        <v>580</v>
      </c>
    </row>
    <row r="145" spans="2:65" s="1" customFormat="1" ht="27">
      <c r="B145" s="42"/>
      <c r="C145" s="64"/>
      <c r="D145" s="219" t="s">
        <v>369</v>
      </c>
      <c r="E145" s="64"/>
      <c r="F145" s="220" t="s">
        <v>5301</v>
      </c>
      <c r="G145" s="64"/>
      <c r="H145" s="64"/>
      <c r="I145" s="175"/>
      <c r="J145" s="64"/>
      <c r="K145" s="64"/>
      <c r="L145" s="62"/>
      <c r="M145" s="221"/>
      <c r="N145" s="43"/>
      <c r="O145" s="43"/>
      <c r="P145" s="43"/>
      <c r="Q145" s="43"/>
      <c r="R145" s="43"/>
      <c r="S145" s="43"/>
      <c r="T145" s="79"/>
      <c r="AT145" s="25" t="s">
        <v>369</v>
      </c>
      <c r="AU145" s="25" t="s">
        <v>77</v>
      </c>
    </row>
    <row r="146" spans="2:65" s="13" customFormat="1" ht="13.5">
      <c r="B146" s="233"/>
      <c r="C146" s="234"/>
      <c r="D146" s="235" t="s">
        <v>371</v>
      </c>
      <c r="E146" s="236" t="s">
        <v>21</v>
      </c>
      <c r="F146" s="237" t="s">
        <v>5157</v>
      </c>
      <c r="G146" s="234"/>
      <c r="H146" s="238">
        <v>0.12</v>
      </c>
      <c r="I146" s="239"/>
      <c r="J146" s="234"/>
      <c r="K146" s="234"/>
      <c r="L146" s="240"/>
      <c r="M146" s="241"/>
      <c r="N146" s="242"/>
      <c r="O146" s="242"/>
      <c r="P146" s="242"/>
      <c r="Q146" s="242"/>
      <c r="R146" s="242"/>
      <c r="S146" s="242"/>
      <c r="T146" s="243"/>
      <c r="AT146" s="244" t="s">
        <v>371</v>
      </c>
      <c r="AU146" s="244" t="s">
        <v>77</v>
      </c>
      <c r="AV146" s="13" t="s">
        <v>79</v>
      </c>
      <c r="AW146" s="13" t="s">
        <v>33</v>
      </c>
      <c r="AX146" s="13" t="s">
        <v>77</v>
      </c>
      <c r="AY146" s="244" t="s">
        <v>361</v>
      </c>
    </row>
    <row r="147" spans="2:65" s="1" customFormat="1" ht="22.5" customHeight="1">
      <c r="B147" s="42"/>
      <c r="C147" s="207" t="s">
        <v>470</v>
      </c>
      <c r="D147" s="207" t="s">
        <v>363</v>
      </c>
      <c r="E147" s="208" t="s">
        <v>5302</v>
      </c>
      <c r="F147" s="209" t="s">
        <v>5303</v>
      </c>
      <c r="G147" s="210" t="s">
        <v>2984</v>
      </c>
      <c r="H147" s="211">
        <v>2</v>
      </c>
      <c r="I147" s="212"/>
      <c r="J147" s="213">
        <f>ROUND(I147*H147,2)</f>
        <v>0</v>
      </c>
      <c r="K147" s="209" t="s">
        <v>21</v>
      </c>
      <c r="L147" s="62"/>
      <c r="M147" s="214" t="s">
        <v>21</v>
      </c>
      <c r="N147" s="215" t="s">
        <v>41</v>
      </c>
      <c r="O147" s="43"/>
      <c r="P147" s="216">
        <f>O147*H147</f>
        <v>0</v>
      </c>
      <c r="Q147" s="216">
        <v>0</v>
      </c>
      <c r="R147" s="216">
        <f>Q147*H147</f>
        <v>0</v>
      </c>
      <c r="S147" s="216">
        <v>0</v>
      </c>
      <c r="T147" s="217">
        <f>S147*H147</f>
        <v>0</v>
      </c>
      <c r="AR147" s="25" t="s">
        <v>147</v>
      </c>
      <c r="AT147" s="25" t="s">
        <v>363</v>
      </c>
      <c r="AU147" s="25" t="s">
        <v>77</v>
      </c>
      <c r="AY147" s="25" t="s">
        <v>361</v>
      </c>
      <c r="BE147" s="218">
        <f>IF(N147="základní",J147,0)</f>
        <v>0</v>
      </c>
      <c r="BF147" s="218">
        <f>IF(N147="snížená",J147,0)</f>
        <v>0</v>
      </c>
      <c r="BG147" s="218">
        <f>IF(N147="zákl. přenesená",J147,0)</f>
        <v>0</v>
      </c>
      <c r="BH147" s="218">
        <f>IF(N147="sníž. přenesená",J147,0)</f>
        <v>0</v>
      </c>
      <c r="BI147" s="218">
        <f>IF(N147="nulová",J147,0)</f>
        <v>0</v>
      </c>
      <c r="BJ147" s="25" t="s">
        <v>77</v>
      </c>
      <c r="BK147" s="218">
        <f>ROUND(I147*H147,2)</f>
        <v>0</v>
      </c>
      <c r="BL147" s="25" t="s">
        <v>147</v>
      </c>
      <c r="BM147" s="25" t="s">
        <v>595</v>
      </c>
    </row>
    <row r="148" spans="2:65" s="1" customFormat="1" ht="13.5">
      <c r="B148" s="42"/>
      <c r="C148" s="64"/>
      <c r="D148" s="219" t="s">
        <v>369</v>
      </c>
      <c r="E148" s="64"/>
      <c r="F148" s="220" t="s">
        <v>5303</v>
      </c>
      <c r="G148" s="64"/>
      <c r="H148" s="64"/>
      <c r="I148" s="175"/>
      <c r="J148" s="64"/>
      <c r="K148" s="64"/>
      <c r="L148" s="62"/>
      <c r="M148" s="221"/>
      <c r="N148" s="43"/>
      <c r="O148" s="43"/>
      <c r="P148" s="43"/>
      <c r="Q148" s="43"/>
      <c r="R148" s="43"/>
      <c r="S148" s="43"/>
      <c r="T148" s="79"/>
      <c r="AT148" s="25" t="s">
        <v>369</v>
      </c>
      <c r="AU148" s="25" t="s">
        <v>77</v>
      </c>
    </row>
    <row r="149" spans="2:65" s="13" customFormat="1" ht="13.5">
      <c r="B149" s="233"/>
      <c r="C149" s="234"/>
      <c r="D149" s="235" t="s">
        <v>371</v>
      </c>
      <c r="E149" s="236" t="s">
        <v>21</v>
      </c>
      <c r="F149" s="237" t="s">
        <v>79</v>
      </c>
      <c r="G149" s="234"/>
      <c r="H149" s="238">
        <v>2</v>
      </c>
      <c r="I149" s="239"/>
      <c r="J149" s="234"/>
      <c r="K149" s="234"/>
      <c r="L149" s="240"/>
      <c r="M149" s="241"/>
      <c r="N149" s="242"/>
      <c r="O149" s="242"/>
      <c r="P149" s="242"/>
      <c r="Q149" s="242"/>
      <c r="R149" s="242"/>
      <c r="S149" s="242"/>
      <c r="T149" s="243"/>
      <c r="AT149" s="244" t="s">
        <v>371</v>
      </c>
      <c r="AU149" s="244" t="s">
        <v>77</v>
      </c>
      <c r="AV149" s="13" t="s">
        <v>79</v>
      </c>
      <c r="AW149" s="13" t="s">
        <v>33</v>
      </c>
      <c r="AX149" s="13" t="s">
        <v>77</v>
      </c>
      <c r="AY149" s="244" t="s">
        <v>361</v>
      </c>
    </row>
    <row r="150" spans="2:65" s="1" customFormat="1" ht="22.5" customHeight="1">
      <c r="B150" s="42"/>
      <c r="C150" s="207" t="s">
        <v>477</v>
      </c>
      <c r="D150" s="207" t="s">
        <v>363</v>
      </c>
      <c r="E150" s="208" t="s">
        <v>5304</v>
      </c>
      <c r="F150" s="209" t="s">
        <v>5305</v>
      </c>
      <c r="G150" s="210" t="s">
        <v>2984</v>
      </c>
      <c r="H150" s="211">
        <v>1</v>
      </c>
      <c r="I150" s="212"/>
      <c r="J150" s="213">
        <f>ROUND(I150*H150,2)</f>
        <v>0</v>
      </c>
      <c r="K150" s="209" t="s">
        <v>21</v>
      </c>
      <c r="L150" s="62"/>
      <c r="M150" s="214" t="s">
        <v>21</v>
      </c>
      <c r="N150" s="215" t="s">
        <v>41</v>
      </c>
      <c r="O150" s="43"/>
      <c r="P150" s="216">
        <f>O150*H150</f>
        <v>0</v>
      </c>
      <c r="Q150" s="216">
        <v>0</v>
      </c>
      <c r="R150" s="216">
        <f>Q150*H150</f>
        <v>0</v>
      </c>
      <c r="S150" s="216">
        <v>0</v>
      </c>
      <c r="T150" s="217">
        <f>S150*H150</f>
        <v>0</v>
      </c>
      <c r="AR150" s="25" t="s">
        <v>147</v>
      </c>
      <c r="AT150" s="25" t="s">
        <v>363</v>
      </c>
      <c r="AU150" s="25" t="s">
        <v>77</v>
      </c>
      <c r="AY150" s="25" t="s">
        <v>361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25" t="s">
        <v>77</v>
      </c>
      <c r="BK150" s="218">
        <f>ROUND(I150*H150,2)</f>
        <v>0</v>
      </c>
      <c r="BL150" s="25" t="s">
        <v>147</v>
      </c>
      <c r="BM150" s="25" t="s">
        <v>611</v>
      </c>
    </row>
    <row r="151" spans="2:65" s="1" customFormat="1" ht="13.5">
      <c r="B151" s="42"/>
      <c r="C151" s="64"/>
      <c r="D151" s="219" t="s">
        <v>369</v>
      </c>
      <c r="E151" s="64"/>
      <c r="F151" s="220" t="s">
        <v>5305</v>
      </c>
      <c r="G151" s="64"/>
      <c r="H151" s="64"/>
      <c r="I151" s="175"/>
      <c r="J151" s="64"/>
      <c r="K151" s="64"/>
      <c r="L151" s="62"/>
      <c r="M151" s="221"/>
      <c r="N151" s="43"/>
      <c r="O151" s="43"/>
      <c r="P151" s="43"/>
      <c r="Q151" s="43"/>
      <c r="R151" s="43"/>
      <c r="S151" s="43"/>
      <c r="T151" s="79"/>
      <c r="AT151" s="25" t="s">
        <v>369</v>
      </c>
      <c r="AU151" s="25" t="s">
        <v>77</v>
      </c>
    </row>
    <row r="152" spans="2:65" s="13" customFormat="1" ht="13.5">
      <c r="B152" s="233"/>
      <c r="C152" s="234"/>
      <c r="D152" s="235" t="s">
        <v>371</v>
      </c>
      <c r="E152" s="236" t="s">
        <v>21</v>
      </c>
      <c r="F152" s="237" t="s">
        <v>77</v>
      </c>
      <c r="G152" s="234"/>
      <c r="H152" s="238">
        <v>1</v>
      </c>
      <c r="I152" s="239"/>
      <c r="J152" s="234"/>
      <c r="K152" s="234"/>
      <c r="L152" s="240"/>
      <c r="M152" s="241"/>
      <c r="N152" s="242"/>
      <c r="O152" s="242"/>
      <c r="P152" s="242"/>
      <c r="Q152" s="242"/>
      <c r="R152" s="242"/>
      <c r="S152" s="242"/>
      <c r="T152" s="243"/>
      <c r="AT152" s="244" t="s">
        <v>371</v>
      </c>
      <c r="AU152" s="244" t="s">
        <v>77</v>
      </c>
      <c r="AV152" s="13" t="s">
        <v>79</v>
      </c>
      <c r="AW152" s="13" t="s">
        <v>33</v>
      </c>
      <c r="AX152" s="13" t="s">
        <v>77</v>
      </c>
      <c r="AY152" s="244" t="s">
        <v>361</v>
      </c>
    </row>
    <row r="153" spans="2:65" s="1" customFormat="1" ht="22.5" customHeight="1">
      <c r="B153" s="42"/>
      <c r="C153" s="207" t="s">
        <v>485</v>
      </c>
      <c r="D153" s="207" t="s">
        <v>363</v>
      </c>
      <c r="E153" s="208" t="s">
        <v>5306</v>
      </c>
      <c r="F153" s="209" t="s">
        <v>5307</v>
      </c>
      <c r="G153" s="210" t="s">
        <v>459</v>
      </c>
      <c r="H153" s="211">
        <v>2.16</v>
      </c>
      <c r="I153" s="212"/>
      <c r="J153" s="213">
        <f>ROUND(I153*H153,2)</f>
        <v>0</v>
      </c>
      <c r="K153" s="209" t="s">
        <v>367</v>
      </c>
      <c r="L153" s="62"/>
      <c r="M153" s="214" t="s">
        <v>21</v>
      </c>
      <c r="N153" s="215" t="s">
        <v>41</v>
      </c>
      <c r="O153" s="43"/>
      <c r="P153" s="216">
        <f>O153*H153</f>
        <v>0</v>
      </c>
      <c r="Q153" s="216">
        <v>3.0000000000000001E-5</v>
      </c>
      <c r="R153" s="216">
        <f>Q153*H153</f>
        <v>6.4800000000000003E-5</v>
      </c>
      <c r="S153" s="216">
        <v>0</v>
      </c>
      <c r="T153" s="217">
        <f>S153*H153</f>
        <v>0</v>
      </c>
      <c r="AR153" s="25" t="s">
        <v>147</v>
      </c>
      <c r="AT153" s="25" t="s">
        <v>363</v>
      </c>
      <c r="AU153" s="25" t="s">
        <v>77</v>
      </c>
      <c r="AY153" s="25" t="s">
        <v>361</v>
      </c>
      <c r="BE153" s="218">
        <f>IF(N153="základní",J153,0)</f>
        <v>0</v>
      </c>
      <c r="BF153" s="218">
        <f>IF(N153="snížená",J153,0)</f>
        <v>0</v>
      </c>
      <c r="BG153" s="218">
        <f>IF(N153="zákl. přenesená",J153,0)</f>
        <v>0</v>
      </c>
      <c r="BH153" s="218">
        <f>IF(N153="sníž. přenesená",J153,0)</f>
        <v>0</v>
      </c>
      <c r="BI153" s="218">
        <f>IF(N153="nulová",J153,0)</f>
        <v>0</v>
      </c>
      <c r="BJ153" s="25" t="s">
        <v>77</v>
      </c>
      <c r="BK153" s="218">
        <f>ROUND(I153*H153,2)</f>
        <v>0</v>
      </c>
      <c r="BL153" s="25" t="s">
        <v>147</v>
      </c>
      <c r="BM153" s="25" t="s">
        <v>626</v>
      </c>
    </row>
    <row r="154" spans="2:65" s="1" customFormat="1" ht="13.5">
      <c r="B154" s="42"/>
      <c r="C154" s="64"/>
      <c r="D154" s="219" t="s">
        <v>369</v>
      </c>
      <c r="E154" s="64"/>
      <c r="F154" s="220" t="s">
        <v>5308</v>
      </c>
      <c r="G154" s="64"/>
      <c r="H154" s="64"/>
      <c r="I154" s="175"/>
      <c r="J154" s="64"/>
      <c r="K154" s="64"/>
      <c r="L154" s="62"/>
      <c r="M154" s="221"/>
      <c r="N154" s="43"/>
      <c r="O154" s="43"/>
      <c r="P154" s="43"/>
      <c r="Q154" s="43"/>
      <c r="R154" s="43"/>
      <c r="S154" s="43"/>
      <c r="T154" s="79"/>
      <c r="AT154" s="25" t="s">
        <v>369</v>
      </c>
      <c r="AU154" s="25" t="s">
        <v>77</v>
      </c>
    </row>
    <row r="155" spans="2:65" s="13" customFormat="1" ht="13.5">
      <c r="B155" s="233"/>
      <c r="C155" s="234"/>
      <c r="D155" s="235" t="s">
        <v>371</v>
      </c>
      <c r="E155" s="236" t="s">
        <v>21</v>
      </c>
      <c r="F155" s="237" t="s">
        <v>5309</v>
      </c>
      <c r="G155" s="234"/>
      <c r="H155" s="238">
        <v>2.16</v>
      </c>
      <c r="I155" s="239"/>
      <c r="J155" s="234"/>
      <c r="K155" s="234"/>
      <c r="L155" s="240"/>
      <c r="M155" s="241"/>
      <c r="N155" s="242"/>
      <c r="O155" s="242"/>
      <c r="P155" s="242"/>
      <c r="Q155" s="242"/>
      <c r="R155" s="242"/>
      <c r="S155" s="242"/>
      <c r="T155" s="243"/>
      <c r="AT155" s="244" t="s">
        <v>371</v>
      </c>
      <c r="AU155" s="244" t="s">
        <v>77</v>
      </c>
      <c r="AV155" s="13" t="s">
        <v>79</v>
      </c>
      <c r="AW155" s="13" t="s">
        <v>33</v>
      </c>
      <c r="AX155" s="13" t="s">
        <v>77</v>
      </c>
      <c r="AY155" s="244" t="s">
        <v>361</v>
      </c>
    </row>
    <row r="156" spans="2:65" s="1" customFormat="1" ht="44.25" customHeight="1">
      <c r="B156" s="42"/>
      <c r="C156" s="207" t="s">
        <v>491</v>
      </c>
      <c r="D156" s="207" t="s">
        <v>363</v>
      </c>
      <c r="E156" s="208" t="s">
        <v>5310</v>
      </c>
      <c r="F156" s="209" t="s">
        <v>5311</v>
      </c>
      <c r="G156" s="210" t="s">
        <v>2984</v>
      </c>
      <c r="H156" s="211">
        <v>2</v>
      </c>
      <c r="I156" s="212"/>
      <c r="J156" s="213">
        <f>ROUND(I156*H156,2)</f>
        <v>0</v>
      </c>
      <c r="K156" s="209" t="s">
        <v>21</v>
      </c>
      <c r="L156" s="62"/>
      <c r="M156" s="214" t="s">
        <v>21</v>
      </c>
      <c r="N156" s="215" t="s">
        <v>41</v>
      </c>
      <c r="O156" s="43"/>
      <c r="P156" s="216">
        <f>O156*H156</f>
        <v>0</v>
      </c>
      <c r="Q156" s="216">
        <v>0</v>
      </c>
      <c r="R156" s="216">
        <f>Q156*H156</f>
        <v>0</v>
      </c>
      <c r="S156" s="216">
        <v>0</v>
      </c>
      <c r="T156" s="217">
        <f>S156*H156</f>
        <v>0</v>
      </c>
      <c r="AR156" s="25" t="s">
        <v>147</v>
      </c>
      <c r="AT156" s="25" t="s">
        <v>363</v>
      </c>
      <c r="AU156" s="25" t="s">
        <v>77</v>
      </c>
      <c r="AY156" s="25" t="s">
        <v>361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25" t="s">
        <v>77</v>
      </c>
      <c r="BK156" s="218">
        <f>ROUND(I156*H156,2)</f>
        <v>0</v>
      </c>
      <c r="BL156" s="25" t="s">
        <v>147</v>
      </c>
      <c r="BM156" s="25" t="s">
        <v>638</v>
      </c>
    </row>
    <row r="157" spans="2:65" s="1" customFormat="1" ht="40.5">
      <c r="B157" s="42"/>
      <c r="C157" s="64"/>
      <c r="D157" s="219" t="s">
        <v>369</v>
      </c>
      <c r="E157" s="64"/>
      <c r="F157" s="220" t="s">
        <v>5311</v>
      </c>
      <c r="G157" s="64"/>
      <c r="H157" s="64"/>
      <c r="I157" s="175"/>
      <c r="J157" s="64"/>
      <c r="K157" s="64"/>
      <c r="L157" s="62"/>
      <c r="M157" s="221"/>
      <c r="N157" s="43"/>
      <c r="O157" s="43"/>
      <c r="P157" s="43"/>
      <c r="Q157" s="43"/>
      <c r="R157" s="43"/>
      <c r="S157" s="43"/>
      <c r="T157" s="79"/>
      <c r="AT157" s="25" t="s">
        <v>369</v>
      </c>
      <c r="AU157" s="25" t="s">
        <v>77</v>
      </c>
    </row>
    <row r="158" spans="2:65" s="13" customFormat="1" ht="13.5">
      <c r="B158" s="233"/>
      <c r="C158" s="234"/>
      <c r="D158" s="235" t="s">
        <v>371</v>
      </c>
      <c r="E158" s="236" t="s">
        <v>21</v>
      </c>
      <c r="F158" s="237" t="s">
        <v>79</v>
      </c>
      <c r="G158" s="234"/>
      <c r="H158" s="238">
        <v>2</v>
      </c>
      <c r="I158" s="239"/>
      <c r="J158" s="234"/>
      <c r="K158" s="234"/>
      <c r="L158" s="240"/>
      <c r="M158" s="241"/>
      <c r="N158" s="242"/>
      <c r="O158" s="242"/>
      <c r="P158" s="242"/>
      <c r="Q158" s="242"/>
      <c r="R158" s="242"/>
      <c r="S158" s="242"/>
      <c r="T158" s="243"/>
      <c r="AT158" s="244" t="s">
        <v>371</v>
      </c>
      <c r="AU158" s="244" t="s">
        <v>77</v>
      </c>
      <c r="AV158" s="13" t="s">
        <v>79</v>
      </c>
      <c r="AW158" s="13" t="s">
        <v>33</v>
      </c>
      <c r="AX158" s="13" t="s">
        <v>77</v>
      </c>
      <c r="AY158" s="244" t="s">
        <v>361</v>
      </c>
    </row>
    <row r="159" spans="2:65" s="1" customFormat="1" ht="22.5" customHeight="1">
      <c r="B159" s="42"/>
      <c r="C159" s="207" t="s">
        <v>9</v>
      </c>
      <c r="D159" s="207" t="s">
        <v>363</v>
      </c>
      <c r="E159" s="208" t="s">
        <v>5312</v>
      </c>
      <c r="F159" s="209" t="s">
        <v>5313</v>
      </c>
      <c r="G159" s="210" t="s">
        <v>459</v>
      </c>
      <c r="H159" s="211">
        <v>2</v>
      </c>
      <c r="I159" s="212"/>
      <c r="J159" s="213">
        <f>ROUND(I159*H159,2)</f>
        <v>0</v>
      </c>
      <c r="K159" s="209" t="s">
        <v>367</v>
      </c>
      <c r="L159" s="62"/>
      <c r="M159" s="214" t="s">
        <v>21</v>
      </c>
      <c r="N159" s="215" t="s">
        <v>41</v>
      </c>
      <c r="O159" s="43"/>
      <c r="P159" s="216">
        <f>O159*H159</f>
        <v>0</v>
      </c>
      <c r="Q159" s="216">
        <v>0</v>
      </c>
      <c r="R159" s="216">
        <f>Q159*H159</f>
        <v>0</v>
      </c>
      <c r="S159" s="216">
        <v>0</v>
      </c>
      <c r="T159" s="217">
        <f>S159*H159</f>
        <v>0</v>
      </c>
      <c r="AR159" s="25" t="s">
        <v>147</v>
      </c>
      <c r="AT159" s="25" t="s">
        <v>363</v>
      </c>
      <c r="AU159" s="25" t="s">
        <v>77</v>
      </c>
      <c r="AY159" s="25" t="s">
        <v>361</v>
      </c>
      <c r="BE159" s="218">
        <f>IF(N159="základní",J159,0)</f>
        <v>0</v>
      </c>
      <c r="BF159" s="218">
        <f>IF(N159="snížená",J159,0)</f>
        <v>0</v>
      </c>
      <c r="BG159" s="218">
        <f>IF(N159="zákl. přenesená",J159,0)</f>
        <v>0</v>
      </c>
      <c r="BH159" s="218">
        <f>IF(N159="sníž. přenesená",J159,0)</f>
        <v>0</v>
      </c>
      <c r="BI159" s="218">
        <f>IF(N159="nulová",J159,0)</f>
        <v>0</v>
      </c>
      <c r="BJ159" s="25" t="s">
        <v>77</v>
      </c>
      <c r="BK159" s="218">
        <f>ROUND(I159*H159,2)</f>
        <v>0</v>
      </c>
      <c r="BL159" s="25" t="s">
        <v>147</v>
      </c>
      <c r="BM159" s="25" t="s">
        <v>650</v>
      </c>
    </row>
    <row r="160" spans="2:65" s="1" customFormat="1" ht="13.5">
      <c r="B160" s="42"/>
      <c r="C160" s="64"/>
      <c r="D160" s="219" t="s">
        <v>369</v>
      </c>
      <c r="E160" s="64"/>
      <c r="F160" s="220" t="s">
        <v>5314</v>
      </c>
      <c r="G160" s="64"/>
      <c r="H160" s="64"/>
      <c r="I160" s="175"/>
      <c r="J160" s="64"/>
      <c r="K160" s="64"/>
      <c r="L160" s="62"/>
      <c r="M160" s="221"/>
      <c r="N160" s="43"/>
      <c r="O160" s="43"/>
      <c r="P160" s="43"/>
      <c r="Q160" s="43"/>
      <c r="R160" s="43"/>
      <c r="S160" s="43"/>
      <c r="T160" s="79"/>
      <c r="AT160" s="25" t="s">
        <v>369</v>
      </c>
      <c r="AU160" s="25" t="s">
        <v>77</v>
      </c>
    </row>
    <row r="161" spans="2:65" s="13" customFormat="1" ht="13.5">
      <c r="B161" s="233"/>
      <c r="C161" s="234"/>
      <c r="D161" s="235" t="s">
        <v>371</v>
      </c>
      <c r="E161" s="236" t="s">
        <v>21</v>
      </c>
      <c r="F161" s="237" t="s">
        <v>79</v>
      </c>
      <c r="G161" s="234"/>
      <c r="H161" s="238">
        <v>2</v>
      </c>
      <c r="I161" s="239"/>
      <c r="J161" s="234"/>
      <c r="K161" s="234"/>
      <c r="L161" s="240"/>
      <c r="M161" s="241"/>
      <c r="N161" s="242"/>
      <c r="O161" s="242"/>
      <c r="P161" s="242"/>
      <c r="Q161" s="242"/>
      <c r="R161" s="242"/>
      <c r="S161" s="242"/>
      <c r="T161" s="243"/>
      <c r="AT161" s="244" t="s">
        <v>371</v>
      </c>
      <c r="AU161" s="244" t="s">
        <v>77</v>
      </c>
      <c r="AV161" s="13" t="s">
        <v>79</v>
      </c>
      <c r="AW161" s="13" t="s">
        <v>33</v>
      </c>
      <c r="AX161" s="13" t="s">
        <v>77</v>
      </c>
      <c r="AY161" s="244" t="s">
        <v>361</v>
      </c>
    </row>
    <row r="162" spans="2:65" s="1" customFormat="1" ht="22.5" customHeight="1">
      <c r="B162" s="42"/>
      <c r="C162" s="207" t="s">
        <v>501</v>
      </c>
      <c r="D162" s="207" t="s">
        <v>363</v>
      </c>
      <c r="E162" s="208" t="s">
        <v>5315</v>
      </c>
      <c r="F162" s="209" t="s">
        <v>5316</v>
      </c>
      <c r="G162" s="210" t="s">
        <v>366</v>
      </c>
      <c r="H162" s="211">
        <v>0.6</v>
      </c>
      <c r="I162" s="212"/>
      <c r="J162" s="213">
        <f>ROUND(I162*H162,2)</f>
        <v>0</v>
      </c>
      <c r="K162" s="209" t="s">
        <v>21</v>
      </c>
      <c r="L162" s="62"/>
      <c r="M162" s="214" t="s">
        <v>21</v>
      </c>
      <c r="N162" s="215" t="s">
        <v>41</v>
      </c>
      <c r="O162" s="43"/>
      <c r="P162" s="216">
        <f>O162*H162</f>
        <v>0</v>
      </c>
      <c r="Q162" s="216">
        <v>0</v>
      </c>
      <c r="R162" s="216">
        <f>Q162*H162</f>
        <v>0</v>
      </c>
      <c r="S162" s="216">
        <v>0</v>
      </c>
      <c r="T162" s="217">
        <f>S162*H162</f>
        <v>0</v>
      </c>
      <c r="AR162" s="25" t="s">
        <v>147</v>
      </c>
      <c r="AT162" s="25" t="s">
        <v>363</v>
      </c>
      <c r="AU162" s="25" t="s">
        <v>77</v>
      </c>
      <c r="AY162" s="25" t="s">
        <v>361</v>
      </c>
      <c r="BE162" s="218">
        <f>IF(N162="základní",J162,0)</f>
        <v>0</v>
      </c>
      <c r="BF162" s="218">
        <f>IF(N162="snížená",J162,0)</f>
        <v>0</v>
      </c>
      <c r="BG162" s="218">
        <f>IF(N162="zákl. přenesená",J162,0)</f>
        <v>0</v>
      </c>
      <c r="BH162" s="218">
        <f>IF(N162="sníž. přenesená",J162,0)</f>
        <v>0</v>
      </c>
      <c r="BI162" s="218">
        <f>IF(N162="nulová",J162,0)</f>
        <v>0</v>
      </c>
      <c r="BJ162" s="25" t="s">
        <v>77</v>
      </c>
      <c r="BK162" s="218">
        <f>ROUND(I162*H162,2)</f>
        <v>0</v>
      </c>
      <c r="BL162" s="25" t="s">
        <v>147</v>
      </c>
      <c r="BM162" s="25" t="s">
        <v>662</v>
      </c>
    </row>
    <row r="163" spans="2:65" s="1" customFormat="1" ht="13.5">
      <c r="B163" s="42"/>
      <c r="C163" s="64"/>
      <c r="D163" s="219" t="s">
        <v>369</v>
      </c>
      <c r="E163" s="64"/>
      <c r="F163" s="220" t="s">
        <v>5316</v>
      </c>
      <c r="G163" s="64"/>
      <c r="H163" s="64"/>
      <c r="I163" s="175"/>
      <c r="J163" s="64"/>
      <c r="K163" s="64"/>
      <c r="L163" s="62"/>
      <c r="M163" s="221"/>
      <c r="N163" s="43"/>
      <c r="O163" s="43"/>
      <c r="P163" s="43"/>
      <c r="Q163" s="43"/>
      <c r="R163" s="43"/>
      <c r="S163" s="43"/>
      <c r="T163" s="79"/>
      <c r="AT163" s="25" t="s">
        <v>369</v>
      </c>
      <c r="AU163" s="25" t="s">
        <v>77</v>
      </c>
    </row>
    <row r="164" spans="2:65" s="13" customFormat="1" ht="13.5">
      <c r="B164" s="233"/>
      <c r="C164" s="234"/>
      <c r="D164" s="235" t="s">
        <v>371</v>
      </c>
      <c r="E164" s="236" t="s">
        <v>21</v>
      </c>
      <c r="F164" s="237" t="s">
        <v>5317</v>
      </c>
      <c r="G164" s="234"/>
      <c r="H164" s="238">
        <v>0.6</v>
      </c>
      <c r="I164" s="239"/>
      <c r="J164" s="234"/>
      <c r="K164" s="234"/>
      <c r="L164" s="240"/>
      <c r="M164" s="241"/>
      <c r="N164" s="242"/>
      <c r="O164" s="242"/>
      <c r="P164" s="242"/>
      <c r="Q164" s="242"/>
      <c r="R164" s="242"/>
      <c r="S164" s="242"/>
      <c r="T164" s="243"/>
      <c r="AT164" s="244" t="s">
        <v>371</v>
      </c>
      <c r="AU164" s="244" t="s">
        <v>77</v>
      </c>
      <c r="AV164" s="13" t="s">
        <v>79</v>
      </c>
      <c r="AW164" s="13" t="s">
        <v>33</v>
      </c>
      <c r="AX164" s="13" t="s">
        <v>77</v>
      </c>
      <c r="AY164" s="244" t="s">
        <v>361</v>
      </c>
    </row>
    <row r="165" spans="2:65" s="1" customFormat="1" ht="22.5" customHeight="1">
      <c r="B165" s="42"/>
      <c r="C165" s="207" t="s">
        <v>507</v>
      </c>
      <c r="D165" s="207" t="s">
        <v>363</v>
      </c>
      <c r="E165" s="208" t="s">
        <v>5285</v>
      </c>
      <c r="F165" s="209" t="s">
        <v>5286</v>
      </c>
      <c r="G165" s="210" t="s">
        <v>366</v>
      </c>
      <c r="H165" s="211">
        <v>0.6</v>
      </c>
      <c r="I165" s="212"/>
      <c r="J165" s="213">
        <f>ROUND(I165*H165,2)</f>
        <v>0</v>
      </c>
      <c r="K165" s="209" t="s">
        <v>367</v>
      </c>
      <c r="L165" s="62"/>
      <c r="M165" s="214" t="s">
        <v>21</v>
      </c>
      <c r="N165" s="215" t="s">
        <v>41</v>
      </c>
      <c r="O165" s="43"/>
      <c r="P165" s="216">
        <f>O165*H165</f>
        <v>0</v>
      </c>
      <c r="Q165" s="216">
        <v>0</v>
      </c>
      <c r="R165" s="216">
        <f>Q165*H165</f>
        <v>0</v>
      </c>
      <c r="S165" s="216">
        <v>0</v>
      </c>
      <c r="T165" s="217">
        <f>S165*H165</f>
        <v>0</v>
      </c>
      <c r="AR165" s="25" t="s">
        <v>147</v>
      </c>
      <c r="AT165" s="25" t="s">
        <v>363</v>
      </c>
      <c r="AU165" s="25" t="s">
        <v>77</v>
      </c>
      <c r="AY165" s="25" t="s">
        <v>361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25" t="s">
        <v>77</v>
      </c>
      <c r="BK165" s="218">
        <f>ROUND(I165*H165,2)</f>
        <v>0</v>
      </c>
      <c r="BL165" s="25" t="s">
        <v>147</v>
      </c>
      <c r="BM165" s="25" t="s">
        <v>675</v>
      </c>
    </row>
    <row r="166" spans="2:65" s="1" customFormat="1" ht="13.5">
      <c r="B166" s="42"/>
      <c r="C166" s="64"/>
      <c r="D166" s="219" t="s">
        <v>369</v>
      </c>
      <c r="E166" s="64"/>
      <c r="F166" s="220" t="s">
        <v>5287</v>
      </c>
      <c r="G166" s="64"/>
      <c r="H166" s="64"/>
      <c r="I166" s="175"/>
      <c r="J166" s="64"/>
      <c r="K166" s="64"/>
      <c r="L166" s="62"/>
      <c r="M166" s="221"/>
      <c r="N166" s="43"/>
      <c r="O166" s="43"/>
      <c r="P166" s="43"/>
      <c r="Q166" s="43"/>
      <c r="R166" s="43"/>
      <c r="S166" s="43"/>
      <c r="T166" s="79"/>
      <c r="AT166" s="25" t="s">
        <v>369</v>
      </c>
      <c r="AU166" s="25" t="s">
        <v>77</v>
      </c>
    </row>
    <row r="167" spans="2:65" s="13" customFormat="1" ht="13.5">
      <c r="B167" s="233"/>
      <c r="C167" s="234"/>
      <c r="D167" s="235" t="s">
        <v>371</v>
      </c>
      <c r="E167" s="236" t="s">
        <v>21</v>
      </c>
      <c r="F167" s="237" t="s">
        <v>5317</v>
      </c>
      <c r="G167" s="234"/>
      <c r="H167" s="238">
        <v>0.6</v>
      </c>
      <c r="I167" s="239"/>
      <c r="J167" s="234"/>
      <c r="K167" s="234"/>
      <c r="L167" s="240"/>
      <c r="M167" s="241"/>
      <c r="N167" s="242"/>
      <c r="O167" s="242"/>
      <c r="P167" s="242"/>
      <c r="Q167" s="242"/>
      <c r="R167" s="242"/>
      <c r="S167" s="242"/>
      <c r="T167" s="243"/>
      <c r="AT167" s="244" t="s">
        <v>371</v>
      </c>
      <c r="AU167" s="244" t="s">
        <v>77</v>
      </c>
      <c r="AV167" s="13" t="s">
        <v>79</v>
      </c>
      <c r="AW167" s="13" t="s">
        <v>33</v>
      </c>
      <c r="AX167" s="13" t="s">
        <v>77</v>
      </c>
      <c r="AY167" s="244" t="s">
        <v>361</v>
      </c>
    </row>
    <row r="168" spans="2:65" s="1" customFormat="1" ht="22.5" customHeight="1">
      <c r="B168" s="42"/>
      <c r="C168" s="207" t="s">
        <v>512</v>
      </c>
      <c r="D168" s="207" t="s">
        <v>363</v>
      </c>
      <c r="E168" s="208" t="s">
        <v>5318</v>
      </c>
      <c r="F168" s="209" t="s">
        <v>5319</v>
      </c>
      <c r="G168" s="210" t="s">
        <v>2984</v>
      </c>
      <c r="H168" s="211">
        <v>3</v>
      </c>
      <c r="I168" s="212"/>
      <c r="J168" s="213">
        <f>ROUND(I168*H168,2)</f>
        <v>0</v>
      </c>
      <c r="K168" s="209" t="s">
        <v>21</v>
      </c>
      <c r="L168" s="62"/>
      <c r="M168" s="214" t="s">
        <v>21</v>
      </c>
      <c r="N168" s="215" t="s">
        <v>41</v>
      </c>
      <c r="O168" s="43"/>
      <c r="P168" s="216">
        <f>O168*H168</f>
        <v>0</v>
      </c>
      <c r="Q168" s="216">
        <v>0</v>
      </c>
      <c r="R168" s="216">
        <f>Q168*H168</f>
        <v>0</v>
      </c>
      <c r="S168" s="216">
        <v>0</v>
      </c>
      <c r="T168" s="217">
        <f>S168*H168</f>
        <v>0</v>
      </c>
      <c r="AR168" s="25" t="s">
        <v>147</v>
      </c>
      <c r="AT168" s="25" t="s">
        <v>363</v>
      </c>
      <c r="AU168" s="25" t="s">
        <v>77</v>
      </c>
      <c r="AY168" s="25" t="s">
        <v>361</v>
      </c>
      <c r="BE168" s="218">
        <f>IF(N168="základní",J168,0)</f>
        <v>0</v>
      </c>
      <c r="BF168" s="218">
        <f>IF(N168="snížená",J168,0)</f>
        <v>0</v>
      </c>
      <c r="BG168" s="218">
        <f>IF(N168="zákl. přenesená",J168,0)</f>
        <v>0</v>
      </c>
      <c r="BH168" s="218">
        <f>IF(N168="sníž. přenesená",J168,0)</f>
        <v>0</v>
      </c>
      <c r="BI168" s="218">
        <f>IF(N168="nulová",J168,0)</f>
        <v>0</v>
      </c>
      <c r="BJ168" s="25" t="s">
        <v>77</v>
      </c>
      <c r="BK168" s="218">
        <f>ROUND(I168*H168,2)</f>
        <v>0</v>
      </c>
      <c r="BL168" s="25" t="s">
        <v>147</v>
      </c>
      <c r="BM168" s="25" t="s">
        <v>690</v>
      </c>
    </row>
    <row r="169" spans="2:65" s="1" customFormat="1" ht="13.5">
      <c r="B169" s="42"/>
      <c r="C169" s="64"/>
      <c r="D169" s="219" t="s">
        <v>369</v>
      </c>
      <c r="E169" s="64"/>
      <c r="F169" s="220" t="s">
        <v>5319</v>
      </c>
      <c r="G169" s="64"/>
      <c r="H169" s="64"/>
      <c r="I169" s="175"/>
      <c r="J169" s="64"/>
      <c r="K169" s="64"/>
      <c r="L169" s="62"/>
      <c r="M169" s="221"/>
      <c r="N169" s="43"/>
      <c r="O169" s="43"/>
      <c r="P169" s="43"/>
      <c r="Q169" s="43"/>
      <c r="R169" s="43"/>
      <c r="S169" s="43"/>
      <c r="T169" s="79"/>
      <c r="AT169" s="25" t="s">
        <v>369</v>
      </c>
      <c r="AU169" s="25" t="s">
        <v>77</v>
      </c>
    </row>
    <row r="170" spans="2:65" s="13" customFormat="1" ht="13.5">
      <c r="B170" s="233"/>
      <c r="C170" s="234"/>
      <c r="D170" s="235" t="s">
        <v>371</v>
      </c>
      <c r="E170" s="236" t="s">
        <v>21</v>
      </c>
      <c r="F170" s="237" t="s">
        <v>87</v>
      </c>
      <c r="G170" s="234"/>
      <c r="H170" s="238">
        <v>3</v>
      </c>
      <c r="I170" s="239"/>
      <c r="J170" s="234"/>
      <c r="K170" s="234"/>
      <c r="L170" s="240"/>
      <c r="M170" s="241"/>
      <c r="N170" s="242"/>
      <c r="O170" s="242"/>
      <c r="P170" s="242"/>
      <c r="Q170" s="242"/>
      <c r="R170" s="242"/>
      <c r="S170" s="242"/>
      <c r="T170" s="243"/>
      <c r="AT170" s="244" t="s">
        <v>371</v>
      </c>
      <c r="AU170" s="244" t="s">
        <v>77</v>
      </c>
      <c r="AV170" s="13" t="s">
        <v>79</v>
      </c>
      <c r="AW170" s="13" t="s">
        <v>33</v>
      </c>
      <c r="AX170" s="13" t="s">
        <v>77</v>
      </c>
      <c r="AY170" s="244" t="s">
        <v>361</v>
      </c>
    </row>
    <row r="171" spans="2:65" s="1" customFormat="1" ht="22.5" customHeight="1">
      <c r="B171" s="42"/>
      <c r="C171" s="207" t="s">
        <v>521</v>
      </c>
      <c r="D171" s="207" t="s">
        <v>363</v>
      </c>
      <c r="E171" s="208" t="s">
        <v>5320</v>
      </c>
      <c r="F171" s="209" t="s">
        <v>5321</v>
      </c>
      <c r="G171" s="210" t="s">
        <v>2984</v>
      </c>
      <c r="H171" s="211">
        <v>0.15</v>
      </c>
      <c r="I171" s="212"/>
      <c r="J171" s="213">
        <f>ROUND(I171*H171,2)</f>
        <v>0</v>
      </c>
      <c r="K171" s="209" t="s">
        <v>21</v>
      </c>
      <c r="L171" s="62"/>
      <c r="M171" s="214" t="s">
        <v>21</v>
      </c>
      <c r="N171" s="215" t="s">
        <v>41</v>
      </c>
      <c r="O171" s="43"/>
      <c r="P171" s="216">
        <f>O171*H171</f>
        <v>0</v>
      </c>
      <c r="Q171" s="216">
        <v>0</v>
      </c>
      <c r="R171" s="216">
        <f>Q171*H171</f>
        <v>0</v>
      </c>
      <c r="S171" s="216">
        <v>0</v>
      </c>
      <c r="T171" s="217">
        <f>S171*H171</f>
        <v>0</v>
      </c>
      <c r="AR171" s="25" t="s">
        <v>147</v>
      </c>
      <c r="AT171" s="25" t="s">
        <v>363</v>
      </c>
      <c r="AU171" s="25" t="s">
        <v>77</v>
      </c>
      <c r="AY171" s="25" t="s">
        <v>361</v>
      </c>
      <c r="BE171" s="218">
        <f>IF(N171="základní",J171,0)</f>
        <v>0</v>
      </c>
      <c r="BF171" s="218">
        <f>IF(N171="snížená",J171,0)</f>
        <v>0</v>
      </c>
      <c r="BG171" s="218">
        <f>IF(N171="zákl. přenesená",J171,0)</f>
        <v>0</v>
      </c>
      <c r="BH171" s="218">
        <f>IF(N171="sníž. přenesená",J171,0)</f>
        <v>0</v>
      </c>
      <c r="BI171" s="218">
        <f>IF(N171="nulová",J171,0)</f>
        <v>0</v>
      </c>
      <c r="BJ171" s="25" t="s">
        <v>77</v>
      </c>
      <c r="BK171" s="218">
        <f>ROUND(I171*H171,2)</f>
        <v>0</v>
      </c>
      <c r="BL171" s="25" t="s">
        <v>147</v>
      </c>
      <c r="BM171" s="25" t="s">
        <v>703</v>
      </c>
    </row>
    <row r="172" spans="2:65" s="1" customFormat="1" ht="13.5">
      <c r="B172" s="42"/>
      <c r="C172" s="64"/>
      <c r="D172" s="219" t="s">
        <v>369</v>
      </c>
      <c r="E172" s="64"/>
      <c r="F172" s="220" t="s">
        <v>5321</v>
      </c>
      <c r="G172" s="64"/>
      <c r="H172" s="64"/>
      <c r="I172" s="175"/>
      <c r="J172" s="64"/>
      <c r="K172" s="64"/>
      <c r="L172" s="62"/>
      <c r="M172" s="221"/>
      <c r="N172" s="43"/>
      <c r="O172" s="43"/>
      <c r="P172" s="43"/>
      <c r="Q172" s="43"/>
      <c r="R172" s="43"/>
      <c r="S172" s="43"/>
      <c r="T172" s="79"/>
      <c r="AT172" s="25" t="s">
        <v>369</v>
      </c>
      <c r="AU172" s="25" t="s">
        <v>77</v>
      </c>
    </row>
    <row r="173" spans="2:65" s="13" customFormat="1" ht="13.5">
      <c r="B173" s="233"/>
      <c r="C173" s="234"/>
      <c r="D173" s="235" t="s">
        <v>371</v>
      </c>
      <c r="E173" s="236" t="s">
        <v>21</v>
      </c>
      <c r="F173" s="237" t="s">
        <v>5322</v>
      </c>
      <c r="G173" s="234"/>
      <c r="H173" s="238">
        <v>0.15</v>
      </c>
      <c r="I173" s="239"/>
      <c r="J173" s="234"/>
      <c r="K173" s="234"/>
      <c r="L173" s="240"/>
      <c r="M173" s="241"/>
      <c r="N173" s="242"/>
      <c r="O173" s="242"/>
      <c r="P173" s="242"/>
      <c r="Q173" s="242"/>
      <c r="R173" s="242"/>
      <c r="S173" s="242"/>
      <c r="T173" s="243"/>
      <c r="AT173" s="244" t="s">
        <v>371</v>
      </c>
      <c r="AU173" s="244" t="s">
        <v>77</v>
      </c>
      <c r="AV173" s="13" t="s">
        <v>79</v>
      </c>
      <c r="AW173" s="13" t="s">
        <v>33</v>
      </c>
      <c r="AX173" s="13" t="s">
        <v>77</v>
      </c>
      <c r="AY173" s="244" t="s">
        <v>361</v>
      </c>
    </row>
    <row r="174" spans="2:65" s="1" customFormat="1" ht="31.5" customHeight="1">
      <c r="B174" s="42"/>
      <c r="C174" s="207" t="s">
        <v>526</v>
      </c>
      <c r="D174" s="207" t="s">
        <v>363</v>
      </c>
      <c r="E174" s="208" t="s">
        <v>5323</v>
      </c>
      <c r="F174" s="209" t="s">
        <v>5324</v>
      </c>
      <c r="G174" s="210" t="s">
        <v>459</v>
      </c>
      <c r="H174" s="211">
        <v>2</v>
      </c>
      <c r="I174" s="212"/>
      <c r="J174" s="213">
        <f>ROUND(I174*H174,2)</f>
        <v>0</v>
      </c>
      <c r="K174" s="209" t="s">
        <v>367</v>
      </c>
      <c r="L174" s="62"/>
      <c r="M174" s="214" t="s">
        <v>21</v>
      </c>
      <c r="N174" s="215" t="s">
        <v>41</v>
      </c>
      <c r="O174" s="43"/>
      <c r="P174" s="216">
        <f>O174*H174</f>
        <v>0</v>
      </c>
      <c r="Q174" s="216">
        <v>0</v>
      </c>
      <c r="R174" s="216">
        <f>Q174*H174</f>
        <v>0</v>
      </c>
      <c r="S174" s="216">
        <v>0</v>
      </c>
      <c r="T174" s="217">
        <f>S174*H174</f>
        <v>0</v>
      </c>
      <c r="AR174" s="25" t="s">
        <v>147</v>
      </c>
      <c r="AT174" s="25" t="s">
        <v>363</v>
      </c>
      <c r="AU174" s="25" t="s">
        <v>77</v>
      </c>
      <c r="AY174" s="25" t="s">
        <v>361</v>
      </c>
      <c r="BE174" s="218">
        <f>IF(N174="základní",J174,0)</f>
        <v>0</v>
      </c>
      <c r="BF174" s="218">
        <f>IF(N174="snížená",J174,0)</f>
        <v>0</v>
      </c>
      <c r="BG174" s="218">
        <f>IF(N174="zákl. přenesená",J174,0)</f>
        <v>0</v>
      </c>
      <c r="BH174" s="218">
        <f>IF(N174="sníž. přenesená",J174,0)</f>
        <v>0</v>
      </c>
      <c r="BI174" s="218">
        <f>IF(N174="nulová",J174,0)</f>
        <v>0</v>
      </c>
      <c r="BJ174" s="25" t="s">
        <v>77</v>
      </c>
      <c r="BK174" s="218">
        <f>ROUND(I174*H174,2)</f>
        <v>0</v>
      </c>
      <c r="BL174" s="25" t="s">
        <v>147</v>
      </c>
      <c r="BM174" s="25" t="s">
        <v>720</v>
      </c>
    </row>
    <row r="175" spans="2:65" s="1" customFormat="1" ht="13.5">
      <c r="B175" s="42"/>
      <c r="C175" s="64"/>
      <c r="D175" s="219" t="s">
        <v>369</v>
      </c>
      <c r="E175" s="64"/>
      <c r="F175" s="220" t="s">
        <v>5325</v>
      </c>
      <c r="G175" s="64"/>
      <c r="H175" s="64"/>
      <c r="I175" s="175"/>
      <c r="J175" s="64"/>
      <c r="K175" s="64"/>
      <c r="L175" s="62"/>
      <c r="M175" s="221"/>
      <c r="N175" s="43"/>
      <c r="O175" s="43"/>
      <c r="P175" s="43"/>
      <c r="Q175" s="43"/>
      <c r="R175" s="43"/>
      <c r="S175" s="43"/>
      <c r="T175" s="79"/>
      <c r="AT175" s="25" t="s">
        <v>369</v>
      </c>
      <c r="AU175" s="25" t="s">
        <v>77</v>
      </c>
    </row>
    <row r="176" spans="2:65" s="13" customFormat="1" ht="13.5">
      <c r="B176" s="233"/>
      <c r="C176" s="234"/>
      <c r="D176" s="235" t="s">
        <v>371</v>
      </c>
      <c r="E176" s="236" t="s">
        <v>21</v>
      </c>
      <c r="F176" s="237" t="s">
        <v>79</v>
      </c>
      <c r="G176" s="234"/>
      <c r="H176" s="238">
        <v>2</v>
      </c>
      <c r="I176" s="239"/>
      <c r="J176" s="234"/>
      <c r="K176" s="234"/>
      <c r="L176" s="240"/>
      <c r="M176" s="241"/>
      <c r="N176" s="242"/>
      <c r="O176" s="242"/>
      <c r="P176" s="242"/>
      <c r="Q176" s="242"/>
      <c r="R176" s="242"/>
      <c r="S176" s="242"/>
      <c r="T176" s="243"/>
      <c r="AT176" s="244" t="s">
        <v>371</v>
      </c>
      <c r="AU176" s="244" t="s">
        <v>77</v>
      </c>
      <c r="AV176" s="13" t="s">
        <v>79</v>
      </c>
      <c r="AW176" s="13" t="s">
        <v>33</v>
      </c>
      <c r="AX176" s="13" t="s">
        <v>77</v>
      </c>
      <c r="AY176" s="244" t="s">
        <v>361</v>
      </c>
    </row>
    <row r="177" spans="2:65" s="1" customFormat="1" ht="22.5" customHeight="1">
      <c r="B177" s="42"/>
      <c r="C177" s="207" t="s">
        <v>533</v>
      </c>
      <c r="D177" s="207" t="s">
        <v>363</v>
      </c>
      <c r="E177" s="208" t="s">
        <v>5326</v>
      </c>
      <c r="F177" s="209" t="s">
        <v>5327</v>
      </c>
      <c r="G177" s="210" t="s">
        <v>366</v>
      </c>
      <c r="H177" s="211">
        <v>0.6</v>
      </c>
      <c r="I177" s="212"/>
      <c r="J177" s="213">
        <f>ROUND(I177*H177,2)</f>
        <v>0</v>
      </c>
      <c r="K177" s="209" t="s">
        <v>21</v>
      </c>
      <c r="L177" s="62"/>
      <c r="M177" s="214" t="s">
        <v>21</v>
      </c>
      <c r="N177" s="215" t="s">
        <v>41</v>
      </c>
      <c r="O177" s="43"/>
      <c r="P177" s="216">
        <f>O177*H177</f>
        <v>0</v>
      </c>
      <c r="Q177" s="216">
        <v>0</v>
      </c>
      <c r="R177" s="216">
        <f>Q177*H177</f>
        <v>0</v>
      </c>
      <c r="S177" s="216">
        <v>0</v>
      </c>
      <c r="T177" s="217">
        <f>S177*H177</f>
        <v>0</v>
      </c>
      <c r="AR177" s="25" t="s">
        <v>147</v>
      </c>
      <c r="AT177" s="25" t="s">
        <v>363</v>
      </c>
      <c r="AU177" s="25" t="s">
        <v>77</v>
      </c>
      <c r="AY177" s="25" t="s">
        <v>361</v>
      </c>
      <c r="BE177" s="218">
        <f>IF(N177="základní",J177,0)</f>
        <v>0</v>
      </c>
      <c r="BF177" s="218">
        <f>IF(N177="snížená",J177,0)</f>
        <v>0</v>
      </c>
      <c r="BG177" s="218">
        <f>IF(N177="zákl. přenesená",J177,0)</f>
        <v>0</v>
      </c>
      <c r="BH177" s="218">
        <f>IF(N177="sníž. přenesená",J177,0)</f>
        <v>0</v>
      </c>
      <c r="BI177" s="218">
        <f>IF(N177="nulová",J177,0)</f>
        <v>0</v>
      </c>
      <c r="BJ177" s="25" t="s">
        <v>77</v>
      </c>
      <c r="BK177" s="218">
        <f>ROUND(I177*H177,2)</f>
        <v>0</v>
      </c>
      <c r="BL177" s="25" t="s">
        <v>147</v>
      </c>
      <c r="BM177" s="25" t="s">
        <v>743</v>
      </c>
    </row>
    <row r="178" spans="2:65" s="1" customFormat="1" ht="13.5">
      <c r="B178" s="42"/>
      <c r="C178" s="64"/>
      <c r="D178" s="219" t="s">
        <v>369</v>
      </c>
      <c r="E178" s="64"/>
      <c r="F178" s="220" t="s">
        <v>5327</v>
      </c>
      <c r="G178" s="64"/>
      <c r="H178" s="64"/>
      <c r="I178" s="175"/>
      <c r="J178" s="64"/>
      <c r="K178" s="64"/>
      <c r="L178" s="62"/>
      <c r="M178" s="221"/>
      <c r="N178" s="43"/>
      <c r="O178" s="43"/>
      <c r="P178" s="43"/>
      <c r="Q178" s="43"/>
      <c r="R178" s="43"/>
      <c r="S178" s="43"/>
      <c r="T178" s="79"/>
      <c r="AT178" s="25" t="s">
        <v>369</v>
      </c>
      <c r="AU178" s="25" t="s">
        <v>77</v>
      </c>
    </row>
    <row r="179" spans="2:65" s="13" customFormat="1" ht="13.5">
      <c r="B179" s="233"/>
      <c r="C179" s="234"/>
      <c r="D179" s="235" t="s">
        <v>371</v>
      </c>
      <c r="E179" s="236" t="s">
        <v>21</v>
      </c>
      <c r="F179" s="237" t="s">
        <v>5328</v>
      </c>
      <c r="G179" s="234"/>
      <c r="H179" s="238">
        <v>0.6</v>
      </c>
      <c r="I179" s="239"/>
      <c r="J179" s="234"/>
      <c r="K179" s="234"/>
      <c r="L179" s="240"/>
      <c r="M179" s="241"/>
      <c r="N179" s="242"/>
      <c r="O179" s="242"/>
      <c r="P179" s="242"/>
      <c r="Q179" s="242"/>
      <c r="R179" s="242"/>
      <c r="S179" s="242"/>
      <c r="T179" s="243"/>
      <c r="AT179" s="244" t="s">
        <v>371</v>
      </c>
      <c r="AU179" s="244" t="s">
        <v>77</v>
      </c>
      <c r="AV179" s="13" t="s">
        <v>79</v>
      </c>
      <c r="AW179" s="13" t="s">
        <v>33</v>
      </c>
      <c r="AX179" s="13" t="s">
        <v>77</v>
      </c>
      <c r="AY179" s="244" t="s">
        <v>361</v>
      </c>
    </row>
    <row r="180" spans="2:65" s="1" customFormat="1" ht="22.5" customHeight="1">
      <c r="B180" s="42"/>
      <c r="C180" s="207" t="s">
        <v>545</v>
      </c>
      <c r="D180" s="207" t="s">
        <v>363</v>
      </c>
      <c r="E180" s="208" t="s">
        <v>5285</v>
      </c>
      <c r="F180" s="209" t="s">
        <v>5286</v>
      </c>
      <c r="G180" s="210" t="s">
        <v>366</v>
      </c>
      <c r="H180" s="211">
        <v>0.6</v>
      </c>
      <c r="I180" s="212"/>
      <c r="J180" s="213">
        <f>ROUND(I180*H180,2)</f>
        <v>0</v>
      </c>
      <c r="K180" s="209" t="s">
        <v>367</v>
      </c>
      <c r="L180" s="62"/>
      <c r="M180" s="214" t="s">
        <v>21</v>
      </c>
      <c r="N180" s="215" t="s">
        <v>41</v>
      </c>
      <c r="O180" s="43"/>
      <c r="P180" s="216">
        <f>O180*H180</f>
        <v>0</v>
      </c>
      <c r="Q180" s="216">
        <v>0</v>
      </c>
      <c r="R180" s="216">
        <f>Q180*H180</f>
        <v>0</v>
      </c>
      <c r="S180" s="216">
        <v>0</v>
      </c>
      <c r="T180" s="217">
        <f>S180*H180</f>
        <v>0</v>
      </c>
      <c r="AR180" s="25" t="s">
        <v>147</v>
      </c>
      <c r="AT180" s="25" t="s">
        <v>363</v>
      </c>
      <c r="AU180" s="25" t="s">
        <v>77</v>
      </c>
      <c r="AY180" s="25" t="s">
        <v>361</v>
      </c>
      <c r="BE180" s="218">
        <f>IF(N180="základní",J180,0)</f>
        <v>0</v>
      </c>
      <c r="BF180" s="218">
        <f>IF(N180="snížená",J180,0)</f>
        <v>0</v>
      </c>
      <c r="BG180" s="218">
        <f>IF(N180="zákl. přenesená",J180,0)</f>
        <v>0</v>
      </c>
      <c r="BH180" s="218">
        <f>IF(N180="sníž. přenesená",J180,0)</f>
        <v>0</v>
      </c>
      <c r="BI180" s="218">
        <f>IF(N180="nulová",J180,0)</f>
        <v>0</v>
      </c>
      <c r="BJ180" s="25" t="s">
        <v>77</v>
      </c>
      <c r="BK180" s="218">
        <f>ROUND(I180*H180,2)</f>
        <v>0</v>
      </c>
      <c r="BL180" s="25" t="s">
        <v>147</v>
      </c>
      <c r="BM180" s="25" t="s">
        <v>754</v>
      </c>
    </row>
    <row r="181" spans="2:65" s="1" customFormat="1" ht="13.5">
      <c r="B181" s="42"/>
      <c r="C181" s="64"/>
      <c r="D181" s="219" t="s">
        <v>369</v>
      </c>
      <c r="E181" s="64"/>
      <c r="F181" s="220" t="s">
        <v>5287</v>
      </c>
      <c r="G181" s="64"/>
      <c r="H181" s="64"/>
      <c r="I181" s="175"/>
      <c r="J181" s="64"/>
      <c r="K181" s="64"/>
      <c r="L181" s="62"/>
      <c r="M181" s="221"/>
      <c r="N181" s="43"/>
      <c r="O181" s="43"/>
      <c r="P181" s="43"/>
      <c r="Q181" s="43"/>
      <c r="R181" s="43"/>
      <c r="S181" s="43"/>
      <c r="T181" s="79"/>
      <c r="AT181" s="25" t="s">
        <v>369</v>
      </c>
      <c r="AU181" s="25" t="s">
        <v>77</v>
      </c>
    </row>
    <row r="182" spans="2:65" s="13" customFormat="1" ht="13.5">
      <c r="B182" s="233"/>
      <c r="C182" s="234"/>
      <c r="D182" s="219" t="s">
        <v>371</v>
      </c>
      <c r="E182" s="245" t="s">
        <v>21</v>
      </c>
      <c r="F182" s="246" t="s">
        <v>5328</v>
      </c>
      <c r="G182" s="234"/>
      <c r="H182" s="247">
        <v>0.6</v>
      </c>
      <c r="I182" s="239"/>
      <c r="J182" s="234"/>
      <c r="K182" s="234"/>
      <c r="L182" s="240"/>
      <c r="M182" s="241"/>
      <c r="N182" s="242"/>
      <c r="O182" s="242"/>
      <c r="P182" s="242"/>
      <c r="Q182" s="242"/>
      <c r="R182" s="242"/>
      <c r="S182" s="242"/>
      <c r="T182" s="243"/>
      <c r="AT182" s="244" t="s">
        <v>371</v>
      </c>
      <c r="AU182" s="244" t="s">
        <v>77</v>
      </c>
      <c r="AV182" s="13" t="s">
        <v>79</v>
      </c>
      <c r="AW182" s="13" t="s">
        <v>33</v>
      </c>
      <c r="AX182" s="13" t="s">
        <v>77</v>
      </c>
      <c r="AY182" s="244" t="s">
        <v>361</v>
      </c>
    </row>
    <row r="183" spans="2:65" s="11" customFormat="1" ht="37.35" customHeight="1">
      <c r="B183" s="190"/>
      <c r="C183" s="191"/>
      <c r="D183" s="204" t="s">
        <v>69</v>
      </c>
      <c r="E183" s="293" t="s">
        <v>3005</v>
      </c>
      <c r="F183" s="293" t="s">
        <v>5329</v>
      </c>
      <c r="G183" s="191"/>
      <c r="H183" s="191"/>
      <c r="I183" s="194"/>
      <c r="J183" s="294">
        <f>BK183</f>
        <v>0</v>
      </c>
      <c r="K183" s="191"/>
      <c r="L183" s="196"/>
      <c r="M183" s="197"/>
      <c r="N183" s="198"/>
      <c r="O183" s="198"/>
      <c r="P183" s="199">
        <f>SUM(P184:P222)</f>
        <v>0</v>
      </c>
      <c r="Q183" s="198"/>
      <c r="R183" s="199">
        <f>SUM(R184:R222)</f>
        <v>0</v>
      </c>
      <c r="S183" s="198"/>
      <c r="T183" s="200">
        <f>SUM(T184:T222)</f>
        <v>0</v>
      </c>
      <c r="AR183" s="201" t="s">
        <v>77</v>
      </c>
      <c r="AT183" s="202" t="s">
        <v>69</v>
      </c>
      <c r="AU183" s="202" t="s">
        <v>70</v>
      </c>
      <c r="AY183" s="201" t="s">
        <v>361</v>
      </c>
      <c r="BK183" s="203">
        <f>SUM(BK184:BK222)</f>
        <v>0</v>
      </c>
    </row>
    <row r="184" spans="2:65" s="1" customFormat="1" ht="44.25" customHeight="1">
      <c r="B184" s="42"/>
      <c r="C184" s="207" t="s">
        <v>558</v>
      </c>
      <c r="D184" s="207" t="s">
        <v>363</v>
      </c>
      <c r="E184" s="208" t="s">
        <v>5330</v>
      </c>
      <c r="F184" s="209" t="s">
        <v>5331</v>
      </c>
      <c r="G184" s="210" t="s">
        <v>2984</v>
      </c>
      <c r="H184" s="211">
        <v>4</v>
      </c>
      <c r="I184" s="212"/>
      <c r="J184" s="213">
        <f>ROUND(I184*H184,2)</f>
        <v>0</v>
      </c>
      <c r="K184" s="209" t="s">
        <v>21</v>
      </c>
      <c r="L184" s="62"/>
      <c r="M184" s="214" t="s">
        <v>21</v>
      </c>
      <c r="N184" s="215" t="s">
        <v>41</v>
      </c>
      <c r="O184" s="43"/>
      <c r="P184" s="216">
        <f>O184*H184</f>
        <v>0</v>
      </c>
      <c r="Q184" s="216">
        <v>0</v>
      </c>
      <c r="R184" s="216">
        <f>Q184*H184</f>
        <v>0</v>
      </c>
      <c r="S184" s="216">
        <v>0</v>
      </c>
      <c r="T184" s="217">
        <f>S184*H184</f>
        <v>0</v>
      </c>
      <c r="AR184" s="25" t="s">
        <v>147</v>
      </c>
      <c r="AT184" s="25" t="s">
        <v>363</v>
      </c>
      <c r="AU184" s="25" t="s">
        <v>77</v>
      </c>
      <c r="AY184" s="25" t="s">
        <v>361</v>
      </c>
      <c r="BE184" s="218">
        <f>IF(N184="základní",J184,0)</f>
        <v>0</v>
      </c>
      <c r="BF184" s="218">
        <f>IF(N184="snížená",J184,0)</f>
        <v>0</v>
      </c>
      <c r="BG184" s="218">
        <f>IF(N184="zákl. přenesená",J184,0)</f>
        <v>0</v>
      </c>
      <c r="BH184" s="218">
        <f>IF(N184="sníž. přenesená",J184,0)</f>
        <v>0</v>
      </c>
      <c r="BI184" s="218">
        <f>IF(N184="nulová",J184,0)</f>
        <v>0</v>
      </c>
      <c r="BJ184" s="25" t="s">
        <v>77</v>
      </c>
      <c r="BK184" s="218">
        <f>ROUND(I184*H184,2)</f>
        <v>0</v>
      </c>
      <c r="BL184" s="25" t="s">
        <v>147</v>
      </c>
      <c r="BM184" s="25" t="s">
        <v>765</v>
      </c>
    </row>
    <row r="185" spans="2:65" s="1" customFormat="1" ht="40.5">
      <c r="B185" s="42"/>
      <c r="C185" s="64"/>
      <c r="D185" s="219" t="s">
        <v>369</v>
      </c>
      <c r="E185" s="64"/>
      <c r="F185" s="220" t="s">
        <v>5331</v>
      </c>
      <c r="G185" s="64"/>
      <c r="H185" s="64"/>
      <c r="I185" s="175"/>
      <c r="J185" s="64"/>
      <c r="K185" s="64"/>
      <c r="L185" s="62"/>
      <c r="M185" s="221"/>
      <c r="N185" s="43"/>
      <c r="O185" s="43"/>
      <c r="P185" s="43"/>
      <c r="Q185" s="43"/>
      <c r="R185" s="43"/>
      <c r="S185" s="43"/>
      <c r="T185" s="79"/>
      <c r="AT185" s="25" t="s">
        <v>369</v>
      </c>
      <c r="AU185" s="25" t="s">
        <v>77</v>
      </c>
    </row>
    <row r="186" spans="2:65" s="13" customFormat="1" ht="13.5">
      <c r="B186" s="233"/>
      <c r="C186" s="234"/>
      <c r="D186" s="235" t="s">
        <v>371</v>
      </c>
      <c r="E186" s="236" t="s">
        <v>21</v>
      </c>
      <c r="F186" s="237" t="s">
        <v>147</v>
      </c>
      <c r="G186" s="234"/>
      <c r="H186" s="238">
        <v>4</v>
      </c>
      <c r="I186" s="239"/>
      <c r="J186" s="234"/>
      <c r="K186" s="234"/>
      <c r="L186" s="240"/>
      <c r="M186" s="241"/>
      <c r="N186" s="242"/>
      <c r="O186" s="242"/>
      <c r="P186" s="242"/>
      <c r="Q186" s="242"/>
      <c r="R186" s="242"/>
      <c r="S186" s="242"/>
      <c r="T186" s="243"/>
      <c r="AT186" s="244" t="s">
        <v>371</v>
      </c>
      <c r="AU186" s="244" t="s">
        <v>77</v>
      </c>
      <c r="AV186" s="13" t="s">
        <v>79</v>
      </c>
      <c r="AW186" s="13" t="s">
        <v>33</v>
      </c>
      <c r="AX186" s="13" t="s">
        <v>77</v>
      </c>
      <c r="AY186" s="244" t="s">
        <v>361</v>
      </c>
    </row>
    <row r="187" spans="2:65" s="1" customFormat="1" ht="31.5" customHeight="1">
      <c r="B187" s="42"/>
      <c r="C187" s="207" t="s">
        <v>563</v>
      </c>
      <c r="D187" s="207" t="s">
        <v>363</v>
      </c>
      <c r="E187" s="208" t="s">
        <v>5300</v>
      </c>
      <c r="F187" s="209" t="s">
        <v>5301</v>
      </c>
      <c r="G187" s="210" t="s">
        <v>5143</v>
      </c>
      <c r="H187" s="211">
        <v>0.08</v>
      </c>
      <c r="I187" s="212"/>
      <c r="J187" s="213">
        <f>ROUND(I187*H187,2)</f>
        <v>0</v>
      </c>
      <c r="K187" s="209" t="s">
        <v>367</v>
      </c>
      <c r="L187" s="62"/>
      <c r="M187" s="214" t="s">
        <v>21</v>
      </c>
      <c r="N187" s="215" t="s">
        <v>41</v>
      </c>
      <c r="O187" s="43"/>
      <c r="P187" s="216">
        <f>O187*H187</f>
        <v>0</v>
      </c>
      <c r="Q187" s="216">
        <v>0</v>
      </c>
      <c r="R187" s="216">
        <f>Q187*H187</f>
        <v>0</v>
      </c>
      <c r="S187" s="216">
        <v>0</v>
      </c>
      <c r="T187" s="217">
        <f>S187*H187</f>
        <v>0</v>
      </c>
      <c r="AR187" s="25" t="s">
        <v>147</v>
      </c>
      <c r="AT187" s="25" t="s">
        <v>363</v>
      </c>
      <c r="AU187" s="25" t="s">
        <v>77</v>
      </c>
      <c r="AY187" s="25" t="s">
        <v>361</v>
      </c>
      <c r="BE187" s="218">
        <f>IF(N187="základní",J187,0)</f>
        <v>0</v>
      </c>
      <c r="BF187" s="218">
        <f>IF(N187="snížená",J187,0)</f>
        <v>0</v>
      </c>
      <c r="BG187" s="218">
        <f>IF(N187="zákl. přenesená",J187,0)</f>
        <v>0</v>
      </c>
      <c r="BH187" s="218">
        <f>IF(N187="sníž. přenesená",J187,0)</f>
        <v>0</v>
      </c>
      <c r="BI187" s="218">
        <f>IF(N187="nulová",J187,0)</f>
        <v>0</v>
      </c>
      <c r="BJ187" s="25" t="s">
        <v>77</v>
      </c>
      <c r="BK187" s="218">
        <f>ROUND(I187*H187,2)</f>
        <v>0</v>
      </c>
      <c r="BL187" s="25" t="s">
        <v>147</v>
      </c>
      <c r="BM187" s="25" t="s">
        <v>785</v>
      </c>
    </row>
    <row r="188" spans="2:65" s="1" customFormat="1" ht="27">
      <c r="B188" s="42"/>
      <c r="C188" s="64"/>
      <c r="D188" s="219" t="s">
        <v>369</v>
      </c>
      <c r="E188" s="64"/>
      <c r="F188" s="220" t="s">
        <v>5301</v>
      </c>
      <c r="G188" s="64"/>
      <c r="H188" s="64"/>
      <c r="I188" s="175"/>
      <c r="J188" s="64"/>
      <c r="K188" s="64"/>
      <c r="L188" s="62"/>
      <c r="M188" s="221"/>
      <c r="N188" s="43"/>
      <c r="O188" s="43"/>
      <c r="P188" s="43"/>
      <c r="Q188" s="43"/>
      <c r="R188" s="43"/>
      <c r="S188" s="43"/>
      <c r="T188" s="79"/>
      <c r="AT188" s="25" t="s">
        <v>369</v>
      </c>
      <c r="AU188" s="25" t="s">
        <v>77</v>
      </c>
    </row>
    <row r="189" spans="2:65" s="13" customFormat="1" ht="13.5">
      <c r="B189" s="233"/>
      <c r="C189" s="234"/>
      <c r="D189" s="235" t="s">
        <v>371</v>
      </c>
      <c r="E189" s="236" t="s">
        <v>21</v>
      </c>
      <c r="F189" s="237" t="s">
        <v>5184</v>
      </c>
      <c r="G189" s="234"/>
      <c r="H189" s="238">
        <v>0.08</v>
      </c>
      <c r="I189" s="239"/>
      <c r="J189" s="234"/>
      <c r="K189" s="234"/>
      <c r="L189" s="240"/>
      <c r="M189" s="241"/>
      <c r="N189" s="242"/>
      <c r="O189" s="242"/>
      <c r="P189" s="242"/>
      <c r="Q189" s="242"/>
      <c r="R189" s="242"/>
      <c r="S189" s="242"/>
      <c r="T189" s="243"/>
      <c r="AT189" s="244" t="s">
        <v>371</v>
      </c>
      <c r="AU189" s="244" t="s">
        <v>77</v>
      </c>
      <c r="AV189" s="13" t="s">
        <v>79</v>
      </c>
      <c r="AW189" s="13" t="s">
        <v>33</v>
      </c>
      <c r="AX189" s="13" t="s">
        <v>77</v>
      </c>
      <c r="AY189" s="244" t="s">
        <v>361</v>
      </c>
    </row>
    <row r="190" spans="2:65" s="1" customFormat="1" ht="31.5" customHeight="1">
      <c r="B190" s="42"/>
      <c r="C190" s="207" t="s">
        <v>573</v>
      </c>
      <c r="D190" s="207" t="s">
        <v>363</v>
      </c>
      <c r="E190" s="208" t="s">
        <v>5332</v>
      </c>
      <c r="F190" s="209" t="s">
        <v>5333</v>
      </c>
      <c r="G190" s="210" t="s">
        <v>2984</v>
      </c>
      <c r="H190" s="211">
        <v>4</v>
      </c>
      <c r="I190" s="212"/>
      <c r="J190" s="213">
        <f>ROUND(I190*H190,2)</f>
        <v>0</v>
      </c>
      <c r="K190" s="209" t="s">
        <v>21</v>
      </c>
      <c r="L190" s="62"/>
      <c r="M190" s="214" t="s">
        <v>21</v>
      </c>
      <c r="N190" s="215" t="s">
        <v>41</v>
      </c>
      <c r="O190" s="43"/>
      <c r="P190" s="216">
        <f>O190*H190</f>
        <v>0</v>
      </c>
      <c r="Q190" s="216">
        <v>0</v>
      </c>
      <c r="R190" s="216">
        <f>Q190*H190</f>
        <v>0</v>
      </c>
      <c r="S190" s="216">
        <v>0</v>
      </c>
      <c r="T190" s="217">
        <f>S190*H190</f>
        <v>0</v>
      </c>
      <c r="AR190" s="25" t="s">
        <v>147</v>
      </c>
      <c r="AT190" s="25" t="s">
        <v>363</v>
      </c>
      <c r="AU190" s="25" t="s">
        <v>77</v>
      </c>
      <c r="AY190" s="25" t="s">
        <v>361</v>
      </c>
      <c r="BE190" s="218">
        <f>IF(N190="základní",J190,0)</f>
        <v>0</v>
      </c>
      <c r="BF190" s="218">
        <f>IF(N190="snížená",J190,0)</f>
        <v>0</v>
      </c>
      <c r="BG190" s="218">
        <f>IF(N190="zákl. přenesená",J190,0)</f>
        <v>0</v>
      </c>
      <c r="BH190" s="218">
        <f>IF(N190="sníž. přenesená",J190,0)</f>
        <v>0</v>
      </c>
      <c r="BI190" s="218">
        <f>IF(N190="nulová",J190,0)</f>
        <v>0</v>
      </c>
      <c r="BJ190" s="25" t="s">
        <v>77</v>
      </c>
      <c r="BK190" s="218">
        <f>ROUND(I190*H190,2)</f>
        <v>0</v>
      </c>
      <c r="BL190" s="25" t="s">
        <v>147</v>
      </c>
      <c r="BM190" s="25" t="s">
        <v>804</v>
      </c>
    </row>
    <row r="191" spans="2:65" s="1" customFormat="1" ht="27">
      <c r="B191" s="42"/>
      <c r="C191" s="64"/>
      <c r="D191" s="219" t="s">
        <v>369</v>
      </c>
      <c r="E191" s="64"/>
      <c r="F191" s="220" t="s">
        <v>5333</v>
      </c>
      <c r="G191" s="64"/>
      <c r="H191" s="64"/>
      <c r="I191" s="175"/>
      <c r="J191" s="64"/>
      <c r="K191" s="64"/>
      <c r="L191" s="62"/>
      <c r="M191" s="221"/>
      <c r="N191" s="43"/>
      <c r="O191" s="43"/>
      <c r="P191" s="43"/>
      <c r="Q191" s="43"/>
      <c r="R191" s="43"/>
      <c r="S191" s="43"/>
      <c r="T191" s="79"/>
      <c r="AT191" s="25" t="s">
        <v>369</v>
      </c>
      <c r="AU191" s="25" t="s">
        <v>77</v>
      </c>
    </row>
    <row r="192" spans="2:65" s="13" customFormat="1" ht="13.5">
      <c r="B192" s="233"/>
      <c r="C192" s="234"/>
      <c r="D192" s="235" t="s">
        <v>371</v>
      </c>
      <c r="E192" s="236" t="s">
        <v>21</v>
      </c>
      <c r="F192" s="237" t="s">
        <v>147</v>
      </c>
      <c r="G192" s="234"/>
      <c r="H192" s="238">
        <v>4</v>
      </c>
      <c r="I192" s="239"/>
      <c r="J192" s="234"/>
      <c r="K192" s="234"/>
      <c r="L192" s="240"/>
      <c r="M192" s="241"/>
      <c r="N192" s="242"/>
      <c r="O192" s="242"/>
      <c r="P192" s="242"/>
      <c r="Q192" s="242"/>
      <c r="R192" s="242"/>
      <c r="S192" s="242"/>
      <c r="T192" s="243"/>
      <c r="AT192" s="244" t="s">
        <v>371</v>
      </c>
      <c r="AU192" s="244" t="s">
        <v>77</v>
      </c>
      <c r="AV192" s="13" t="s">
        <v>79</v>
      </c>
      <c r="AW192" s="13" t="s">
        <v>33</v>
      </c>
      <c r="AX192" s="13" t="s">
        <v>77</v>
      </c>
      <c r="AY192" s="244" t="s">
        <v>361</v>
      </c>
    </row>
    <row r="193" spans="2:65" s="1" customFormat="1" ht="22.5" customHeight="1">
      <c r="B193" s="42"/>
      <c r="C193" s="207" t="s">
        <v>580</v>
      </c>
      <c r="D193" s="207" t="s">
        <v>363</v>
      </c>
      <c r="E193" s="208" t="s">
        <v>5334</v>
      </c>
      <c r="F193" s="209" t="s">
        <v>5335</v>
      </c>
      <c r="G193" s="210" t="s">
        <v>2984</v>
      </c>
      <c r="H193" s="211">
        <v>4</v>
      </c>
      <c r="I193" s="212"/>
      <c r="J193" s="213">
        <f>ROUND(I193*H193,2)</f>
        <v>0</v>
      </c>
      <c r="K193" s="209" t="s">
        <v>21</v>
      </c>
      <c r="L193" s="62"/>
      <c r="M193" s="214" t="s">
        <v>21</v>
      </c>
      <c r="N193" s="215" t="s">
        <v>41</v>
      </c>
      <c r="O193" s="43"/>
      <c r="P193" s="216">
        <f>O193*H193</f>
        <v>0</v>
      </c>
      <c r="Q193" s="216">
        <v>0</v>
      </c>
      <c r="R193" s="216">
        <f>Q193*H193</f>
        <v>0</v>
      </c>
      <c r="S193" s="216">
        <v>0</v>
      </c>
      <c r="T193" s="217">
        <f>S193*H193</f>
        <v>0</v>
      </c>
      <c r="AR193" s="25" t="s">
        <v>147</v>
      </c>
      <c r="AT193" s="25" t="s">
        <v>363</v>
      </c>
      <c r="AU193" s="25" t="s">
        <v>77</v>
      </c>
      <c r="AY193" s="25" t="s">
        <v>361</v>
      </c>
      <c r="BE193" s="218">
        <f>IF(N193="základní",J193,0)</f>
        <v>0</v>
      </c>
      <c r="BF193" s="218">
        <f>IF(N193="snížená",J193,0)</f>
        <v>0</v>
      </c>
      <c r="BG193" s="218">
        <f>IF(N193="zákl. přenesená",J193,0)</f>
        <v>0</v>
      </c>
      <c r="BH193" s="218">
        <f>IF(N193="sníž. přenesená",J193,0)</f>
        <v>0</v>
      </c>
      <c r="BI193" s="218">
        <f>IF(N193="nulová",J193,0)</f>
        <v>0</v>
      </c>
      <c r="BJ193" s="25" t="s">
        <v>77</v>
      </c>
      <c r="BK193" s="218">
        <f>ROUND(I193*H193,2)</f>
        <v>0</v>
      </c>
      <c r="BL193" s="25" t="s">
        <v>147</v>
      </c>
      <c r="BM193" s="25" t="s">
        <v>820</v>
      </c>
    </row>
    <row r="194" spans="2:65" s="1" customFormat="1" ht="13.5">
      <c r="B194" s="42"/>
      <c r="C194" s="64"/>
      <c r="D194" s="219" t="s">
        <v>369</v>
      </c>
      <c r="E194" s="64"/>
      <c r="F194" s="220" t="s">
        <v>5335</v>
      </c>
      <c r="G194" s="64"/>
      <c r="H194" s="64"/>
      <c r="I194" s="175"/>
      <c r="J194" s="64"/>
      <c r="K194" s="64"/>
      <c r="L194" s="62"/>
      <c r="M194" s="221"/>
      <c r="N194" s="43"/>
      <c r="O194" s="43"/>
      <c r="P194" s="43"/>
      <c r="Q194" s="43"/>
      <c r="R194" s="43"/>
      <c r="S194" s="43"/>
      <c r="T194" s="79"/>
      <c r="AT194" s="25" t="s">
        <v>369</v>
      </c>
      <c r="AU194" s="25" t="s">
        <v>77</v>
      </c>
    </row>
    <row r="195" spans="2:65" s="13" customFormat="1" ht="13.5">
      <c r="B195" s="233"/>
      <c r="C195" s="234"/>
      <c r="D195" s="235" t="s">
        <v>371</v>
      </c>
      <c r="E195" s="236" t="s">
        <v>21</v>
      </c>
      <c r="F195" s="237" t="s">
        <v>147</v>
      </c>
      <c r="G195" s="234"/>
      <c r="H195" s="238">
        <v>4</v>
      </c>
      <c r="I195" s="239"/>
      <c r="J195" s="234"/>
      <c r="K195" s="234"/>
      <c r="L195" s="240"/>
      <c r="M195" s="241"/>
      <c r="N195" s="242"/>
      <c r="O195" s="242"/>
      <c r="P195" s="242"/>
      <c r="Q195" s="242"/>
      <c r="R195" s="242"/>
      <c r="S195" s="242"/>
      <c r="T195" s="243"/>
      <c r="AT195" s="244" t="s">
        <v>371</v>
      </c>
      <c r="AU195" s="244" t="s">
        <v>77</v>
      </c>
      <c r="AV195" s="13" t="s">
        <v>79</v>
      </c>
      <c r="AW195" s="13" t="s">
        <v>33</v>
      </c>
      <c r="AX195" s="13" t="s">
        <v>77</v>
      </c>
      <c r="AY195" s="244" t="s">
        <v>361</v>
      </c>
    </row>
    <row r="196" spans="2:65" s="1" customFormat="1" ht="22.5" customHeight="1">
      <c r="B196" s="42"/>
      <c r="C196" s="207" t="s">
        <v>588</v>
      </c>
      <c r="D196" s="207" t="s">
        <v>363</v>
      </c>
      <c r="E196" s="208" t="s">
        <v>5336</v>
      </c>
      <c r="F196" s="209" t="s">
        <v>5337</v>
      </c>
      <c r="G196" s="210" t="s">
        <v>2984</v>
      </c>
      <c r="H196" s="211">
        <v>4</v>
      </c>
      <c r="I196" s="212"/>
      <c r="J196" s="213">
        <f>ROUND(I196*H196,2)</f>
        <v>0</v>
      </c>
      <c r="K196" s="209" t="s">
        <v>21</v>
      </c>
      <c r="L196" s="62"/>
      <c r="M196" s="214" t="s">
        <v>21</v>
      </c>
      <c r="N196" s="215" t="s">
        <v>41</v>
      </c>
      <c r="O196" s="43"/>
      <c r="P196" s="216">
        <f>O196*H196</f>
        <v>0</v>
      </c>
      <c r="Q196" s="216">
        <v>0</v>
      </c>
      <c r="R196" s="216">
        <f>Q196*H196</f>
        <v>0</v>
      </c>
      <c r="S196" s="216">
        <v>0</v>
      </c>
      <c r="T196" s="217">
        <f>S196*H196</f>
        <v>0</v>
      </c>
      <c r="AR196" s="25" t="s">
        <v>147</v>
      </c>
      <c r="AT196" s="25" t="s">
        <v>363</v>
      </c>
      <c r="AU196" s="25" t="s">
        <v>77</v>
      </c>
      <c r="AY196" s="25" t="s">
        <v>361</v>
      </c>
      <c r="BE196" s="218">
        <f>IF(N196="základní",J196,0)</f>
        <v>0</v>
      </c>
      <c r="BF196" s="218">
        <f>IF(N196="snížená",J196,0)</f>
        <v>0</v>
      </c>
      <c r="BG196" s="218">
        <f>IF(N196="zákl. přenesená",J196,0)</f>
        <v>0</v>
      </c>
      <c r="BH196" s="218">
        <f>IF(N196="sníž. přenesená",J196,0)</f>
        <v>0</v>
      </c>
      <c r="BI196" s="218">
        <f>IF(N196="nulová",J196,0)</f>
        <v>0</v>
      </c>
      <c r="BJ196" s="25" t="s">
        <v>77</v>
      </c>
      <c r="BK196" s="218">
        <f>ROUND(I196*H196,2)</f>
        <v>0</v>
      </c>
      <c r="BL196" s="25" t="s">
        <v>147</v>
      </c>
      <c r="BM196" s="25" t="s">
        <v>830</v>
      </c>
    </row>
    <row r="197" spans="2:65" s="1" customFormat="1" ht="13.5">
      <c r="B197" s="42"/>
      <c r="C197" s="64"/>
      <c r="D197" s="219" t="s">
        <v>369</v>
      </c>
      <c r="E197" s="64"/>
      <c r="F197" s="220" t="s">
        <v>5337</v>
      </c>
      <c r="G197" s="64"/>
      <c r="H197" s="64"/>
      <c r="I197" s="175"/>
      <c r="J197" s="64"/>
      <c r="K197" s="64"/>
      <c r="L197" s="62"/>
      <c r="M197" s="221"/>
      <c r="N197" s="43"/>
      <c r="O197" s="43"/>
      <c r="P197" s="43"/>
      <c r="Q197" s="43"/>
      <c r="R197" s="43"/>
      <c r="S197" s="43"/>
      <c r="T197" s="79"/>
      <c r="AT197" s="25" t="s">
        <v>369</v>
      </c>
      <c r="AU197" s="25" t="s">
        <v>77</v>
      </c>
    </row>
    <row r="198" spans="2:65" s="13" customFormat="1" ht="13.5">
      <c r="B198" s="233"/>
      <c r="C198" s="234"/>
      <c r="D198" s="235" t="s">
        <v>371</v>
      </c>
      <c r="E198" s="236" t="s">
        <v>21</v>
      </c>
      <c r="F198" s="237" t="s">
        <v>147</v>
      </c>
      <c r="G198" s="234"/>
      <c r="H198" s="238">
        <v>4</v>
      </c>
      <c r="I198" s="239"/>
      <c r="J198" s="234"/>
      <c r="K198" s="234"/>
      <c r="L198" s="240"/>
      <c r="M198" s="241"/>
      <c r="N198" s="242"/>
      <c r="O198" s="242"/>
      <c r="P198" s="242"/>
      <c r="Q198" s="242"/>
      <c r="R198" s="242"/>
      <c r="S198" s="242"/>
      <c r="T198" s="243"/>
      <c r="AT198" s="244" t="s">
        <v>371</v>
      </c>
      <c r="AU198" s="244" t="s">
        <v>77</v>
      </c>
      <c r="AV198" s="13" t="s">
        <v>79</v>
      </c>
      <c r="AW198" s="13" t="s">
        <v>33</v>
      </c>
      <c r="AX198" s="13" t="s">
        <v>77</v>
      </c>
      <c r="AY198" s="244" t="s">
        <v>361</v>
      </c>
    </row>
    <row r="199" spans="2:65" s="1" customFormat="1" ht="22.5" customHeight="1">
      <c r="B199" s="42"/>
      <c r="C199" s="207" t="s">
        <v>595</v>
      </c>
      <c r="D199" s="207" t="s">
        <v>363</v>
      </c>
      <c r="E199" s="208" t="s">
        <v>5312</v>
      </c>
      <c r="F199" s="209" t="s">
        <v>5313</v>
      </c>
      <c r="G199" s="210" t="s">
        <v>459</v>
      </c>
      <c r="H199" s="211">
        <v>4</v>
      </c>
      <c r="I199" s="212"/>
      <c r="J199" s="213">
        <f>ROUND(I199*H199,2)</f>
        <v>0</v>
      </c>
      <c r="K199" s="209" t="s">
        <v>367</v>
      </c>
      <c r="L199" s="62"/>
      <c r="M199" s="214" t="s">
        <v>21</v>
      </c>
      <c r="N199" s="215" t="s">
        <v>41</v>
      </c>
      <c r="O199" s="43"/>
      <c r="P199" s="216">
        <f>O199*H199</f>
        <v>0</v>
      </c>
      <c r="Q199" s="216">
        <v>0</v>
      </c>
      <c r="R199" s="216">
        <f>Q199*H199</f>
        <v>0</v>
      </c>
      <c r="S199" s="216">
        <v>0</v>
      </c>
      <c r="T199" s="217">
        <f>S199*H199</f>
        <v>0</v>
      </c>
      <c r="AR199" s="25" t="s">
        <v>147</v>
      </c>
      <c r="AT199" s="25" t="s">
        <v>363</v>
      </c>
      <c r="AU199" s="25" t="s">
        <v>77</v>
      </c>
      <c r="AY199" s="25" t="s">
        <v>361</v>
      </c>
      <c r="BE199" s="218">
        <f>IF(N199="základní",J199,0)</f>
        <v>0</v>
      </c>
      <c r="BF199" s="218">
        <f>IF(N199="snížená",J199,0)</f>
        <v>0</v>
      </c>
      <c r="BG199" s="218">
        <f>IF(N199="zákl. přenesená",J199,0)</f>
        <v>0</v>
      </c>
      <c r="BH199" s="218">
        <f>IF(N199="sníž. přenesená",J199,0)</f>
        <v>0</v>
      </c>
      <c r="BI199" s="218">
        <f>IF(N199="nulová",J199,0)</f>
        <v>0</v>
      </c>
      <c r="BJ199" s="25" t="s">
        <v>77</v>
      </c>
      <c r="BK199" s="218">
        <f>ROUND(I199*H199,2)</f>
        <v>0</v>
      </c>
      <c r="BL199" s="25" t="s">
        <v>147</v>
      </c>
      <c r="BM199" s="25" t="s">
        <v>841</v>
      </c>
    </row>
    <row r="200" spans="2:65" s="1" customFormat="1" ht="13.5">
      <c r="B200" s="42"/>
      <c r="C200" s="64"/>
      <c r="D200" s="219" t="s">
        <v>369</v>
      </c>
      <c r="E200" s="64"/>
      <c r="F200" s="220" t="s">
        <v>5314</v>
      </c>
      <c r="G200" s="64"/>
      <c r="H200" s="64"/>
      <c r="I200" s="175"/>
      <c r="J200" s="64"/>
      <c r="K200" s="64"/>
      <c r="L200" s="62"/>
      <c r="M200" s="221"/>
      <c r="N200" s="43"/>
      <c r="O200" s="43"/>
      <c r="P200" s="43"/>
      <c r="Q200" s="43"/>
      <c r="R200" s="43"/>
      <c r="S200" s="43"/>
      <c r="T200" s="79"/>
      <c r="AT200" s="25" t="s">
        <v>369</v>
      </c>
      <c r="AU200" s="25" t="s">
        <v>77</v>
      </c>
    </row>
    <row r="201" spans="2:65" s="13" customFormat="1" ht="13.5">
      <c r="B201" s="233"/>
      <c r="C201" s="234"/>
      <c r="D201" s="235" t="s">
        <v>371</v>
      </c>
      <c r="E201" s="236" t="s">
        <v>21</v>
      </c>
      <c r="F201" s="237" t="s">
        <v>147</v>
      </c>
      <c r="G201" s="234"/>
      <c r="H201" s="238">
        <v>4</v>
      </c>
      <c r="I201" s="239"/>
      <c r="J201" s="234"/>
      <c r="K201" s="234"/>
      <c r="L201" s="240"/>
      <c r="M201" s="241"/>
      <c r="N201" s="242"/>
      <c r="O201" s="242"/>
      <c r="P201" s="242"/>
      <c r="Q201" s="242"/>
      <c r="R201" s="242"/>
      <c r="S201" s="242"/>
      <c r="T201" s="243"/>
      <c r="AT201" s="244" t="s">
        <v>371</v>
      </c>
      <c r="AU201" s="244" t="s">
        <v>77</v>
      </c>
      <c r="AV201" s="13" t="s">
        <v>79</v>
      </c>
      <c r="AW201" s="13" t="s">
        <v>33</v>
      </c>
      <c r="AX201" s="13" t="s">
        <v>77</v>
      </c>
      <c r="AY201" s="244" t="s">
        <v>361</v>
      </c>
    </row>
    <row r="202" spans="2:65" s="1" customFormat="1" ht="22.5" customHeight="1">
      <c r="B202" s="42"/>
      <c r="C202" s="207" t="s">
        <v>601</v>
      </c>
      <c r="D202" s="207" t="s">
        <v>363</v>
      </c>
      <c r="E202" s="208" t="s">
        <v>5338</v>
      </c>
      <c r="F202" s="209" t="s">
        <v>5339</v>
      </c>
      <c r="G202" s="210" t="s">
        <v>366</v>
      </c>
      <c r="H202" s="211">
        <v>0.4</v>
      </c>
      <c r="I202" s="212"/>
      <c r="J202" s="213">
        <f>ROUND(I202*H202,2)</f>
        <v>0</v>
      </c>
      <c r="K202" s="209" t="s">
        <v>21</v>
      </c>
      <c r="L202" s="62"/>
      <c r="M202" s="214" t="s">
        <v>21</v>
      </c>
      <c r="N202" s="215" t="s">
        <v>41</v>
      </c>
      <c r="O202" s="43"/>
      <c r="P202" s="216">
        <f>O202*H202</f>
        <v>0</v>
      </c>
      <c r="Q202" s="216">
        <v>0</v>
      </c>
      <c r="R202" s="216">
        <f>Q202*H202</f>
        <v>0</v>
      </c>
      <c r="S202" s="216">
        <v>0</v>
      </c>
      <c r="T202" s="217">
        <f>S202*H202</f>
        <v>0</v>
      </c>
      <c r="AR202" s="25" t="s">
        <v>147</v>
      </c>
      <c r="AT202" s="25" t="s">
        <v>363</v>
      </c>
      <c r="AU202" s="25" t="s">
        <v>77</v>
      </c>
      <c r="AY202" s="25" t="s">
        <v>361</v>
      </c>
      <c r="BE202" s="218">
        <f>IF(N202="základní",J202,0)</f>
        <v>0</v>
      </c>
      <c r="BF202" s="218">
        <f>IF(N202="snížená",J202,0)</f>
        <v>0</v>
      </c>
      <c r="BG202" s="218">
        <f>IF(N202="zákl. přenesená",J202,0)</f>
        <v>0</v>
      </c>
      <c r="BH202" s="218">
        <f>IF(N202="sníž. přenesená",J202,0)</f>
        <v>0</v>
      </c>
      <c r="BI202" s="218">
        <f>IF(N202="nulová",J202,0)</f>
        <v>0</v>
      </c>
      <c r="BJ202" s="25" t="s">
        <v>77</v>
      </c>
      <c r="BK202" s="218">
        <f>ROUND(I202*H202,2)</f>
        <v>0</v>
      </c>
      <c r="BL202" s="25" t="s">
        <v>147</v>
      </c>
      <c r="BM202" s="25" t="s">
        <v>888</v>
      </c>
    </row>
    <row r="203" spans="2:65" s="1" customFormat="1" ht="13.5">
      <c r="B203" s="42"/>
      <c r="C203" s="64"/>
      <c r="D203" s="219" t="s">
        <v>369</v>
      </c>
      <c r="E203" s="64"/>
      <c r="F203" s="220" t="s">
        <v>5339</v>
      </c>
      <c r="G203" s="64"/>
      <c r="H203" s="64"/>
      <c r="I203" s="175"/>
      <c r="J203" s="64"/>
      <c r="K203" s="64"/>
      <c r="L203" s="62"/>
      <c r="M203" s="221"/>
      <c r="N203" s="43"/>
      <c r="O203" s="43"/>
      <c r="P203" s="43"/>
      <c r="Q203" s="43"/>
      <c r="R203" s="43"/>
      <c r="S203" s="43"/>
      <c r="T203" s="79"/>
      <c r="AT203" s="25" t="s">
        <v>369</v>
      </c>
      <c r="AU203" s="25" t="s">
        <v>77</v>
      </c>
    </row>
    <row r="204" spans="2:65" s="13" customFormat="1" ht="13.5">
      <c r="B204" s="233"/>
      <c r="C204" s="234"/>
      <c r="D204" s="235" t="s">
        <v>371</v>
      </c>
      <c r="E204" s="236" t="s">
        <v>21</v>
      </c>
      <c r="F204" s="237" t="s">
        <v>5340</v>
      </c>
      <c r="G204" s="234"/>
      <c r="H204" s="238">
        <v>0.4</v>
      </c>
      <c r="I204" s="239"/>
      <c r="J204" s="234"/>
      <c r="K204" s="234"/>
      <c r="L204" s="240"/>
      <c r="M204" s="241"/>
      <c r="N204" s="242"/>
      <c r="O204" s="242"/>
      <c r="P204" s="242"/>
      <c r="Q204" s="242"/>
      <c r="R204" s="242"/>
      <c r="S204" s="242"/>
      <c r="T204" s="243"/>
      <c r="AT204" s="244" t="s">
        <v>371</v>
      </c>
      <c r="AU204" s="244" t="s">
        <v>77</v>
      </c>
      <c r="AV204" s="13" t="s">
        <v>79</v>
      </c>
      <c r="AW204" s="13" t="s">
        <v>33</v>
      </c>
      <c r="AX204" s="13" t="s">
        <v>77</v>
      </c>
      <c r="AY204" s="244" t="s">
        <v>361</v>
      </c>
    </row>
    <row r="205" spans="2:65" s="1" customFormat="1" ht="22.5" customHeight="1">
      <c r="B205" s="42"/>
      <c r="C205" s="207" t="s">
        <v>611</v>
      </c>
      <c r="D205" s="207" t="s">
        <v>363</v>
      </c>
      <c r="E205" s="208" t="s">
        <v>5285</v>
      </c>
      <c r="F205" s="209" t="s">
        <v>5286</v>
      </c>
      <c r="G205" s="210" t="s">
        <v>366</v>
      </c>
      <c r="H205" s="211">
        <v>0.4</v>
      </c>
      <c r="I205" s="212"/>
      <c r="J205" s="213">
        <f>ROUND(I205*H205,2)</f>
        <v>0</v>
      </c>
      <c r="K205" s="209" t="s">
        <v>367</v>
      </c>
      <c r="L205" s="62"/>
      <c r="M205" s="214" t="s">
        <v>21</v>
      </c>
      <c r="N205" s="215" t="s">
        <v>41</v>
      </c>
      <c r="O205" s="43"/>
      <c r="P205" s="216">
        <f>O205*H205</f>
        <v>0</v>
      </c>
      <c r="Q205" s="216">
        <v>0</v>
      </c>
      <c r="R205" s="216">
        <f>Q205*H205</f>
        <v>0</v>
      </c>
      <c r="S205" s="216">
        <v>0</v>
      </c>
      <c r="T205" s="217">
        <f>S205*H205</f>
        <v>0</v>
      </c>
      <c r="AR205" s="25" t="s">
        <v>147</v>
      </c>
      <c r="AT205" s="25" t="s">
        <v>363</v>
      </c>
      <c r="AU205" s="25" t="s">
        <v>77</v>
      </c>
      <c r="AY205" s="25" t="s">
        <v>361</v>
      </c>
      <c r="BE205" s="218">
        <f>IF(N205="základní",J205,0)</f>
        <v>0</v>
      </c>
      <c r="BF205" s="218">
        <f>IF(N205="snížená",J205,0)</f>
        <v>0</v>
      </c>
      <c r="BG205" s="218">
        <f>IF(N205="zákl. přenesená",J205,0)</f>
        <v>0</v>
      </c>
      <c r="BH205" s="218">
        <f>IF(N205="sníž. přenesená",J205,0)</f>
        <v>0</v>
      </c>
      <c r="BI205" s="218">
        <f>IF(N205="nulová",J205,0)</f>
        <v>0</v>
      </c>
      <c r="BJ205" s="25" t="s">
        <v>77</v>
      </c>
      <c r="BK205" s="218">
        <f>ROUND(I205*H205,2)</f>
        <v>0</v>
      </c>
      <c r="BL205" s="25" t="s">
        <v>147</v>
      </c>
      <c r="BM205" s="25" t="s">
        <v>900</v>
      </c>
    </row>
    <row r="206" spans="2:65" s="1" customFormat="1" ht="13.5">
      <c r="B206" s="42"/>
      <c r="C206" s="64"/>
      <c r="D206" s="219" t="s">
        <v>369</v>
      </c>
      <c r="E206" s="64"/>
      <c r="F206" s="220" t="s">
        <v>5287</v>
      </c>
      <c r="G206" s="64"/>
      <c r="H206" s="64"/>
      <c r="I206" s="175"/>
      <c r="J206" s="64"/>
      <c r="K206" s="64"/>
      <c r="L206" s="62"/>
      <c r="M206" s="221"/>
      <c r="N206" s="43"/>
      <c r="O206" s="43"/>
      <c r="P206" s="43"/>
      <c r="Q206" s="43"/>
      <c r="R206" s="43"/>
      <c r="S206" s="43"/>
      <c r="T206" s="79"/>
      <c r="AT206" s="25" t="s">
        <v>369</v>
      </c>
      <c r="AU206" s="25" t="s">
        <v>77</v>
      </c>
    </row>
    <row r="207" spans="2:65" s="13" customFormat="1" ht="13.5">
      <c r="B207" s="233"/>
      <c r="C207" s="234"/>
      <c r="D207" s="235" t="s">
        <v>371</v>
      </c>
      <c r="E207" s="236" t="s">
        <v>21</v>
      </c>
      <c r="F207" s="237" t="s">
        <v>5340</v>
      </c>
      <c r="G207" s="234"/>
      <c r="H207" s="238">
        <v>0.4</v>
      </c>
      <c r="I207" s="239"/>
      <c r="J207" s="234"/>
      <c r="K207" s="234"/>
      <c r="L207" s="240"/>
      <c r="M207" s="241"/>
      <c r="N207" s="242"/>
      <c r="O207" s="242"/>
      <c r="P207" s="242"/>
      <c r="Q207" s="242"/>
      <c r="R207" s="242"/>
      <c r="S207" s="242"/>
      <c r="T207" s="243"/>
      <c r="AT207" s="244" t="s">
        <v>371</v>
      </c>
      <c r="AU207" s="244" t="s">
        <v>77</v>
      </c>
      <c r="AV207" s="13" t="s">
        <v>79</v>
      </c>
      <c r="AW207" s="13" t="s">
        <v>33</v>
      </c>
      <c r="AX207" s="13" t="s">
        <v>77</v>
      </c>
      <c r="AY207" s="244" t="s">
        <v>361</v>
      </c>
    </row>
    <row r="208" spans="2:65" s="1" customFormat="1" ht="22.5" customHeight="1">
      <c r="B208" s="42"/>
      <c r="C208" s="207" t="s">
        <v>619</v>
      </c>
      <c r="D208" s="207" t="s">
        <v>363</v>
      </c>
      <c r="E208" s="208" t="s">
        <v>5318</v>
      </c>
      <c r="F208" s="209" t="s">
        <v>5319</v>
      </c>
      <c r="G208" s="210" t="s">
        <v>2984</v>
      </c>
      <c r="H208" s="211">
        <v>4</v>
      </c>
      <c r="I208" s="212"/>
      <c r="J208" s="213">
        <f>ROUND(I208*H208,2)</f>
        <v>0</v>
      </c>
      <c r="K208" s="209" t="s">
        <v>21</v>
      </c>
      <c r="L208" s="62"/>
      <c r="M208" s="214" t="s">
        <v>21</v>
      </c>
      <c r="N208" s="215" t="s">
        <v>41</v>
      </c>
      <c r="O208" s="43"/>
      <c r="P208" s="216">
        <f>O208*H208</f>
        <v>0</v>
      </c>
      <c r="Q208" s="216">
        <v>0</v>
      </c>
      <c r="R208" s="216">
        <f>Q208*H208</f>
        <v>0</v>
      </c>
      <c r="S208" s="216">
        <v>0</v>
      </c>
      <c r="T208" s="217">
        <f>S208*H208</f>
        <v>0</v>
      </c>
      <c r="AR208" s="25" t="s">
        <v>147</v>
      </c>
      <c r="AT208" s="25" t="s">
        <v>363</v>
      </c>
      <c r="AU208" s="25" t="s">
        <v>77</v>
      </c>
      <c r="AY208" s="25" t="s">
        <v>361</v>
      </c>
      <c r="BE208" s="218">
        <f>IF(N208="základní",J208,0)</f>
        <v>0</v>
      </c>
      <c r="BF208" s="218">
        <f>IF(N208="snížená",J208,0)</f>
        <v>0</v>
      </c>
      <c r="BG208" s="218">
        <f>IF(N208="zákl. přenesená",J208,0)</f>
        <v>0</v>
      </c>
      <c r="BH208" s="218">
        <f>IF(N208="sníž. přenesená",J208,0)</f>
        <v>0</v>
      </c>
      <c r="BI208" s="218">
        <f>IF(N208="nulová",J208,0)</f>
        <v>0</v>
      </c>
      <c r="BJ208" s="25" t="s">
        <v>77</v>
      </c>
      <c r="BK208" s="218">
        <f>ROUND(I208*H208,2)</f>
        <v>0</v>
      </c>
      <c r="BL208" s="25" t="s">
        <v>147</v>
      </c>
      <c r="BM208" s="25" t="s">
        <v>912</v>
      </c>
    </row>
    <row r="209" spans="2:65" s="1" customFormat="1" ht="13.5">
      <c r="B209" s="42"/>
      <c r="C209" s="64"/>
      <c r="D209" s="219" t="s">
        <v>369</v>
      </c>
      <c r="E209" s="64"/>
      <c r="F209" s="220" t="s">
        <v>5319</v>
      </c>
      <c r="G209" s="64"/>
      <c r="H209" s="64"/>
      <c r="I209" s="175"/>
      <c r="J209" s="64"/>
      <c r="K209" s="64"/>
      <c r="L209" s="62"/>
      <c r="M209" s="221"/>
      <c r="N209" s="43"/>
      <c r="O209" s="43"/>
      <c r="P209" s="43"/>
      <c r="Q209" s="43"/>
      <c r="R209" s="43"/>
      <c r="S209" s="43"/>
      <c r="T209" s="79"/>
      <c r="AT209" s="25" t="s">
        <v>369</v>
      </c>
      <c r="AU209" s="25" t="s">
        <v>77</v>
      </c>
    </row>
    <row r="210" spans="2:65" s="13" customFormat="1" ht="13.5">
      <c r="B210" s="233"/>
      <c r="C210" s="234"/>
      <c r="D210" s="235" t="s">
        <v>371</v>
      </c>
      <c r="E210" s="236" t="s">
        <v>21</v>
      </c>
      <c r="F210" s="237" t="s">
        <v>147</v>
      </c>
      <c r="G210" s="234"/>
      <c r="H210" s="238">
        <v>4</v>
      </c>
      <c r="I210" s="239"/>
      <c r="J210" s="234"/>
      <c r="K210" s="234"/>
      <c r="L210" s="240"/>
      <c r="M210" s="241"/>
      <c r="N210" s="242"/>
      <c r="O210" s="242"/>
      <c r="P210" s="242"/>
      <c r="Q210" s="242"/>
      <c r="R210" s="242"/>
      <c r="S210" s="242"/>
      <c r="T210" s="243"/>
      <c r="AT210" s="244" t="s">
        <v>371</v>
      </c>
      <c r="AU210" s="244" t="s">
        <v>77</v>
      </c>
      <c r="AV210" s="13" t="s">
        <v>79</v>
      </c>
      <c r="AW210" s="13" t="s">
        <v>33</v>
      </c>
      <c r="AX210" s="13" t="s">
        <v>77</v>
      </c>
      <c r="AY210" s="244" t="s">
        <v>361</v>
      </c>
    </row>
    <row r="211" spans="2:65" s="1" customFormat="1" ht="22.5" customHeight="1">
      <c r="B211" s="42"/>
      <c r="C211" s="207" t="s">
        <v>626</v>
      </c>
      <c r="D211" s="207" t="s">
        <v>363</v>
      </c>
      <c r="E211" s="208" t="s">
        <v>5320</v>
      </c>
      <c r="F211" s="209" t="s">
        <v>5321</v>
      </c>
      <c r="G211" s="210" t="s">
        <v>2984</v>
      </c>
      <c r="H211" s="211">
        <v>0.2</v>
      </c>
      <c r="I211" s="212"/>
      <c r="J211" s="213">
        <f>ROUND(I211*H211,2)</f>
        <v>0</v>
      </c>
      <c r="K211" s="209" t="s">
        <v>21</v>
      </c>
      <c r="L211" s="62"/>
      <c r="M211" s="214" t="s">
        <v>21</v>
      </c>
      <c r="N211" s="215" t="s">
        <v>41</v>
      </c>
      <c r="O211" s="43"/>
      <c r="P211" s="216">
        <f>O211*H211</f>
        <v>0</v>
      </c>
      <c r="Q211" s="216">
        <v>0</v>
      </c>
      <c r="R211" s="216">
        <f>Q211*H211</f>
        <v>0</v>
      </c>
      <c r="S211" s="216">
        <v>0</v>
      </c>
      <c r="T211" s="217">
        <f>S211*H211</f>
        <v>0</v>
      </c>
      <c r="AR211" s="25" t="s">
        <v>147</v>
      </c>
      <c r="AT211" s="25" t="s">
        <v>363</v>
      </c>
      <c r="AU211" s="25" t="s">
        <v>77</v>
      </c>
      <c r="AY211" s="25" t="s">
        <v>361</v>
      </c>
      <c r="BE211" s="218">
        <f>IF(N211="základní",J211,0)</f>
        <v>0</v>
      </c>
      <c r="BF211" s="218">
        <f>IF(N211="snížená",J211,0)</f>
        <v>0</v>
      </c>
      <c r="BG211" s="218">
        <f>IF(N211="zákl. přenesená",J211,0)</f>
        <v>0</v>
      </c>
      <c r="BH211" s="218">
        <f>IF(N211="sníž. přenesená",J211,0)</f>
        <v>0</v>
      </c>
      <c r="BI211" s="218">
        <f>IF(N211="nulová",J211,0)</f>
        <v>0</v>
      </c>
      <c r="BJ211" s="25" t="s">
        <v>77</v>
      </c>
      <c r="BK211" s="218">
        <f>ROUND(I211*H211,2)</f>
        <v>0</v>
      </c>
      <c r="BL211" s="25" t="s">
        <v>147</v>
      </c>
      <c r="BM211" s="25" t="s">
        <v>922</v>
      </c>
    </row>
    <row r="212" spans="2:65" s="1" customFormat="1" ht="13.5">
      <c r="B212" s="42"/>
      <c r="C212" s="64"/>
      <c r="D212" s="219" t="s">
        <v>369</v>
      </c>
      <c r="E212" s="64"/>
      <c r="F212" s="220" t="s">
        <v>5321</v>
      </c>
      <c r="G212" s="64"/>
      <c r="H212" s="64"/>
      <c r="I212" s="175"/>
      <c r="J212" s="64"/>
      <c r="K212" s="64"/>
      <c r="L212" s="62"/>
      <c r="M212" s="221"/>
      <c r="N212" s="43"/>
      <c r="O212" s="43"/>
      <c r="P212" s="43"/>
      <c r="Q212" s="43"/>
      <c r="R212" s="43"/>
      <c r="S212" s="43"/>
      <c r="T212" s="79"/>
      <c r="AT212" s="25" t="s">
        <v>369</v>
      </c>
      <c r="AU212" s="25" t="s">
        <v>77</v>
      </c>
    </row>
    <row r="213" spans="2:65" s="13" customFormat="1" ht="13.5">
      <c r="B213" s="233"/>
      <c r="C213" s="234"/>
      <c r="D213" s="235" t="s">
        <v>371</v>
      </c>
      <c r="E213" s="236" t="s">
        <v>21</v>
      </c>
      <c r="F213" s="237" t="s">
        <v>5341</v>
      </c>
      <c r="G213" s="234"/>
      <c r="H213" s="238">
        <v>0.2</v>
      </c>
      <c r="I213" s="239"/>
      <c r="J213" s="234"/>
      <c r="K213" s="234"/>
      <c r="L213" s="240"/>
      <c r="M213" s="241"/>
      <c r="N213" s="242"/>
      <c r="O213" s="242"/>
      <c r="P213" s="242"/>
      <c r="Q213" s="242"/>
      <c r="R213" s="242"/>
      <c r="S213" s="242"/>
      <c r="T213" s="243"/>
      <c r="AT213" s="244" t="s">
        <v>371</v>
      </c>
      <c r="AU213" s="244" t="s">
        <v>77</v>
      </c>
      <c r="AV213" s="13" t="s">
        <v>79</v>
      </c>
      <c r="AW213" s="13" t="s">
        <v>33</v>
      </c>
      <c r="AX213" s="13" t="s">
        <v>77</v>
      </c>
      <c r="AY213" s="244" t="s">
        <v>361</v>
      </c>
    </row>
    <row r="214" spans="2:65" s="1" customFormat="1" ht="31.5" customHeight="1">
      <c r="B214" s="42"/>
      <c r="C214" s="207" t="s">
        <v>632</v>
      </c>
      <c r="D214" s="207" t="s">
        <v>363</v>
      </c>
      <c r="E214" s="208" t="s">
        <v>5323</v>
      </c>
      <c r="F214" s="209" t="s">
        <v>5324</v>
      </c>
      <c r="G214" s="210" t="s">
        <v>459</v>
      </c>
      <c r="H214" s="211">
        <v>4</v>
      </c>
      <c r="I214" s="212"/>
      <c r="J214" s="213">
        <f>ROUND(I214*H214,2)</f>
        <v>0</v>
      </c>
      <c r="K214" s="209" t="s">
        <v>367</v>
      </c>
      <c r="L214" s="62"/>
      <c r="M214" s="214" t="s">
        <v>21</v>
      </c>
      <c r="N214" s="215" t="s">
        <v>41</v>
      </c>
      <c r="O214" s="43"/>
      <c r="P214" s="216">
        <f>O214*H214</f>
        <v>0</v>
      </c>
      <c r="Q214" s="216">
        <v>0</v>
      </c>
      <c r="R214" s="216">
        <f>Q214*H214</f>
        <v>0</v>
      </c>
      <c r="S214" s="216">
        <v>0</v>
      </c>
      <c r="T214" s="217">
        <f>S214*H214</f>
        <v>0</v>
      </c>
      <c r="AR214" s="25" t="s">
        <v>147</v>
      </c>
      <c r="AT214" s="25" t="s">
        <v>363</v>
      </c>
      <c r="AU214" s="25" t="s">
        <v>77</v>
      </c>
      <c r="AY214" s="25" t="s">
        <v>361</v>
      </c>
      <c r="BE214" s="218">
        <f>IF(N214="základní",J214,0)</f>
        <v>0</v>
      </c>
      <c r="BF214" s="218">
        <f>IF(N214="snížená",J214,0)</f>
        <v>0</v>
      </c>
      <c r="BG214" s="218">
        <f>IF(N214="zákl. přenesená",J214,0)</f>
        <v>0</v>
      </c>
      <c r="BH214" s="218">
        <f>IF(N214="sníž. přenesená",J214,0)</f>
        <v>0</v>
      </c>
      <c r="BI214" s="218">
        <f>IF(N214="nulová",J214,0)</f>
        <v>0</v>
      </c>
      <c r="BJ214" s="25" t="s">
        <v>77</v>
      </c>
      <c r="BK214" s="218">
        <f>ROUND(I214*H214,2)</f>
        <v>0</v>
      </c>
      <c r="BL214" s="25" t="s">
        <v>147</v>
      </c>
      <c r="BM214" s="25" t="s">
        <v>951</v>
      </c>
    </row>
    <row r="215" spans="2:65" s="1" customFormat="1" ht="13.5">
      <c r="B215" s="42"/>
      <c r="C215" s="64"/>
      <c r="D215" s="219" t="s">
        <v>369</v>
      </c>
      <c r="E215" s="64"/>
      <c r="F215" s="220" t="s">
        <v>5325</v>
      </c>
      <c r="G215" s="64"/>
      <c r="H215" s="64"/>
      <c r="I215" s="175"/>
      <c r="J215" s="64"/>
      <c r="K215" s="64"/>
      <c r="L215" s="62"/>
      <c r="M215" s="221"/>
      <c r="N215" s="43"/>
      <c r="O215" s="43"/>
      <c r="P215" s="43"/>
      <c r="Q215" s="43"/>
      <c r="R215" s="43"/>
      <c r="S215" s="43"/>
      <c r="T215" s="79"/>
      <c r="AT215" s="25" t="s">
        <v>369</v>
      </c>
      <c r="AU215" s="25" t="s">
        <v>77</v>
      </c>
    </row>
    <row r="216" spans="2:65" s="13" customFormat="1" ht="13.5">
      <c r="B216" s="233"/>
      <c r="C216" s="234"/>
      <c r="D216" s="235" t="s">
        <v>371</v>
      </c>
      <c r="E216" s="236" t="s">
        <v>21</v>
      </c>
      <c r="F216" s="237" t="s">
        <v>147</v>
      </c>
      <c r="G216" s="234"/>
      <c r="H216" s="238">
        <v>4</v>
      </c>
      <c r="I216" s="239"/>
      <c r="J216" s="234"/>
      <c r="K216" s="234"/>
      <c r="L216" s="240"/>
      <c r="M216" s="241"/>
      <c r="N216" s="242"/>
      <c r="O216" s="242"/>
      <c r="P216" s="242"/>
      <c r="Q216" s="242"/>
      <c r="R216" s="242"/>
      <c r="S216" s="242"/>
      <c r="T216" s="243"/>
      <c r="AT216" s="244" t="s">
        <v>371</v>
      </c>
      <c r="AU216" s="244" t="s">
        <v>77</v>
      </c>
      <c r="AV216" s="13" t="s">
        <v>79</v>
      </c>
      <c r="AW216" s="13" t="s">
        <v>33</v>
      </c>
      <c r="AX216" s="13" t="s">
        <v>77</v>
      </c>
      <c r="AY216" s="244" t="s">
        <v>361</v>
      </c>
    </row>
    <row r="217" spans="2:65" s="1" customFormat="1" ht="22.5" customHeight="1">
      <c r="B217" s="42"/>
      <c r="C217" s="207" t="s">
        <v>638</v>
      </c>
      <c r="D217" s="207" t="s">
        <v>363</v>
      </c>
      <c r="E217" s="208" t="s">
        <v>5342</v>
      </c>
      <c r="F217" s="209" t="s">
        <v>5343</v>
      </c>
      <c r="G217" s="210" t="s">
        <v>366</v>
      </c>
      <c r="H217" s="211">
        <v>0.48</v>
      </c>
      <c r="I217" s="212"/>
      <c r="J217" s="213">
        <f>ROUND(I217*H217,2)</f>
        <v>0</v>
      </c>
      <c r="K217" s="209" t="s">
        <v>21</v>
      </c>
      <c r="L217" s="62"/>
      <c r="M217" s="214" t="s">
        <v>21</v>
      </c>
      <c r="N217" s="215" t="s">
        <v>41</v>
      </c>
      <c r="O217" s="43"/>
      <c r="P217" s="216">
        <f>O217*H217</f>
        <v>0</v>
      </c>
      <c r="Q217" s="216">
        <v>0</v>
      </c>
      <c r="R217" s="216">
        <f>Q217*H217</f>
        <v>0</v>
      </c>
      <c r="S217" s="216">
        <v>0</v>
      </c>
      <c r="T217" s="217">
        <f>S217*H217</f>
        <v>0</v>
      </c>
      <c r="AR217" s="25" t="s">
        <v>147</v>
      </c>
      <c r="AT217" s="25" t="s">
        <v>363</v>
      </c>
      <c r="AU217" s="25" t="s">
        <v>77</v>
      </c>
      <c r="AY217" s="25" t="s">
        <v>361</v>
      </c>
      <c r="BE217" s="218">
        <f>IF(N217="základní",J217,0)</f>
        <v>0</v>
      </c>
      <c r="BF217" s="218">
        <f>IF(N217="snížená",J217,0)</f>
        <v>0</v>
      </c>
      <c r="BG217" s="218">
        <f>IF(N217="zákl. přenesená",J217,0)</f>
        <v>0</v>
      </c>
      <c r="BH217" s="218">
        <f>IF(N217="sníž. přenesená",J217,0)</f>
        <v>0</v>
      </c>
      <c r="BI217" s="218">
        <f>IF(N217="nulová",J217,0)</f>
        <v>0</v>
      </c>
      <c r="BJ217" s="25" t="s">
        <v>77</v>
      </c>
      <c r="BK217" s="218">
        <f>ROUND(I217*H217,2)</f>
        <v>0</v>
      </c>
      <c r="BL217" s="25" t="s">
        <v>147</v>
      </c>
      <c r="BM217" s="25" t="s">
        <v>969</v>
      </c>
    </row>
    <row r="218" spans="2:65" s="1" customFormat="1" ht="13.5">
      <c r="B218" s="42"/>
      <c r="C218" s="64"/>
      <c r="D218" s="219" t="s">
        <v>369</v>
      </c>
      <c r="E218" s="64"/>
      <c r="F218" s="220" t="s">
        <v>5343</v>
      </c>
      <c r="G218" s="64"/>
      <c r="H218" s="64"/>
      <c r="I218" s="175"/>
      <c r="J218" s="64"/>
      <c r="K218" s="64"/>
      <c r="L218" s="62"/>
      <c r="M218" s="221"/>
      <c r="N218" s="43"/>
      <c r="O218" s="43"/>
      <c r="P218" s="43"/>
      <c r="Q218" s="43"/>
      <c r="R218" s="43"/>
      <c r="S218" s="43"/>
      <c r="T218" s="79"/>
      <c r="AT218" s="25" t="s">
        <v>369</v>
      </c>
      <c r="AU218" s="25" t="s">
        <v>77</v>
      </c>
    </row>
    <row r="219" spans="2:65" s="13" customFormat="1" ht="13.5">
      <c r="B219" s="233"/>
      <c r="C219" s="234"/>
      <c r="D219" s="235" t="s">
        <v>371</v>
      </c>
      <c r="E219" s="236" t="s">
        <v>21</v>
      </c>
      <c r="F219" s="237" t="s">
        <v>5344</v>
      </c>
      <c r="G219" s="234"/>
      <c r="H219" s="238">
        <v>0.48</v>
      </c>
      <c r="I219" s="239"/>
      <c r="J219" s="234"/>
      <c r="K219" s="234"/>
      <c r="L219" s="240"/>
      <c r="M219" s="241"/>
      <c r="N219" s="242"/>
      <c r="O219" s="242"/>
      <c r="P219" s="242"/>
      <c r="Q219" s="242"/>
      <c r="R219" s="242"/>
      <c r="S219" s="242"/>
      <c r="T219" s="243"/>
      <c r="AT219" s="244" t="s">
        <v>371</v>
      </c>
      <c r="AU219" s="244" t="s">
        <v>77</v>
      </c>
      <c r="AV219" s="13" t="s">
        <v>79</v>
      </c>
      <c r="AW219" s="13" t="s">
        <v>33</v>
      </c>
      <c r="AX219" s="13" t="s">
        <v>77</v>
      </c>
      <c r="AY219" s="244" t="s">
        <v>361</v>
      </c>
    </row>
    <row r="220" spans="2:65" s="1" customFormat="1" ht="22.5" customHeight="1">
      <c r="B220" s="42"/>
      <c r="C220" s="207" t="s">
        <v>644</v>
      </c>
      <c r="D220" s="207" t="s">
        <v>363</v>
      </c>
      <c r="E220" s="208" t="s">
        <v>5285</v>
      </c>
      <c r="F220" s="209" t="s">
        <v>5286</v>
      </c>
      <c r="G220" s="210" t="s">
        <v>366</v>
      </c>
      <c r="H220" s="211">
        <v>0.48</v>
      </c>
      <c r="I220" s="212"/>
      <c r="J220" s="213">
        <f>ROUND(I220*H220,2)</f>
        <v>0</v>
      </c>
      <c r="K220" s="209" t="s">
        <v>367</v>
      </c>
      <c r="L220" s="62"/>
      <c r="M220" s="214" t="s">
        <v>21</v>
      </c>
      <c r="N220" s="215" t="s">
        <v>41</v>
      </c>
      <c r="O220" s="43"/>
      <c r="P220" s="216">
        <f>O220*H220</f>
        <v>0</v>
      </c>
      <c r="Q220" s="216">
        <v>0</v>
      </c>
      <c r="R220" s="216">
        <f>Q220*H220</f>
        <v>0</v>
      </c>
      <c r="S220" s="216">
        <v>0</v>
      </c>
      <c r="T220" s="217">
        <f>S220*H220</f>
        <v>0</v>
      </c>
      <c r="AR220" s="25" t="s">
        <v>147</v>
      </c>
      <c r="AT220" s="25" t="s">
        <v>363</v>
      </c>
      <c r="AU220" s="25" t="s">
        <v>77</v>
      </c>
      <c r="AY220" s="25" t="s">
        <v>361</v>
      </c>
      <c r="BE220" s="218">
        <f>IF(N220="základní",J220,0)</f>
        <v>0</v>
      </c>
      <c r="BF220" s="218">
        <f>IF(N220="snížená",J220,0)</f>
        <v>0</v>
      </c>
      <c r="BG220" s="218">
        <f>IF(N220="zákl. přenesená",J220,0)</f>
        <v>0</v>
      </c>
      <c r="BH220" s="218">
        <f>IF(N220="sníž. přenesená",J220,0)</f>
        <v>0</v>
      </c>
      <c r="BI220" s="218">
        <f>IF(N220="nulová",J220,0)</f>
        <v>0</v>
      </c>
      <c r="BJ220" s="25" t="s">
        <v>77</v>
      </c>
      <c r="BK220" s="218">
        <f>ROUND(I220*H220,2)</f>
        <v>0</v>
      </c>
      <c r="BL220" s="25" t="s">
        <v>147</v>
      </c>
      <c r="BM220" s="25" t="s">
        <v>982</v>
      </c>
    </row>
    <row r="221" spans="2:65" s="1" customFormat="1" ht="13.5">
      <c r="B221" s="42"/>
      <c r="C221" s="64"/>
      <c r="D221" s="219" t="s">
        <v>369</v>
      </c>
      <c r="E221" s="64"/>
      <c r="F221" s="220" t="s">
        <v>5287</v>
      </c>
      <c r="G221" s="64"/>
      <c r="H221" s="64"/>
      <c r="I221" s="175"/>
      <c r="J221" s="64"/>
      <c r="K221" s="64"/>
      <c r="L221" s="62"/>
      <c r="M221" s="221"/>
      <c r="N221" s="43"/>
      <c r="O221" s="43"/>
      <c r="P221" s="43"/>
      <c r="Q221" s="43"/>
      <c r="R221" s="43"/>
      <c r="S221" s="43"/>
      <c r="T221" s="79"/>
      <c r="AT221" s="25" t="s">
        <v>369</v>
      </c>
      <c r="AU221" s="25" t="s">
        <v>77</v>
      </c>
    </row>
    <row r="222" spans="2:65" s="13" customFormat="1" ht="13.5">
      <c r="B222" s="233"/>
      <c r="C222" s="234"/>
      <c r="D222" s="219" t="s">
        <v>371</v>
      </c>
      <c r="E222" s="245" t="s">
        <v>21</v>
      </c>
      <c r="F222" s="246" t="s">
        <v>5344</v>
      </c>
      <c r="G222" s="234"/>
      <c r="H222" s="247">
        <v>0.48</v>
      </c>
      <c r="I222" s="239"/>
      <c r="J222" s="234"/>
      <c r="K222" s="234"/>
      <c r="L222" s="240"/>
      <c r="M222" s="241"/>
      <c r="N222" s="242"/>
      <c r="O222" s="242"/>
      <c r="P222" s="242"/>
      <c r="Q222" s="242"/>
      <c r="R222" s="242"/>
      <c r="S222" s="242"/>
      <c r="T222" s="243"/>
      <c r="AT222" s="244" t="s">
        <v>371</v>
      </c>
      <c r="AU222" s="244" t="s">
        <v>77</v>
      </c>
      <c r="AV222" s="13" t="s">
        <v>79</v>
      </c>
      <c r="AW222" s="13" t="s">
        <v>33</v>
      </c>
      <c r="AX222" s="13" t="s">
        <v>77</v>
      </c>
      <c r="AY222" s="244" t="s">
        <v>361</v>
      </c>
    </row>
    <row r="223" spans="2:65" s="11" customFormat="1" ht="37.35" customHeight="1">
      <c r="B223" s="190"/>
      <c r="C223" s="191"/>
      <c r="D223" s="204" t="s">
        <v>69</v>
      </c>
      <c r="E223" s="293" t="s">
        <v>3012</v>
      </c>
      <c r="F223" s="293" t="s">
        <v>5345</v>
      </c>
      <c r="G223" s="191"/>
      <c r="H223" s="191"/>
      <c r="I223" s="194"/>
      <c r="J223" s="294">
        <f>BK223</f>
        <v>0</v>
      </c>
      <c r="K223" s="191"/>
      <c r="L223" s="196"/>
      <c r="M223" s="197"/>
      <c r="N223" s="198"/>
      <c r="O223" s="198"/>
      <c r="P223" s="199">
        <f>SUM(P224:P286)</f>
        <v>0</v>
      </c>
      <c r="Q223" s="198"/>
      <c r="R223" s="199">
        <f>SUM(R224:R286)</f>
        <v>0</v>
      </c>
      <c r="S223" s="198"/>
      <c r="T223" s="200">
        <f>SUM(T224:T286)</f>
        <v>0</v>
      </c>
      <c r="AR223" s="201" t="s">
        <v>77</v>
      </c>
      <c r="AT223" s="202" t="s">
        <v>69</v>
      </c>
      <c r="AU223" s="202" t="s">
        <v>70</v>
      </c>
      <c r="AY223" s="201" t="s">
        <v>361</v>
      </c>
      <c r="BK223" s="203">
        <f>SUM(BK224:BK286)</f>
        <v>0</v>
      </c>
    </row>
    <row r="224" spans="2:65" s="1" customFormat="1" ht="44.25" customHeight="1">
      <c r="B224" s="42"/>
      <c r="C224" s="207" t="s">
        <v>650</v>
      </c>
      <c r="D224" s="207" t="s">
        <v>363</v>
      </c>
      <c r="E224" s="208" t="s">
        <v>5346</v>
      </c>
      <c r="F224" s="209" t="s">
        <v>5347</v>
      </c>
      <c r="G224" s="210" t="s">
        <v>2984</v>
      </c>
      <c r="H224" s="211">
        <v>8</v>
      </c>
      <c r="I224" s="212"/>
      <c r="J224" s="213">
        <f>ROUND(I224*H224,2)</f>
        <v>0</v>
      </c>
      <c r="K224" s="209" t="s">
        <v>21</v>
      </c>
      <c r="L224" s="62"/>
      <c r="M224" s="214" t="s">
        <v>21</v>
      </c>
      <c r="N224" s="215" t="s">
        <v>41</v>
      </c>
      <c r="O224" s="43"/>
      <c r="P224" s="216">
        <f>O224*H224</f>
        <v>0</v>
      </c>
      <c r="Q224" s="216">
        <v>0</v>
      </c>
      <c r="R224" s="216">
        <f>Q224*H224</f>
        <v>0</v>
      </c>
      <c r="S224" s="216">
        <v>0</v>
      </c>
      <c r="T224" s="217">
        <f>S224*H224</f>
        <v>0</v>
      </c>
      <c r="AR224" s="25" t="s">
        <v>147</v>
      </c>
      <c r="AT224" s="25" t="s">
        <v>363</v>
      </c>
      <c r="AU224" s="25" t="s">
        <v>77</v>
      </c>
      <c r="AY224" s="25" t="s">
        <v>361</v>
      </c>
      <c r="BE224" s="218">
        <f>IF(N224="základní",J224,0)</f>
        <v>0</v>
      </c>
      <c r="BF224" s="218">
        <f>IF(N224="snížená",J224,0)</f>
        <v>0</v>
      </c>
      <c r="BG224" s="218">
        <f>IF(N224="zákl. přenesená",J224,0)</f>
        <v>0</v>
      </c>
      <c r="BH224" s="218">
        <f>IF(N224="sníž. přenesená",J224,0)</f>
        <v>0</v>
      </c>
      <c r="BI224" s="218">
        <f>IF(N224="nulová",J224,0)</f>
        <v>0</v>
      </c>
      <c r="BJ224" s="25" t="s">
        <v>77</v>
      </c>
      <c r="BK224" s="218">
        <f>ROUND(I224*H224,2)</f>
        <v>0</v>
      </c>
      <c r="BL224" s="25" t="s">
        <v>147</v>
      </c>
      <c r="BM224" s="25" t="s">
        <v>993</v>
      </c>
    </row>
    <row r="225" spans="2:65" s="1" customFormat="1" ht="40.5">
      <c r="B225" s="42"/>
      <c r="C225" s="64"/>
      <c r="D225" s="219" t="s">
        <v>369</v>
      </c>
      <c r="E225" s="64"/>
      <c r="F225" s="220" t="s">
        <v>5348</v>
      </c>
      <c r="G225" s="64"/>
      <c r="H225" s="64"/>
      <c r="I225" s="175"/>
      <c r="J225" s="64"/>
      <c r="K225" s="64"/>
      <c r="L225" s="62"/>
      <c r="M225" s="221"/>
      <c r="N225" s="43"/>
      <c r="O225" s="43"/>
      <c r="P225" s="43"/>
      <c r="Q225" s="43"/>
      <c r="R225" s="43"/>
      <c r="S225" s="43"/>
      <c r="T225" s="79"/>
      <c r="AT225" s="25" t="s">
        <v>369</v>
      </c>
      <c r="AU225" s="25" t="s">
        <v>77</v>
      </c>
    </row>
    <row r="226" spans="2:65" s="13" customFormat="1" ht="13.5">
      <c r="B226" s="233"/>
      <c r="C226" s="234"/>
      <c r="D226" s="235" t="s">
        <v>371</v>
      </c>
      <c r="E226" s="236" t="s">
        <v>21</v>
      </c>
      <c r="F226" s="237" t="s">
        <v>417</v>
      </c>
      <c r="G226" s="234"/>
      <c r="H226" s="238">
        <v>8</v>
      </c>
      <c r="I226" s="239"/>
      <c r="J226" s="234"/>
      <c r="K226" s="234"/>
      <c r="L226" s="240"/>
      <c r="M226" s="241"/>
      <c r="N226" s="242"/>
      <c r="O226" s="242"/>
      <c r="P226" s="242"/>
      <c r="Q226" s="242"/>
      <c r="R226" s="242"/>
      <c r="S226" s="242"/>
      <c r="T226" s="243"/>
      <c r="AT226" s="244" t="s">
        <v>371</v>
      </c>
      <c r="AU226" s="244" t="s">
        <v>77</v>
      </c>
      <c r="AV226" s="13" t="s">
        <v>79</v>
      </c>
      <c r="AW226" s="13" t="s">
        <v>33</v>
      </c>
      <c r="AX226" s="13" t="s">
        <v>77</v>
      </c>
      <c r="AY226" s="244" t="s">
        <v>361</v>
      </c>
    </row>
    <row r="227" spans="2:65" s="1" customFormat="1" ht="44.25" customHeight="1">
      <c r="B227" s="42"/>
      <c r="C227" s="207" t="s">
        <v>656</v>
      </c>
      <c r="D227" s="207" t="s">
        <v>363</v>
      </c>
      <c r="E227" s="208" t="s">
        <v>5349</v>
      </c>
      <c r="F227" s="209" t="s">
        <v>5350</v>
      </c>
      <c r="G227" s="210" t="s">
        <v>2984</v>
      </c>
      <c r="H227" s="211">
        <v>29</v>
      </c>
      <c r="I227" s="212"/>
      <c r="J227" s="213">
        <f>ROUND(I227*H227,2)</f>
        <v>0</v>
      </c>
      <c r="K227" s="209" t="s">
        <v>21</v>
      </c>
      <c r="L227" s="62"/>
      <c r="M227" s="214" t="s">
        <v>21</v>
      </c>
      <c r="N227" s="215" t="s">
        <v>41</v>
      </c>
      <c r="O227" s="43"/>
      <c r="P227" s="216">
        <f>O227*H227</f>
        <v>0</v>
      </c>
      <c r="Q227" s="216">
        <v>0</v>
      </c>
      <c r="R227" s="216">
        <f>Q227*H227</f>
        <v>0</v>
      </c>
      <c r="S227" s="216">
        <v>0</v>
      </c>
      <c r="T227" s="217">
        <f>S227*H227</f>
        <v>0</v>
      </c>
      <c r="AR227" s="25" t="s">
        <v>147</v>
      </c>
      <c r="AT227" s="25" t="s">
        <v>363</v>
      </c>
      <c r="AU227" s="25" t="s">
        <v>77</v>
      </c>
      <c r="AY227" s="25" t="s">
        <v>361</v>
      </c>
      <c r="BE227" s="218">
        <f>IF(N227="základní",J227,0)</f>
        <v>0</v>
      </c>
      <c r="BF227" s="218">
        <f>IF(N227="snížená",J227,0)</f>
        <v>0</v>
      </c>
      <c r="BG227" s="218">
        <f>IF(N227="zákl. přenesená",J227,0)</f>
        <v>0</v>
      </c>
      <c r="BH227" s="218">
        <f>IF(N227="sníž. přenesená",J227,0)</f>
        <v>0</v>
      </c>
      <c r="BI227" s="218">
        <f>IF(N227="nulová",J227,0)</f>
        <v>0</v>
      </c>
      <c r="BJ227" s="25" t="s">
        <v>77</v>
      </c>
      <c r="BK227" s="218">
        <f>ROUND(I227*H227,2)</f>
        <v>0</v>
      </c>
      <c r="BL227" s="25" t="s">
        <v>147</v>
      </c>
      <c r="BM227" s="25" t="s">
        <v>1016</v>
      </c>
    </row>
    <row r="228" spans="2:65" s="1" customFormat="1" ht="54">
      <c r="B228" s="42"/>
      <c r="C228" s="64"/>
      <c r="D228" s="219" t="s">
        <v>369</v>
      </c>
      <c r="E228" s="64"/>
      <c r="F228" s="220" t="s">
        <v>5351</v>
      </c>
      <c r="G228" s="64"/>
      <c r="H228" s="64"/>
      <c r="I228" s="175"/>
      <c r="J228" s="64"/>
      <c r="K228" s="64"/>
      <c r="L228" s="62"/>
      <c r="M228" s="221"/>
      <c r="N228" s="43"/>
      <c r="O228" s="43"/>
      <c r="P228" s="43"/>
      <c r="Q228" s="43"/>
      <c r="R228" s="43"/>
      <c r="S228" s="43"/>
      <c r="T228" s="79"/>
      <c r="AT228" s="25" t="s">
        <v>369</v>
      </c>
      <c r="AU228" s="25" t="s">
        <v>77</v>
      </c>
    </row>
    <row r="229" spans="2:65" s="13" customFormat="1" ht="13.5">
      <c r="B229" s="233"/>
      <c r="C229" s="234"/>
      <c r="D229" s="235" t="s">
        <v>371</v>
      </c>
      <c r="E229" s="236" t="s">
        <v>21</v>
      </c>
      <c r="F229" s="237" t="s">
        <v>5352</v>
      </c>
      <c r="G229" s="234"/>
      <c r="H229" s="238">
        <v>29</v>
      </c>
      <c r="I229" s="239"/>
      <c r="J229" s="234"/>
      <c r="K229" s="234"/>
      <c r="L229" s="240"/>
      <c r="M229" s="241"/>
      <c r="N229" s="242"/>
      <c r="O229" s="242"/>
      <c r="P229" s="242"/>
      <c r="Q229" s="242"/>
      <c r="R229" s="242"/>
      <c r="S229" s="242"/>
      <c r="T229" s="243"/>
      <c r="AT229" s="244" t="s">
        <v>371</v>
      </c>
      <c r="AU229" s="244" t="s">
        <v>77</v>
      </c>
      <c r="AV229" s="13" t="s">
        <v>79</v>
      </c>
      <c r="AW229" s="13" t="s">
        <v>33</v>
      </c>
      <c r="AX229" s="13" t="s">
        <v>77</v>
      </c>
      <c r="AY229" s="244" t="s">
        <v>361</v>
      </c>
    </row>
    <row r="230" spans="2:65" s="1" customFormat="1" ht="44.25" customHeight="1">
      <c r="B230" s="42"/>
      <c r="C230" s="207" t="s">
        <v>662</v>
      </c>
      <c r="D230" s="207" t="s">
        <v>363</v>
      </c>
      <c r="E230" s="208" t="s">
        <v>5353</v>
      </c>
      <c r="F230" s="209" t="s">
        <v>5354</v>
      </c>
      <c r="G230" s="210" t="s">
        <v>2984</v>
      </c>
      <c r="H230" s="211">
        <v>2</v>
      </c>
      <c r="I230" s="212"/>
      <c r="J230" s="213">
        <f>ROUND(I230*H230,2)</f>
        <v>0</v>
      </c>
      <c r="K230" s="209" t="s">
        <v>21</v>
      </c>
      <c r="L230" s="62"/>
      <c r="M230" s="214" t="s">
        <v>21</v>
      </c>
      <c r="N230" s="215" t="s">
        <v>41</v>
      </c>
      <c r="O230" s="43"/>
      <c r="P230" s="216">
        <f>O230*H230</f>
        <v>0</v>
      </c>
      <c r="Q230" s="216">
        <v>0</v>
      </c>
      <c r="R230" s="216">
        <f>Q230*H230</f>
        <v>0</v>
      </c>
      <c r="S230" s="216">
        <v>0</v>
      </c>
      <c r="T230" s="217">
        <f>S230*H230</f>
        <v>0</v>
      </c>
      <c r="AR230" s="25" t="s">
        <v>147</v>
      </c>
      <c r="AT230" s="25" t="s">
        <v>363</v>
      </c>
      <c r="AU230" s="25" t="s">
        <v>77</v>
      </c>
      <c r="AY230" s="25" t="s">
        <v>361</v>
      </c>
      <c r="BE230" s="218">
        <f>IF(N230="základní",J230,0)</f>
        <v>0</v>
      </c>
      <c r="BF230" s="218">
        <f>IF(N230="snížená",J230,0)</f>
        <v>0</v>
      </c>
      <c r="BG230" s="218">
        <f>IF(N230="zákl. přenesená",J230,0)</f>
        <v>0</v>
      </c>
      <c r="BH230" s="218">
        <f>IF(N230="sníž. přenesená",J230,0)</f>
        <v>0</v>
      </c>
      <c r="BI230" s="218">
        <f>IF(N230="nulová",J230,0)</f>
        <v>0</v>
      </c>
      <c r="BJ230" s="25" t="s">
        <v>77</v>
      </c>
      <c r="BK230" s="218">
        <f>ROUND(I230*H230,2)</f>
        <v>0</v>
      </c>
      <c r="BL230" s="25" t="s">
        <v>147</v>
      </c>
      <c r="BM230" s="25" t="s">
        <v>1026</v>
      </c>
    </row>
    <row r="231" spans="2:65" s="1" customFormat="1" ht="40.5">
      <c r="B231" s="42"/>
      <c r="C231" s="64"/>
      <c r="D231" s="219" t="s">
        <v>369</v>
      </c>
      <c r="E231" s="64"/>
      <c r="F231" s="220" t="s">
        <v>5355</v>
      </c>
      <c r="G231" s="64"/>
      <c r="H231" s="64"/>
      <c r="I231" s="175"/>
      <c r="J231" s="64"/>
      <c r="K231" s="64"/>
      <c r="L231" s="62"/>
      <c r="M231" s="221"/>
      <c r="N231" s="43"/>
      <c r="O231" s="43"/>
      <c r="P231" s="43"/>
      <c r="Q231" s="43"/>
      <c r="R231" s="43"/>
      <c r="S231" s="43"/>
      <c r="T231" s="79"/>
      <c r="AT231" s="25" t="s">
        <v>369</v>
      </c>
      <c r="AU231" s="25" t="s">
        <v>77</v>
      </c>
    </row>
    <row r="232" spans="2:65" s="13" customFormat="1" ht="13.5">
      <c r="B232" s="233"/>
      <c r="C232" s="234"/>
      <c r="D232" s="235" t="s">
        <v>371</v>
      </c>
      <c r="E232" s="236" t="s">
        <v>21</v>
      </c>
      <c r="F232" s="237" t="s">
        <v>79</v>
      </c>
      <c r="G232" s="234"/>
      <c r="H232" s="238">
        <v>2</v>
      </c>
      <c r="I232" s="239"/>
      <c r="J232" s="234"/>
      <c r="K232" s="234"/>
      <c r="L232" s="240"/>
      <c r="M232" s="241"/>
      <c r="N232" s="242"/>
      <c r="O232" s="242"/>
      <c r="P232" s="242"/>
      <c r="Q232" s="242"/>
      <c r="R232" s="242"/>
      <c r="S232" s="242"/>
      <c r="T232" s="243"/>
      <c r="AT232" s="244" t="s">
        <v>371</v>
      </c>
      <c r="AU232" s="244" t="s">
        <v>77</v>
      </c>
      <c r="AV232" s="13" t="s">
        <v>79</v>
      </c>
      <c r="AW232" s="13" t="s">
        <v>33</v>
      </c>
      <c r="AX232" s="13" t="s">
        <v>77</v>
      </c>
      <c r="AY232" s="244" t="s">
        <v>361</v>
      </c>
    </row>
    <row r="233" spans="2:65" s="1" customFormat="1" ht="57" customHeight="1">
      <c r="B233" s="42"/>
      <c r="C233" s="207" t="s">
        <v>668</v>
      </c>
      <c r="D233" s="207" t="s">
        <v>363</v>
      </c>
      <c r="E233" s="208" t="s">
        <v>5356</v>
      </c>
      <c r="F233" s="209" t="s">
        <v>5357</v>
      </c>
      <c r="G233" s="210" t="s">
        <v>2984</v>
      </c>
      <c r="H233" s="211">
        <v>84</v>
      </c>
      <c r="I233" s="212"/>
      <c r="J233" s="213">
        <f>ROUND(I233*H233,2)</f>
        <v>0</v>
      </c>
      <c r="K233" s="209" t="s">
        <v>21</v>
      </c>
      <c r="L233" s="62"/>
      <c r="M233" s="214" t="s">
        <v>21</v>
      </c>
      <c r="N233" s="215" t="s">
        <v>41</v>
      </c>
      <c r="O233" s="43"/>
      <c r="P233" s="216">
        <f>O233*H233</f>
        <v>0</v>
      </c>
      <c r="Q233" s="216">
        <v>0</v>
      </c>
      <c r="R233" s="216">
        <f>Q233*H233</f>
        <v>0</v>
      </c>
      <c r="S233" s="216">
        <v>0</v>
      </c>
      <c r="T233" s="217">
        <f>S233*H233</f>
        <v>0</v>
      </c>
      <c r="AR233" s="25" t="s">
        <v>147</v>
      </c>
      <c r="AT233" s="25" t="s">
        <v>363</v>
      </c>
      <c r="AU233" s="25" t="s">
        <v>77</v>
      </c>
      <c r="AY233" s="25" t="s">
        <v>361</v>
      </c>
      <c r="BE233" s="218">
        <f>IF(N233="základní",J233,0)</f>
        <v>0</v>
      </c>
      <c r="BF233" s="218">
        <f>IF(N233="snížená",J233,0)</f>
        <v>0</v>
      </c>
      <c r="BG233" s="218">
        <f>IF(N233="zákl. přenesená",J233,0)</f>
        <v>0</v>
      </c>
      <c r="BH233" s="218">
        <f>IF(N233="sníž. přenesená",J233,0)</f>
        <v>0</v>
      </c>
      <c r="BI233" s="218">
        <f>IF(N233="nulová",J233,0)</f>
        <v>0</v>
      </c>
      <c r="BJ233" s="25" t="s">
        <v>77</v>
      </c>
      <c r="BK233" s="218">
        <f>ROUND(I233*H233,2)</f>
        <v>0</v>
      </c>
      <c r="BL233" s="25" t="s">
        <v>147</v>
      </c>
      <c r="BM233" s="25" t="s">
        <v>1037</v>
      </c>
    </row>
    <row r="234" spans="2:65" s="1" customFormat="1" ht="54">
      <c r="B234" s="42"/>
      <c r="C234" s="64"/>
      <c r="D234" s="219" t="s">
        <v>369</v>
      </c>
      <c r="E234" s="64"/>
      <c r="F234" s="220" t="s">
        <v>5358</v>
      </c>
      <c r="G234" s="64"/>
      <c r="H234" s="64"/>
      <c r="I234" s="175"/>
      <c r="J234" s="64"/>
      <c r="K234" s="64"/>
      <c r="L234" s="62"/>
      <c r="M234" s="221"/>
      <c r="N234" s="43"/>
      <c r="O234" s="43"/>
      <c r="P234" s="43"/>
      <c r="Q234" s="43"/>
      <c r="R234" s="43"/>
      <c r="S234" s="43"/>
      <c r="T234" s="79"/>
      <c r="AT234" s="25" t="s">
        <v>369</v>
      </c>
      <c r="AU234" s="25" t="s">
        <v>77</v>
      </c>
    </row>
    <row r="235" spans="2:65" s="13" customFormat="1" ht="13.5">
      <c r="B235" s="233"/>
      <c r="C235" s="234"/>
      <c r="D235" s="235" t="s">
        <v>371</v>
      </c>
      <c r="E235" s="236" t="s">
        <v>21</v>
      </c>
      <c r="F235" s="237" t="s">
        <v>5359</v>
      </c>
      <c r="G235" s="234"/>
      <c r="H235" s="238">
        <v>84</v>
      </c>
      <c r="I235" s="239"/>
      <c r="J235" s="234"/>
      <c r="K235" s="234"/>
      <c r="L235" s="240"/>
      <c r="M235" s="241"/>
      <c r="N235" s="242"/>
      <c r="O235" s="242"/>
      <c r="P235" s="242"/>
      <c r="Q235" s="242"/>
      <c r="R235" s="242"/>
      <c r="S235" s="242"/>
      <c r="T235" s="243"/>
      <c r="AT235" s="244" t="s">
        <v>371</v>
      </c>
      <c r="AU235" s="244" t="s">
        <v>77</v>
      </c>
      <c r="AV235" s="13" t="s">
        <v>79</v>
      </c>
      <c r="AW235" s="13" t="s">
        <v>33</v>
      </c>
      <c r="AX235" s="13" t="s">
        <v>77</v>
      </c>
      <c r="AY235" s="244" t="s">
        <v>361</v>
      </c>
    </row>
    <row r="236" spans="2:65" s="1" customFormat="1" ht="57" customHeight="1">
      <c r="B236" s="42"/>
      <c r="C236" s="207" t="s">
        <v>675</v>
      </c>
      <c r="D236" s="207" t="s">
        <v>363</v>
      </c>
      <c r="E236" s="208" t="s">
        <v>5360</v>
      </c>
      <c r="F236" s="209" t="s">
        <v>5361</v>
      </c>
      <c r="G236" s="210" t="s">
        <v>2984</v>
      </c>
      <c r="H236" s="211">
        <v>29</v>
      </c>
      <c r="I236" s="212"/>
      <c r="J236" s="213">
        <f>ROUND(I236*H236,2)</f>
        <v>0</v>
      </c>
      <c r="K236" s="209" t="s">
        <v>21</v>
      </c>
      <c r="L236" s="62"/>
      <c r="M236" s="214" t="s">
        <v>21</v>
      </c>
      <c r="N236" s="215" t="s">
        <v>41</v>
      </c>
      <c r="O236" s="43"/>
      <c r="P236" s="216">
        <f>O236*H236</f>
        <v>0</v>
      </c>
      <c r="Q236" s="216">
        <v>0</v>
      </c>
      <c r="R236" s="216">
        <f>Q236*H236</f>
        <v>0</v>
      </c>
      <c r="S236" s="216">
        <v>0</v>
      </c>
      <c r="T236" s="217">
        <f>S236*H236</f>
        <v>0</v>
      </c>
      <c r="AR236" s="25" t="s">
        <v>147</v>
      </c>
      <c r="AT236" s="25" t="s">
        <v>363</v>
      </c>
      <c r="AU236" s="25" t="s">
        <v>77</v>
      </c>
      <c r="AY236" s="25" t="s">
        <v>361</v>
      </c>
      <c r="BE236" s="218">
        <f>IF(N236="základní",J236,0)</f>
        <v>0</v>
      </c>
      <c r="BF236" s="218">
        <f>IF(N236="snížená",J236,0)</f>
        <v>0</v>
      </c>
      <c r="BG236" s="218">
        <f>IF(N236="zákl. přenesená",J236,0)</f>
        <v>0</v>
      </c>
      <c r="BH236" s="218">
        <f>IF(N236="sníž. přenesená",J236,0)</f>
        <v>0</v>
      </c>
      <c r="BI236" s="218">
        <f>IF(N236="nulová",J236,0)</f>
        <v>0</v>
      </c>
      <c r="BJ236" s="25" t="s">
        <v>77</v>
      </c>
      <c r="BK236" s="218">
        <f>ROUND(I236*H236,2)</f>
        <v>0</v>
      </c>
      <c r="BL236" s="25" t="s">
        <v>147</v>
      </c>
      <c r="BM236" s="25" t="s">
        <v>1049</v>
      </c>
    </row>
    <row r="237" spans="2:65" s="1" customFormat="1" ht="54">
      <c r="B237" s="42"/>
      <c r="C237" s="64"/>
      <c r="D237" s="219" t="s">
        <v>369</v>
      </c>
      <c r="E237" s="64"/>
      <c r="F237" s="220" t="s">
        <v>5362</v>
      </c>
      <c r="G237" s="64"/>
      <c r="H237" s="64"/>
      <c r="I237" s="175"/>
      <c r="J237" s="64"/>
      <c r="K237" s="64"/>
      <c r="L237" s="62"/>
      <c r="M237" s="221"/>
      <c r="N237" s="43"/>
      <c r="O237" s="43"/>
      <c r="P237" s="43"/>
      <c r="Q237" s="43"/>
      <c r="R237" s="43"/>
      <c r="S237" s="43"/>
      <c r="T237" s="79"/>
      <c r="AT237" s="25" t="s">
        <v>369</v>
      </c>
      <c r="AU237" s="25" t="s">
        <v>77</v>
      </c>
    </row>
    <row r="238" spans="2:65" s="13" customFormat="1" ht="13.5">
      <c r="B238" s="233"/>
      <c r="C238" s="234"/>
      <c r="D238" s="235" t="s">
        <v>371</v>
      </c>
      <c r="E238" s="236" t="s">
        <v>21</v>
      </c>
      <c r="F238" s="237" t="s">
        <v>558</v>
      </c>
      <c r="G238" s="234"/>
      <c r="H238" s="238">
        <v>29</v>
      </c>
      <c r="I238" s="239"/>
      <c r="J238" s="234"/>
      <c r="K238" s="234"/>
      <c r="L238" s="240"/>
      <c r="M238" s="241"/>
      <c r="N238" s="242"/>
      <c r="O238" s="242"/>
      <c r="P238" s="242"/>
      <c r="Q238" s="242"/>
      <c r="R238" s="242"/>
      <c r="S238" s="242"/>
      <c r="T238" s="243"/>
      <c r="AT238" s="244" t="s">
        <v>371</v>
      </c>
      <c r="AU238" s="244" t="s">
        <v>77</v>
      </c>
      <c r="AV238" s="13" t="s">
        <v>79</v>
      </c>
      <c r="AW238" s="13" t="s">
        <v>33</v>
      </c>
      <c r="AX238" s="13" t="s">
        <v>77</v>
      </c>
      <c r="AY238" s="244" t="s">
        <v>361</v>
      </c>
    </row>
    <row r="239" spans="2:65" s="1" customFormat="1" ht="57" customHeight="1">
      <c r="B239" s="42"/>
      <c r="C239" s="207" t="s">
        <v>682</v>
      </c>
      <c r="D239" s="207" t="s">
        <v>363</v>
      </c>
      <c r="E239" s="208" t="s">
        <v>5363</v>
      </c>
      <c r="F239" s="209" t="s">
        <v>5364</v>
      </c>
      <c r="G239" s="210" t="s">
        <v>2984</v>
      </c>
      <c r="H239" s="211">
        <v>1</v>
      </c>
      <c r="I239" s="212"/>
      <c r="J239" s="213">
        <f>ROUND(I239*H239,2)</f>
        <v>0</v>
      </c>
      <c r="K239" s="209" t="s">
        <v>21</v>
      </c>
      <c r="L239" s="62"/>
      <c r="M239" s="214" t="s">
        <v>21</v>
      </c>
      <c r="N239" s="215" t="s">
        <v>41</v>
      </c>
      <c r="O239" s="43"/>
      <c r="P239" s="216">
        <f>O239*H239</f>
        <v>0</v>
      </c>
      <c r="Q239" s="216">
        <v>0</v>
      </c>
      <c r="R239" s="216">
        <f>Q239*H239</f>
        <v>0</v>
      </c>
      <c r="S239" s="216">
        <v>0</v>
      </c>
      <c r="T239" s="217">
        <f>S239*H239</f>
        <v>0</v>
      </c>
      <c r="AR239" s="25" t="s">
        <v>147</v>
      </c>
      <c r="AT239" s="25" t="s">
        <v>363</v>
      </c>
      <c r="AU239" s="25" t="s">
        <v>77</v>
      </c>
      <c r="AY239" s="25" t="s">
        <v>361</v>
      </c>
      <c r="BE239" s="218">
        <f>IF(N239="základní",J239,0)</f>
        <v>0</v>
      </c>
      <c r="BF239" s="218">
        <f>IF(N239="snížená",J239,0)</f>
        <v>0</v>
      </c>
      <c r="BG239" s="218">
        <f>IF(N239="zákl. přenesená",J239,0)</f>
        <v>0</v>
      </c>
      <c r="BH239" s="218">
        <f>IF(N239="sníž. přenesená",J239,0)</f>
        <v>0</v>
      </c>
      <c r="BI239" s="218">
        <f>IF(N239="nulová",J239,0)</f>
        <v>0</v>
      </c>
      <c r="BJ239" s="25" t="s">
        <v>77</v>
      </c>
      <c r="BK239" s="218">
        <f>ROUND(I239*H239,2)</f>
        <v>0</v>
      </c>
      <c r="BL239" s="25" t="s">
        <v>147</v>
      </c>
      <c r="BM239" s="25" t="s">
        <v>1060</v>
      </c>
    </row>
    <row r="240" spans="2:65" s="1" customFormat="1" ht="40.5">
      <c r="B240" s="42"/>
      <c r="C240" s="64"/>
      <c r="D240" s="219" t="s">
        <v>369</v>
      </c>
      <c r="E240" s="64"/>
      <c r="F240" s="220" t="s">
        <v>5365</v>
      </c>
      <c r="G240" s="64"/>
      <c r="H240" s="64"/>
      <c r="I240" s="175"/>
      <c r="J240" s="64"/>
      <c r="K240" s="64"/>
      <c r="L240" s="62"/>
      <c r="M240" s="221"/>
      <c r="N240" s="43"/>
      <c r="O240" s="43"/>
      <c r="P240" s="43"/>
      <c r="Q240" s="43"/>
      <c r="R240" s="43"/>
      <c r="S240" s="43"/>
      <c r="T240" s="79"/>
      <c r="AT240" s="25" t="s">
        <v>369</v>
      </c>
      <c r="AU240" s="25" t="s">
        <v>77</v>
      </c>
    </row>
    <row r="241" spans="2:65" s="13" customFormat="1" ht="13.5">
      <c r="B241" s="233"/>
      <c r="C241" s="234"/>
      <c r="D241" s="235" t="s">
        <v>371</v>
      </c>
      <c r="E241" s="236" t="s">
        <v>21</v>
      </c>
      <c r="F241" s="237" t="s">
        <v>77</v>
      </c>
      <c r="G241" s="234"/>
      <c r="H241" s="238">
        <v>1</v>
      </c>
      <c r="I241" s="239"/>
      <c r="J241" s="234"/>
      <c r="K241" s="234"/>
      <c r="L241" s="240"/>
      <c r="M241" s="241"/>
      <c r="N241" s="242"/>
      <c r="O241" s="242"/>
      <c r="P241" s="242"/>
      <c r="Q241" s="242"/>
      <c r="R241" s="242"/>
      <c r="S241" s="242"/>
      <c r="T241" s="243"/>
      <c r="AT241" s="244" t="s">
        <v>371</v>
      </c>
      <c r="AU241" s="244" t="s">
        <v>77</v>
      </c>
      <c r="AV241" s="13" t="s">
        <v>79</v>
      </c>
      <c r="AW241" s="13" t="s">
        <v>33</v>
      </c>
      <c r="AX241" s="13" t="s">
        <v>77</v>
      </c>
      <c r="AY241" s="244" t="s">
        <v>361</v>
      </c>
    </row>
    <row r="242" spans="2:65" s="1" customFormat="1" ht="57" customHeight="1">
      <c r="B242" s="42"/>
      <c r="C242" s="207" t="s">
        <v>690</v>
      </c>
      <c r="D242" s="207" t="s">
        <v>363</v>
      </c>
      <c r="E242" s="208" t="s">
        <v>5366</v>
      </c>
      <c r="F242" s="209" t="s">
        <v>5367</v>
      </c>
      <c r="G242" s="210" t="s">
        <v>2984</v>
      </c>
      <c r="H242" s="211">
        <v>6</v>
      </c>
      <c r="I242" s="212"/>
      <c r="J242" s="213">
        <f>ROUND(I242*H242,2)</f>
        <v>0</v>
      </c>
      <c r="K242" s="209" t="s">
        <v>21</v>
      </c>
      <c r="L242" s="62"/>
      <c r="M242" s="214" t="s">
        <v>21</v>
      </c>
      <c r="N242" s="215" t="s">
        <v>41</v>
      </c>
      <c r="O242" s="43"/>
      <c r="P242" s="216">
        <f>O242*H242</f>
        <v>0</v>
      </c>
      <c r="Q242" s="216">
        <v>0</v>
      </c>
      <c r="R242" s="216">
        <f>Q242*H242</f>
        <v>0</v>
      </c>
      <c r="S242" s="216">
        <v>0</v>
      </c>
      <c r="T242" s="217">
        <f>S242*H242</f>
        <v>0</v>
      </c>
      <c r="AR242" s="25" t="s">
        <v>147</v>
      </c>
      <c r="AT242" s="25" t="s">
        <v>363</v>
      </c>
      <c r="AU242" s="25" t="s">
        <v>77</v>
      </c>
      <c r="AY242" s="25" t="s">
        <v>361</v>
      </c>
      <c r="BE242" s="218">
        <f>IF(N242="základní",J242,0)</f>
        <v>0</v>
      </c>
      <c r="BF242" s="218">
        <f>IF(N242="snížená",J242,0)</f>
        <v>0</v>
      </c>
      <c r="BG242" s="218">
        <f>IF(N242="zákl. přenesená",J242,0)</f>
        <v>0</v>
      </c>
      <c r="BH242" s="218">
        <f>IF(N242="sníž. přenesená",J242,0)</f>
        <v>0</v>
      </c>
      <c r="BI242" s="218">
        <f>IF(N242="nulová",J242,0)</f>
        <v>0</v>
      </c>
      <c r="BJ242" s="25" t="s">
        <v>77</v>
      </c>
      <c r="BK242" s="218">
        <f>ROUND(I242*H242,2)</f>
        <v>0</v>
      </c>
      <c r="BL242" s="25" t="s">
        <v>147</v>
      </c>
      <c r="BM242" s="25" t="s">
        <v>1073</v>
      </c>
    </row>
    <row r="243" spans="2:65" s="1" customFormat="1" ht="40.5">
      <c r="B243" s="42"/>
      <c r="C243" s="64"/>
      <c r="D243" s="219" t="s">
        <v>369</v>
      </c>
      <c r="E243" s="64"/>
      <c r="F243" s="220" t="s">
        <v>5368</v>
      </c>
      <c r="G243" s="64"/>
      <c r="H243" s="64"/>
      <c r="I243" s="175"/>
      <c r="J243" s="64"/>
      <c r="K243" s="64"/>
      <c r="L243" s="62"/>
      <c r="M243" s="221"/>
      <c r="N243" s="43"/>
      <c r="O243" s="43"/>
      <c r="P243" s="43"/>
      <c r="Q243" s="43"/>
      <c r="R243" s="43"/>
      <c r="S243" s="43"/>
      <c r="T243" s="79"/>
      <c r="AT243" s="25" t="s">
        <v>369</v>
      </c>
      <c r="AU243" s="25" t="s">
        <v>77</v>
      </c>
    </row>
    <row r="244" spans="2:65" s="13" customFormat="1" ht="13.5">
      <c r="B244" s="233"/>
      <c r="C244" s="234"/>
      <c r="D244" s="235" t="s">
        <v>371</v>
      </c>
      <c r="E244" s="236" t="s">
        <v>21</v>
      </c>
      <c r="F244" s="237" t="s">
        <v>398</v>
      </c>
      <c r="G244" s="234"/>
      <c r="H244" s="238">
        <v>6</v>
      </c>
      <c r="I244" s="239"/>
      <c r="J244" s="234"/>
      <c r="K244" s="234"/>
      <c r="L244" s="240"/>
      <c r="M244" s="241"/>
      <c r="N244" s="242"/>
      <c r="O244" s="242"/>
      <c r="P244" s="242"/>
      <c r="Q244" s="242"/>
      <c r="R244" s="242"/>
      <c r="S244" s="242"/>
      <c r="T244" s="243"/>
      <c r="AT244" s="244" t="s">
        <v>371</v>
      </c>
      <c r="AU244" s="244" t="s">
        <v>77</v>
      </c>
      <c r="AV244" s="13" t="s">
        <v>79</v>
      </c>
      <c r="AW244" s="13" t="s">
        <v>33</v>
      </c>
      <c r="AX244" s="13" t="s">
        <v>77</v>
      </c>
      <c r="AY244" s="244" t="s">
        <v>361</v>
      </c>
    </row>
    <row r="245" spans="2:65" s="1" customFormat="1" ht="31.5" customHeight="1">
      <c r="B245" s="42"/>
      <c r="C245" s="207" t="s">
        <v>697</v>
      </c>
      <c r="D245" s="207" t="s">
        <v>363</v>
      </c>
      <c r="E245" s="208" t="s">
        <v>5369</v>
      </c>
      <c r="F245" s="209" t="s">
        <v>5370</v>
      </c>
      <c r="G245" s="210" t="s">
        <v>2984</v>
      </c>
      <c r="H245" s="211">
        <v>82</v>
      </c>
      <c r="I245" s="212"/>
      <c r="J245" s="213">
        <f>ROUND(I245*H245,2)</f>
        <v>0</v>
      </c>
      <c r="K245" s="209" t="s">
        <v>21</v>
      </c>
      <c r="L245" s="62"/>
      <c r="M245" s="214" t="s">
        <v>21</v>
      </c>
      <c r="N245" s="215" t="s">
        <v>41</v>
      </c>
      <c r="O245" s="43"/>
      <c r="P245" s="216">
        <f>O245*H245</f>
        <v>0</v>
      </c>
      <c r="Q245" s="216">
        <v>0</v>
      </c>
      <c r="R245" s="216">
        <f>Q245*H245</f>
        <v>0</v>
      </c>
      <c r="S245" s="216">
        <v>0</v>
      </c>
      <c r="T245" s="217">
        <f>S245*H245</f>
        <v>0</v>
      </c>
      <c r="AR245" s="25" t="s">
        <v>147</v>
      </c>
      <c r="AT245" s="25" t="s">
        <v>363</v>
      </c>
      <c r="AU245" s="25" t="s">
        <v>77</v>
      </c>
      <c r="AY245" s="25" t="s">
        <v>361</v>
      </c>
      <c r="BE245" s="218">
        <f>IF(N245="základní",J245,0)</f>
        <v>0</v>
      </c>
      <c r="BF245" s="218">
        <f>IF(N245="snížená",J245,0)</f>
        <v>0</v>
      </c>
      <c r="BG245" s="218">
        <f>IF(N245="zákl. přenesená",J245,0)</f>
        <v>0</v>
      </c>
      <c r="BH245" s="218">
        <f>IF(N245="sníž. přenesená",J245,0)</f>
        <v>0</v>
      </c>
      <c r="BI245" s="218">
        <f>IF(N245="nulová",J245,0)</f>
        <v>0</v>
      </c>
      <c r="BJ245" s="25" t="s">
        <v>77</v>
      </c>
      <c r="BK245" s="218">
        <f>ROUND(I245*H245,2)</f>
        <v>0</v>
      </c>
      <c r="BL245" s="25" t="s">
        <v>147</v>
      </c>
      <c r="BM245" s="25" t="s">
        <v>1108</v>
      </c>
    </row>
    <row r="246" spans="2:65" s="1" customFormat="1" ht="27">
      <c r="B246" s="42"/>
      <c r="C246" s="64"/>
      <c r="D246" s="219" t="s">
        <v>369</v>
      </c>
      <c r="E246" s="64"/>
      <c r="F246" s="220" t="s">
        <v>5370</v>
      </c>
      <c r="G246" s="64"/>
      <c r="H246" s="64"/>
      <c r="I246" s="175"/>
      <c r="J246" s="64"/>
      <c r="K246" s="64"/>
      <c r="L246" s="62"/>
      <c r="M246" s="221"/>
      <c r="N246" s="43"/>
      <c r="O246" s="43"/>
      <c r="P246" s="43"/>
      <c r="Q246" s="43"/>
      <c r="R246" s="43"/>
      <c r="S246" s="43"/>
      <c r="T246" s="79"/>
      <c r="AT246" s="25" t="s">
        <v>369</v>
      </c>
      <c r="AU246" s="25" t="s">
        <v>77</v>
      </c>
    </row>
    <row r="247" spans="2:65" s="13" customFormat="1" ht="13.5">
      <c r="B247" s="233"/>
      <c r="C247" s="234"/>
      <c r="D247" s="235" t="s">
        <v>371</v>
      </c>
      <c r="E247" s="236" t="s">
        <v>21</v>
      </c>
      <c r="F247" s="237" t="s">
        <v>5371</v>
      </c>
      <c r="G247" s="234"/>
      <c r="H247" s="238">
        <v>82</v>
      </c>
      <c r="I247" s="239"/>
      <c r="J247" s="234"/>
      <c r="K247" s="234"/>
      <c r="L247" s="240"/>
      <c r="M247" s="241"/>
      <c r="N247" s="242"/>
      <c r="O247" s="242"/>
      <c r="P247" s="242"/>
      <c r="Q247" s="242"/>
      <c r="R247" s="242"/>
      <c r="S247" s="242"/>
      <c r="T247" s="243"/>
      <c r="AT247" s="244" t="s">
        <v>371</v>
      </c>
      <c r="AU247" s="244" t="s">
        <v>77</v>
      </c>
      <c r="AV247" s="13" t="s">
        <v>79</v>
      </c>
      <c r="AW247" s="13" t="s">
        <v>33</v>
      </c>
      <c r="AX247" s="13" t="s">
        <v>77</v>
      </c>
      <c r="AY247" s="244" t="s">
        <v>361</v>
      </c>
    </row>
    <row r="248" spans="2:65" s="1" customFormat="1" ht="44.25" customHeight="1">
      <c r="B248" s="42"/>
      <c r="C248" s="207" t="s">
        <v>703</v>
      </c>
      <c r="D248" s="207" t="s">
        <v>363</v>
      </c>
      <c r="E248" s="208" t="s">
        <v>5372</v>
      </c>
      <c r="F248" s="209" t="s">
        <v>5373</v>
      </c>
      <c r="G248" s="210" t="s">
        <v>2984</v>
      </c>
      <c r="H248" s="211">
        <v>40</v>
      </c>
      <c r="I248" s="212"/>
      <c r="J248" s="213">
        <f>ROUND(I248*H248,2)</f>
        <v>0</v>
      </c>
      <c r="K248" s="209" t="s">
        <v>21</v>
      </c>
      <c r="L248" s="62"/>
      <c r="M248" s="214" t="s">
        <v>21</v>
      </c>
      <c r="N248" s="215" t="s">
        <v>41</v>
      </c>
      <c r="O248" s="43"/>
      <c r="P248" s="216">
        <f>O248*H248</f>
        <v>0</v>
      </c>
      <c r="Q248" s="216">
        <v>0</v>
      </c>
      <c r="R248" s="216">
        <f>Q248*H248</f>
        <v>0</v>
      </c>
      <c r="S248" s="216">
        <v>0</v>
      </c>
      <c r="T248" s="217">
        <f>S248*H248</f>
        <v>0</v>
      </c>
      <c r="AR248" s="25" t="s">
        <v>147</v>
      </c>
      <c r="AT248" s="25" t="s">
        <v>363</v>
      </c>
      <c r="AU248" s="25" t="s">
        <v>77</v>
      </c>
      <c r="AY248" s="25" t="s">
        <v>361</v>
      </c>
      <c r="BE248" s="218">
        <f>IF(N248="základní",J248,0)</f>
        <v>0</v>
      </c>
      <c r="BF248" s="218">
        <f>IF(N248="snížená",J248,0)</f>
        <v>0</v>
      </c>
      <c r="BG248" s="218">
        <f>IF(N248="zákl. přenesená",J248,0)</f>
        <v>0</v>
      </c>
      <c r="BH248" s="218">
        <f>IF(N248="sníž. přenesená",J248,0)</f>
        <v>0</v>
      </c>
      <c r="BI248" s="218">
        <f>IF(N248="nulová",J248,0)</f>
        <v>0</v>
      </c>
      <c r="BJ248" s="25" t="s">
        <v>77</v>
      </c>
      <c r="BK248" s="218">
        <f>ROUND(I248*H248,2)</f>
        <v>0</v>
      </c>
      <c r="BL248" s="25" t="s">
        <v>147</v>
      </c>
      <c r="BM248" s="25" t="s">
        <v>1119</v>
      </c>
    </row>
    <row r="249" spans="2:65" s="1" customFormat="1" ht="27">
      <c r="B249" s="42"/>
      <c r="C249" s="64"/>
      <c r="D249" s="219" t="s">
        <v>369</v>
      </c>
      <c r="E249" s="64"/>
      <c r="F249" s="220" t="s">
        <v>5373</v>
      </c>
      <c r="G249" s="64"/>
      <c r="H249" s="64"/>
      <c r="I249" s="175"/>
      <c r="J249" s="64"/>
      <c r="K249" s="64"/>
      <c r="L249" s="62"/>
      <c r="M249" s="221"/>
      <c r="N249" s="43"/>
      <c r="O249" s="43"/>
      <c r="P249" s="43"/>
      <c r="Q249" s="43"/>
      <c r="R249" s="43"/>
      <c r="S249" s="43"/>
      <c r="T249" s="79"/>
      <c r="AT249" s="25" t="s">
        <v>369</v>
      </c>
      <c r="AU249" s="25" t="s">
        <v>77</v>
      </c>
    </row>
    <row r="250" spans="2:65" s="13" customFormat="1" ht="13.5">
      <c r="B250" s="233"/>
      <c r="C250" s="234"/>
      <c r="D250" s="235" t="s">
        <v>371</v>
      </c>
      <c r="E250" s="236" t="s">
        <v>21</v>
      </c>
      <c r="F250" s="237" t="s">
        <v>5374</v>
      </c>
      <c r="G250" s="234"/>
      <c r="H250" s="238">
        <v>40</v>
      </c>
      <c r="I250" s="239"/>
      <c r="J250" s="234"/>
      <c r="K250" s="234"/>
      <c r="L250" s="240"/>
      <c r="M250" s="241"/>
      <c r="N250" s="242"/>
      <c r="O250" s="242"/>
      <c r="P250" s="242"/>
      <c r="Q250" s="242"/>
      <c r="R250" s="242"/>
      <c r="S250" s="242"/>
      <c r="T250" s="243"/>
      <c r="AT250" s="244" t="s">
        <v>371</v>
      </c>
      <c r="AU250" s="244" t="s">
        <v>77</v>
      </c>
      <c r="AV250" s="13" t="s">
        <v>79</v>
      </c>
      <c r="AW250" s="13" t="s">
        <v>33</v>
      </c>
      <c r="AX250" s="13" t="s">
        <v>77</v>
      </c>
      <c r="AY250" s="244" t="s">
        <v>361</v>
      </c>
    </row>
    <row r="251" spans="2:65" s="1" customFormat="1" ht="31.5" customHeight="1">
      <c r="B251" s="42"/>
      <c r="C251" s="207" t="s">
        <v>710</v>
      </c>
      <c r="D251" s="207" t="s">
        <v>363</v>
      </c>
      <c r="E251" s="208" t="s">
        <v>5375</v>
      </c>
      <c r="F251" s="209" t="s">
        <v>5376</v>
      </c>
      <c r="G251" s="210" t="s">
        <v>2984</v>
      </c>
      <c r="H251" s="211">
        <v>33</v>
      </c>
      <c r="I251" s="212"/>
      <c r="J251" s="213">
        <f>ROUND(I251*H251,2)</f>
        <v>0</v>
      </c>
      <c r="K251" s="209" t="s">
        <v>21</v>
      </c>
      <c r="L251" s="62"/>
      <c r="M251" s="214" t="s">
        <v>21</v>
      </c>
      <c r="N251" s="215" t="s">
        <v>41</v>
      </c>
      <c r="O251" s="43"/>
      <c r="P251" s="216">
        <f>O251*H251</f>
        <v>0</v>
      </c>
      <c r="Q251" s="216">
        <v>0</v>
      </c>
      <c r="R251" s="216">
        <f>Q251*H251</f>
        <v>0</v>
      </c>
      <c r="S251" s="216">
        <v>0</v>
      </c>
      <c r="T251" s="217">
        <f>S251*H251</f>
        <v>0</v>
      </c>
      <c r="AR251" s="25" t="s">
        <v>147</v>
      </c>
      <c r="AT251" s="25" t="s">
        <v>363</v>
      </c>
      <c r="AU251" s="25" t="s">
        <v>77</v>
      </c>
      <c r="AY251" s="25" t="s">
        <v>361</v>
      </c>
      <c r="BE251" s="218">
        <f>IF(N251="základní",J251,0)</f>
        <v>0</v>
      </c>
      <c r="BF251" s="218">
        <f>IF(N251="snížená",J251,0)</f>
        <v>0</v>
      </c>
      <c r="BG251" s="218">
        <f>IF(N251="zákl. přenesená",J251,0)</f>
        <v>0</v>
      </c>
      <c r="BH251" s="218">
        <f>IF(N251="sníž. přenesená",J251,0)</f>
        <v>0</v>
      </c>
      <c r="BI251" s="218">
        <f>IF(N251="nulová",J251,0)</f>
        <v>0</v>
      </c>
      <c r="BJ251" s="25" t="s">
        <v>77</v>
      </c>
      <c r="BK251" s="218">
        <f>ROUND(I251*H251,2)</f>
        <v>0</v>
      </c>
      <c r="BL251" s="25" t="s">
        <v>147</v>
      </c>
      <c r="BM251" s="25" t="s">
        <v>1131</v>
      </c>
    </row>
    <row r="252" spans="2:65" s="1" customFormat="1" ht="27">
      <c r="B252" s="42"/>
      <c r="C252" s="64"/>
      <c r="D252" s="219" t="s">
        <v>369</v>
      </c>
      <c r="E252" s="64"/>
      <c r="F252" s="220" t="s">
        <v>5376</v>
      </c>
      <c r="G252" s="64"/>
      <c r="H252" s="64"/>
      <c r="I252" s="175"/>
      <c r="J252" s="64"/>
      <c r="K252" s="64"/>
      <c r="L252" s="62"/>
      <c r="M252" s="221"/>
      <c r="N252" s="43"/>
      <c r="O252" s="43"/>
      <c r="P252" s="43"/>
      <c r="Q252" s="43"/>
      <c r="R252" s="43"/>
      <c r="S252" s="43"/>
      <c r="T252" s="79"/>
      <c r="AT252" s="25" t="s">
        <v>369</v>
      </c>
      <c r="AU252" s="25" t="s">
        <v>77</v>
      </c>
    </row>
    <row r="253" spans="2:65" s="13" customFormat="1" ht="13.5">
      <c r="B253" s="233"/>
      <c r="C253" s="234"/>
      <c r="D253" s="235" t="s">
        <v>371</v>
      </c>
      <c r="E253" s="236" t="s">
        <v>21</v>
      </c>
      <c r="F253" s="237" t="s">
        <v>588</v>
      </c>
      <c r="G253" s="234"/>
      <c r="H253" s="238">
        <v>33</v>
      </c>
      <c r="I253" s="239"/>
      <c r="J253" s="234"/>
      <c r="K253" s="234"/>
      <c r="L253" s="240"/>
      <c r="M253" s="241"/>
      <c r="N253" s="242"/>
      <c r="O253" s="242"/>
      <c r="P253" s="242"/>
      <c r="Q253" s="242"/>
      <c r="R253" s="242"/>
      <c r="S253" s="242"/>
      <c r="T253" s="243"/>
      <c r="AT253" s="244" t="s">
        <v>371</v>
      </c>
      <c r="AU253" s="244" t="s">
        <v>77</v>
      </c>
      <c r="AV253" s="13" t="s">
        <v>79</v>
      </c>
      <c r="AW253" s="13" t="s">
        <v>33</v>
      </c>
      <c r="AX253" s="13" t="s">
        <v>77</v>
      </c>
      <c r="AY253" s="244" t="s">
        <v>361</v>
      </c>
    </row>
    <row r="254" spans="2:65" s="1" customFormat="1" ht="31.5" customHeight="1">
      <c r="B254" s="42"/>
      <c r="C254" s="207" t="s">
        <v>720</v>
      </c>
      <c r="D254" s="207" t="s">
        <v>363</v>
      </c>
      <c r="E254" s="208" t="s">
        <v>5377</v>
      </c>
      <c r="F254" s="209" t="s">
        <v>5378</v>
      </c>
      <c r="G254" s="210" t="s">
        <v>2984</v>
      </c>
      <c r="H254" s="211">
        <v>4</v>
      </c>
      <c r="I254" s="212"/>
      <c r="J254" s="213">
        <f>ROUND(I254*H254,2)</f>
        <v>0</v>
      </c>
      <c r="K254" s="209" t="s">
        <v>21</v>
      </c>
      <c r="L254" s="62"/>
      <c r="M254" s="214" t="s">
        <v>21</v>
      </c>
      <c r="N254" s="215" t="s">
        <v>41</v>
      </c>
      <c r="O254" s="43"/>
      <c r="P254" s="216">
        <f>O254*H254</f>
        <v>0</v>
      </c>
      <c r="Q254" s="216">
        <v>0</v>
      </c>
      <c r="R254" s="216">
        <f>Q254*H254</f>
        <v>0</v>
      </c>
      <c r="S254" s="216">
        <v>0</v>
      </c>
      <c r="T254" s="217">
        <f>S254*H254</f>
        <v>0</v>
      </c>
      <c r="AR254" s="25" t="s">
        <v>147</v>
      </c>
      <c r="AT254" s="25" t="s">
        <v>363</v>
      </c>
      <c r="AU254" s="25" t="s">
        <v>77</v>
      </c>
      <c r="AY254" s="25" t="s">
        <v>361</v>
      </c>
      <c r="BE254" s="218">
        <f>IF(N254="základní",J254,0)</f>
        <v>0</v>
      </c>
      <c r="BF254" s="218">
        <f>IF(N254="snížená",J254,0)</f>
        <v>0</v>
      </c>
      <c r="BG254" s="218">
        <f>IF(N254="zákl. přenesená",J254,0)</f>
        <v>0</v>
      </c>
      <c r="BH254" s="218">
        <f>IF(N254="sníž. přenesená",J254,0)</f>
        <v>0</v>
      </c>
      <c r="BI254" s="218">
        <f>IF(N254="nulová",J254,0)</f>
        <v>0</v>
      </c>
      <c r="BJ254" s="25" t="s">
        <v>77</v>
      </c>
      <c r="BK254" s="218">
        <f>ROUND(I254*H254,2)</f>
        <v>0</v>
      </c>
      <c r="BL254" s="25" t="s">
        <v>147</v>
      </c>
      <c r="BM254" s="25" t="s">
        <v>1142</v>
      </c>
    </row>
    <row r="255" spans="2:65" s="1" customFormat="1" ht="27">
      <c r="B255" s="42"/>
      <c r="C255" s="64"/>
      <c r="D255" s="219" t="s">
        <v>369</v>
      </c>
      <c r="E255" s="64"/>
      <c r="F255" s="220" t="s">
        <v>5378</v>
      </c>
      <c r="G255" s="64"/>
      <c r="H255" s="64"/>
      <c r="I255" s="175"/>
      <c r="J255" s="64"/>
      <c r="K255" s="64"/>
      <c r="L255" s="62"/>
      <c r="M255" s="221"/>
      <c r="N255" s="43"/>
      <c r="O255" s="43"/>
      <c r="P255" s="43"/>
      <c r="Q255" s="43"/>
      <c r="R255" s="43"/>
      <c r="S255" s="43"/>
      <c r="T255" s="79"/>
      <c r="AT255" s="25" t="s">
        <v>369</v>
      </c>
      <c r="AU255" s="25" t="s">
        <v>77</v>
      </c>
    </row>
    <row r="256" spans="2:65" s="13" customFormat="1" ht="13.5">
      <c r="B256" s="233"/>
      <c r="C256" s="234"/>
      <c r="D256" s="235" t="s">
        <v>371</v>
      </c>
      <c r="E256" s="236" t="s">
        <v>21</v>
      </c>
      <c r="F256" s="237" t="s">
        <v>147</v>
      </c>
      <c r="G256" s="234"/>
      <c r="H256" s="238">
        <v>4</v>
      </c>
      <c r="I256" s="239"/>
      <c r="J256" s="234"/>
      <c r="K256" s="234"/>
      <c r="L256" s="240"/>
      <c r="M256" s="241"/>
      <c r="N256" s="242"/>
      <c r="O256" s="242"/>
      <c r="P256" s="242"/>
      <c r="Q256" s="242"/>
      <c r="R256" s="242"/>
      <c r="S256" s="242"/>
      <c r="T256" s="243"/>
      <c r="AT256" s="244" t="s">
        <v>371</v>
      </c>
      <c r="AU256" s="244" t="s">
        <v>77</v>
      </c>
      <c r="AV256" s="13" t="s">
        <v>79</v>
      </c>
      <c r="AW256" s="13" t="s">
        <v>33</v>
      </c>
      <c r="AX256" s="13" t="s">
        <v>77</v>
      </c>
      <c r="AY256" s="244" t="s">
        <v>361</v>
      </c>
    </row>
    <row r="257" spans="2:65" s="1" customFormat="1" ht="22.5" customHeight="1">
      <c r="B257" s="42"/>
      <c r="C257" s="207" t="s">
        <v>736</v>
      </c>
      <c r="D257" s="207" t="s">
        <v>363</v>
      </c>
      <c r="E257" s="208" t="s">
        <v>5379</v>
      </c>
      <c r="F257" s="209" t="s">
        <v>5380</v>
      </c>
      <c r="G257" s="210" t="s">
        <v>2984</v>
      </c>
      <c r="H257" s="211">
        <v>3</v>
      </c>
      <c r="I257" s="212"/>
      <c r="J257" s="213">
        <f>ROUND(I257*H257,2)</f>
        <v>0</v>
      </c>
      <c r="K257" s="209" t="s">
        <v>21</v>
      </c>
      <c r="L257" s="62"/>
      <c r="M257" s="214" t="s">
        <v>21</v>
      </c>
      <c r="N257" s="215" t="s">
        <v>41</v>
      </c>
      <c r="O257" s="43"/>
      <c r="P257" s="216">
        <f>O257*H257</f>
        <v>0</v>
      </c>
      <c r="Q257" s="216">
        <v>0</v>
      </c>
      <c r="R257" s="216">
        <f>Q257*H257</f>
        <v>0</v>
      </c>
      <c r="S257" s="216">
        <v>0</v>
      </c>
      <c r="T257" s="217">
        <f>S257*H257</f>
        <v>0</v>
      </c>
      <c r="AR257" s="25" t="s">
        <v>147</v>
      </c>
      <c r="AT257" s="25" t="s">
        <v>363</v>
      </c>
      <c r="AU257" s="25" t="s">
        <v>77</v>
      </c>
      <c r="AY257" s="25" t="s">
        <v>361</v>
      </c>
      <c r="BE257" s="218">
        <f>IF(N257="základní",J257,0)</f>
        <v>0</v>
      </c>
      <c r="BF257" s="218">
        <f>IF(N257="snížená",J257,0)</f>
        <v>0</v>
      </c>
      <c r="BG257" s="218">
        <f>IF(N257="zákl. přenesená",J257,0)</f>
        <v>0</v>
      </c>
      <c r="BH257" s="218">
        <f>IF(N257="sníž. přenesená",J257,0)</f>
        <v>0</v>
      </c>
      <c r="BI257" s="218">
        <f>IF(N257="nulová",J257,0)</f>
        <v>0</v>
      </c>
      <c r="BJ257" s="25" t="s">
        <v>77</v>
      </c>
      <c r="BK257" s="218">
        <f>ROUND(I257*H257,2)</f>
        <v>0</v>
      </c>
      <c r="BL257" s="25" t="s">
        <v>147</v>
      </c>
      <c r="BM257" s="25" t="s">
        <v>1155</v>
      </c>
    </row>
    <row r="258" spans="2:65" s="1" customFormat="1" ht="13.5">
      <c r="B258" s="42"/>
      <c r="C258" s="64"/>
      <c r="D258" s="219" t="s">
        <v>369</v>
      </c>
      <c r="E258" s="64"/>
      <c r="F258" s="220" t="s">
        <v>5380</v>
      </c>
      <c r="G258" s="64"/>
      <c r="H258" s="64"/>
      <c r="I258" s="175"/>
      <c r="J258" s="64"/>
      <c r="K258" s="64"/>
      <c r="L258" s="62"/>
      <c r="M258" s="221"/>
      <c r="N258" s="43"/>
      <c r="O258" s="43"/>
      <c r="P258" s="43"/>
      <c r="Q258" s="43"/>
      <c r="R258" s="43"/>
      <c r="S258" s="43"/>
      <c r="T258" s="79"/>
      <c r="AT258" s="25" t="s">
        <v>369</v>
      </c>
      <c r="AU258" s="25" t="s">
        <v>77</v>
      </c>
    </row>
    <row r="259" spans="2:65" s="13" customFormat="1" ht="13.5">
      <c r="B259" s="233"/>
      <c r="C259" s="234"/>
      <c r="D259" s="235" t="s">
        <v>371</v>
      </c>
      <c r="E259" s="236" t="s">
        <v>21</v>
      </c>
      <c r="F259" s="237" t="s">
        <v>87</v>
      </c>
      <c r="G259" s="234"/>
      <c r="H259" s="238">
        <v>3</v>
      </c>
      <c r="I259" s="239"/>
      <c r="J259" s="234"/>
      <c r="K259" s="234"/>
      <c r="L259" s="240"/>
      <c r="M259" s="241"/>
      <c r="N259" s="242"/>
      <c r="O259" s="242"/>
      <c r="P259" s="242"/>
      <c r="Q259" s="242"/>
      <c r="R259" s="242"/>
      <c r="S259" s="242"/>
      <c r="T259" s="243"/>
      <c r="AT259" s="244" t="s">
        <v>371</v>
      </c>
      <c r="AU259" s="244" t="s">
        <v>77</v>
      </c>
      <c r="AV259" s="13" t="s">
        <v>79</v>
      </c>
      <c r="AW259" s="13" t="s">
        <v>33</v>
      </c>
      <c r="AX259" s="13" t="s">
        <v>77</v>
      </c>
      <c r="AY259" s="244" t="s">
        <v>361</v>
      </c>
    </row>
    <row r="260" spans="2:65" s="1" customFormat="1" ht="31.5" customHeight="1">
      <c r="B260" s="42"/>
      <c r="C260" s="207" t="s">
        <v>743</v>
      </c>
      <c r="D260" s="207" t="s">
        <v>363</v>
      </c>
      <c r="E260" s="208" t="s">
        <v>5381</v>
      </c>
      <c r="F260" s="209" t="s">
        <v>5382</v>
      </c>
      <c r="G260" s="210" t="s">
        <v>2984</v>
      </c>
      <c r="H260" s="211">
        <v>4</v>
      </c>
      <c r="I260" s="212"/>
      <c r="J260" s="213">
        <f>ROUND(I260*H260,2)</f>
        <v>0</v>
      </c>
      <c r="K260" s="209" t="s">
        <v>21</v>
      </c>
      <c r="L260" s="62"/>
      <c r="M260" s="214" t="s">
        <v>21</v>
      </c>
      <c r="N260" s="215" t="s">
        <v>41</v>
      </c>
      <c r="O260" s="43"/>
      <c r="P260" s="216">
        <f>O260*H260</f>
        <v>0</v>
      </c>
      <c r="Q260" s="216">
        <v>0</v>
      </c>
      <c r="R260" s="216">
        <f>Q260*H260</f>
        <v>0</v>
      </c>
      <c r="S260" s="216">
        <v>0</v>
      </c>
      <c r="T260" s="217">
        <f>S260*H260</f>
        <v>0</v>
      </c>
      <c r="AR260" s="25" t="s">
        <v>147</v>
      </c>
      <c r="AT260" s="25" t="s">
        <v>363</v>
      </c>
      <c r="AU260" s="25" t="s">
        <v>77</v>
      </c>
      <c r="AY260" s="25" t="s">
        <v>361</v>
      </c>
      <c r="BE260" s="218">
        <f>IF(N260="základní",J260,0)</f>
        <v>0</v>
      </c>
      <c r="BF260" s="218">
        <f>IF(N260="snížená",J260,0)</f>
        <v>0</v>
      </c>
      <c r="BG260" s="218">
        <f>IF(N260="zákl. přenesená",J260,0)</f>
        <v>0</v>
      </c>
      <c r="BH260" s="218">
        <f>IF(N260="sníž. přenesená",J260,0)</f>
        <v>0</v>
      </c>
      <c r="BI260" s="218">
        <f>IF(N260="nulová",J260,0)</f>
        <v>0</v>
      </c>
      <c r="BJ260" s="25" t="s">
        <v>77</v>
      </c>
      <c r="BK260" s="218">
        <f>ROUND(I260*H260,2)</f>
        <v>0</v>
      </c>
      <c r="BL260" s="25" t="s">
        <v>147</v>
      </c>
      <c r="BM260" s="25" t="s">
        <v>1171</v>
      </c>
    </row>
    <row r="261" spans="2:65" s="1" customFormat="1" ht="27">
      <c r="B261" s="42"/>
      <c r="C261" s="64"/>
      <c r="D261" s="219" t="s">
        <v>369</v>
      </c>
      <c r="E261" s="64"/>
      <c r="F261" s="220" t="s">
        <v>5382</v>
      </c>
      <c r="G261" s="64"/>
      <c r="H261" s="64"/>
      <c r="I261" s="175"/>
      <c r="J261" s="64"/>
      <c r="K261" s="64"/>
      <c r="L261" s="62"/>
      <c r="M261" s="221"/>
      <c r="N261" s="43"/>
      <c r="O261" s="43"/>
      <c r="P261" s="43"/>
      <c r="Q261" s="43"/>
      <c r="R261" s="43"/>
      <c r="S261" s="43"/>
      <c r="T261" s="79"/>
      <c r="AT261" s="25" t="s">
        <v>369</v>
      </c>
      <c r="AU261" s="25" t="s">
        <v>77</v>
      </c>
    </row>
    <row r="262" spans="2:65" s="13" customFormat="1" ht="13.5">
      <c r="B262" s="233"/>
      <c r="C262" s="234"/>
      <c r="D262" s="235" t="s">
        <v>371</v>
      </c>
      <c r="E262" s="236" t="s">
        <v>21</v>
      </c>
      <c r="F262" s="237" t="s">
        <v>147</v>
      </c>
      <c r="G262" s="234"/>
      <c r="H262" s="238">
        <v>4</v>
      </c>
      <c r="I262" s="239"/>
      <c r="J262" s="234"/>
      <c r="K262" s="234"/>
      <c r="L262" s="240"/>
      <c r="M262" s="241"/>
      <c r="N262" s="242"/>
      <c r="O262" s="242"/>
      <c r="P262" s="242"/>
      <c r="Q262" s="242"/>
      <c r="R262" s="242"/>
      <c r="S262" s="242"/>
      <c r="T262" s="243"/>
      <c r="AT262" s="244" t="s">
        <v>371</v>
      </c>
      <c r="AU262" s="244" t="s">
        <v>77</v>
      </c>
      <c r="AV262" s="13" t="s">
        <v>79</v>
      </c>
      <c r="AW262" s="13" t="s">
        <v>33</v>
      </c>
      <c r="AX262" s="13" t="s">
        <v>77</v>
      </c>
      <c r="AY262" s="244" t="s">
        <v>361</v>
      </c>
    </row>
    <row r="263" spans="2:65" s="1" customFormat="1" ht="22.5" customHeight="1">
      <c r="B263" s="42"/>
      <c r="C263" s="207" t="s">
        <v>749</v>
      </c>
      <c r="D263" s="207" t="s">
        <v>363</v>
      </c>
      <c r="E263" s="208" t="s">
        <v>5383</v>
      </c>
      <c r="F263" s="209" t="s">
        <v>5384</v>
      </c>
      <c r="G263" s="210" t="s">
        <v>447</v>
      </c>
      <c r="H263" s="211">
        <v>4.0000000000000001E-3</v>
      </c>
      <c r="I263" s="212"/>
      <c r="J263" s="213">
        <f>ROUND(I263*H263,2)</f>
        <v>0</v>
      </c>
      <c r="K263" s="209" t="s">
        <v>367</v>
      </c>
      <c r="L263" s="62"/>
      <c r="M263" s="214" t="s">
        <v>21</v>
      </c>
      <c r="N263" s="215" t="s">
        <v>41</v>
      </c>
      <c r="O263" s="43"/>
      <c r="P263" s="216">
        <f>O263*H263</f>
        <v>0</v>
      </c>
      <c r="Q263" s="216">
        <v>0</v>
      </c>
      <c r="R263" s="216">
        <f>Q263*H263</f>
        <v>0</v>
      </c>
      <c r="S263" s="216">
        <v>0</v>
      </c>
      <c r="T263" s="217">
        <f>S263*H263</f>
        <v>0</v>
      </c>
      <c r="AR263" s="25" t="s">
        <v>147</v>
      </c>
      <c r="AT263" s="25" t="s">
        <v>363</v>
      </c>
      <c r="AU263" s="25" t="s">
        <v>77</v>
      </c>
      <c r="AY263" s="25" t="s">
        <v>361</v>
      </c>
      <c r="BE263" s="218">
        <f>IF(N263="základní",J263,0)</f>
        <v>0</v>
      </c>
      <c r="BF263" s="218">
        <f>IF(N263="snížená",J263,0)</f>
        <v>0</v>
      </c>
      <c r="BG263" s="218">
        <f>IF(N263="zákl. přenesená",J263,0)</f>
        <v>0</v>
      </c>
      <c r="BH263" s="218">
        <f>IF(N263="sníž. přenesená",J263,0)</f>
        <v>0</v>
      </c>
      <c r="BI263" s="218">
        <f>IF(N263="nulová",J263,0)</f>
        <v>0</v>
      </c>
      <c r="BJ263" s="25" t="s">
        <v>77</v>
      </c>
      <c r="BK263" s="218">
        <f>ROUND(I263*H263,2)</f>
        <v>0</v>
      </c>
      <c r="BL263" s="25" t="s">
        <v>147</v>
      </c>
      <c r="BM263" s="25" t="s">
        <v>1184</v>
      </c>
    </row>
    <row r="264" spans="2:65" s="1" customFormat="1" ht="13.5">
      <c r="B264" s="42"/>
      <c r="C264" s="64"/>
      <c r="D264" s="219" t="s">
        <v>369</v>
      </c>
      <c r="E264" s="64"/>
      <c r="F264" s="220" t="s">
        <v>5385</v>
      </c>
      <c r="G264" s="64"/>
      <c r="H264" s="64"/>
      <c r="I264" s="175"/>
      <c r="J264" s="64"/>
      <c r="K264" s="64"/>
      <c r="L264" s="62"/>
      <c r="M264" s="221"/>
      <c r="N264" s="43"/>
      <c r="O264" s="43"/>
      <c r="P264" s="43"/>
      <c r="Q264" s="43"/>
      <c r="R264" s="43"/>
      <c r="S264" s="43"/>
      <c r="T264" s="79"/>
      <c r="AT264" s="25" t="s">
        <v>369</v>
      </c>
      <c r="AU264" s="25" t="s">
        <v>77</v>
      </c>
    </row>
    <row r="265" spans="2:65" s="13" customFormat="1" ht="13.5">
      <c r="B265" s="233"/>
      <c r="C265" s="234"/>
      <c r="D265" s="235" t="s">
        <v>371</v>
      </c>
      <c r="E265" s="236" t="s">
        <v>21</v>
      </c>
      <c r="F265" s="237" t="s">
        <v>5386</v>
      </c>
      <c r="G265" s="234"/>
      <c r="H265" s="238">
        <v>4.0000000000000001E-3</v>
      </c>
      <c r="I265" s="239"/>
      <c r="J265" s="234"/>
      <c r="K265" s="234"/>
      <c r="L265" s="240"/>
      <c r="M265" s="241"/>
      <c r="N265" s="242"/>
      <c r="O265" s="242"/>
      <c r="P265" s="242"/>
      <c r="Q265" s="242"/>
      <c r="R265" s="242"/>
      <c r="S265" s="242"/>
      <c r="T265" s="243"/>
      <c r="AT265" s="244" t="s">
        <v>371</v>
      </c>
      <c r="AU265" s="244" t="s">
        <v>77</v>
      </c>
      <c r="AV265" s="13" t="s">
        <v>79</v>
      </c>
      <c r="AW265" s="13" t="s">
        <v>33</v>
      </c>
      <c r="AX265" s="13" t="s">
        <v>77</v>
      </c>
      <c r="AY265" s="244" t="s">
        <v>361</v>
      </c>
    </row>
    <row r="266" spans="2:65" s="1" customFormat="1" ht="22.5" customHeight="1">
      <c r="B266" s="42"/>
      <c r="C266" s="207" t="s">
        <v>754</v>
      </c>
      <c r="D266" s="207" t="s">
        <v>363</v>
      </c>
      <c r="E266" s="208" t="s">
        <v>5387</v>
      </c>
      <c r="F266" s="209" t="s">
        <v>5388</v>
      </c>
      <c r="G266" s="210" t="s">
        <v>459</v>
      </c>
      <c r="H266" s="211">
        <v>88</v>
      </c>
      <c r="I266" s="212"/>
      <c r="J266" s="213">
        <f>ROUND(I266*H266,2)</f>
        <v>0</v>
      </c>
      <c r="K266" s="209" t="s">
        <v>21</v>
      </c>
      <c r="L266" s="62"/>
      <c r="M266" s="214" t="s">
        <v>21</v>
      </c>
      <c r="N266" s="215" t="s">
        <v>41</v>
      </c>
      <c r="O266" s="43"/>
      <c r="P266" s="216">
        <f>O266*H266</f>
        <v>0</v>
      </c>
      <c r="Q266" s="216">
        <v>0</v>
      </c>
      <c r="R266" s="216">
        <f>Q266*H266</f>
        <v>0</v>
      </c>
      <c r="S266" s="216">
        <v>0</v>
      </c>
      <c r="T266" s="217">
        <f>S266*H266</f>
        <v>0</v>
      </c>
      <c r="AR266" s="25" t="s">
        <v>147</v>
      </c>
      <c r="AT266" s="25" t="s">
        <v>363</v>
      </c>
      <c r="AU266" s="25" t="s">
        <v>77</v>
      </c>
      <c r="AY266" s="25" t="s">
        <v>361</v>
      </c>
      <c r="BE266" s="218">
        <f>IF(N266="základní",J266,0)</f>
        <v>0</v>
      </c>
      <c r="BF266" s="218">
        <f>IF(N266="snížená",J266,0)</f>
        <v>0</v>
      </c>
      <c r="BG266" s="218">
        <f>IF(N266="zákl. přenesená",J266,0)</f>
        <v>0</v>
      </c>
      <c r="BH266" s="218">
        <f>IF(N266="sníž. přenesená",J266,0)</f>
        <v>0</v>
      </c>
      <c r="BI266" s="218">
        <f>IF(N266="nulová",J266,0)</f>
        <v>0</v>
      </c>
      <c r="BJ266" s="25" t="s">
        <v>77</v>
      </c>
      <c r="BK266" s="218">
        <f>ROUND(I266*H266,2)</f>
        <v>0</v>
      </c>
      <c r="BL266" s="25" t="s">
        <v>147</v>
      </c>
      <c r="BM266" s="25" t="s">
        <v>1193</v>
      </c>
    </row>
    <row r="267" spans="2:65" s="1" customFormat="1" ht="13.5">
      <c r="B267" s="42"/>
      <c r="C267" s="64"/>
      <c r="D267" s="219" t="s">
        <v>369</v>
      </c>
      <c r="E267" s="64"/>
      <c r="F267" s="220" t="s">
        <v>5388</v>
      </c>
      <c r="G267" s="64"/>
      <c r="H267" s="64"/>
      <c r="I267" s="175"/>
      <c r="J267" s="64"/>
      <c r="K267" s="64"/>
      <c r="L267" s="62"/>
      <c r="M267" s="221"/>
      <c r="N267" s="43"/>
      <c r="O267" s="43"/>
      <c r="P267" s="43"/>
      <c r="Q267" s="43"/>
      <c r="R267" s="43"/>
      <c r="S267" s="43"/>
      <c r="T267" s="79"/>
      <c r="AT267" s="25" t="s">
        <v>369</v>
      </c>
      <c r="AU267" s="25" t="s">
        <v>77</v>
      </c>
    </row>
    <row r="268" spans="2:65" s="13" customFormat="1" ht="13.5">
      <c r="B268" s="233"/>
      <c r="C268" s="234"/>
      <c r="D268" s="235" t="s">
        <v>371</v>
      </c>
      <c r="E268" s="236" t="s">
        <v>21</v>
      </c>
      <c r="F268" s="237" t="s">
        <v>1026</v>
      </c>
      <c r="G268" s="234"/>
      <c r="H268" s="238">
        <v>88</v>
      </c>
      <c r="I268" s="239"/>
      <c r="J268" s="234"/>
      <c r="K268" s="234"/>
      <c r="L268" s="240"/>
      <c r="M268" s="241"/>
      <c r="N268" s="242"/>
      <c r="O268" s="242"/>
      <c r="P268" s="242"/>
      <c r="Q268" s="242"/>
      <c r="R268" s="242"/>
      <c r="S268" s="242"/>
      <c r="T268" s="243"/>
      <c r="AT268" s="244" t="s">
        <v>371</v>
      </c>
      <c r="AU268" s="244" t="s">
        <v>77</v>
      </c>
      <c r="AV268" s="13" t="s">
        <v>79</v>
      </c>
      <c r="AW268" s="13" t="s">
        <v>33</v>
      </c>
      <c r="AX268" s="13" t="s">
        <v>77</v>
      </c>
      <c r="AY268" s="244" t="s">
        <v>361</v>
      </c>
    </row>
    <row r="269" spans="2:65" s="1" customFormat="1" ht="22.5" customHeight="1">
      <c r="B269" s="42"/>
      <c r="C269" s="207" t="s">
        <v>760</v>
      </c>
      <c r="D269" s="207" t="s">
        <v>363</v>
      </c>
      <c r="E269" s="208" t="s">
        <v>5281</v>
      </c>
      <c r="F269" s="209" t="s">
        <v>5282</v>
      </c>
      <c r="G269" s="210" t="s">
        <v>366</v>
      </c>
      <c r="H269" s="211">
        <v>7.04</v>
      </c>
      <c r="I269" s="212"/>
      <c r="J269" s="213">
        <f>ROUND(I269*H269,2)</f>
        <v>0</v>
      </c>
      <c r="K269" s="209" t="s">
        <v>367</v>
      </c>
      <c r="L269" s="62"/>
      <c r="M269" s="214" t="s">
        <v>21</v>
      </c>
      <c r="N269" s="215" t="s">
        <v>41</v>
      </c>
      <c r="O269" s="43"/>
      <c r="P269" s="216">
        <f>O269*H269</f>
        <v>0</v>
      </c>
      <c r="Q269" s="216">
        <v>0</v>
      </c>
      <c r="R269" s="216">
        <f>Q269*H269</f>
        <v>0</v>
      </c>
      <c r="S269" s="216">
        <v>0</v>
      </c>
      <c r="T269" s="217">
        <f>S269*H269</f>
        <v>0</v>
      </c>
      <c r="AR269" s="25" t="s">
        <v>147</v>
      </c>
      <c r="AT269" s="25" t="s">
        <v>363</v>
      </c>
      <c r="AU269" s="25" t="s">
        <v>77</v>
      </c>
      <c r="AY269" s="25" t="s">
        <v>361</v>
      </c>
      <c r="BE269" s="218">
        <f>IF(N269="základní",J269,0)</f>
        <v>0</v>
      </c>
      <c r="BF269" s="218">
        <f>IF(N269="snížená",J269,0)</f>
        <v>0</v>
      </c>
      <c r="BG269" s="218">
        <f>IF(N269="zákl. přenesená",J269,0)</f>
        <v>0</v>
      </c>
      <c r="BH269" s="218">
        <f>IF(N269="sníž. přenesená",J269,0)</f>
        <v>0</v>
      </c>
      <c r="BI269" s="218">
        <f>IF(N269="nulová",J269,0)</f>
        <v>0</v>
      </c>
      <c r="BJ269" s="25" t="s">
        <v>77</v>
      </c>
      <c r="BK269" s="218">
        <f>ROUND(I269*H269,2)</f>
        <v>0</v>
      </c>
      <c r="BL269" s="25" t="s">
        <v>147</v>
      </c>
      <c r="BM269" s="25" t="s">
        <v>1204</v>
      </c>
    </row>
    <row r="270" spans="2:65" s="1" customFormat="1" ht="13.5">
      <c r="B270" s="42"/>
      <c r="C270" s="64"/>
      <c r="D270" s="219" t="s">
        <v>369</v>
      </c>
      <c r="E270" s="64"/>
      <c r="F270" s="220" t="s">
        <v>5283</v>
      </c>
      <c r="G270" s="64"/>
      <c r="H270" s="64"/>
      <c r="I270" s="175"/>
      <c r="J270" s="64"/>
      <c r="K270" s="64"/>
      <c r="L270" s="62"/>
      <c r="M270" s="221"/>
      <c r="N270" s="43"/>
      <c r="O270" s="43"/>
      <c r="P270" s="43"/>
      <c r="Q270" s="43"/>
      <c r="R270" s="43"/>
      <c r="S270" s="43"/>
      <c r="T270" s="79"/>
      <c r="AT270" s="25" t="s">
        <v>369</v>
      </c>
      <c r="AU270" s="25" t="s">
        <v>77</v>
      </c>
    </row>
    <row r="271" spans="2:65" s="13" customFormat="1" ht="13.5">
      <c r="B271" s="233"/>
      <c r="C271" s="234"/>
      <c r="D271" s="235" t="s">
        <v>371</v>
      </c>
      <c r="E271" s="236" t="s">
        <v>21</v>
      </c>
      <c r="F271" s="237" t="s">
        <v>5389</v>
      </c>
      <c r="G271" s="234"/>
      <c r="H271" s="238">
        <v>7.04</v>
      </c>
      <c r="I271" s="239"/>
      <c r="J271" s="234"/>
      <c r="K271" s="234"/>
      <c r="L271" s="240"/>
      <c r="M271" s="241"/>
      <c r="N271" s="242"/>
      <c r="O271" s="242"/>
      <c r="P271" s="242"/>
      <c r="Q271" s="242"/>
      <c r="R271" s="242"/>
      <c r="S271" s="242"/>
      <c r="T271" s="243"/>
      <c r="AT271" s="244" t="s">
        <v>371</v>
      </c>
      <c r="AU271" s="244" t="s">
        <v>77</v>
      </c>
      <c r="AV271" s="13" t="s">
        <v>79</v>
      </c>
      <c r="AW271" s="13" t="s">
        <v>33</v>
      </c>
      <c r="AX271" s="13" t="s">
        <v>77</v>
      </c>
      <c r="AY271" s="244" t="s">
        <v>361</v>
      </c>
    </row>
    <row r="272" spans="2:65" s="1" customFormat="1" ht="22.5" customHeight="1">
      <c r="B272" s="42"/>
      <c r="C272" s="207" t="s">
        <v>765</v>
      </c>
      <c r="D272" s="207" t="s">
        <v>363</v>
      </c>
      <c r="E272" s="208" t="s">
        <v>5285</v>
      </c>
      <c r="F272" s="209" t="s">
        <v>5286</v>
      </c>
      <c r="G272" s="210" t="s">
        <v>366</v>
      </c>
      <c r="H272" s="211">
        <v>7.04</v>
      </c>
      <c r="I272" s="212"/>
      <c r="J272" s="213">
        <f>ROUND(I272*H272,2)</f>
        <v>0</v>
      </c>
      <c r="K272" s="209" t="s">
        <v>367</v>
      </c>
      <c r="L272" s="62"/>
      <c r="M272" s="214" t="s">
        <v>21</v>
      </c>
      <c r="N272" s="215" t="s">
        <v>41</v>
      </c>
      <c r="O272" s="43"/>
      <c r="P272" s="216">
        <f>O272*H272</f>
        <v>0</v>
      </c>
      <c r="Q272" s="216">
        <v>0</v>
      </c>
      <c r="R272" s="216">
        <f>Q272*H272</f>
        <v>0</v>
      </c>
      <c r="S272" s="216">
        <v>0</v>
      </c>
      <c r="T272" s="217">
        <f>S272*H272</f>
        <v>0</v>
      </c>
      <c r="AR272" s="25" t="s">
        <v>147</v>
      </c>
      <c r="AT272" s="25" t="s">
        <v>363</v>
      </c>
      <c r="AU272" s="25" t="s">
        <v>77</v>
      </c>
      <c r="AY272" s="25" t="s">
        <v>361</v>
      </c>
      <c r="BE272" s="218">
        <f>IF(N272="základní",J272,0)</f>
        <v>0</v>
      </c>
      <c r="BF272" s="218">
        <f>IF(N272="snížená",J272,0)</f>
        <v>0</v>
      </c>
      <c r="BG272" s="218">
        <f>IF(N272="zákl. přenesená",J272,0)</f>
        <v>0</v>
      </c>
      <c r="BH272" s="218">
        <f>IF(N272="sníž. přenesená",J272,0)</f>
        <v>0</v>
      </c>
      <c r="BI272" s="218">
        <f>IF(N272="nulová",J272,0)</f>
        <v>0</v>
      </c>
      <c r="BJ272" s="25" t="s">
        <v>77</v>
      </c>
      <c r="BK272" s="218">
        <f>ROUND(I272*H272,2)</f>
        <v>0</v>
      </c>
      <c r="BL272" s="25" t="s">
        <v>147</v>
      </c>
      <c r="BM272" s="25" t="s">
        <v>1212</v>
      </c>
    </row>
    <row r="273" spans="2:65" s="1" customFormat="1" ht="13.5">
      <c r="B273" s="42"/>
      <c r="C273" s="64"/>
      <c r="D273" s="219" t="s">
        <v>369</v>
      </c>
      <c r="E273" s="64"/>
      <c r="F273" s="220" t="s">
        <v>5287</v>
      </c>
      <c r="G273" s="64"/>
      <c r="H273" s="64"/>
      <c r="I273" s="175"/>
      <c r="J273" s="64"/>
      <c r="K273" s="64"/>
      <c r="L273" s="62"/>
      <c r="M273" s="221"/>
      <c r="N273" s="43"/>
      <c r="O273" s="43"/>
      <c r="P273" s="43"/>
      <c r="Q273" s="43"/>
      <c r="R273" s="43"/>
      <c r="S273" s="43"/>
      <c r="T273" s="79"/>
      <c r="AT273" s="25" t="s">
        <v>369</v>
      </c>
      <c r="AU273" s="25" t="s">
        <v>77</v>
      </c>
    </row>
    <row r="274" spans="2:65" s="13" customFormat="1" ht="13.5">
      <c r="B274" s="233"/>
      <c r="C274" s="234"/>
      <c r="D274" s="235" t="s">
        <v>371</v>
      </c>
      <c r="E274" s="236" t="s">
        <v>21</v>
      </c>
      <c r="F274" s="237" t="s">
        <v>5389</v>
      </c>
      <c r="G274" s="234"/>
      <c r="H274" s="238">
        <v>7.04</v>
      </c>
      <c r="I274" s="239"/>
      <c r="J274" s="234"/>
      <c r="K274" s="234"/>
      <c r="L274" s="240"/>
      <c r="M274" s="241"/>
      <c r="N274" s="242"/>
      <c r="O274" s="242"/>
      <c r="P274" s="242"/>
      <c r="Q274" s="242"/>
      <c r="R274" s="242"/>
      <c r="S274" s="242"/>
      <c r="T274" s="243"/>
      <c r="AT274" s="244" t="s">
        <v>371</v>
      </c>
      <c r="AU274" s="244" t="s">
        <v>77</v>
      </c>
      <c r="AV274" s="13" t="s">
        <v>79</v>
      </c>
      <c r="AW274" s="13" t="s">
        <v>33</v>
      </c>
      <c r="AX274" s="13" t="s">
        <v>77</v>
      </c>
      <c r="AY274" s="244" t="s">
        <v>361</v>
      </c>
    </row>
    <row r="275" spans="2:65" s="1" customFormat="1" ht="31.5" customHeight="1">
      <c r="B275" s="42"/>
      <c r="C275" s="207" t="s">
        <v>771</v>
      </c>
      <c r="D275" s="207" t="s">
        <v>363</v>
      </c>
      <c r="E275" s="208" t="s">
        <v>5390</v>
      </c>
      <c r="F275" s="209" t="s">
        <v>5391</v>
      </c>
      <c r="G275" s="210" t="s">
        <v>459</v>
      </c>
      <c r="H275" s="211">
        <v>88</v>
      </c>
      <c r="I275" s="212"/>
      <c r="J275" s="213">
        <f>ROUND(I275*H275,2)</f>
        <v>0</v>
      </c>
      <c r="K275" s="209" t="s">
        <v>367</v>
      </c>
      <c r="L275" s="62"/>
      <c r="M275" s="214" t="s">
        <v>21</v>
      </c>
      <c r="N275" s="215" t="s">
        <v>41</v>
      </c>
      <c r="O275" s="43"/>
      <c r="P275" s="216">
        <f>O275*H275</f>
        <v>0</v>
      </c>
      <c r="Q275" s="216">
        <v>0</v>
      </c>
      <c r="R275" s="216">
        <f>Q275*H275</f>
        <v>0</v>
      </c>
      <c r="S275" s="216">
        <v>0</v>
      </c>
      <c r="T275" s="217">
        <f>S275*H275</f>
        <v>0</v>
      </c>
      <c r="AR275" s="25" t="s">
        <v>147</v>
      </c>
      <c r="AT275" s="25" t="s">
        <v>363</v>
      </c>
      <c r="AU275" s="25" t="s">
        <v>77</v>
      </c>
      <c r="AY275" s="25" t="s">
        <v>361</v>
      </c>
      <c r="BE275" s="218">
        <f>IF(N275="základní",J275,0)</f>
        <v>0</v>
      </c>
      <c r="BF275" s="218">
        <f>IF(N275="snížená",J275,0)</f>
        <v>0</v>
      </c>
      <c r="BG275" s="218">
        <f>IF(N275="zákl. přenesená",J275,0)</f>
        <v>0</v>
      </c>
      <c r="BH275" s="218">
        <f>IF(N275="sníž. přenesená",J275,0)</f>
        <v>0</v>
      </c>
      <c r="BI275" s="218">
        <f>IF(N275="nulová",J275,0)</f>
        <v>0</v>
      </c>
      <c r="BJ275" s="25" t="s">
        <v>77</v>
      </c>
      <c r="BK275" s="218">
        <f>ROUND(I275*H275,2)</f>
        <v>0</v>
      </c>
      <c r="BL275" s="25" t="s">
        <v>147</v>
      </c>
      <c r="BM275" s="25" t="s">
        <v>1224</v>
      </c>
    </row>
    <row r="276" spans="2:65" s="1" customFormat="1" ht="13.5">
      <c r="B276" s="42"/>
      <c r="C276" s="64"/>
      <c r="D276" s="219" t="s">
        <v>369</v>
      </c>
      <c r="E276" s="64"/>
      <c r="F276" s="220" t="s">
        <v>5392</v>
      </c>
      <c r="G276" s="64"/>
      <c r="H276" s="64"/>
      <c r="I276" s="175"/>
      <c r="J276" s="64"/>
      <c r="K276" s="64"/>
      <c r="L276" s="62"/>
      <c r="M276" s="221"/>
      <c r="N276" s="43"/>
      <c r="O276" s="43"/>
      <c r="P276" s="43"/>
      <c r="Q276" s="43"/>
      <c r="R276" s="43"/>
      <c r="S276" s="43"/>
      <c r="T276" s="79"/>
      <c r="AT276" s="25" t="s">
        <v>369</v>
      </c>
      <c r="AU276" s="25" t="s">
        <v>77</v>
      </c>
    </row>
    <row r="277" spans="2:65" s="13" customFormat="1" ht="13.5">
      <c r="B277" s="233"/>
      <c r="C277" s="234"/>
      <c r="D277" s="235" t="s">
        <v>371</v>
      </c>
      <c r="E277" s="236" t="s">
        <v>21</v>
      </c>
      <c r="F277" s="237" t="s">
        <v>1026</v>
      </c>
      <c r="G277" s="234"/>
      <c r="H277" s="238">
        <v>88</v>
      </c>
      <c r="I277" s="239"/>
      <c r="J277" s="234"/>
      <c r="K277" s="234"/>
      <c r="L277" s="240"/>
      <c r="M277" s="241"/>
      <c r="N277" s="242"/>
      <c r="O277" s="242"/>
      <c r="P277" s="242"/>
      <c r="Q277" s="242"/>
      <c r="R277" s="242"/>
      <c r="S277" s="242"/>
      <c r="T277" s="243"/>
      <c r="AT277" s="244" t="s">
        <v>371</v>
      </c>
      <c r="AU277" s="244" t="s">
        <v>77</v>
      </c>
      <c r="AV277" s="13" t="s">
        <v>79</v>
      </c>
      <c r="AW277" s="13" t="s">
        <v>33</v>
      </c>
      <c r="AX277" s="13" t="s">
        <v>77</v>
      </c>
      <c r="AY277" s="244" t="s">
        <v>361</v>
      </c>
    </row>
    <row r="278" spans="2:65" s="1" customFormat="1" ht="22.5" customHeight="1">
      <c r="B278" s="42"/>
      <c r="C278" s="207" t="s">
        <v>785</v>
      </c>
      <c r="D278" s="207" t="s">
        <v>363</v>
      </c>
      <c r="E278" s="208" t="s">
        <v>5393</v>
      </c>
      <c r="F278" s="209" t="s">
        <v>5394</v>
      </c>
      <c r="G278" s="210" t="s">
        <v>366</v>
      </c>
      <c r="H278" s="211">
        <v>7.04</v>
      </c>
      <c r="I278" s="212"/>
      <c r="J278" s="213">
        <f>ROUND(I278*H278,2)</f>
        <v>0</v>
      </c>
      <c r="K278" s="209" t="s">
        <v>21</v>
      </c>
      <c r="L278" s="62"/>
      <c r="M278" s="214" t="s">
        <v>21</v>
      </c>
      <c r="N278" s="215" t="s">
        <v>41</v>
      </c>
      <c r="O278" s="43"/>
      <c r="P278" s="216">
        <f>O278*H278</f>
        <v>0</v>
      </c>
      <c r="Q278" s="216">
        <v>0</v>
      </c>
      <c r="R278" s="216">
        <f>Q278*H278</f>
        <v>0</v>
      </c>
      <c r="S278" s="216">
        <v>0</v>
      </c>
      <c r="T278" s="217">
        <f>S278*H278</f>
        <v>0</v>
      </c>
      <c r="AR278" s="25" t="s">
        <v>147</v>
      </c>
      <c r="AT278" s="25" t="s">
        <v>363</v>
      </c>
      <c r="AU278" s="25" t="s">
        <v>77</v>
      </c>
      <c r="AY278" s="25" t="s">
        <v>361</v>
      </c>
      <c r="BE278" s="218">
        <f>IF(N278="základní",J278,0)</f>
        <v>0</v>
      </c>
      <c r="BF278" s="218">
        <f>IF(N278="snížená",J278,0)</f>
        <v>0</v>
      </c>
      <c r="BG278" s="218">
        <f>IF(N278="zákl. přenesená",J278,0)</f>
        <v>0</v>
      </c>
      <c r="BH278" s="218">
        <f>IF(N278="sníž. přenesená",J278,0)</f>
        <v>0</v>
      </c>
      <c r="BI278" s="218">
        <f>IF(N278="nulová",J278,0)</f>
        <v>0</v>
      </c>
      <c r="BJ278" s="25" t="s">
        <v>77</v>
      </c>
      <c r="BK278" s="218">
        <f>ROUND(I278*H278,2)</f>
        <v>0</v>
      </c>
      <c r="BL278" s="25" t="s">
        <v>147</v>
      </c>
      <c r="BM278" s="25" t="s">
        <v>1254</v>
      </c>
    </row>
    <row r="279" spans="2:65" s="1" customFormat="1" ht="13.5">
      <c r="B279" s="42"/>
      <c r="C279" s="64"/>
      <c r="D279" s="219" t="s">
        <v>369</v>
      </c>
      <c r="E279" s="64"/>
      <c r="F279" s="220" t="s">
        <v>5394</v>
      </c>
      <c r="G279" s="64"/>
      <c r="H279" s="64"/>
      <c r="I279" s="175"/>
      <c r="J279" s="64"/>
      <c r="K279" s="64"/>
      <c r="L279" s="62"/>
      <c r="M279" s="221"/>
      <c r="N279" s="43"/>
      <c r="O279" s="43"/>
      <c r="P279" s="43"/>
      <c r="Q279" s="43"/>
      <c r="R279" s="43"/>
      <c r="S279" s="43"/>
      <c r="T279" s="79"/>
      <c r="AT279" s="25" t="s">
        <v>369</v>
      </c>
      <c r="AU279" s="25" t="s">
        <v>77</v>
      </c>
    </row>
    <row r="280" spans="2:65" s="13" customFormat="1" ht="13.5">
      <c r="B280" s="233"/>
      <c r="C280" s="234"/>
      <c r="D280" s="235" t="s">
        <v>371</v>
      </c>
      <c r="E280" s="236" t="s">
        <v>21</v>
      </c>
      <c r="F280" s="237" t="s">
        <v>5389</v>
      </c>
      <c r="G280" s="234"/>
      <c r="H280" s="238">
        <v>7.04</v>
      </c>
      <c r="I280" s="239"/>
      <c r="J280" s="234"/>
      <c r="K280" s="234"/>
      <c r="L280" s="240"/>
      <c r="M280" s="241"/>
      <c r="N280" s="242"/>
      <c r="O280" s="242"/>
      <c r="P280" s="242"/>
      <c r="Q280" s="242"/>
      <c r="R280" s="242"/>
      <c r="S280" s="242"/>
      <c r="T280" s="243"/>
      <c r="AT280" s="244" t="s">
        <v>371</v>
      </c>
      <c r="AU280" s="244" t="s">
        <v>77</v>
      </c>
      <c r="AV280" s="13" t="s">
        <v>79</v>
      </c>
      <c r="AW280" s="13" t="s">
        <v>33</v>
      </c>
      <c r="AX280" s="13" t="s">
        <v>77</v>
      </c>
      <c r="AY280" s="244" t="s">
        <v>361</v>
      </c>
    </row>
    <row r="281" spans="2:65" s="1" customFormat="1" ht="22.5" customHeight="1">
      <c r="B281" s="42"/>
      <c r="C281" s="207" t="s">
        <v>799</v>
      </c>
      <c r="D281" s="207" t="s">
        <v>363</v>
      </c>
      <c r="E281" s="208" t="s">
        <v>5285</v>
      </c>
      <c r="F281" s="209" t="s">
        <v>5286</v>
      </c>
      <c r="G281" s="210" t="s">
        <v>366</v>
      </c>
      <c r="H281" s="211">
        <v>7.04</v>
      </c>
      <c r="I281" s="212"/>
      <c r="J281" s="213">
        <f>ROUND(I281*H281,2)</f>
        <v>0</v>
      </c>
      <c r="K281" s="209" t="s">
        <v>367</v>
      </c>
      <c r="L281" s="62"/>
      <c r="M281" s="214" t="s">
        <v>21</v>
      </c>
      <c r="N281" s="215" t="s">
        <v>41</v>
      </c>
      <c r="O281" s="43"/>
      <c r="P281" s="216">
        <f>O281*H281</f>
        <v>0</v>
      </c>
      <c r="Q281" s="216">
        <v>0</v>
      </c>
      <c r="R281" s="216">
        <f>Q281*H281</f>
        <v>0</v>
      </c>
      <c r="S281" s="216">
        <v>0</v>
      </c>
      <c r="T281" s="217">
        <f>S281*H281</f>
        <v>0</v>
      </c>
      <c r="AR281" s="25" t="s">
        <v>147</v>
      </c>
      <c r="AT281" s="25" t="s">
        <v>363</v>
      </c>
      <c r="AU281" s="25" t="s">
        <v>77</v>
      </c>
      <c r="AY281" s="25" t="s">
        <v>361</v>
      </c>
      <c r="BE281" s="218">
        <f>IF(N281="základní",J281,0)</f>
        <v>0</v>
      </c>
      <c r="BF281" s="218">
        <f>IF(N281="snížená",J281,0)</f>
        <v>0</v>
      </c>
      <c r="BG281" s="218">
        <f>IF(N281="zákl. přenesená",J281,0)</f>
        <v>0</v>
      </c>
      <c r="BH281" s="218">
        <f>IF(N281="sníž. přenesená",J281,0)</f>
        <v>0</v>
      </c>
      <c r="BI281" s="218">
        <f>IF(N281="nulová",J281,0)</f>
        <v>0</v>
      </c>
      <c r="BJ281" s="25" t="s">
        <v>77</v>
      </c>
      <c r="BK281" s="218">
        <f>ROUND(I281*H281,2)</f>
        <v>0</v>
      </c>
      <c r="BL281" s="25" t="s">
        <v>147</v>
      </c>
      <c r="BM281" s="25" t="s">
        <v>1266</v>
      </c>
    </row>
    <row r="282" spans="2:65" s="1" customFormat="1" ht="13.5">
      <c r="B282" s="42"/>
      <c r="C282" s="64"/>
      <c r="D282" s="219" t="s">
        <v>369</v>
      </c>
      <c r="E282" s="64"/>
      <c r="F282" s="220" t="s">
        <v>5287</v>
      </c>
      <c r="G282" s="64"/>
      <c r="H282" s="64"/>
      <c r="I282" s="175"/>
      <c r="J282" s="64"/>
      <c r="K282" s="64"/>
      <c r="L282" s="62"/>
      <c r="M282" s="221"/>
      <c r="N282" s="43"/>
      <c r="O282" s="43"/>
      <c r="P282" s="43"/>
      <c r="Q282" s="43"/>
      <c r="R282" s="43"/>
      <c r="S282" s="43"/>
      <c r="T282" s="79"/>
      <c r="AT282" s="25" t="s">
        <v>369</v>
      </c>
      <c r="AU282" s="25" t="s">
        <v>77</v>
      </c>
    </row>
    <row r="283" spans="2:65" s="13" customFormat="1" ht="13.5">
      <c r="B283" s="233"/>
      <c r="C283" s="234"/>
      <c r="D283" s="235" t="s">
        <v>371</v>
      </c>
      <c r="E283" s="236" t="s">
        <v>21</v>
      </c>
      <c r="F283" s="237" t="s">
        <v>5389</v>
      </c>
      <c r="G283" s="234"/>
      <c r="H283" s="238">
        <v>7.04</v>
      </c>
      <c r="I283" s="239"/>
      <c r="J283" s="234"/>
      <c r="K283" s="234"/>
      <c r="L283" s="240"/>
      <c r="M283" s="241"/>
      <c r="N283" s="242"/>
      <c r="O283" s="242"/>
      <c r="P283" s="242"/>
      <c r="Q283" s="242"/>
      <c r="R283" s="242"/>
      <c r="S283" s="242"/>
      <c r="T283" s="243"/>
      <c r="AT283" s="244" t="s">
        <v>371</v>
      </c>
      <c r="AU283" s="244" t="s">
        <v>77</v>
      </c>
      <c r="AV283" s="13" t="s">
        <v>79</v>
      </c>
      <c r="AW283" s="13" t="s">
        <v>33</v>
      </c>
      <c r="AX283" s="13" t="s">
        <v>77</v>
      </c>
      <c r="AY283" s="244" t="s">
        <v>361</v>
      </c>
    </row>
    <row r="284" spans="2:65" s="1" customFormat="1" ht="22.5" customHeight="1">
      <c r="B284" s="42"/>
      <c r="C284" s="207" t="s">
        <v>804</v>
      </c>
      <c r="D284" s="207" t="s">
        <v>363</v>
      </c>
      <c r="E284" s="208" t="s">
        <v>5395</v>
      </c>
      <c r="F284" s="209" t="s">
        <v>5396</v>
      </c>
      <c r="G284" s="210" t="s">
        <v>5168</v>
      </c>
      <c r="H284" s="211">
        <v>60.5</v>
      </c>
      <c r="I284" s="212"/>
      <c r="J284" s="213">
        <f>ROUND(I284*H284,2)</f>
        <v>0</v>
      </c>
      <c r="K284" s="209" t="s">
        <v>21</v>
      </c>
      <c r="L284" s="62"/>
      <c r="M284" s="214" t="s">
        <v>21</v>
      </c>
      <c r="N284" s="215" t="s">
        <v>41</v>
      </c>
      <c r="O284" s="43"/>
      <c r="P284" s="216">
        <f>O284*H284</f>
        <v>0</v>
      </c>
      <c r="Q284" s="216">
        <v>0</v>
      </c>
      <c r="R284" s="216">
        <f>Q284*H284</f>
        <v>0</v>
      </c>
      <c r="S284" s="216">
        <v>0</v>
      </c>
      <c r="T284" s="217">
        <f>S284*H284</f>
        <v>0</v>
      </c>
      <c r="AR284" s="25" t="s">
        <v>147</v>
      </c>
      <c r="AT284" s="25" t="s">
        <v>363</v>
      </c>
      <c r="AU284" s="25" t="s">
        <v>77</v>
      </c>
      <c r="AY284" s="25" t="s">
        <v>361</v>
      </c>
      <c r="BE284" s="218">
        <f>IF(N284="základní",J284,0)</f>
        <v>0</v>
      </c>
      <c r="BF284" s="218">
        <f>IF(N284="snížená",J284,0)</f>
        <v>0</v>
      </c>
      <c r="BG284" s="218">
        <f>IF(N284="zákl. přenesená",J284,0)</f>
        <v>0</v>
      </c>
      <c r="BH284" s="218">
        <f>IF(N284="sníž. přenesená",J284,0)</f>
        <v>0</v>
      </c>
      <c r="BI284" s="218">
        <f>IF(N284="nulová",J284,0)</f>
        <v>0</v>
      </c>
      <c r="BJ284" s="25" t="s">
        <v>77</v>
      </c>
      <c r="BK284" s="218">
        <f>ROUND(I284*H284,2)</f>
        <v>0</v>
      </c>
      <c r="BL284" s="25" t="s">
        <v>147</v>
      </c>
      <c r="BM284" s="25" t="s">
        <v>1278</v>
      </c>
    </row>
    <row r="285" spans="2:65" s="1" customFormat="1" ht="13.5">
      <c r="B285" s="42"/>
      <c r="C285" s="64"/>
      <c r="D285" s="219" t="s">
        <v>369</v>
      </c>
      <c r="E285" s="64"/>
      <c r="F285" s="220" t="s">
        <v>5396</v>
      </c>
      <c r="G285" s="64"/>
      <c r="H285" s="64"/>
      <c r="I285" s="175"/>
      <c r="J285" s="64"/>
      <c r="K285" s="64"/>
      <c r="L285" s="62"/>
      <c r="M285" s="221"/>
      <c r="N285" s="43"/>
      <c r="O285" s="43"/>
      <c r="P285" s="43"/>
      <c r="Q285" s="43"/>
      <c r="R285" s="43"/>
      <c r="S285" s="43"/>
      <c r="T285" s="79"/>
      <c r="AT285" s="25" t="s">
        <v>369</v>
      </c>
      <c r="AU285" s="25" t="s">
        <v>77</v>
      </c>
    </row>
    <row r="286" spans="2:65" s="13" customFormat="1" ht="13.5">
      <c r="B286" s="233"/>
      <c r="C286" s="234"/>
      <c r="D286" s="219" t="s">
        <v>371</v>
      </c>
      <c r="E286" s="245" t="s">
        <v>21</v>
      </c>
      <c r="F286" s="246" t="s">
        <v>5397</v>
      </c>
      <c r="G286" s="234"/>
      <c r="H286" s="247">
        <v>60.5</v>
      </c>
      <c r="I286" s="239"/>
      <c r="J286" s="234"/>
      <c r="K286" s="234"/>
      <c r="L286" s="240"/>
      <c r="M286" s="241"/>
      <c r="N286" s="242"/>
      <c r="O286" s="242"/>
      <c r="P286" s="242"/>
      <c r="Q286" s="242"/>
      <c r="R286" s="242"/>
      <c r="S286" s="242"/>
      <c r="T286" s="243"/>
      <c r="AT286" s="244" t="s">
        <v>371</v>
      </c>
      <c r="AU286" s="244" t="s">
        <v>77</v>
      </c>
      <c r="AV286" s="13" t="s">
        <v>79</v>
      </c>
      <c r="AW286" s="13" t="s">
        <v>33</v>
      </c>
      <c r="AX286" s="13" t="s">
        <v>77</v>
      </c>
      <c r="AY286" s="244" t="s">
        <v>361</v>
      </c>
    </row>
    <row r="287" spans="2:65" s="11" customFormat="1" ht="37.35" customHeight="1">
      <c r="B287" s="190"/>
      <c r="C287" s="191"/>
      <c r="D287" s="204" t="s">
        <v>69</v>
      </c>
      <c r="E287" s="293" t="s">
        <v>3040</v>
      </c>
      <c r="F287" s="293" t="s">
        <v>5235</v>
      </c>
      <c r="G287" s="191"/>
      <c r="H287" s="191"/>
      <c r="I287" s="194"/>
      <c r="J287" s="294">
        <f>BK287</f>
        <v>0</v>
      </c>
      <c r="K287" s="191"/>
      <c r="L287" s="196"/>
      <c r="M287" s="197"/>
      <c r="N287" s="198"/>
      <c r="O287" s="198"/>
      <c r="P287" s="199">
        <f>SUM(P288:P296)</f>
        <v>0</v>
      </c>
      <c r="Q287" s="198"/>
      <c r="R287" s="199">
        <f>SUM(R288:R296)</f>
        <v>0</v>
      </c>
      <c r="S287" s="198"/>
      <c r="T287" s="200">
        <f>SUM(T288:T296)</f>
        <v>0</v>
      </c>
      <c r="AR287" s="201" t="s">
        <v>77</v>
      </c>
      <c r="AT287" s="202" t="s">
        <v>69</v>
      </c>
      <c r="AU287" s="202" t="s">
        <v>70</v>
      </c>
      <c r="AY287" s="201" t="s">
        <v>361</v>
      </c>
      <c r="BK287" s="203">
        <f>SUM(BK288:BK296)</f>
        <v>0</v>
      </c>
    </row>
    <row r="288" spans="2:65" s="1" customFormat="1" ht="22.5" customHeight="1">
      <c r="B288" s="42"/>
      <c r="C288" s="207" t="s">
        <v>814</v>
      </c>
      <c r="D288" s="207" t="s">
        <v>363</v>
      </c>
      <c r="E288" s="208" t="s">
        <v>5398</v>
      </c>
      <c r="F288" s="209" t="s">
        <v>5399</v>
      </c>
      <c r="G288" s="210" t="s">
        <v>2984</v>
      </c>
      <c r="H288" s="211">
        <v>2</v>
      </c>
      <c r="I288" s="212"/>
      <c r="J288" s="213">
        <f>ROUND(I288*H288,2)</f>
        <v>0</v>
      </c>
      <c r="K288" s="209" t="s">
        <v>21</v>
      </c>
      <c r="L288" s="62"/>
      <c r="M288" s="214" t="s">
        <v>21</v>
      </c>
      <c r="N288" s="215" t="s">
        <v>41</v>
      </c>
      <c r="O288" s="43"/>
      <c r="P288" s="216">
        <f>O288*H288</f>
        <v>0</v>
      </c>
      <c r="Q288" s="216">
        <v>0</v>
      </c>
      <c r="R288" s="216">
        <f>Q288*H288</f>
        <v>0</v>
      </c>
      <c r="S288" s="216">
        <v>0</v>
      </c>
      <c r="T288" s="217">
        <f>S288*H288</f>
        <v>0</v>
      </c>
      <c r="AR288" s="25" t="s">
        <v>147</v>
      </c>
      <c r="AT288" s="25" t="s">
        <v>363</v>
      </c>
      <c r="AU288" s="25" t="s">
        <v>77</v>
      </c>
      <c r="AY288" s="25" t="s">
        <v>361</v>
      </c>
      <c r="BE288" s="218">
        <f>IF(N288="základní",J288,0)</f>
        <v>0</v>
      </c>
      <c r="BF288" s="218">
        <f>IF(N288="snížená",J288,0)</f>
        <v>0</v>
      </c>
      <c r="BG288" s="218">
        <f>IF(N288="zákl. přenesená",J288,0)</f>
        <v>0</v>
      </c>
      <c r="BH288" s="218">
        <f>IF(N288="sníž. přenesená",J288,0)</f>
        <v>0</v>
      </c>
      <c r="BI288" s="218">
        <f>IF(N288="nulová",J288,0)</f>
        <v>0</v>
      </c>
      <c r="BJ288" s="25" t="s">
        <v>77</v>
      </c>
      <c r="BK288" s="218">
        <f>ROUND(I288*H288,2)</f>
        <v>0</v>
      </c>
      <c r="BL288" s="25" t="s">
        <v>147</v>
      </c>
      <c r="BM288" s="25" t="s">
        <v>1287</v>
      </c>
    </row>
    <row r="289" spans="2:65" s="1" customFormat="1" ht="13.5">
      <c r="B289" s="42"/>
      <c r="C289" s="64"/>
      <c r="D289" s="219" t="s">
        <v>369</v>
      </c>
      <c r="E289" s="64"/>
      <c r="F289" s="220" t="s">
        <v>5399</v>
      </c>
      <c r="G289" s="64"/>
      <c r="H289" s="64"/>
      <c r="I289" s="175"/>
      <c r="J289" s="64"/>
      <c r="K289" s="64"/>
      <c r="L289" s="62"/>
      <c r="M289" s="221"/>
      <c r="N289" s="43"/>
      <c r="O289" s="43"/>
      <c r="P289" s="43"/>
      <c r="Q289" s="43"/>
      <c r="R289" s="43"/>
      <c r="S289" s="43"/>
      <c r="T289" s="79"/>
      <c r="AT289" s="25" t="s">
        <v>369</v>
      </c>
      <c r="AU289" s="25" t="s">
        <v>77</v>
      </c>
    </row>
    <row r="290" spans="2:65" s="13" customFormat="1" ht="13.5">
      <c r="B290" s="233"/>
      <c r="C290" s="234"/>
      <c r="D290" s="235" t="s">
        <v>371</v>
      </c>
      <c r="E290" s="236" t="s">
        <v>21</v>
      </c>
      <c r="F290" s="237" t="s">
        <v>79</v>
      </c>
      <c r="G290" s="234"/>
      <c r="H290" s="238">
        <v>2</v>
      </c>
      <c r="I290" s="239"/>
      <c r="J290" s="234"/>
      <c r="K290" s="234"/>
      <c r="L290" s="240"/>
      <c r="M290" s="241"/>
      <c r="N290" s="242"/>
      <c r="O290" s="242"/>
      <c r="P290" s="242"/>
      <c r="Q290" s="242"/>
      <c r="R290" s="242"/>
      <c r="S290" s="242"/>
      <c r="T290" s="243"/>
      <c r="AT290" s="244" t="s">
        <v>371</v>
      </c>
      <c r="AU290" s="244" t="s">
        <v>77</v>
      </c>
      <c r="AV290" s="13" t="s">
        <v>79</v>
      </c>
      <c r="AW290" s="13" t="s">
        <v>33</v>
      </c>
      <c r="AX290" s="13" t="s">
        <v>77</v>
      </c>
      <c r="AY290" s="244" t="s">
        <v>361</v>
      </c>
    </row>
    <row r="291" spans="2:65" s="1" customFormat="1" ht="22.5" customHeight="1">
      <c r="B291" s="42"/>
      <c r="C291" s="207" t="s">
        <v>820</v>
      </c>
      <c r="D291" s="207" t="s">
        <v>363</v>
      </c>
      <c r="E291" s="208" t="s">
        <v>5400</v>
      </c>
      <c r="F291" s="209" t="s">
        <v>5401</v>
      </c>
      <c r="G291" s="210" t="s">
        <v>459</v>
      </c>
      <c r="H291" s="211">
        <v>20.021999999999998</v>
      </c>
      <c r="I291" s="212"/>
      <c r="J291" s="213">
        <f>ROUND(I291*H291,2)</f>
        <v>0</v>
      </c>
      <c r="K291" s="209" t="s">
        <v>367</v>
      </c>
      <c r="L291" s="62"/>
      <c r="M291" s="214" t="s">
        <v>21</v>
      </c>
      <c r="N291" s="215" t="s">
        <v>41</v>
      </c>
      <c r="O291" s="43"/>
      <c r="P291" s="216">
        <f>O291*H291</f>
        <v>0</v>
      </c>
      <c r="Q291" s="216">
        <v>0</v>
      </c>
      <c r="R291" s="216">
        <f>Q291*H291</f>
        <v>0</v>
      </c>
      <c r="S291" s="216">
        <v>0</v>
      </c>
      <c r="T291" s="217">
        <f>S291*H291</f>
        <v>0</v>
      </c>
      <c r="AR291" s="25" t="s">
        <v>147</v>
      </c>
      <c r="AT291" s="25" t="s">
        <v>363</v>
      </c>
      <c r="AU291" s="25" t="s">
        <v>77</v>
      </c>
      <c r="AY291" s="25" t="s">
        <v>361</v>
      </c>
      <c r="BE291" s="218">
        <f>IF(N291="základní",J291,0)</f>
        <v>0</v>
      </c>
      <c r="BF291" s="218">
        <f>IF(N291="snížená",J291,0)</f>
        <v>0</v>
      </c>
      <c r="BG291" s="218">
        <f>IF(N291="zákl. přenesená",J291,0)</f>
        <v>0</v>
      </c>
      <c r="BH291" s="218">
        <f>IF(N291="sníž. přenesená",J291,0)</f>
        <v>0</v>
      </c>
      <c r="BI291" s="218">
        <f>IF(N291="nulová",J291,0)</f>
        <v>0</v>
      </c>
      <c r="BJ291" s="25" t="s">
        <v>77</v>
      </c>
      <c r="BK291" s="218">
        <f>ROUND(I291*H291,2)</f>
        <v>0</v>
      </c>
      <c r="BL291" s="25" t="s">
        <v>147</v>
      </c>
      <c r="BM291" s="25" t="s">
        <v>1299</v>
      </c>
    </row>
    <row r="292" spans="2:65" s="1" customFormat="1" ht="27">
      <c r="B292" s="42"/>
      <c r="C292" s="64"/>
      <c r="D292" s="219" t="s">
        <v>369</v>
      </c>
      <c r="E292" s="64"/>
      <c r="F292" s="220" t="s">
        <v>5402</v>
      </c>
      <c r="G292" s="64"/>
      <c r="H292" s="64"/>
      <c r="I292" s="175"/>
      <c r="J292" s="64"/>
      <c r="K292" s="64"/>
      <c r="L292" s="62"/>
      <c r="M292" s="221"/>
      <c r="N292" s="43"/>
      <c r="O292" s="43"/>
      <c r="P292" s="43"/>
      <c r="Q292" s="43"/>
      <c r="R292" s="43"/>
      <c r="S292" s="43"/>
      <c r="T292" s="79"/>
      <c r="AT292" s="25" t="s">
        <v>369</v>
      </c>
      <c r="AU292" s="25" t="s">
        <v>77</v>
      </c>
    </row>
    <row r="293" spans="2:65" s="13" customFormat="1" ht="13.5">
      <c r="B293" s="233"/>
      <c r="C293" s="234"/>
      <c r="D293" s="235" t="s">
        <v>371</v>
      </c>
      <c r="E293" s="236" t="s">
        <v>21</v>
      </c>
      <c r="F293" s="237" t="s">
        <v>5403</v>
      </c>
      <c r="G293" s="234"/>
      <c r="H293" s="238">
        <v>20.021999999999998</v>
      </c>
      <c r="I293" s="239"/>
      <c r="J293" s="234"/>
      <c r="K293" s="234"/>
      <c r="L293" s="240"/>
      <c r="M293" s="241"/>
      <c r="N293" s="242"/>
      <c r="O293" s="242"/>
      <c r="P293" s="242"/>
      <c r="Q293" s="242"/>
      <c r="R293" s="242"/>
      <c r="S293" s="242"/>
      <c r="T293" s="243"/>
      <c r="AT293" s="244" t="s">
        <v>371</v>
      </c>
      <c r="AU293" s="244" t="s">
        <v>77</v>
      </c>
      <c r="AV293" s="13" t="s">
        <v>79</v>
      </c>
      <c r="AW293" s="13" t="s">
        <v>33</v>
      </c>
      <c r="AX293" s="13" t="s">
        <v>77</v>
      </c>
      <c r="AY293" s="244" t="s">
        <v>361</v>
      </c>
    </row>
    <row r="294" spans="2:65" s="1" customFormat="1" ht="22.5" customHeight="1">
      <c r="B294" s="42"/>
      <c r="C294" s="207" t="s">
        <v>825</v>
      </c>
      <c r="D294" s="207" t="s">
        <v>363</v>
      </c>
      <c r="E294" s="208" t="s">
        <v>5404</v>
      </c>
      <c r="F294" s="209" t="s">
        <v>5405</v>
      </c>
      <c r="G294" s="210" t="s">
        <v>366</v>
      </c>
      <c r="H294" s="211">
        <v>3.9260000000000002</v>
      </c>
      <c r="I294" s="212"/>
      <c r="J294" s="213">
        <f>ROUND(I294*H294,2)</f>
        <v>0</v>
      </c>
      <c r="K294" s="209" t="s">
        <v>21</v>
      </c>
      <c r="L294" s="62"/>
      <c r="M294" s="214" t="s">
        <v>21</v>
      </c>
      <c r="N294" s="215" t="s">
        <v>41</v>
      </c>
      <c r="O294" s="43"/>
      <c r="P294" s="216">
        <f>O294*H294</f>
        <v>0</v>
      </c>
      <c r="Q294" s="216">
        <v>0</v>
      </c>
      <c r="R294" s="216">
        <f>Q294*H294</f>
        <v>0</v>
      </c>
      <c r="S294" s="216">
        <v>0</v>
      </c>
      <c r="T294" s="217">
        <f>S294*H294</f>
        <v>0</v>
      </c>
      <c r="AR294" s="25" t="s">
        <v>147</v>
      </c>
      <c r="AT294" s="25" t="s">
        <v>363</v>
      </c>
      <c r="AU294" s="25" t="s">
        <v>77</v>
      </c>
      <c r="AY294" s="25" t="s">
        <v>361</v>
      </c>
      <c r="BE294" s="218">
        <f>IF(N294="základní",J294,0)</f>
        <v>0</v>
      </c>
      <c r="BF294" s="218">
        <f>IF(N294="snížená",J294,0)</f>
        <v>0</v>
      </c>
      <c r="BG294" s="218">
        <f>IF(N294="zákl. přenesená",J294,0)</f>
        <v>0</v>
      </c>
      <c r="BH294" s="218">
        <f>IF(N294="sníž. přenesená",J294,0)</f>
        <v>0</v>
      </c>
      <c r="BI294" s="218">
        <f>IF(N294="nulová",J294,0)</f>
        <v>0</v>
      </c>
      <c r="BJ294" s="25" t="s">
        <v>77</v>
      </c>
      <c r="BK294" s="218">
        <f>ROUND(I294*H294,2)</f>
        <v>0</v>
      </c>
      <c r="BL294" s="25" t="s">
        <v>147</v>
      </c>
      <c r="BM294" s="25" t="s">
        <v>1311</v>
      </c>
    </row>
    <row r="295" spans="2:65" s="1" customFormat="1" ht="13.5">
      <c r="B295" s="42"/>
      <c r="C295" s="64"/>
      <c r="D295" s="219" t="s">
        <v>369</v>
      </c>
      <c r="E295" s="64"/>
      <c r="F295" s="220" t="s">
        <v>5405</v>
      </c>
      <c r="G295" s="64"/>
      <c r="H295" s="64"/>
      <c r="I295" s="175"/>
      <c r="J295" s="64"/>
      <c r="K295" s="64"/>
      <c r="L295" s="62"/>
      <c r="M295" s="221"/>
      <c r="N295" s="43"/>
      <c r="O295" s="43"/>
      <c r="P295" s="43"/>
      <c r="Q295" s="43"/>
      <c r="R295" s="43"/>
      <c r="S295" s="43"/>
      <c r="T295" s="79"/>
      <c r="AT295" s="25" t="s">
        <v>369</v>
      </c>
      <c r="AU295" s="25" t="s">
        <v>77</v>
      </c>
    </row>
    <row r="296" spans="2:65" s="13" customFormat="1" ht="13.5">
      <c r="B296" s="233"/>
      <c r="C296" s="234"/>
      <c r="D296" s="219" t="s">
        <v>371</v>
      </c>
      <c r="E296" s="245" t="s">
        <v>21</v>
      </c>
      <c r="F296" s="246" t="s">
        <v>5406</v>
      </c>
      <c r="G296" s="234"/>
      <c r="H296" s="247">
        <v>3.9260000000000002</v>
      </c>
      <c r="I296" s="239"/>
      <c r="J296" s="234"/>
      <c r="K296" s="234"/>
      <c r="L296" s="240"/>
      <c r="M296" s="241"/>
      <c r="N296" s="242"/>
      <c r="O296" s="242"/>
      <c r="P296" s="242"/>
      <c r="Q296" s="242"/>
      <c r="R296" s="242"/>
      <c r="S296" s="242"/>
      <c r="T296" s="243"/>
      <c r="AT296" s="244" t="s">
        <v>371</v>
      </c>
      <c r="AU296" s="244" t="s">
        <v>77</v>
      </c>
      <c r="AV296" s="13" t="s">
        <v>79</v>
      </c>
      <c r="AW296" s="13" t="s">
        <v>33</v>
      </c>
      <c r="AX296" s="13" t="s">
        <v>77</v>
      </c>
      <c r="AY296" s="244" t="s">
        <v>361</v>
      </c>
    </row>
    <row r="297" spans="2:65" s="11" customFormat="1" ht="37.35" customHeight="1">
      <c r="B297" s="190"/>
      <c r="C297" s="191"/>
      <c r="D297" s="204" t="s">
        <v>69</v>
      </c>
      <c r="E297" s="293" t="s">
        <v>1153</v>
      </c>
      <c r="F297" s="293" t="s">
        <v>1154</v>
      </c>
      <c r="G297" s="191"/>
      <c r="H297" s="191"/>
      <c r="I297" s="194"/>
      <c r="J297" s="294">
        <f>BK297</f>
        <v>0</v>
      </c>
      <c r="K297" s="191"/>
      <c r="L297" s="196"/>
      <c r="M297" s="197"/>
      <c r="N297" s="198"/>
      <c r="O297" s="198"/>
      <c r="P297" s="199">
        <f>SUM(P298:P301)</f>
        <v>0</v>
      </c>
      <c r="Q297" s="198"/>
      <c r="R297" s="199">
        <f>SUM(R298:R301)</f>
        <v>0</v>
      </c>
      <c r="S297" s="198"/>
      <c r="T297" s="200">
        <f>SUM(T298:T301)</f>
        <v>0</v>
      </c>
      <c r="AR297" s="201" t="s">
        <v>77</v>
      </c>
      <c r="AT297" s="202" t="s">
        <v>69</v>
      </c>
      <c r="AU297" s="202" t="s">
        <v>70</v>
      </c>
      <c r="AY297" s="201" t="s">
        <v>361</v>
      </c>
      <c r="BK297" s="203">
        <f>SUM(BK298:BK301)</f>
        <v>0</v>
      </c>
    </row>
    <row r="298" spans="2:65" s="1" customFormat="1" ht="22.5" customHeight="1">
      <c r="B298" s="42"/>
      <c r="C298" s="207" t="s">
        <v>830</v>
      </c>
      <c r="D298" s="207" t="s">
        <v>363</v>
      </c>
      <c r="E298" s="208" t="s">
        <v>3984</v>
      </c>
      <c r="F298" s="209" t="s">
        <v>3985</v>
      </c>
      <c r="G298" s="210" t="s">
        <v>447</v>
      </c>
      <c r="H298" s="211">
        <v>5</v>
      </c>
      <c r="I298" s="212"/>
      <c r="J298" s="213">
        <f>ROUND(I298*H298,2)</f>
        <v>0</v>
      </c>
      <c r="K298" s="209" t="s">
        <v>367</v>
      </c>
      <c r="L298" s="62"/>
      <c r="M298" s="214" t="s">
        <v>21</v>
      </c>
      <c r="N298" s="215" t="s">
        <v>41</v>
      </c>
      <c r="O298" s="43"/>
      <c r="P298" s="216">
        <f>O298*H298</f>
        <v>0</v>
      </c>
      <c r="Q298" s="216">
        <v>0</v>
      </c>
      <c r="R298" s="216">
        <f>Q298*H298</f>
        <v>0</v>
      </c>
      <c r="S298" s="216">
        <v>0</v>
      </c>
      <c r="T298" s="217">
        <f>S298*H298</f>
        <v>0</v>
      </c>
      <c r="AR298" s="25" t="s">
        <v>147</v>
      </c>
      <c r="AT298" s="25" t="s">
        <v>363</v>
      </c>
      <c r="AU298" s="25" t="s">
        <v>77</v>
      </c>
      <c r="AY298" s="25" t="s">
        <v>361</v>
      </c>
      <c r="BE298" s="218">
        <f>IF(N298="základní",J298,0)</f>
        <v>0</v>
      </c>
      <c r="BF298" s="218">
        <f>IF(N298="snížená",J298,0)</f>
        <v>0</v>
      </c>
      <c r="BG298" s="218">
        <f>IF(N298="zákl. přenesená",J298,0)</f>
        <v>0</v>
      </c>
      <c r="BH298" s="218">
        <f>IF(N298="sníž. přenesená",J298,0)</f>
        <v>0</v>
      </c>
      <c r="BI298" s="218">
        <f>IF(N298="nulová",J298,0)</f>
        <v>0</v>
      </c>
      <c r="BJ298" s="25" t="s">
        <v>77</v>
      </c>
      <c r="BK298" s="218">
        <f>ROUND(I298*H298,2)</f>
        <v>0</v>
      </c>
      <c r="BL298" s="25" t="s">
        <v>147</v>
      </c>
      <c r="BM298" s="25" t="s">
        <v>5407</v>
      </c>
    </row>
    <row r="299" spans="2:65" s="1" customFormat="1" ht="13.5">
      <c r="B299" s="42"/>
      <c r="C299" s="64"/>
      <c r="D299" s="219" t="s">
        <v>369</v>
      </c>
      <c r="E299" s="64"/>
      <c r="F299" s="220" t="s">
        <v>3987</v>
      </c>
      <c r="G299" s="64"/>
      <c r="H299" s="64"/>
      <c r="I299" s="175"/>
      <c r="J299" s="64"/>
      <c r="K299" s="64"/>
      <c r="L299" s="62"/>
      <c r="M299" s="221"/>
      <c r="N299" s="43"/>
      <c r="O299" s="43"/>
      <c r="P299" s="43"/>
      <c r="Q299" s="43"/>
      <c r="R299" s="43"/>
      <c r="S299" s="43"/>
      <c r="T299" s="79"/>
      <c r="AT299" s="25" t="s">
        <v>369</v>
      </c>
      <c r="AU299" s="25" t="s">
        <v>77</v>
      </c>
    </row>
    <row r="300" spans="2:65" s="12" customFormat="1" ht="27">
      <c r="B300" s="222"/>
      <c r="C300" s="223"/>
      <c r="D300" s="219" t="s">
        <v>371</v>
      </c>
      <c r="E300" s="224" t="s">
        <v>21</v>
      </c>
      <c r="F300" s="225" t="s">
        <v>5408</v>
      </c>
      <c r="G300" s="223"/>
      <c r="H300" s="226" t="s">
        <v>21</v>
      </c>
      <c r="I300" s="227"/>
      <c r="J300" s="223"/>
      <c r="K300" s="223"/>
      <c r="L300" s="228"/>
      <c r="M300" s="229"/>
      <c r="N300" s="230"/>
      <c r="O300" s="230"/>
      <c r="P300" s="230"/>
      <c r="Q300" s="230"/>
      <c r="R300" s="230"/>
      <c r="S300" s="230"/>
      <c r="T300" s="231"/>
      <c r="AT300" s="232" t="s">
        <v>371</v>
      </c>
      <c r="AU300" s="232" t="s">
        <v>77</v>
      </c>
      <c r="AV300" s="12" t="s">
        <v>77</v>
      </c>
      <c r="AW300" s="12" t="s">
        <v>33</v>
      </c>
      <c r="AX300" s="12" t="s">
        <v>70</v>
      </c>
      <c r="AY300" s="232" t="s">
        <v>361</v>
      </c>
    </row>
    <row r="301" spans="2:65" s="13" customFormat="1" ht="13.5">
      <c r="B301" s="233"/>
      <c r="C301" s="234"/>
      <c r="D301" s="219" t="s">
        <v>371</v>
      </c>
      <c r="E301" s="245" t="s">
        <v>21</v>
      </c>
      <c r="F301" s="246" t="s">
        <v>5409</v>
      </c>
      <c r="G301" s="234"/>
      <c r="H301" s="247">
        <v>5</v>
      </c>
      <c r="I301" s="239"/>
      <c r="J301" s="234"/>
      <c r="K301" s="234"/>
      <c r="L301" s="240"/>
      <c r="M301" s="286"/>
      <c r="N301" s="287"/>
      <c r="O301" s="287"/>
      <c r="P301" s="287"/>
      <c r="Q301" s="287"/>
      <c r="R301" s="287"/>
      <c r="S301" s="287"/>
      <c r="T301" s="288"/>
      <c r="AT301" s="244" t="s">
        <v>371</v>
      </c>
      <c r="AU301" s="244" t="s">
        <v>77</v>
      </c>
      <c r="AV301" s="13" t="s">
        <v>79</v>
      </c>
      <c r="AW301" s="13" t="s">
        <v>33</v>
      </c>
      <c r="AX301" s="13" t="s">
        <v>77</v>
      </c>
      <c r="AY301" s="244" t="s">
        <v>361</v>
      </c>
    </row>
    <row r="302" spans="2:65" s="1" customFormat="1" ht="6.95" customHeight="1">
      <c r="B302" s="57"/>
      <c r="C302" s="58"/>
      <c r="D302" s="58"/>
      <c r="E302" s="58"/>
      <c r="F302" s="58"/>
      <c r="G302" s="58"/>
      <c r="H302" s="58"/>
      <c r="I302" s="151"/>
      <c r="J302" s="58"/>
      <c r="K302" s="58"/>
      <c r="L302" s="62"/>
    </row>
  </sheetData>
  <sheetProtection algorithmName="SHA-512" hashValue="Y5vNr4x2jMkqJicHmuyiZs4sN//Sfc1MvD3zeMknGKnvF+p3w6HHUhMoOR1VsnR64ZYV+/0P98Y8xxDKqPSBvQ==" saltValue="eVKZVafWCq8rM+ImptbEdw==" spinCount="100000" sheet="1" objects="1" scenarios="1" formatCells="0" formatColumns="0" formatRows="0" sort="0" autoFilter="0"/>
  <autoFilter ref="C94:K301" xr:uid="{00000000-0009-0000-0000-000026000000}"/>
  <mergeCells count="15">
    <mergeCell ref="E85:H85"/>
    <mergeCell ref="E83:H83"/>
    <mergeCell ref="E87:H87"/>
    <mergeCell ref="G1:H1"/>
    <mergeCell ref="L2:V2"/>
    <mergeCell ref="E49:H49"/>
    <mergeCell ref="E53:H53"/>
    <mergeCell ref="E51:H51"/>
    <mergeCell ref="E55:H55"/>
    <mergeCell ref="E81:H81"/>
    <mergeCell ref="E7:H7"/>
    <mergeCell ref="E11:H11"/>
    <mergeCell ref="E9:H9"/>
    <mergeCell ref="E13:H13"/>
    <mergeCell ref="E28:H28"/>
  </mergeCells>
  <hyperlinks>
    <hyperlink ref="F1:G1" location="C2" display="1) Krycí list soupisu" xr:uid="{00000000-0004-0000-2600-000000000000}"/>
    <hyperlink ref="G1:H1" location="C62" display="2) Rekapitulace" xr:uid="{00000000-0004-0000-2600-000001000000}"/>
    <hyperlink ref="J1" location="C94" display="3) Soupis prací" xr:uid="{00000000-0004-0000-2600-000002000000}"/>
    <hyperlink ref="L1:V1" location="'Rekapitulace stavby'!C2" display="Rekapitulace stavby" xr:uid="{00000000-0004-0000-26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pageSetUpPr fitToPage="1"/>
  </sheetPr>
  <dimension ref="A1:BR109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75" customWidth="1"/>
    <col min="7" max="7" width="8.6640625" customWidth="1"/>
    <col min="8" max="8" width="11.1640625" customWidth="1"/>
    <col min="9" max="9" width="12.6640625" style="121" customWidth="1"/>
    <col min="10" max="10" width="23.5" customWidth="1"/>
    <col min="11" max="11" width="15.5" customWidth="1"/>
    <col min="13" max="18" width="9.33203125" hidden="1"/>
    <col min="19" max="19" width="8.1640625" hidden="1" customWidth="1"/>
    <col min="20" max="20" width="29.6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70" ht="21.75" customHeight="1">
      <c r="A1" s="22"/>
      <c r="B1" s="122"/>
      <c r="C1" s="122"/>
      <c r="D1" s="123" t="s">
        <v>1</v>
      </c>
      <c r="E1" s="122"/>
      <c r="F1" s="124" t="s">
        <v>219</v>
      </c>
      <c r="G1" s="428" t="s">
        <v>220</v>
      </c>
      <c r="H1" s="428"/>
      <c r="I1" s="125"/>
      <c r="J1" s="124" t="s">
        <v>221</v>
      </c>
      <c r="K1" s="123" t="s">
        <v>222</v>
      </c>
      <c r="L1" s="124" t="s">
        <v>223</v>
      </c>
      <c r="M1" s="124"/>
      <c r="N1" s="124"/>
      <c r="O1" s="124"/>
      <c r="P1" s="124"/>
      <c r="Q1" s="124"/>
      <c r="R1" s="124"/>
      <c r="S1" s="124"/>
      <c r="T1" s="124"/>
      <c r="U1" s="21"/>
      <c r="V1" s="2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</row>
    <row r="2" spans="1:70" ht="36.950000000000003" customHeight="1">
      <c r="L2" s="418"/>
      <c r="M2" s="418"/>
      <c r="N2" s="418"/>
      <c r="O2" s="418"/>
      <c r="P2" s="418"/>
      <c r="Q2" s="418"/>
      <c r="R2" s="418"/>
      <c r="S2" s="418"/>
      <c r="T2" s="418"/>
      <c r="U2" s="418"/>
      <c r="V2" s="418"/>
      <c r="AT2" s="25" t="s">
        <v>218</v>
      </c>
    </row>
    <row r="3" spans="1:70" ht="6.95" customHeight="1">
      <c r="B3" s="26"/>
      <c r="C3" s="27"/>
      <c r="D3" s="27"/>
      <c r="E3" s="27"/>
      <c r="F3" s="27"/>
      <c r="G3" s="27"/>
      <c r="H3" s="27"/>
      <c r="I3" s="127"/>
      <c r="J3" s="27"/>
      <c r="K3" s="28"/>
      <c r="AT3" s="25" t="s">
        <v>79</v>
      </c>
    </row>
    <row r="4" spans="1:70" ht="36.950000000000003" customHeight="1">
      <c r="B4" s="29"/>
      <c r="C4" s="30"/>
      <c r="D4" s="31" t="s">
        <v>228</v>
      </c>
      <c r="E4" s="30"/>
      <c r="F4" s="30"/>
      <c r="G4" s="30"/>
      <c r="H4" s="30"/>
      <c r="I4" s="128"/>
      <c r="J4" s="30"/>
      <c r="K4" s="32"/>
      <c r="M4" s="33" t="s">
        <v>12</v>
      </c>
      <c r="AT4" s="25" t="s">
        <v>6</v>
      </c>
    </row>
    <row r="5" spans="1:70" ht="6.95" customHeight="1">
      <c r="B5" s="29"/>
      <c r="C5" s="30"/>
      <c r="D5" s="30"/>
      <c r="E5" s="30"/>
      <c r="F5" s="30"/>
      <c r="G5" s="30"/>
      <c r="H5" s="30"/>
      <c r="I5" s="128"/>
      <c r="J5" s="30"/>
      <c r="K5" s="32"/>
    </row>
    <row r="6" spans="1:70">
      <c r="B6" s="29"/>
      <c r="C6" s="30"/>
      <c r="D6" s="38" t="s">
        <v>18</v>
      </c>
      <c r="E6" s="30"/>
      <c r="F6" s="30"/>
      <c r="G6" s="30"/>
      <c r="H6" s="30"/>
      <c r="I6" s="128"/>
      <c r="J6" s="30"/>
      <c r="K6" s="32"/>
    </row>
    <row r="7" spans="1:70" ht="22.5" customHeight="1">
      <c r="B7" s="29"/>
      <c r="C7" s="30"/>
      <c r="D7" s="30"/>
      <c r="E7" s="419" t="str">
        <f>'Rekapitulace stavby'!K6</f>
        <v>Transformace ÚSP pro mládež Kvasiny – výstavba v lokalitě Kostelec nad Orlicí 2</v>
      </c>
      <c r="F7" s="420"/>
      <c r="G7" s="420"/>
      <c r="H7" s="420"/>
      <c r="I7" s="128"/>
      <c r="J7" s="30"/>
      <c r="K7" s="32"/>
    </row>
    <row r="8" spans="1:70">
      <c r="B8" s="29"/>
      <c r="C8" s="30"/>
      <c r="D8" s="38" t="s">
        <v>237</v>
      </c>
      <c r="E8" s="30"/>
      <c r="F8" s="30"/>
      <c r="G8" s="30"/>
      <c r="H8" s="30"/>
      <c r="I8" s="128"/>
      <c r="J8" s="30"/>
      <c r="K8" s="32"/>
    </row>
    <row r="9" spans="1:70" s="1" customFormat="1" ht="22.5" customHeight="1">
      <c r="B9" s="42"/>
      <c r="C9" s="43"/>
      <c r="D9" s="43"/>
      <c r="E9" s="419" t="s">
        <v>3753</v>
      </c>
      <c r="F9" s="421"/>
      <c r="G9" s="421"/>
      <c r="H9" s="421"/>
      <c r="I9" s="129"/>
      <c r="J9" s="43"/>
      <c r="K9" s="46"/>
    </row>
    <row r="10" spans="1:70" s="1" customFormat="1">
      <c r="B10" s="42"/>
      <c r="C10" s="43"/>
      <c r="D10" s="38" t="s">
        <v>243</v>
      </c>
      <c r="E10" s="43"/>
      <c r="F10" s="43"/>
      <c r="G10" s="43"/>
      <c r="H10" s="43"/>
      <c r="I10" s="129"/>
      <c r="J10" s="43"/>
      <c r="K10" s="46"/>
    </row>
    <row r="11" spans="1:70" s="1" customFormat="1" ht="36.950000000000003" customHeight="1">
      <c r="B11" s="42"/>
      <c r="C11" s="43"/>
      <c r="D11" s="43"/>
      <c r="E11" s="422" t="s">
        <v>3718</v>
      </c>
      <c r="F11" s="421"/>
      <c r="G11" s="421"/>
      <c r="H11" s="421"/>
      <c r="I11" s="129"/>
      <c r="J11" s="43"/>
      <c r="K11" s="46"/>
    </row>
    <row r="12" spans="1:70" s="1" customFormat="1" ht="13.5">
      <c r="B12" s="42"/>
      <c r="C12" s="43"/>
      <c r="D12" s="43"/>
      <c r="E12" s="43"/>
      <c r="F12" s="43"/>
      <c r="G12" s="43"/>
      <c r="H12" s="43"/>
      <c r="I12" s="129"/>
      <c r="J12" s="43"/>
      <c r="K12" s="46"/>
    </row>
    <row r="13" spans="1:70" s="1" customFormat="1" ht="14.45" customHeight="1">
      <c r="B13" s="42"/>
      <c r="C13" s="43"/>
      <c r="D13" s="38" t="s">
        <v>20</v>
      </c>
      <c r="E13" s="43"/>
      <c r="F13" s="36" t="s">
        <v>21</v>
      </c>
      <c r="G13" s="43"/>
      <c r="H13" s="43"/>
      <c r="I13" s="130" t="s">
        <v>22</v>
      </c>
      <c r="J13" s="36" t="s">
        <v>21</v>
      </c>
      <c r="K13" s="46"/>
    </row>
    <row r="14" spans="1:70" s="1" customFormat="1" ht="14.45" customHeight="1">
      <c r="B14" s="42"/>
      <c r="C14" s="43"/>
      <c r="D14" s="38" t="s">
        <v>23</v>
      </c>
      <c r="E14" s="43"/>
      <c r="F14" s="36" t="s">
        <v>24</v>
      </c>
      <c r="G14" s="43"/>
      <c r="H14" s="43"/>
      <c r="I14" s="130" t="s">
        <v>25</v>
      </c>
      <c r="J14" s="131" t="str">
        <f>'Rekapitulace stavby'!AN8</f>
        <v>11. 5. 2017</v>
      </c>
      <c r="K14" s="46"/>
    </row>
    <row r="15" spans="1:70" s="1" customFormat="1" ht="10.9" customHeight="1">
      <c r="B15" s="42"/>
      <c r="C15" s="43"/>
      <c r="D15" s="43"/>
      <c r="E15" s="43"/>
      <c r="F15" s="43"/>
      <c r="G15" s="43"/>
      <c r="H15" s="43"/>
      <c r="I15" s="129"/>
      <c r="J15" s="43"/>
      <c r="K15" s="46"/>
    </row>
    <row r="16" spans="1:70" s="1" customFormat="1" ht="14.45" customHeight="1">
      <c r="B16" s="42"/>
      <c r="C16" s="43"/>
      <c r="D16" s="38" t="s">
        <v>27</v>
      </c>
      <c r="E16" s="43"/>
      <c r="F16" s="43"/>
      <c r="G16" s="43"/>
      <c r="H16" s="43"/>
      <c r="I16" s="130" t="s">
        <v>28</v>
      </c>
      <c r="J16" s="36" t="str">
        <f>IF('Rekapitulace stavby'!AN10="","",'Rekapitulace stavby'!AN10)</f>
        <v/>
      </c>
      <c r="K16" s="46"/>
    </row>
    <row r="17" spans="2:11" s="1" customFormat="1" ht="18" customHeight="1">
      <c r="B17" s="42"/>
      <c r="C17" s="43"/>
      <c r="D17" s="43"/>
      <c r="E17" s="36" t="str">
        <f>IF('Rekapitulace stavby'!E11="","",'Rekapitulace stavby'!E11)</f>
        <v xml:space="preserve"> </v>
      </c>
      <c r="F17" s="43"/>
      <c r="G17" s="43"/>
      <c r="H17" s="43"/>
      <c r="I17" s="130" t="s">
        <v>29</v>
      </c>
      <c r="J17" s="36" t="str">
        <f>IF('Rekapitulace stavby'!AN11="","",'Rekapitulace stavby'!AN11)</f>
        <v/>
      </c>
      <c r="K17" s="46"/>
    </row>
    <row r="18" spans="2:11" s="1" customFormat="1" ht="6.95" customHeight="1">
      <c r="B18" s="42"/>
      <c r="C18" s="43"/>
      <c r="D18" s="43"/>
      <c r="E18" s="43"/>
      <c r="F18" s="43"/>
      <c r="G18" s="43"/>
      <c r="H18" s="43"/>
      <c r="I18" s="129"/>
      <c r="J18" s="43"/>
      <c r="K18" s="46"/>
    </row>
    <row r="19" spans="2:11" s="1" customFormat="1" ht="14.45" customHeight="1">
      <c r="B19" s="42"/>
      <c r="C19" s="43"/>
      <c r="D19" s="38" t="s">
        <v>30</v>
      </c>
      <c r="E19" s="43"/>
      <c r="F19" s="43"/>
      <c r="G19" s="43"/>
      <c r="H19" s="43"/>
      <c r="I19" s="130" t="s">
        <v>28</v>
      </c>
      <c r="J19" s="36" t="str">
        <f>IF('Rekapitulace stavby'!AN13="Vyplň údaj","",IF('Rekapitulace stavby'!AN13="","",'Rekapitulace stavby'!AN13))</f>
        <v/>
      </c>
      <c r="K19" s="46"/>
    </row>
    <row r="20" spans="2:11" s="1" customFormat="1" ht="18" customHeight="1">
      <c r="B20" s="42"/>
      <c r="C20" s="43"/>
      <c r="D20" s="43"/>
      <c r="E20" s="36" t="str">
        <f>IF('Rekapitulace stavby'!E14="Vyplň údaj","",IF('Rekapitulace stavby'!E14="","",'Rekapitulace stavby'!E14))</f>
        <v/>
      </c>
      <c r="F20" s="43"/>
      <c r="G20" s="43"/>
      <c r="H20" s="43"/>
      <c r="I20" s="130" t="s">
        <v>29</v>
      </c>
      <c r="J20" s="36" t="str">
        <f>IF('Rekapitulace stavby'!AN14="Vyplň údaj","",IF('Rekapitulace stavby'!AN14="","",'Rekapitulace stavby'!AN14))</f>
        <v/>
      </c>
      <c r="K20" s="46"/>
    </row>
    <row r="21" spans="2:11" s="1" customFormat="1" ht="6.95" customHeight="1">
      <c r="B21" s="42"/>
      <c r="C21" s="43"/>
      <c r="D21" s="43"/>
      <c r="E21" s="43"/>
      <c r="F21" s="43"/>
      <c r="G21" s="43"/>
      <c r="H21" s="43"/>
      <c r="I21" s="129"/>
      <c r="J21" s="43"/>
      <c r="K21" s="46"/>
    </row>
    <row r="22" spans="2:11" s="1" customFormat="1" ht="14.45" customHeight="1">
      <c r="B22" s="42"/>
      <c r="C22" s="43"/>
      <c r="D22" s="38" t="s">
        <v>32</v>
      </c>
      <c r="E22" s="43"/>
      <c r="F22" s="43"/>
      <c r="G22" s="43"/>
      <c r="H22" s="43"/>
      <c r="I22" s="130" t="s">
        <v>28</v>
      </c>
      <c r="J22" s="36" t="str">
        <f>IF('Rekapitulace stavby'!AN16="","",'Rekapitulace stavby'!AN16)</f>
        <v/>
      </c>
      <c r="K22" s="46"/>
    </row>
    <row r="23" spans="2:11" s="1" customFormat="1" ht="18" customHeight="1">
      <c r="B23" s="42"/>
      <c r="C23" s="43"/>
      <c r="D23" s="43"/>
      <c r="E23" s="36" t="str">
        <f>IF('Rekapitulace stavby'!E17="","",'Rekapitulace stavby'!E17)</f>
        <v xml:space="preserve"> </v>
      </c>
      <c r="F23" s="43"/>
      <c r="G23" s="43"/>
      <c r="H23" s="43"/>
      <c r="I23" s="130" t="s">
        <v>29</v>
      </c>
      <c r="J23" s="36" t="str">
        <f>IF('Rekapitulace stavby'!AN17="","",'Rekapitulace stavby'!AN17)</f>
        <v/>
      </c>
      <c r="K23" s="46"/>
    </row>
    <row r="24" spans="2:11" s="1" customFormat="1" ht="6.95" customHeight="1">
      <c r="B24" s="42"/>
      <c r="C24" s="43"/>
      <c r="D24" s="43"/>
      <c r="E24" s="43"/>
      <c r="F24" s="43"/>
      <c r="G24" s="43"/>
      <c r="H24" s="43"/>
      <c r="I24" s="129"/>
      <c r="J24" s="43"/>
      <c r="K24" s="46"/>
    </row>
    <row r="25" spans="2:11" s="1" customFormat="1" ht="14.45" customHeight="1">
      <c r="B25" s="42"/>
      <c r="C25" s="43"/>
      <c r="D25" s="38" t="s">
        <v>34</v>
      </c>
      <c r="E25" s="43"/>
      <c r="F25" s="43"/>
      <c r="G25" s="43"/>
      <c r="H25" s="43"/>
      <c r="I25" s="129"/>
      <c r="J25" s="43"/>
      <c r="K25" s="46"/>
    </row>
    <row r="26" spans="2:11" s="7" customFormat="1" ht="22.5" customHeight="1">
      <c r="B26" s="132"/>
      <c r="C26" s="133"/>
      <c r="D26" s="133"/>
      <c r="E26" s="383" t="s">
        <v>21</v>
      </c>
      <c r="F26" s="383"/>
      <c r="G26" s="383"/>
      <c r="H26" s="383"/>
      <c r="I26" s="134"/>
      <c r="J26" s="133"/>
      <c r="K26" s="135"/>
    </row>
    <row r="27" spans="2:11" s="1" customFormat="1" ht="6.95" customHeight="1">
      <c r="B27" s="42"/>
      <c r="C27" s="43"/>
      <c r="D27" s="43"/>
      <c r="E27" s="43"/>
      <c r="F27" s="43"/>
      <c r="G27" s="43"/>
      <c r="H27" s="43"/>
      <c r="I27" s="129"/>
      <c r="J27" s="43"/>
      <c r="K27" s="46"/>
    </row>
    <row r="28" spans="2:11" s="1" customFormat="1" ht="6.95" customHeight="1">
      <c r="B28" s="42"/>
      <c r="C28" s="43"/>
      <c r="D28" s="86"/>
      <c r="E28" s="86"/>
      <c r="F28" s="86"/>
      <c r="G28" s="86"/>
      <c r="H28" s="86"/>
      <c r="I28" s="137"/>
      <c r="J28" s="86"/>
      <c r="K28" s="138"/>
    </row>
    <row r="29" spans="2:11" s="1" customFormat="1" ht="25.35" customHeight="1">
      <c r="B29" s="42"/>
      <c r="C29" s="43"/>
      <c r="D29" s="139" t="s">
        <v>36</v>
      </c>
      <c r="E29" s="43"/>
      <c r="F29" s="43"/>
      <c r="G29" s="43"/>
      <c r="H29" s="43"/>
      <c r="I29" s="129"/>
      <c r="J29" s="140">
        <f>ROUND(J87,2)</f>
        <v>0</v>
      </c>
      <c r="K29" s="46"/>
    </row>
    <row r="30" spans="2:11" s="1" customFormat="1" ht="6.95" customHeight="1">
      <c r="B30" s="42"/>
      <c r="C30" s="43"/>
      <c r="D30" s="86"/>
      <c r="E30" s="86"/>
      <c r="F30" s="86"/>
      <c r="G30" s="86"/>
      <c r="H30" s="86"/>
      <c r="I30" s="137"/>
      <c r="J30" s="86"/>
      <c r="K30" s="138"/>
    </row>
    <row r="31" spans="2:11" s="1" customFormat="1" ht="14.45" customHeight="1">
      <c r="B31" s="42"/>
      <c r="C31" s="43"/>
      <c r="D31" s="43"/>
      <c r="E31" s="43"/>
      <c r="F31" s="47" t="s">
        <v>38</v>
      </c>
      <c r="G31" s="43"/>
      <c r="H31" s="43"/>
      <c r="I31" s="141" t="s">
        <v>37</v>
      </c>
      <c r="J31" s="47" t="s">
        <v>39</v>
      </c>
      <c r="K31" s="46"/>
    </row>
    <row r="32" spans="2:11" s="1" customFormat="1" ht="14.45" customHeight="1">
      <c r="B32" s="42"/>
      <c r="C32" s="43"/>
      <c r="D32" s="50" t="s">
        <v>40</v>
      </c>
      <c r="E32" s="50" t="s">
        <v>41</v>
      </c>
      <c r="F32" s="142">
        <f>ROUND(SUM(BE87:BE108), 2)</f>
        <v>0</v>
      </c>
      <c r="G32" s="43"/>
      <c r="H32" s="43"/>
      <c r="I32" s="143">
        <v>0.21</v>
      </c>
      <c r="J32" s="142">
        <f>ROUND(ROUND((SUM(BE87:BE108)), 2)*I32, 2)</f>
        <v>0</v>
      </c>
      <c r="K32" s="46"/>
    </row>
    <row r="33" spans="2:11" s="1" customFormat="1" ht="14.45" customHeight="1">
      <c r="B33" s="42"/>
      <c r="C33" s="43"/>
      <c r="D33" s="43"/>
      <c r="E33" s="50" t="s">
        <v>42</v>
      </c>
      <c r="F33" s="142">
        <f>ROUND(SUM(BF87:BF108), 2)</f>
        <v>0</v>
      </c>
      <c r="G33" s="43"/>
      <c r="H33" s="43"/>
      <c r="I33" s="143">
        <v>0.15</v>
      </c>
      <c r="J33" s="142">
        <f>ROUND(ROUND((SUM(BF87:BF108)), 2)*I33, 2)</f>
        <v>0</v>
      </c>
      <c r="K33" s="46"/>
    </row>
    <row r="34" spans="2:11" s="1" customFormat="1" ht="14.45" hidden="1" customHeight="1">
      <c r="B34" s="42"/>
      <c r="C34" s="43"/>
      <c r="D34" s="43"/>
      <c r="E34" s="50" t="s">
        <v>43</v>
      </c>
      <c r="F34" s="142">
        <f>ROUND(SUM(BG87:BG108), 2)</f>
        <v>0</v>
      </c>
      <c r="G34" s="43"/>
      <c r="H34" s="43"/>
      <c r="I34" s="143">
        <v>0.21</v>
      </c>
      <c r="J34" s="142">
        <v>0</v>
      </c>
      <c r="K34" s="46"/>
    </row>
    <row r="35" spans="2:11" s="1" customFormat="1" ht="14.45" hidden="1" customHeight="1">
      <c r="B35" s="42"/>
      <c r="C35" s="43"/>
      <c r="D35" s="43"/>
      <c r="E35" s="50" t="s">
        <v>44</v>
      </c>
      <c r="F35" s="142">
        <f>ROUND(SUM(BH87:BH108), 2)</f>
        <v>0</v>
      </c>
      <c r="G35" s="43"/>
      <c r="H35" s="43"/>
      <c r="I35" s="143">
        <v>0.15</v>
      </c>
      <c r="J35" s="142">
        <v>0</v>
      </c>
      <c r="K35" s="46"/>
    </row>
    <row r="36" spans="2:11" s="1" customFormat="1" ht="14.45" hidden="1" customHeight="1">
      <c r="B36" s="42"/>
      <c r="C36" s="43"/>
      <c r="D36" s="43"/>
      <c r="E36" s="50" t="s">
        <v>45</v>
      </c>
      <c r="F36" s="142">
        <f>ROUND(SUM(BI87:BI108), 2)</f>
        <v>0</v>
      </c>
      <c r="G36" s="43"/>
      <c r="H36" s="43"/>
      <c r="I36" s="143">
        <v>0</v>
      </c>
      <c r="J36" s="142">
        <v>0</v>
      </c>
      <c r="K36" s="46"/>
    </row>
    <row r="37" spans="2:11" s="1" customFormat="1" ht="6.95" customHeight="1">
      <c r="B37" s="42"/>
      <c r="C37" s="43"/>
      <c r="D37" s="43"/>
      <c r="E37" s="43"/>
      <c r="F37" s="43"/>
      <c r="G37" s="43"/>
      <c r="H37" s="43"/>
      <c r="I37" s="129"/>
      <c r="J37" s="43"/>
      <c r="K37" s="46"/>
    </row>
    <row r="38" spans="2:11" s="1" customFormat="1" ht="25.35" customHeight="1">
      <c r="B38" s="42"/>
      <c r="C38" s="144"/>
      <c r="D38" s="145" t="s">
        <v>46</v>
      </c>
      <c r="E38" s="80"/>
      <c r="F38" s="80"/>
      <c r="G38" s="146" t="s">
        <v>47</v>
      </c>
      <c r="H38" s="147" t="s">
        <v>48</v>
      </c>
      <c r="I38" s="148"/>
      <c r="J38" s="149">
        <f>SUM(J29:J36)</f>
        <v>0</v>
      </c>
      <c r="K38" s="150"/>
    </row>
    <row r="39" spans="2:11" s="1" customFormat="1" ht="14.45" customHeight="1">
      <c r="B39" s="57"/>
      <c r="C39" s="58"/>
      <c r="D39" s="58"/>
      <c r="E39" s="58"/>
      <c r="F39" s="58"/>
      <c r="G39" s="58"/>
      <c r="H39" s="58"/>
      <c r="I39" s="151"/>
      <c r="J39" s="58"/>
      <c r="K39" s="59"/>
    </row>
    <row r="43" spans="2:11" s="1" customFormat="1" ht="6.95" customHeight="1">
      <c r="B43" s="152"/>
      <c r="C43" s="153"/>
      <c r="D43" s="153"/>
      <c r="E43" s="153"/>
      <c r="F43" s="153"/>
      <c r="G43" s="153"/>
      <c r="H43" s="153"/>
      <c r="I43" s="154"/>
      <c r="J43" s="153"/>
      <c r="K43" s="155"/>
    </row>
    <row r="44" spans="2:11" s="1" customFormat="1" ht="36.950000000000003" customHeight="1">
      <c r="B44" s="42"/>
      <c r="C44" s="31" t="s">
        <v>315</v>
      </c>
      <c r="D44" s="43"/>
      <c r="E44" s="43"/>
      <c r="F44" s="43"/>
      <c r="G44" s="43"/>
      <c r="H44" s="43"/>
      <c r="I44" s="129"/>
      <c r="J44" s="43"/>
      <c r="K44" s="46"/>
    </row>
    <row r="45" spans="2:11" s="1" customFormat="1" ht="6.95" customHeight="1">
      <c r="B45" s="42"/>
      <c r="C45" s="43"/>
      <c r="D45" s="43"/>
      <c r="E45" s="43"/>
      <c r="F45" s="43"/>
      <c r="G45" s="43"/>
      <c r="H45" s="43"/>
      <c r="I45" s="129"/>
      <c r="J45" s="43"/>
      <c r="K45" s="46"/>
    </row>
    <row r="46" spans="2:11" s="1" customFormat="1" ht="14.45" customHeight="1">
      <c r="B46" s="42"/>
      <c r="C46" s="38" t="s">
        <v>18</v>
      </c>
      <c r="D46" s="43"/>
      <c r="E46" s="43"/>
      <c r="F46" s="43"/>
      <c r="G46" s="43"/>
      <c r="H46" s="43"/>
      <c r="I46" s="129"/>
      <c r="J46" s="43"/>
      <c r="K46" s="46"/>
    </row>
    <row r="47" spans="2:11" s="1" customFormat="1" ht="22.5" customHeight="1">
      <c r="B47" s="42"/>
      <c r="C47" s="43"/>
      <c r="D47" s="43"/>
      <c r="E47" s="419" t="str">
        <f>E7</f>
        <v>Transformace ÚSP pro mládež Kvasiny – výstavba v lokalitě Kostelec nad Orlicí 2</v>
      </c>
      <c r="F47" s="420"/>
      <c r="G47" s="420"/>
      <c r="H47" s="420"/>
      <c r="I47" s="129"/>
      <c r="J47" s="43"/>
      <c r="K47" s="46"/>
    </row>
    <row r="48" spans="2:11">
      <c r="B48" s="29"/>
      <c r="C48" s="38" t="s">
        <v>237</v>
      </c>
      <c r="D48" s="30"/>
      <c r="E48" s="30"/>
      <c r="F48" s="30"/>
      <c r="G48" s="30"/>
      <c r="H48" s="30"/>
      <c r="I48" s="128"/>
      <c r="J48" s="30"/>
      <c r="K48" s="32"/>
    </row>
    <row r="49" spans="2:47" s="1" customFormat="1" ht="22.5" customHeight="1">
      <c r="B49" s="42"/>
      <c r="C49" s="43"/>
      <c r="D49" s="43"/>
      <c r="E49" s="419" t="s">
        <v>3753</v>
      </c>
      <c r="F49" s="421"/>
      <c r="G49" s="421"/>
      <c r="H49" s="421"/>
      <c r="I49" s="129"/>
      <c r="J49" s="43"/>
      <c r="K49" s="46"/>
    </row>
    <row r="50" spans="2:47" s="1" customFormat="1" ht="14.45" customHeight="1">
      <c r="B50" s="42"/>
      <c r="C50" s="38" t="s">
        <v>243</v>
      </c>
      <c r="D50" s="43"/>
      <c r="E50" s="43"/>
      <c r="F50" s="43"/>
      <c r="G50" s="43"/>
      <c r="H50" s="43"/>
      <c r="I50" s="129"/>
      <c r="J50" s="43"/>
      <c r="K50" s="46"/>
    </row>
    <row r="51" spans="2:47" s="1" customFormat="1" ht="23.25" customHeight="1">
      <c r="B51" s="42"/>
      <c r="C51" s="43"/>
      <c r="D51" s="43"/>
      <c r="E51" s="422" t="str">
        <f>E11</f>
        <v>VRN - Vedlejší rozpočtové náklady</v>
      </c>
      <c r="F51" s="421"/>
      <c r="G51" s="421"/>
      <c r="H51" s="421"/>
      <c r="I51" s="129"/>
      <c r="J51" s="43"/>
      <c r="K51" s="46"/>
    </row>
    <row r="52" spans="2:47" s="1" customFormat="1" ht="6.95" customHeight="1">
      <c r="B52" s="42"/>
      <c r="C52" s="43"/>
      <c r="D52" s="43"/>
      <c r="E52" s="43"/>
      <c r="F52" s="43"/>
      <c r="G52" s="43"/>
      <c r="H52" s="43"/>
      <c r="I52" s="129"/>
      <c r="J52" s="43"/>
      <c r="K52" s="46"/>
    </row>
    <row r="53" spans="2:47" s="1" customFormat="1" ht="18" customHeight="1">
      <c r="B53" s="42"/>
      <c r="C53" s="38" t="s">
        <v>23</v>
      </c>
      <c r="D53" s="43"/>
      <c r="E53" s="43"/>
      <c r="F53" s="36" t="str">
        <f>F14</f>
        <v xml:space="preserve"> </v>
      </c>
      <c r="G53" s="43"/>
      <c r="H53" s="43"/>
      <c r="I53" s="130" t="s">
        <v>25</v>
      </c>
      <c r="J53" s="131" t="str">
        <f>IF(J14="","",J14)</f>
        <v>11. 5. 2017</v>
      </c>
      <c r="K53" s="46"/>
    </row>
    <row r="54" spans="2:47" s="1" customFormat="1" ht="6.95" customHeight="1">
      <c r="B54" s="42"/>
      <c r="C54" s="43"/>
      <c r="D54" s="43"/>
      <c r="E54" s="43"/>
      <c r="F54" s="43"/>
      <c r="G54" s="43"/>
      <c r="H54" s="43"/>
      <c r="I54" s="129"/>
      <c r="J54" s="43"/>
      <c r="K54" s="46"/>
    </row>
    <row r="55" spans="2:47" s="1" customFormat="1">
      <c r="B55" s="42"/>
      <c r="C55" s="38" t="s">
        <v>27</v>
      </c>
      <c r="D55" s="43"/>
      <c r="E55" s="43"/>
      <c r="F55" s="36" t="str">
        <f>E17</f>
        <v xml:space="preserve"> </v>
      </c>
      <c r="G55" s="43"/>
      <c r="H55" s="43"/>
      <c r="I55" s="130" t="s">
        <v>32</v>
      </c>
      <c r="J55" s="36" t="str">
        <f>E23</f>
        <v xml:space="preserve"> </v>
      </c>
      <c r="K55" s="46"/>
    </row>
    <row r="56" spans="2:47" s="1" customFormat="1" ht="14.45" customHeight="1">
      <c r="B56" s="42"/>
      <c r="C56" s="38" t="s">
        <v>30</v>
      </c>
      <c r="D56" s="43"/>
      <c r="E56" s="43"/>
      <c r="F56" s="36" t="str">
        <f>IF(E20="","",E20)</f>
        <v/>
      </c>
      <c r="G56" s="43"/>
      <c r="H56" s="43"/>
      <c r="I56" s="129"/>
      <c r="J56" s="43"/>
      <c r="K56" s="46"/>
    </row>
    <row r="57" spans="2:47" s="1" customFormat="1" ht="10.35" customHeight="1">
      <c r="B57" s="42"/>
      <c r="C57" s="43"/>
      <c r="D57" s="43"/>
      <c r="E57" s="43"/>
      <c r="F57" s="43"/>
      <c r="G57" s="43"/>
      <c r="H57" s="43"/>
      <c r="I57" s="129"/>
      <c r="J57" s="43"/>
      <c r="K57" s="46"/>
    </row>
    <row r="58" spans="2:47" s="1" customFormat="1" ht="29.25" customHeight="1">
      <c r="B58" s="42"/>
      <c r="C58" s="156" t="s">
        <v>316</v>
      </c>
      <c r="D58" s="144"/>
      <c r="E58" s="144"/>
      <c r="F58" s="144"/>
      <c r="G58" s="144"/>
      <c r="H58" s="144"/>
      <c r="I58" s="157"/>
      <c r="J58" s="158" t="s">
        <v>317</v>
      </c>
      <c r="K58" s="159"/>
    </row>
    <row r="59" spans="2:47" s="1" customFormat="1" ht="10.35" customHeight="1">
      <c r="B59" s="42"/>
      <c r="C59" s="43"/>
      <c r="D59" s="43"/>
      <c r="E59" s="43"/>
      <c r="F59" s="43"/>
      <c r="G59" s="43"/>
      <c r="H59" s="43"/>
      <c r="I59" s="129"/>
      <c r="J59" s="43"/>
      <c r="K59" s="46"/>
    </row>
    <row r="60" spans="2:47" s="1" customFormat="1" ht="29.25" customHeight="1">
      <c r="B60" s="42"/>
      <c r="C60" s="160" t="s">
        <v>318</v>
      </c>
      <c r="D60" s="43"/>
      <c r="E60" s="43"/>
      <c r="F60" s="43"/>
      <c r="G60" s="43"/>
      <c r="H60" s="43"/>
      <c r="I60" s="129"/>
      <c r="J60" s="140">
        <f>J87</f>
        <v>0</v>
      </c>
      <c r="K60" s="46"/>
      <c r="AU60" s="25" t="s">
        <v>319</v>
      </c>
    </row>
    <row r="61" spans="2:47" s="8" customFormat="1" ht="24.95" customHeight="1">
      <c r="B61" s="161"/>
      <c r="C61" s="162"/>
      <c r="D61" s="163" t="s">
        <v>3718</v>
      </c>
      <c r="E61" s="164"/>
      <c r="F61" s="164"/>
      <c r="G61" s="164"/>
      <c r="H61" s="164"/>
      <c r="I61" s="165"/>
      <c r="J61" s="166">
        <f>J88</f>
        <v>0</v>
      </c>
      <c r="K61" s="167"/>
    </row>
    <row r="62" spans="2:47" s="9" customFormat="1" ht="19.899999999999999" customHeight="1">
      <c r="B62" s="168"/>
      <c r="C62" s="169"/>
      <c r="D62" s="170" t="s">
        <v>3719</v>
      </c>
      <c r="E62" s="171"/>
      <c r="F62" s="171"/>
      <c r="G62" s="171"/>
      <c r="H62" s="171"/>
      <c r="I62" s="172"/>
      <c r="J62" s="173">
        <f>J89</f>
        <v>0</v>
      </c>
      <c r="K62" s="174"/>
    </row>
    <row r="63" spans="2:47" s="9" customFormat="1" ht="19.899999999999999" customHeight="1">
      <c r="B63" s="168"/>
      <c r="C63" s="169"/>
      <c r="D63" s="170" t="s">
        <v>3720</v>
      </c>
      <c r="E63" s="171"/>
      <c r="F63" s="171"/>
      <c r="G63" s="171"/>
      <c r="H63" s="171"/>
      <c r="I63" s="172"/>
      <c r="J63" s="173">
        <f>J97</f>
        <v>0</v>
      </c>
      <c r="K63" s="174"/>
    </row>
    <row r="64" spans="2:47" s="9" customFormat="1" ht="19.899999999999999" customHeight="1">
      <c r="B64" s="168"/>
      <c r="C64" s="169"/>
      <c r="D64" s="170" t="s">
        <v>3721</v>
      </c>
      <c r="E64" s="171"/>
      <c r="F64" s="171"/>
      <c r="G64" s="171"/>
      <c r="H64" s="171"/>
      <c r="I64" s="172"/>
      <c r="J64" s="173">
        <f>J101</f>
        <v>0</v>
      </c>
      <c r="K64" s="174"/>
    </row>
    <row r="65" spans="2:12" s="9" customFormat="1" ht="19.899999999999999" customHeight="1">
      <c r="B65" s="168"/>
      <c r="C65" s="169"/>
      <c r="D65" s="170" t="s">
        <v>5410</v>
      </c>
      <c r="E65" s="171"/>
      <c r="F65" s="171"/>
      <c r="G65" s="171"/>
      <c r="H65" s="171"/>
      <c r="I65" s="172"/>
      <c r="J65" s="173">
        <f>J104</f>
        <v>0</v>
      </c>
      <c r="K65" s="174"/>
    </row>
    <row r="66" spans="2:12" s="1" customFormat="1" ht="21.75" customHeight="1">
      <c r="B66" s="42"/>
      <c r="C66" s="43"/>
      <c r="D66" s="43"/>
      <c r="E66" s="43"/>
      <c r="F66" s="43"/>
      <c r="G66" s="43"/>
      <c r="H66" s="43"/>
      <c r="I66" s="129"/>
      <c r="J66" s="43"/>
      <c r="K66" s="46"/>
    </row>
    <row r="67" spans="2:12" s="1" customFormat="1" ht="6.95" customHeight="1">
      <c r="B67" s="57"/>
      <c r="C67" s="58"/>
      <c r="D67" s="58"/>
      <c r="E67" s="58"/>
      <c r="F67" s="58"/>
      <c r="G67" s="58"/>
      <c r="H67" s="58"/>
      <c r="I67" s="151"/>
      <c r="J67" s="58"/>
      <c r="K67" s="59"/>
    </row>
    <row r="71" spans="2:12" s="1" customFormat="1" ht="6.95" customHeight="1">
      <c r="B71" s="60"/>
      <c r="C71" s="61"/>
      <c r="D71" s="61"/>
      <c r="E71" s="61"/>
      <c r="F71" s="61"/>
      <c r="G71" s="61"/>
      <c r="H71" s="61"/>
      <c r="I71" s="154"/>
      <c r="J71" s="61"/>
      <c r="K71" s="61"/>
      <c r="L71" s="62"/>
    </row>
    <row r="72" spans="2:12" s="1" customFormat="1" ht="36.950000000000003" customHeight="1">
      <c r="B72" s="42"/>
      <c r="C72" s="63" t="s">
        <v>345</v>
      </c>
      <c r="D72" s="64"/>
      <c r="E72" s="64"/>
      <c r="F72" s="64"/>
      <c r="G72" s="64"/>
      <c r="H72" s="64"/>
      <c r="I72" s="175"/>
      <c r="J72" s="64"/>
      <c r="K72" s="64"/>
      <c r="L72" s="62"/>
    </row>
    <row r="73" spans="2:12" s="1" customFormat="1" ht="6.95" customHeight="1">
      <c r="B73" s="42"/>
      <c r="C73" s="64"/>
      <c r="D73" s="64"/>
      <c r="E73" s="64"/>
      <c r="F73" s="64"/>
      <c r="G73" s="64"/>
      <c r="H73" s="64"/>
      <c r="I73" s="175"/>
      <c r="J73" s="64"/>
      <c r="K73" s="64"/>
      <c r="L73" s="62"/>
    </row>
    <row r="74" spans="2:12" s="1" customFormat="1" ht="14.45" customHeight="1">
      <c r="B74" s="42"/>
      <c r="C74" s="66" t="s">
        <v>18</v>
      </c>
      <c r="D74" s="64"/>
      <c r="E74" s="64"/>
      <c r="F74" s="64"/>
      <c r="G74" s="64"/>
      <c r="H74" s="64"/>
      <c r="I74" s="175"/>
      <c r="J74" s="64"/>
      <c r="K74" s="64"/>
      <c r="L74" s="62"/>
    </row>
    <row r="75" spans="2:12" s="1" customFormat="1" ht="22.5" customHeight="1">
      <c r="B75" s="42"/>
      <c r="C75" s="64"/>
      <c r="D75" s="64"/>
      <c r="E75" s="423" t="str">
        <f>E7</f>
        <v>Transformace ÚSP pro mládež Kvasiny – výstavba v lokalitě Kostelec nad Orlicí 2</v>
      </c>
      <c r="F75" s="424"/>
      <c r="G75" s="424"/>
      <c r="H75" s="424"/>
      <c r="I75" s="175"/>
      <c r="J75" s="64"/>
      <c r="K75" s="64"/>
      <c r="L75" s="62"/>
    </row>
    <row r="76" spans="2:12">
      <c r="B76" s="29"/>
      <c r="C76" s="66" t="s">
        <v>237</v>
      </c>
      <c r="D76" s="176"/>
      <c r="E76" s="176"/>
      <c r="F76" s="176"/>
      <c r="G76" s="176"/>
      <c r="H76" s="176"/>
      <c r="J76" s="176"/>
      <c r="K76" s="176"/>
      <c r="L76" s="177"/>
    </row>
    <row r="77" spans="2:12" s="1" customFormat="1" ht="22.5" customHeight="1">
      <c r="B77" s="42"/>
      <c r="C77" s="64"/>
      <c r="D77" s="64"/>
      <c r="E77" s="423" t="s">
        <v>3753</v>
      </c>
      <c r="F77" s="426"/>
      <c r="G77" s="426"/>
      <c r="H77" s="426"/>
      <c r="I77" s="175"/>
      <c r="J77" s="64"/>
      <c r="K77" s="64"/>
      <c r="L77" s="62"/>
    </row>
    <row r="78" spans="2:12" s="1" customFormat="1" ht="14.45" customHeight="1">
      <c r="B78" s="42"/>
      <c r="C78" s="66" t="s">
        <v>243</v>
      </c>
      <c r="D78" s="64"/>
      <c r="E78" s="64"/>
      <c r="F78" s="64"/>
      <c r="G78" s="64"/>
      <c r="H78" s="64"/>
      <c r="I78" s="175"/>
      <c r="J78" s="64"/>
      <c r="K78" s="64"/>
      <c r="L78" s="62"/>
    </row>
    <row r="79" spans="2:12" s="1" customFormat="1" ht="23.25" customHeight="1">
      <c r="B79" s="42"/>
      <c r="C79" s="64"/>
      <c r="D79" s="64"/>
      <c r="E79" s="394" t="str">
        <f>E11</f>
        <v>VRN - Vedlejší rozpočtové náklady</v>
      </c>
      <c r="F79" s="426"/>
      <c r="G79" s="426"/>
      <c r="H79" s="426"/>
      <c r="I79" s="175"/>
      <c r="J79" s="64"/>
      <c r="K79" s="64"/>
      <c r="L79" s="62"/>
    </row>
    <row r="80" spans="2:12" s="1" customFormat="1" ht="6.95" customHeight="1">
      <c r="B80" s="42"/>
      <c r="C80" s="64"/>
      <c r="D80" s="64"/>
      <c r="E80" s="64"/>
      <c r="F80" s="64"/>
      <c r="G80" s="64"/>
      <c r="H80" s="64"/>
      <c r="I80" s="175"/>
      <c r="J80" s="64"/>
      <c r="K80" s="64"/>
      <c r="L80" s="62"/>
    </row>
    <row r="81" spans="2:65" s="1" customFormat="1" ht="18" customHeight="1">
      <c r="B81" s="42"/>
      <c r="C81" s="66" t="s">
        <v>23</v>
      </c>
      <c r="D81" s="64"/>
      <c r="E81" s="64"/>
      <c r="F81" s="178" t="str">
        <f>F14</f>
        <v xml:space="preserve"> </v>
      </c>
      <c r="G81" s="64"/>
      <c r="H81" s="64"/>
      <c r="I81" s="179" t="s">
        <v>25</v>
      </c>
      <c r="J81" s="74" t="str">
        <f>IF(J14="","",J14)</f>
        <v>11. 5. 2017</v>
      </c>
      <c r="K81" s="64"/>
      <c r="L81" s="62"/>
    </row>
    <row r="82" spans="2:65" s="1" customFormat="1" ht="6.95" customHeight="1">
      <c r="B82" s="42"/>
      <c r="C82" s="64"/>
      <c r="D82" s="64"/>
      <c r="E82" s="64"/>
      <c r="F82" s="64"/>
      <c r="G82" s="64"/>
      <c r="H82" s="64"/>
      <c r="I82" s="175"/>
      <c r="J82" s="64"/>
      <c r="K82" s="64"/>
      <c r="L82" s="62"/>
    </row>
    <row r="83" spans="2:65" s="1" customFormat="1">
      <c r="B83" s="42"/>
      <c r="C83" s="66" t="s">
        <v>27</v>
      </c>
      <c r="D83" s="64"/>
      <c r="E83" s="64"/>
      <c r="F83" s="178" t="str">
        <f>E17</f>
        <v xml:space="preserve"> </v>
      </c>
      <c r="G83" s="64"/>
      <c r="H83" s="64"/>
      <c r="I83" s="179" t="s">
        <v>32</v>
      </c>
      <c r="J83" s="178" t="str">
        <f>E23</f>
        <v xml:space="preserve"> </v>
      </c>
      <c r="K83" s="64"/>
      <c r="L83" s="62"/>
    </row>
    <row r="84" spans="2:65" s="1" customFormat="1" ht="14.45" customHeight="1">
      <c r="B84" s="42"/>
      <c r="C84" s="66" t="s">
        <v>30</v>
      </c>
      <c r="D84" s="64"/>
      <c r="E84" s="64"/>
      <c r="F84" s="178" t="str">
        <f>IF(E20="","",E20)</f>
        <v/>
      </c>
      <c r="G84" s="64"/>
      <c r="H84" s="64"/>
      <c r="I84" s="175"/>
      <c r="J84" s="64"/>
      <c r="K84" s="64"/>
      <c r="L84" s="62"/>
    </row>
    <row r="85" spans="2:65" s="1" customFormat="1" ht="10.35" customHeight="1">
      <c r="B85" s="42"/>
      <c r="C85" s="64"/>
      <c r="D85" s="64"/>
      <c r="E85" s="64"/>
      <c r="F85" s="64"/>
      <c r="G85" s="64"/>
      <c r="H85" s="64"/>
      <c r="I85" s="175"/>
      <c r="J85" s="64"/>
      <c r="K85" s="64"/>
      <c r="L85" s="62"/>
    </row>
    <row r="86" spans="2:65" s="10" customFormat="1" ht="29.25" customHeight="1">
      <c r="B86" s="180"/>
      <c r="C86" s="181" t="s">
        <v>346</v>
      </c>
      <c r="D86" s="182" t="s">
        <v>55</v>
      </c>
      <c r="E86" s="182" t="s">
        <v>51</v>
      </c>
      <c r="F86" s="182" t="s">
        <v>347</v>
      </c>
      <c r="G86" s="182" t="s">
        <v>348</v>
      </c>
      <c r="H86" s="182" t="s">
        <v>349</v>
      </c>
      <c r="I86" s="183" t="s">
        <v>350</v>
      </c>
      <c r="J86" s="182" t="s">
        <v>317</v>
      </c>
      <c r="K86" s="184" t="s">
        <v>351</v>
      </c>
      <c r="L86" s="185"/>
      <c r="M86" s="82" t="s">
        <v>352</v>
      </c>
      <c r="N86" s="83" t="s">
        <v>40</v>
      </c>
      <c r="O86" s="83" t="s">
        <v>353</v>
      </c>
      <c r="P86" s="83" t="s">
        <v>354</v>
      </c>
      <c r="Q86" s="83" t="s">
        <v>355</v>
      </c>
      <c r="R86" s="83" t="s">
        <v>356</v>
      </c>
      <c r="S86" s="83" t="s">
        <v>357</v>
      </c>
      <c r="T86" s="84" t="s">
        <v>358</v>
      </c>
    </row>
    <row r="87" spans="2:65" s="1" customFormat="1" ht="29.25" customHeight="1">
      <c r="B87" s="42"/>
      <c r="C87" s="88" t="s">
        <v>318</v>
      </c>
      <c r="D87" s="64"/>
      <c r="E87" s="64"/>
      <c r="F87" s="64"/>
      <c r="G87" s="64"/>
      <c r="H87" s="64"/>
      <c r="I87" s="175"/>
      <c r="J87" s="186">
        <f>BK87</f>
        <v>0</v>
      </c>
      <c r="K87" s="64"/>
      <c r="L87" s="62"/>
      <c r="M87" s="85"/>
      <c r="N87" s="86"/>
      <c r="O87" s="86"/>
      <c r="P87" s="187">
        <f>P88</f>
        <v>0</v>
      </c>
      <c r="Q87" s="86"/>
      <c r="R87" s="187">
        <f>R88</f>
        <v>0</v>
      </c>
      <c r="S87" s="86"/>
      <c r="T87" s="188">
        <f>T88</f>
        <v>0</v>
      </c>
      <c r="AT87" s="25" t="s">
        <v>69</v>
      </c>
      <c r="AU87" s="25" t="s">
        <v>319</v>
      </c>
      <c r="BK87" s="189">
        <f>BK88</f>
        <v>0</v>
      </c>
    </row>
    <row r="88" spans="2:65" s="11" customFormat="1" ht="37.35" customHeight="1">
      <c r="B88" s="190"/>
      <c r="C88" s="191"/>
      <c r="D88" s="192" t="s">
        <v>69</v>
      </c>
      <c r="E88" s="193" t="s">
        <v>134</v>
      </c>
      <c r="F88" s="193" t="s">
        <v>135</v>
      </c>
      <c r="G88" s="191"/>
      <c r="H88" s="191"/>
      <c r="I88" s="194"/>
      <c r="J88" s="195">
        <f>BK88</f>
        <v>0</v>
      </c>
      <c r="K88" s="191"/>
      <c r="L88" s="196"/>
      <c r="M88" s="197"/>
      <c r="N88" s="198"/>
      <c r="O88" s="198"/>
      <c r="P88" s="199">
        <f>P89+P97+P101+P104</f>
        <v>0</v>
      </c>
      <c r="Q88" s="198"/>
      <c r="R88" s="199">
        <f>R89+R97+R101+R104</f>
        <v>0</v>
      </c>
      <c r="S88" s="198"/>
      <c r="T88" s="200">
        <f>T89+T97+T101+T104</f>
        <v>0</v>
      </c>
      <c r="AR88" s="201" t="s">
        <v>287</v>
      </c>
      <c r="AT88" s="202" t="s">
        <v>69</v>
      </c>
      <c r="AU88" s="202" t="s">
        <v>70</v>
      </c>
      <c r="AY88" s="201" t="s">
        <v>361</v>
      </c>
      <c r="BK88" s="203">
        <f>BK89+BK97+BK101+BK104</f>
        <v>0</v>
      </c>
    </row>
    <row r="89" spans="2:65" s="11" customFormat="1" ht="19.899999999999999" customHeight="1">
      <c r="B89" s="190"/>
      <c r="C89" s="191"/>
      <c r="D89" s="204" t="s">
        <v>69</v>
      </c>
      <c r="E89" s="205" t="s">
        <v>3722</v>
      </c>
      <c r="F89" s="205" t="s">
        <v>3723</v>
      </c>
      <c r="G89" s="191"/>
      <c r="H89" s="191"/>
      <c r="I89" s="194"/>
      <c r="J89" s="206">
        <f>BK89</f>
        <v>0</v>
      </c>
      <c r="K89" s="191"/>
      <c r="L89" s="196"/>
      <c r="M89" s="197"/>
      <c r="N89" s="198"/>
      <c r="O89" s="198"/>
      <c r="P89" s="199">
        <f>SUM(P90:P96)</f>
        <v>0</v>
      </c>
      <c r="Q89" s="198"/>
      <c r="R89" s="199">
        <f>SUM(R90:R96)</f>
        <v>0</v>
      </c>
      <c r="S89" s="198"/>
      <c r="T89" s="200">
        <f>SUM(T90:T96)</f>
        <v>0</v>
      </c>
      <c r="AR89" s="201" t="s">
        <v>287</v>
      </c>
      <c r="AT89" s="202" t="s">
        <v>69</v>
      </c>
      <c r="AU89" s="202" t="s">
        <v>77</v>
      </c>
      <c r="AY89" s="201" t="s">
        <v>361</v>
      </c>
      <c r="BK89" s="203">
        <f>SUM(BK90:BK96)</f>
        <v>0</v>
      </c>
    </row>
    <row r="90" spans="2:65" s="1" customFormat="1" ht="22.5" customHeight="1">
      <c r="B90" s="42"/>
      <c r="C90" s="207" t="s">
        <v>77</v>
      </c>
      <c r="D90" s="207" t="s">
        <v>363</v>
      </c>
      <c r="E90" s="208" t="s">
        <v>3724</v>
      </c>
      <c r="F90" s="209" t="s">
        <v>3725</v>
      </c>
      <c r="G90" s="210" t="s">
        <v>1913</v>
      </c>
      <c r="H90" s="211">
        <v>1</v>
      </c>
      <c r="I90" s="212"/>
      <c r="J90" s="213">
        <f>ROUND(I90*H90,2)</f>
        <v>0</v>
      </c>
      <c r="K90" s="209" t="s">
        <v>367</v>
      </c>
      <c r="L90" s="62"/>
      <c r="M90" s="214" t="s">
        <v>21</v>
      </c>
      <c r="N90" s="215" t="s">
        <v>41</v>
      </c>
      <c r="O90" s="43"/>
      <c r="P90" s="216">
        <f>O90*H90</f>
        <v>0</v>
      </c>
      <c r="Q90" s="216">
        <v>0</v>
      </c>
      <c r="R90" s="216">
        <f>Q90*H90</f>
        <v>0</v>
      </c>
      <c r="S90" s="216">
        <v>0</v>
      </c>
      <c r="T90" s="217">
        <f>S90*H90</f>
        <v>0</v>
      </c>
      <c r="AR90" s="25" t="s">
        <v>3726</v>
      </c>
      <c r="AT90" s="25" t="s">
        <v>363</v>
      </c>
      <c r="AU90" s="25" t="s">
        <v>79</v>
      </c>
      <c r="AY90" s="25" t="s">
        <v>361</v>
      </c>
      <c r="BE90" s="218">
        <f>IF(N90="základní",J90,0)</f>
        <v>0</v>
      </c>
      <c r="BF90" s="218">
        <f>IF(N90="snížená",J90,0)</f>
        <v>0</v>
      </c>
      <c r="BG90" s="218">
        <f>IF(N90="zákl. přenesená",J90,0)</f>
        <v>0</v>
      </c>
      <c r="BH90" s="218">
        <f>IF(N90="sníž. přenesená",J90,0)</f>
        <v>0</v>
      </c>
      <c r="BI90" s="218">
        <f>IF(N90="nulová",J90,0)</f>
        <v>0</v>
      </c>
      <c r="BJ90" s="25" t="s">
        <v>77</v>
      </c>
      <c r="BK90" s="218">
        <f>ROUND(I90*H90,2)</f>
        <v>0</v>
      </c>
      <c r="BL90" s="25" t="s">
        <v>3726</v>
      </c>
      <c r="BM90" s="25" t="s">
        <v>5411</v>
      </c>
    </row>
    <row r="91" spans="2:65" s="1" customFormat="1" ht="27">
      <c r="B91" s="42"/>
      <c r="C91" s="64"/>
      <c r="D91" s="235" t="s">
        <v>369</v>
      </c>
      <c r="E91" s="64"/>
      <c r="F91" s="285" t="s">
        <v>3728</v>
      </c>
      <c r="G91" s="64"/>
      <c r="H91" s="64"/>
      <c r="I91" s="175"/>
      <c r="J91" s="64"/>
      <c r="K91" s="64"/>
      <c r="L91" s="62"/>
      <c r="M91" s="221"/>
      <c r="N91" s="43"/>
      <c r="O91" s="43"/>
      <c r="P91" s="43"/>
      <c r="Q91" s="43"/>
      <c r="R91" s="43"/>
      <c r="S91" s="43"/>
      <c r="T91" s="79"/>
      <c r="AT91" s="25" t="s">
        <v>369</v>
      </c>
      <c r="AU91" s="25" t="s">
        <v>79</v>
      </c>
    </row>
    <row r="92" spans="2:65" s="1" customFormat="1" ht="22.5" customHeight="1">
      <c r="B92" s="42"/>
      <c r="C92" s="207" t="s">
        <v>79</v>
      </c>
      <c r="D92" s="207" t="s">
        <v>363</v>
      </c>
      <c r="E92" s="208" t="s">
        <v>3729</v>
      </c>
      <c r="F92" s="209" t="s">
        <v>3730</v>
      </c>
      <c r="G92" s="210" t="s">
        <v>1913</v>
      </c>
      <c r="H92" s="211">
        <v>1</v>
      </c>
      <c r="I92" s="212"/>
      <c r="J92" s="213">
        <f>ROUND(I92*H92,2)</f>
        <v>0</v>
      </c>
      <c r="K92" s="209" t="s">
        <v>367</v>
      </c>
      <c r="L92" s="62"/>
      <c r="M92" s="214" t="s">
        <v>21</v>
      </c>
      <c r="N92" s="215" t="s">
        <v>41</v>
      </c>
      <c r="O92" s="43"/>
      <c r="P92" s="216">
        <f>O92*H92</f>
        <v>0</v>
      </c>
      <c r="Q92" s="216">
        <v>0</v>
      </c>
      <c r="R92" s="216">
        <f>Q92*H92</f>
        <v>0</v>
      </c>
      <c r="S92" s="216">
        <v>0</v>
      </c>
      <c r="T92" s="217">
        <f>S92*H92</f>
        <v>0</v>
      </c>
      <c r="AR92" s="25" t="s">
        <v>3726</v>
      </c>
      <c r="AT92" s="25" t="s">
        <v>363</v>
      </c>
      <c r="AU92" s="25" t="s">
        <v>79</v>
      </c>
      <c r="AY92" s="25" t="s">
        <v>361</v>
      </c>
      <c r="BE92" s="218">
        <f>IF(N92="základní",J92,0)</f>
        <v>0</v>
      </c>
      <c r="BF92" s="218">
        <f>IF(N92="snížená",J92,0)</f>
        <v>0</v>
      </c>
      <c r="BG92" s="218">
        <f>IF(N92="zákl. přenesená",J92,0)</f>
        <v>0</v>
      </c>
      <c r="BH92" s="218">
        <f>IF(N92="sníž. přenesená",J92,0)</f>
        <v>0</v>
      </c>
      <c r="BI92" s="218">
        <f>IF(N92="nulová",J92,0)</f>
        <v>0</v>
      </c>
      <c r="BJ92" s="25" t="s">
        <v>77</v>
      </c>
      <c r="BK92" s="218">
        <f>ROUND(I92*H92,2)</f>
        <v>0</v>
      </c>
      <c r="BL92" s="25" t="s">
        <v>3726</v>
      </c>
      <c r="BM92" s="25" t="s">
        <v>5412</v>
      </c>
    </row>
    <row r="93" spans="2:65" s="1" customFormat="1" ht="27">
      <c r="B93" s="42"/>
      <c r="C93" s="64"/>
      <c r="D93" s="219" t="s">
        <v>369</v>
      </c>
      <c r="E93" s="64"/>
      <c r="F93" s="220" t="s">
        <v>3732</v>
      </c>
      <c r="G93" s="64"/>
      <c r="H93" s="64"/>
      <c r="I93" s="175"/>
      <c r="J93" s="64"/>
      <c r="K93" s="64"/>
      <c r="L93" s="62"/>
      <c r="M93" s="221"/>
      <c r="N93" s="43"/>
      <c r="O93" s="43"/>
      <c r="P93" s="43"/>
      <c r="Q93" s="43"/>
      <c r="R93" s="43"/>
      <c r="S93" s="43"/>
      <c r="T93" s="79"/>
      <c r="AT93" s="25" t="s">
        <v>369</v>
      </c>
      <c r="AU93" s="25" t="s">
        <v>79</v>
      </c>
    </row>
    <row r="94" spans="2:65" s="1" customFormat="1" ht="54">
      <c r="B94" s="42"/>
      <c r="C94" s="64"/>
      <c r="D94" s="235" t="s">
        <v>974</v>
      </c>
      <c r="E94" s="64"/>
      <c r="F94" s="289" t="s">
        <v>3733</v>
      </c>
      <c r="G94" s="64"/>
      <c r="H94" s="64"/>
      <c r="I94" s="175"/>
      <c r="J94" s="64"/>
      <c r="K94" s="64"/>
      <c r="L94" s="62"/>
      <c r="M94" s="221"/>
      <c r="N94" s="43"/>
      <c r="O94" s="43"/>
      <c r="P94" s="43"/>
      <c r="Q94" s="43"/>
      <c r="R94" s="43"/>
      <c r="S94" s="43"/>
      <c r="T94" s="79"/>
      <c r="AT94" s="25" t="s">
        <v>974</v>
      </c>
      <c r="AU94" s="25" t="s">
        <v>79</v>
      </c>
    </row>
    <row r="95" spans="2:65" s="1" customFormat="1" ht="22.5" customHeight="1">
      <c r="B95" s="42"/>
      <c r="C95" s="207" t="s">
        <v>87</v>
      </c>
      <c r="D95" s="207" t="s">
        <v>363</v>
      </c>
      <c r="E95" s="208" t="s">
        <v>3734</v>
      </c>
      <c r="F95" s="209" t="s">
        <v>3735</v>
      </c>
      <c r="G95" s="210" t="s">
        <v>1913</v>
      </c>
      <c r="H95" s="211">
        <v>1</v>
      </c>
      <c r="I95" s="212"/>
      <c r="J95" s="213">
        <f>ROUND(I95*H95,2)</f>
        <v>0</v>
      </c>
      <c r="K95" s="209" t="s">
        <v>367</v>
      </c>
      <c r="L95" s="62"/>
      <c r="M95" s="214" t="s">
        <v>21</v>
      </c>
      <c r="N95" s="215" t="s">
        <v>41</v>
      </c>
      <c r="O95" s="43"/>
      <c r="P95" s="216">
        <f>O95*H95</f>
        <v>0</v>
      </c>
      <c r="Q95" s="216">
        <v>0</v>
      </c>
      <c r="R95" s="216">
        <f>Q95*H95</f>
        <v>0</v>
      </c>
      <c r="S95" s="216">
        <v>0</v>
      </c>
      <c r="T95" s="217">
        <f>S95*H95</f>
        <v>0</v>
      </c>
      <c r="AR95" s="25" t="s">
        <v>3726</v>
      </c>
      <c r="AT95" s="25" t="s">
        <v>363</v>
      </c>
      <c r="AU95" s="25" t="s">
        <v>79</v>
      </c>
      <c r="AY95" s="25" t="s">
        <v>361</v>
      </c>
      <c r="BE95" s="218">
        <f>IF(N95="základní",J95,0)</f>
        <v>0</v>
      </c>
      <c r="BF95" s="218">
        <f>IF(N95="snížená",J95,0)</f>
        <v>0</v>
      </c>
      <c r="BG95" s="218">
        <f>IF(N95="zákl. přenesená",J95,0)</f>
        <v>0</v>
      </c>
      <c r="BH95" s="218">
        <f>IF(N95="sníž. přenesená",J95,0)</f>
        <v>0</v>
      </c>
      <c r="BI95" s="218">
        <f>IF(N95="nulová",J95,0)</f>
        <v>0</v>
      </c>
      <c r="BJ95" s="25" t="s">
        <v>77</v>
      </c>
      <c r="BK95" s="218">
        <f>ROUND(I95*H95,2)</f>
        <v>0</v>
      </c>
      <c r="BL95" s="25" t="s">
        <v>3726</v>
      </c>
      <c r="BM95" s="25" t="s">
        <v>5413</v>
      </c>
    </row>
    <row r="96" spans="2:65" s="1" customFormat="1" ht="27">
      <c r="B96" s="42"/>
      <c r="C96" s="64"/>
      <c r="D96" s="219" t="s">
        <v>369</v>
      </c>
      <c r="E96" s="64"/>
      <c r="F96" s="220" t="s">
        <v>3737</v>
      </c>
      <c r="G96" s="64"/>
      <c r="H96" s="64"/>
      <c r="I96" s="175"/>
      <c r="J96" s="64"/>
      <c r="K96" s="64"/>
      <c r="L96" s="62"/>
      <c r="M96" s="221"/>
      <c r="N96" s="43"/>
      <c r="O96" s="43"/>
      <c r="P96" s="43"/>
      <c r="Q96" s="43"/>
      <c r="R96" s="43"/>
      <c r="S96" s="43"/>
      <c r="T96" s="79"/>
      <c r="AT96" s="25" t="s">
        <v>369</v>
      </c>
      <c r="AU96" s="25" t="s">
        <v>79</v>
      </c>
    </row>
    <row r="97" spans="2:65" s="11" customFormat="1" ht="29.85" customHeight="1">
      <c r="B97" s="190"/>
      <c r="C97" s="191"/>
      <c r="D97" s="204" t="s">
        <v>69</v>
      </c>
      <c r="E97" s="205" t="s">
        <v>3738</v>
      </c>
      <c r="F97" s="205" t="s">
        <v>3739</v>
      </c>
      <c r="G97" s="191"/>
      <c r="H97" s="191"/>
      <c r="I97" s="194"/>
      <c r="J97" s="206">
        <f>BK97</f>
        <v>0</v>
      </c>
      <c r="K97" s="191"/>
      <c r="L97" s="196"/>
      <c r="M97" s="197"/>
      <c r="N97" s="198"/>
      <c r="O97" s="198"/>
      <c r="P97" s="199">
        <f>SUM(P98:P100)</f>
        <v>0</v>
      </c>
      <c r="Q97" s="198"/>
      <c r="R97" s="199">
        <f>SUM(R98:R100)</f>
        <v>0</v>
      </c>
      <c r="S97" s="198"/>
      <c r="T97" s="200">
        <f>SUM(T98:T100)</f>
        <v>0</v>
      </c>
      <c r="AR97" s="201" t="s">
        <v>287</v>
      </c>
      <c r="AT97" s="202" t="s">
        <v>69</v>
      </c>
      <c r="AU97" s="202" t="s">
        <v>77</v>
      </c>
      <c r="AY97" s="201" t="s">
        <v>361</v>
      </c>
      <c r="BK97" s="203">
        <f>SUM(BK98:BK100)</f>
        <v>0</v>
      </c>
    </row>
    <row r="98" spans="2:65" s="1" customFormat="1" ht="22.5" customHeight="1">
      <c r="B98" s="42"/>
      <c r="C98" s="207" t="s">
        <v>147</v>
      </c>
      <c r="D98" s="207" t="s">
        <v>363</v>
      </c>
      <c r="E98" s="208" t="s">
        <v>3740</v>
      </c>
      <c r="F98" s="209" t="s">
        <v>3739</v>
      </c>
      <c r="G98" s="210" t="s">
        <v>1913</v>
      </c>
      <c r="H98" s="211">
        <v>1</v>
      </c>
      <c r="I98" s="212"/>
      <c r="J98" s="213">
        <f>ROUND(I98*H98,2)</f>
        <v>0</v>
      </c>
      <c r="K98" s="209" t="s">
        <v>367</v>
      </c>
      <c r="L98" s="62"/>
      <c r="M98" s="214" t="s">
        <v>21</v>
      </c>
      <c r="N98" s="215" t="s">
        <v>41</v>
      </c>
      <c r="O98" s="43"/>
      <c r="P98" s="216">
        <f>O98*H98</f>
        <v>0</v>
      </c>
      <c r="Q98" s="216">
        <v>0</v>
      </c>
      <c r="R98" s="216">
        <f>Q98*H98</f>
        <v>0</v>
      </c>
      <c r="S98" s="216">
        <v>0</v>
      </c>
      <c r="T98" s="217">
        <f>S98*H98</f>
        <v>0</v>
      </c>
      <c r="AR98" s="25" t="s">
        <v>3726</v>
      </c>
      <c r="AT98" s="25" t="s">
        <v>363</v>
      </c>
      <c r="AU98" s="25" t="s">
        <v>79</v>
      </c>
      <c r="AY98" s="25" t="s">
        <v>361</v>
      </c>
      <c r="BE98" s="218">
        <f>IF(N98="základní",J98,0)</f>
        <v>0</v>
      </c>
      <c r="BF98" s="218">
        <f>IF(N98="snížená",J98,0)</f>
        <v>0</v>
      </c>
      <c r="BG98" s="218">
        <f>IF(N98="zákl. přenesená",J98,0)</f>
        <v>0</v>
      </c>
      <c r="BH98" s="218">
        <f>IF(N98="sníž. přenesená",J98,0)</f>
        <v>0</v>
      </c>
      <c r="BI98" s="218">
        <f>IF(N98="nulová",J98,0)</f>
        <v>0</v>
      </c>
      <c r="BJ98" s="25" t="s">
        <v>77</v>
      </c>
      <c r="BK98" s="218">
        <f>ROUND(I98*H98,2)</f>
        <v>0</v>
      </c>
      <c r="BL98" s="25" t="s">
        <v>3726</v>
      </c>
      <c r="BM98" s="25" t="s">
        <v>5414</v>
      </c>
    </row>
    <row r="99" spans="2:65" s="1" customFormat="1" ht="13.5">
      <c r="B99" s="42"/>
      <c r="C99" s="64"/>
      <c r="D99" s="219" t="s">
        <v>369</v>
      </c>
      <c r="E99" s="64"/>
      <c r="F99" s="220" t="s">
        <v>3742</v>
      </c>
      <c r="G99" s="64"/>
      <c r="H99" s="64"/>
      <c r="I99" s="175"/>
      <c r="J99" s="64"/>
      <c r="K99" s="64"/>
      <c r="L99" s="62"/>
      <c r="M99" s="221"/>
      <c r="N99" s="43"/>
      <c r="O99" s="43"/>
      <c r="P99" s="43"/>
      <c r="Q99" s="43"/>
      <c r="R99" s="43"/>
      <c r="S99" s="43"/>
      <c r="T99" s="79"/>
      <c r="AT99" s="25" t="s">
        <v>369</v>
      </c>
      <c r="AU99" s="25" t="s">
        <v>79</v>
      </c>
    </row>
    <row r="100" spans="2:65" s="1" customFormat="1" ht="175.5">
      <c r="B100" s="42"/>
      <c r="C100" s="64"/>
      <c r="D100" s="219" t="s">
        <v>974</v>
      </c>
      <c r="E100" s="64"/>
      <c r="F100" s="283" t="s">
        <v>3743</v>
      </c>
      <c r="G100" s="64"/>
      <c r="H100" s="64"/>
      <c r="I100" s="175"/>
      <c r="J100" s="64"/>
      <c r="K100" s="64"/>
      <c r="L100" s="62"/>
      <c r="M100" s="221"/>
      <c r="N100" s="43"/>
      <c r="O100" s="43"/>
      <c r="P100" s="43"/>
      <c r="Q100" s="43"/>
      <c r="R100" s="43"/>
      <c r="S100" s="43"/>
      <c r="T100" s="79"/>
      <c r="AT100" s="25" t="s">
        <v>974</v>
      </c>
      <c r="AU100" s="25" t="s">
        <v>79</v>
      </c>
    </row>
    <row r="101" spans="2:65" s="11" customFormat="1" ht="29.85" customHeight="1">
      <c r="B101" s="190"/>
      <c r="C101" s="191"/>
      <c r="D101" s="204" t="s">
        <v>69</v>
      </c>
      <c r="E101" s="205" t="s">
        <v>3744</v>
      </c>
      <c r="F101" s="205" t="s">
        <v>3745</v>
      </c>
      <c r="G101" s="191"/>
      <c r="H101" s="191"/>
      <c r="I101" s="194"/>
      <c r="J101" s="206">
        <f>BK101</f>
        <v>0</v>
      </c>
      <c r="K101" s="191"/>
      <c r="L101" s="196"/>
      <c r="M101" s="197"/>
      <c r="N101" s="198"/>
      <c r="O101" s="198"/>
      <c r="P101" s="199">
        <f>SUM(P102:P103)</f>
        <v>0</v>
      </c>
      <c r="Q101" s="198"/>
      <c r="R101" s="199">
        <f>SUM(R102:R103)</f>
        <v>0</v>
      </c>
      <c r="S101" s="198"/>
      <c r="T101" s="200">
        <f>SUM(T102:T103)</f>
        <v>0</v>
      </c>
      <c r="AR101" s="201" t="s">
        <v>287</v>
      </c>
      <c r="AT101" s="202" t="s">
        <v>69</v>
      </c>
      <c r="AU101" s="202" t="s">
        <v>77</v>
      </c>
      <c r="AY101" s="201" t="s">
        <v>361</v>
      </c>
      <c r="BK101" s="203">
        <f>SUM(BK102:BK103)</f>
        <v>0</v>
      </c>
    </row>
    <row r="102" spans="2:65" s="1" customFormat="1" ht="22.5" customHeight="1">
      <c r="B102" s="42"/>
      <c r="C102" s="207" t="s">
        <v>287</v>
      </c>
      <c r="D102" s="207" t="s">
        <v>363</v>
      </c>
      <c r="E102" s="208" t="s">
        <v>3746</v>
      </c>
      <c r="F102" s="209" t="s">
        <v>3747</v>
      </c>
      <c r="G102" s="210" t="s">
        <v>1913</v>
      </c>
      <c r="H102" s="211">
        <v>1</v>
      </c>
      <c r="I102" s="212"/>
      <c r="J102" s="213">
        <f>ROUND(I102*H102,2)</f>
        <v>0</v>
      </c>
      <c r="K102" s="209" t="s">
        <v>367</v>
      </c>
      <c r="L102" s="62"/>
      <c r="M102" s="214" t="s">
        <v>21</v>
      </c>
      <c r="N102" s="215" t="s">
        <v>41</v>
      </c>
      <c r="O102" s="43"/>
      <c r="P102" s="216">
        <f>O102*H102</f>
        <v>0</v>
      </c>
      <c r="Q102" s="216">
        <v>0</v>
      </c>
      <c r="R102" s="216">
        <f>Q102*H102</f>
        <v>0</v>
      </c>
      <c r="S102" s="216">
        <v>0</v>
      </c>
      <c r="T102" s="217">
        <f>S102*H102</f>
        <v>0</v>
      </c>
      <c r="AR102" s="25" t="s">
        <v>3726</v>
      </c>
      <c r="AT102" s="25" t="s">
        <v>363</v>
      </c>
      <c r="AU102" s="25" t="s">
        <v>79</v>
      </c>
      <c r="AY102" s="25" t="s">
        <v>361</v>
      </c>
      <c r="BE102" s="218">
        <f>IF(N102="základní",J102,0)</f>
        <v>0</v>
      </c>
      <c r="BF102" s="218">
        <f>IF(N102="snížená",J102,0)</f>
        <v>0</v>
      </c>
      <c r="BG102" s="218">
        <f>IF(N102="zákl. přenesená",J102,0)</f>
        <v>0</v>
      </c>
      <c r="BH102" s="218">
        <f>IF(N102="sníž. přenesená",J102,0)</f>
        <v>0</v>
      </c>
      <c r="BI102" s="218">
        <f>IF(N102="nulová",J102,0)</f>
        <v>0</v>
      </c>
      <c r="BJ102" s="25" t="s">
        <v>77</v>
      </c>
      <c r="BK102" s="218">
        <f>ROUND(I102*H102,2)</f>
        <v>0</v>
      </c>
      <c r="BL102" s="25" t="s">
        <v>3726</v>
      </c>
      <c r="BM102" s="25" t="s">
        <v>5415</v>
      </c>
    </row>
    <row r="103" spans="2:65" s="1" customFormat="1" ht="13.5">
      <c r="B103" s="42"/>
      <c r="C103" s="64"/>
      <c r="D103" s="219" t="s">
        <v>369</v>
      </c>
      <c r="E103" s="64"/>
      <c r="F103" s="220" t="s">
        <v>3749</v>
      </c>
      <c r="G103" s="64"/>
      <c r="H103" s="64"/>
      <c r="I103" s="175"/>
      <c r="J103" s="64"/>
      <c r="K103" s="64"/>
      <c r="L103" s="62"/>
      <c r="M103" s="221"/>
      <c r="N103" s="43"/>
      <c r="O103" s="43"/>
      <c r="P103" s="43"/>
      <c r="Q103" s="43"/>
      <c r="R103" s="43"/>
      <c r="S103" s="43"/>
      <c r="T103" s="79"/>
      <c r="AT103" s="25" t="s">
        <v>369</v>
      </c>
      <c r="AU103" s="25" t="s">
        <v>79</v>
      </c>
    </row>
    <row r="104" spans="2:65" s="11" customFormat="1" ht="29.85" customHeight="1">
      <c r="B104" s="190"/>
      <c r="C104" s="191"/>
      <c r="D104" s="204" t="s">
        <v>69</v>
      </c>
      <c r="E104" s="205" t="s">
        <v>5416</v>
      </c>
      <c r="F104" s="205" t="s">
        <v>5417</v>
      </c>
      <c r="G104" s="191"/>
      <c r="H104" s="191"/>
      <c r="I104" s="194"/>
      <c r="J104" s="206">
        <f>BK104</f>
        <v>0</v>
      </c>
      <c r="K104" s="191"/>
      <c r="L104" s="196"/>
      <c r="M104" s="197"/>
      <c r="N104" s="198"/>
      <c r="O104" s="198"/>
      <c r="P104" s="199">
        <f>SUM(P105:P108)</f>
        <v>0</v>
      </c>
      <c r="Q104" s="198"/>
      <c r="R104" s="199">
        <f>SUM(R105:R108)</f>
        <v>0</v>
      </c>
      <c r="S104" s="198"/>
      <c r="T104" s="200">
        <f>SUM(T105:T108)</f>
        <v>0</v>
      </c>
      <c r="AR104" s="201" t="s">
        <v>287</v>
      </c>
      <c r="AT104" s="202" t="s">
        <v>69</v>
      </c>
      <c r="AU104" s="202" t="s">
        <v>77</v>
      </c>
      <c r="AY104" s="201" t="s">
        <v>361</v>
      </c>
      <c r="BK104" s="203">
        <f>SUM(BK105:BK108)</f>
        <v>0</v>
      </c>
    </row>
    <row r="105" spans="2:65" s="1" customFormat="1" ht="31.5" customHeight="1">
      <c r="B105" s="42"/>
      <c r="C105" s="207" t="s">
        <v>398</v>
      </c>
      <c r="D105" s="207" t="s">
        <v>363</v>
      </c>
      <c r="E105" s="208" t="s">
        <v>5418</v>
      </c>
      <c r="F105" s="209" t="s">
        <v>5419</v>
      </c>
      <c r="G105" s="210" t="s">
        <v>614</v>
      </c>
      <c r="H105" s="211">
        <v>1</v>
      </c>
      <c r="I105" s="212"/>
      <c r="J105" s="213">
        <f>ROUND(I105*H105,2)</f>
        <v>0</v>
      </c>
      <c r="K105" s="209" t="s">
        <v>21</v>
      </c>
      <c r="L105" s="62"/>
      <c r="M105" s="214" t="s">
        <v>21</v>
      </c>
      <c r="N105" s="215" t="s">
        <v>41</v>
      </c>
      <c r="O105" s="43"/>
      <c r="P105" s="216">
        <f>O105*H105</f>
        <v>0</v>
      </c>
      <c r="Q105" s="216">
        <v>0</v>
      </c>
      <c r="R105" s="216">
        <f>Q105*H105</f>
        <v>0</v>
      </c>
      <c r="S105" s="216">
        <v>0</v>
      </c>
      <c r="T105" s="217">
        <f>S105*H105</f>
        <v>0</v>
      </c>
      <c r="AR105" s="25" t="s">
        <v>3726</v>
      </c>
      <c r="AT105" s="25" t="s">
        <v>363</v>
      </c>
      <c r="AU105" s="25" t="s">
        <v>79</v>
      </c>
      <c r="AY105" s="25" t="s">
        <v>361</v>
      </c>
      <c r="BE105" s="218">
        <f>IF(N105="základní",J105,0)</f>
        <v>0</v>
      </c>
      <c r="BF105" s="218">
        <f>IF(N105="snížená",J105,0)</f>
        <v>0</v>
      </c>
      <c r="BG105" s="218">
        <f>IF(N105="zákl. přenesená",J105,0)</f>
        <v>0</v>
      </c>
      <c r="BH105" s="218">
        <f>IF(N105="sníž. přenesená",J105,0)</f>
        <v>0</v>
      </c>
      <c r="BI105" s="218">
        <f>IF(N105="nulová",J105,0)</f>
        <v>0</v>
      </c>
      <c r="BJ105" s="25" t="s">
        <v>77</v>
      </c>
      <c r="BK105" s="218">
        <f>ROUND(I105*H105,2)</f>
        <v>0</v>
      </c>
      <c r="BL105" s="25" t="s">
        <v>3726</v>
      </c>
      <c r="BM105" s="25" t="s">
        <v>5420</v>
      </c>
    </row>
    <row r="106" spans="2:65" s="1" customFormat="1" ht="13.5">
      <c r="B106" s="42"/>
      <c r="C106" s="64"/>
      <c r="D106" s="235" t="s">
        <v>369</v>
      </c>
      <c r="E106" s="64"/>
      <c r="F106" s="285" t="s">
        <v>5421</v>
      </c>
      <c r="G106" s="64"/>
      <c r="H106" s="64"/>
      <c r="I106" s="175"/>
      <c r="J106" s="64"/>
      <c r="K106" s="64"/>
      <c r="L106" s="62"/>
      <c r="M106" s="221"/>
      <c r="N106" s="43"/>
      <c r="O106" s="43"/>
      <c r="P106" s="43"/>
      <c r="Q106" s="43"/>
      <c r="R106" s="43"/>
      <c r="S106" s="43"/>
      <c r="T106" s="79"/>
      <c r="AT106" s="25" t="s">
        <v>369</v>
      </c>
      <c r="AU106" s="25" t="s">
        <v>79</v>
      </c>
    </row>
    <row r="107" spans="2:65" s="1" customFormat="1" ht="31.5" customHeight="1">
      <c r="B107" s="42"/>
      <c r="C107" s="207" t="s">
        <v>411</v>
      </c>
      <c r="D107" s="207" t="s">
        <v>363</v>
      </c>
      <c r="E107" s="208" t="s">
        <v>5422</v>
      </c>
      <c r="F107" s="209" t="s">
        <v>5423</v>
      </c>
      <c r="G107" s="210" t="s">
        <v>614</v>
      </c>
      <c r="H107" s="211">
        <v>1</v>
      </c>
      <c r="I107" s="212"/>
      <c r="J107" s="213">
        <f>ROUND(I107*H107,2)</f>
        <v>0</v>
      </c>
      <c r="K107" s="209" t="s">
        <v>21</v>
      </c>
      <c r="L107" s="62"/>
      <c r="M107" s="214" t="s">
        <v>21</v>
      </c>
      <c r="N107" s="215" t="s">
        <v>41</v>
      </c>
      <c r="O107" s="43"/>
      <c r="P107" s="216">
        <f>O107*H107</f>
        <v>0</v>
      </c>
      <c r="Q107" s="216">
        <v>0</v>
      </c>
      <c r="R107" s="216">
        <f>Q107*H107</f>
        <v>0</v>
      </c>
      <c r="S107" s="216">
        <v>0</v>
      </c>
      <c r="T107" s="217">
        <f>S107*H107</f>
        <v>0</v>
      </c>
      <c r="AR107" s="25" t="s">
        <v>3726</v>
      </c>
      <c r="AT107" s="25" t="s">
        <v>363</v>
      </c>
      <c r="AU107" s="25" t="s">
        <v>79</v>
      </c>
      <c r="AY107" s="25" t="s">
        <v>361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25" t="s">
        <v>77</v>
      </c>
      <c r="BK107" s="218">
        <f>ROUND(I107*H107,2)</f>
        <v>0</v>
      </c>
      <c r="BL107" s="25" t="s">
        <v>3726</v>
      </c>
      <c r="BM107" s="25" t="s">
        <v>5424</v>
      </c>
    </row>
    <row r="108" spans="2:65" s="1" customFormat="1" ht="13.5">
      <c r="B108" s="42"/>
      <c r="C108" s="64"/>
      <c r="D108" s="219" t="s">
        <v>369</v>
      </c>
      <c r="E108" s="64"/>
      <c r="F108" s="220" t="s">
        <v>5421</v>
      </c>
      <c r="G108" s="64"/>
      <c r="H108" s="64"/>
      <c r="I108" s="175"/>
      <c r="J108" s="64"/>
      <c r="K108" s="64"/>
      <c r="L108" s="62"/>
      <c r="M108" s="290"/>
      <c r="N108" s="291"/>
      <c r="O108" s="291"/>
      <c r="P108" s="291"/>
      <c r="Q108" s="291"/>
      <c r="R108" s="291"/>
      <c r="S108" s="291"/>
      <c r="T108" s="292"/>
      <c r="AT108" s="25" t="s">
        <v>369</v>
      </c>
      <c r="AU108" s="25" t="s">
        <v>79</v>
      </c>
    </row>
    <row r="109" spans="2:65" s="1" customFormat="1" ht="6.95" customHeight="1">
      <c r="B109" s="57"/>
      <c r="C109" s="58"/>
      <c r="D109" s="58"/>
      <c r="E109" s="58"/>
      <c r="F109" s="58"/>
      <c r="G109" s="58"/>
      <c r="H109" s="58"/>
      <c r="I109" s="151"/>
      <c r="J109" s="58"/>
      <c r="K109" s="58"/>
      <c r="L109" s="62"/>
    </row>
  </sheetData>
  <sheetProtection algorithmName="SHA-512" hashValue="l3uP49WDnnjq9k2BxktertYPROCc5bh/rIJGEw7dANxZ0LpKHnOQPjiOB2M7Gg1bcM1hPCz2kYYKxZrFSCECLQ==" saltValue="KfBLyxHrDPE4s+MhCoO8SA==" spinCount="100000" sheet="1" objects="1" scenarios="1" formatCells="0" formatColumns="0" formatRows="0" sort="0" autoFilter="0"/>
  <autoFilter ref="C86:K108" xr:uid="{00000000-0009-0000-0000-000027000000}"/>
  <mergeCells count="12">
    <mergeCell ref="G1:H1"/>
    <mergeCell ref="L2:V2"/>
    <mergeCell ref="E49:H49"/>
    <mergeCell ref="E51:H51"/>
    <mergeCell ref="E75:H75"/>
    <mergeCell ref="E77:H77"/>
    <mergeCell ref="E79:H79"/>
    <mergeCell ref="E7:H7"/>
    <mergeCell ref="E9:H9"/>
    <mergeCell ref="E11:H11"/>
    <mergeCell ref="E26:H26"/>
    <mergeCell ref="E47:H47"/>
  </mergeCells>
  <hyperlinks>
    <hyperlink ref="F1:G1" location="C2" display="1) Krycí list soupisu" xr:uid="{00000000-0004-0000-2700-000000000000}"/>
    <hyperlink ref="G1:H1" location="C58" display="2) Rekapitulace" xr:uid="{00000000-0004-0000-2700-000001000000}"/>
    <hyperlink ref="J1" location="C86" display="3) Soupis prací" xr:uid="{00000000-0004-0000-2700-000002000000}"/>
    <hyperlink ref="L1:V1" location="'Rekapitulace stavby'!C2" display="Rekapitulace stavby" xr:uid="{00000000-0004-0000-2700-000003000000}"/>
  </hyperlinks>
  <pageMargins left="0.58333330000000005" right="0.58333330000000005" top="0.58333330000000005" bottom="0.58333330000000005" header="0" footer="0"/>
  <pageSetup paperSize="9" fitToHeight="100" orientation="landscape" blackAndWhite="1" r:id="rId1"/>
  <headerFooter>
    <oddFooter>&amp;CStrana &amp;P z &amp;N</oddFoot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>
    <pageSetUpPr fitToPage="1"/>
  </sheetPr>
  <dimension ref="A1:K216"/>
  <sheetViews>
    <sheetView showGridLines="0" zoomScaleNormal="100" workbookViewId="0"/>
  </sheetViews>
  <sheetFormatPr defaultRowHeight="13.5"/>
  <cols>
    <col min="1" max="1" width="8.33203125" style="298" customWidth="1"/>
    <col min="2" max="2" width="1.6640625" style="298" customWidth="1"/>
    <col min="3" max="4" width="5" style="298" customWidth="1"/>
    <col min="5" max="5" width="11.6640625" style="298" customWidth="1"/>
    <col min="6" max="6" width="9.1640625" style="298" customWidth="1"/>
    <col min="7" max="7" width="5" style="298" customWidth="1"/>
    <col min="8" max="8" width="77.83203125" style="298" customWidth="1"/>
    <col min="9" max="10" width="20" style="298" customWidth="1"/>
    <col min="11" max="11" width="1.6640625" style="298" customWidth="1"/>
  </cols>
  <sheetData>
    <row r="1" spans="2:11" ht="37.5" customHeight="1"/>
    <row r="2" spans="2:11" ht="7.5" customHeight="1">
      <c r="B2" s="299"/>
      <c r="C2" s="300"/>
      <c r="D2" s="300"/>
      <c r="E2" s="300"/>
      <c r="F2" s="300"/>
      <c r="G2" s="300"/>
      <c r="H2" s="300"/>
      <c r="I2" s="300"/>
      <c r="J2" s="300"/>
      <c r="K2" s="301"/>
    </row>
    <row r="3" spans="2:11" s="16" customFormat="1" ht="45" customHeight="1">
      <c r="B3" s="302"/>
      <c r="C3" s="432" t="s">
        <v>5425</v>
      </c>
      <c r="D3" s="432"/>
      <c r="E3" s="432"/>
      <c r="F3" s="432"/>
      <c r="G3" s="432"/>
      <c r="H3" s="432"/>
      <c r="I3" s="432"/>
      <c r="J3" s="432"/>
      <c r="K3" s="303"/>
    </row>
    <row r="4" spans="2:11" ht="25.5" customHeight="1">
      <c r="B4" s="304"/>
      <c r="C4" s="436" t="s">
        <v>5426</v>
      </c>
      <c r="D4" s="436"/>
      <c r="E4" s="436"/>
      <c r="F4" s="436"/>
      <c r="G4" s="436"/>
      <c r="H4" s="436"/>
      <c r="I4" s="436"/>
      <c r="J4" s="436"/>
      <c r="K4" s="305"/>
    </row>
    <row r="5" spans="2:11" ht="5.25" customHeight="1">
      <c r="B5" s="304"/>
      <c r="C5" s="306"/>
      <c r="D5" s="306"/>
      <c r="E5" s="306"/>
      <c r="F5" s="306"/>
      <c r="G5" s="306"/>
      <c r="H5" s="306"/>
      <c r="I5" s="306"/>
      <c r="J5" s="306"/>
      <c r="K5" s="305"/>
    </row>
    <row r="6" spans="2:11" ht="15" customHeight="1">
      <c r="B6" s="304"/>
      <c r="C6" s="435" t="s">
        <v>5427</v>
      </c>
      <c r="D6" s="435"/>
      <c r="E6" s="435"/>
      <c r="F6" s="435"/>
      <c r="G6" s="435"/>
      <c r="H6" s="435"/>
      <c r="I6" s="435"/>
      <c r="J6" s="435"/>
      <c r="K6" s="305"/>
    </row>
    <row r="7" spans="2:11" ht="15" customHeight="1">
      <c r="B7" s="308"/>
      <c r="C7" s="435" t="s">
        <v>5428</v>
      </c>
      <c r="D7" s="435"/>
      <c r="E7" s="435"/>
      <c r="F7" s="435"/>
      <c r="G7" s="435"/>
      <c r="H7" s="435"/>
      <c r="I7" s="435"/>
      <c r="J7" s="435"/>
      <c r="K7" s="305"/>
    </row>
    <row r="8" spans="2:11" ht="12.75" customHeight="1">
      <c r="B8" s="308"/>
      <c r="C8" s="307"/>
      <c r="D8" s="307"/>
      <c r="E8" s="307"/>
      <c r="F8" s="307"/>
      <c r="G8" s="307"/>
      <c r="H8" s="307"/>
      <c r="I8" s="307"/>
      <c r="J8" s="307"/>
      <c r="K8" s="305"/>
    </row>
    <row r="9" spans="2:11" ht="15" customHeight="1">
      <c r="B9" s="308"/>
      <c r="C9" s="435" t="s">
        <v>5429</v>
      </c>
      <c r="D9" s="435"/>
      <c r="E9" s="435"/>
      <c r="F9" s="435"/>
      <c r="G9" s="435"/>
      <c r="H9" s="435"/>
      <c r="I9" s="435"/>
      <c r="J9" s="435"/>
      <c r="K9" s="305"/>
    </row>
    <row r="10" spans="2:11" ht="15" customHeight="1">
      <c r="B10" s="308"/>
      <c r="C10" s="307"/>
      <c r="D10" s="435" t="s">
        <v>5430</v>
      </c>
      <c r="E10" s="435"/>
      <c r="F10" s="435"/>
      <c r="G10" s="435"/>
      <c r="H10" s="435"/>
      <c r="I10" s="435"/>
      <c r="J10" s="435"/>
      <c r="K10" s="305"/>
    </row>
    <row r="11" spans="2:11" ht="15" customHeight="1">
      <c r="B11" s="308"/>
      <c r="C11" s="309"/>
      <c r="D11" s="435" t="s">
        <v>5431</v>
      </c>
      <c r="E11" s="435"/>
      <c r="F11" s="435"/>
      <c r="G11" s="435"/>
      <c r="H11" s="435"/>
      <c r="I11" s="435"/>
      <c r="J11" s="435"/>
      <c r="K11" s="305"/>
    </row>
    <row r="12" spans="2:11" ht="12.75" customHeight="1">
      <c r="B12" s="308"/>
      <c r="C12" s="309"/>
      <c r="D12" s="309"/>
      <c r="E12" s="309"/>
      <c r="F12" s="309"/>
      <c r="G12" s="309"/>
      <c r="H12" s="309"/>
      <c r="I12" s="309"/>
      <c r="J12" s="309"/>
      <c r="K12" s="305"/>
    </row>
    <row r="13" spans="2:11" ht="15" customHeight="1">
      <c r="B13" s="308"/>
      <c r="C13" s="309"/>
      <c r="D13" s="435" t="s">
        <v>5432</v>
      </c>
      <c r="E13" s="435"/>
      <c r="F13" s="435"/>
      <c r="G13" s="435"/>
      <c r="H13" s="435"/>
      <c r="I13" s="435"/>
      <c r="J13" s="435"/>
      <c r="K13" s="305"/>
    </row>
    <row r="14" spans="2:11" ht="15" customHeight="1">
      <c r="B14" s="308"/>
      <c r="C14" s="309"/>
      <c r="D14" s="435" t="s">
        <v>5433</v>
      </c>
      <c r="E14" s="435"/>
      <c r="F14" s="435"/>
      <c r="G14" s="435"/>
      <c r="H14" s="435"/>
      <c r="I14" s="435"/>
      <c r="J14" s="435"/>
      <c r="K14" s="305"/>
    </row>
    <row r="15" spans="2:11" ht="15" customHeight="1">
      <c r="B15" s="308"/>
      <c r="C15" s="309"/>
      <c r="D15" s="435" t="s">
        <v>5434</v>
      </c>
      <c r="E15" s="435"/>
      <c r="F15" s="435"/>
      <c r="G15" s="435"/>
      <c r="H15" s="435"/>
      <c r="I15" s="435"/>
      <c r="J15" s="435"/>
      <c r="K15" s="305"/>
    </row>
    <row r="16" spans="2:11" ht="15" customHeight="1">
      <c r="B16" s="308"/>
      <c r="C16" s="309"/>
      <c r="D16" s="309"/>
      <c r="E16" s="310" t="s">
        <v>76</v>
      </c>
      <c r="F16" s="435" t="s">
        <v>5435</v>
      </c>
      <c r="G16" s="435"/>
      <c r="H16" s="435"/>
      <c r="I16" s="435"/>
      <c r="J16" s="435"/>
      <c r="K16" s="305"/>
    </row>
    <row r="17" spans="2:11" ht="15" customHeight="1">
      <c r="B17" s="308"/>
      <c r="C17" s="309"/>
      <c r="D17" s="309"/>
      <c r="E17" s="310" t="s">
        <v>5436</v>
      </c>
      <c r="F17" s="435" t="s">
        <v>5437</v>
      </c>
      <c r="G17" s="435"/>
      <c r="H17" s="435"/>
      <c r="I17" s="435"/>
      <c r="J17" s="435"/>
      <c r="K17" s="305"/>
    </row>
    <row r="18" spans="2:11" ht="15" customHeight="1">
      <c r="B18" s="308"/>
      <c r="C18" s="309"/>
      <c r="D18" s="309"/>
      <c r="E18" s="310" t="s">
        <v>5438</v>
      </c>
      <c r="F18" s="435" t="s">
        <v>5439</v>
      </c>
      <c r="G18" s="435"/>
      <c r="H18" s="435"/>
      <c r="I18" s="435"/>
      <c r="J18" s="435"/>
      <c r="K18" s="305"/>
    </row>
    <row r="19" spans="2:11" ht="15" customHeight="1">
      <c r="B19" s="308"/>
      <c r="C19" s="309"/>
      <c r="D19" s="309"/>
      <c r="E19" s="310" t="s">
        <v>5440</v>
      </c>
      <c r="F19" s="435" t="s">
        <v>5441</v>
      </c>
      <c r="G19" s="435"/>
      <c r="H19" s="435"/>
      <c r="I19" s="435"/>
      <c r="J19" s="435"/>
      <c r="K19" s="305"/>
    </row>
    <row r="20" spans="2:11" ht="15" customHeight="1">
      <c r="B20" s="308"/>
      <c r="C20" s="309"/>
      <c r="D20" s="309"/>
      <c r="E20" s="310" t="s">
        <v>5442</v>
      </c>
      <c r="F20" s="435" t="s">
        <v>5443</v>
      </c>
      <c r="G20" s="435"/>
      <c r="H20" s="435"/>
      <c r="I20" s="435"/>
      <c r="J20" s="435"/>
      <c r="K20" s="305"/>
    </row>
    <row r="21" spans="2:11" ht="15" customHeight="1">
      <c r="B21" s="308"/>
      <c r="C21" s="309"/>
      <c r="D21" s="309"/>
      <c r="E21" s="310" t="s">
        <v>82</v>
      </c>
      <c r="F21" s="435" t="s">
        <v>5444</v>
      </c>
      <c r="G21" s="435"/>
      <c r="H21" s="435"/>
      <c r="I21" s="435"/>
      <c r="J21" s="435"/>
      <c r="K21" s="305"/>
    </row>
    <row r="22" spans="2:11" ht="12.75" customHeight="1">
      <c r="B22" s="308"/>
      <c r="C22" s="309"/>
      <c r="D22" s="309"/>
      <c r="E22" s="309"/>
      <c r="F22" s="309"/>
      <c r="G22" s="309"/>
      <c r="H22" s="309"/>
      <c r="I22" s="309"/>
      <c r="J22" s="309"/>
      <c r="K22" s="305"/>
    </row>
    <row r="23" spans="2:11" ht="15" customHeight="1">
      <c r="B23" s="308"/>
      <c r="C23" s="435" t="s">
        <v>5445</v>
      </c>
      <c r="D23" s="435"/>
      <c r="E23" s="435"/>
      <c r="F23" s="435"/>
      <c r="G23" s="435"/>
      <c r="H23" s="435"/>
      <c r="I23" s="435"/>
      <c r="J23" s="435"/>
      <c r="K23" s="305"/>
    </row>
    <row r="24" spans="2:11" ht="15" customHeight="1">
      <c r="B24" s="308"/>
      <c r="C24" s="435" t="s">
        <v>5446</v>
      </c>
      <c r="D24" s="435"/>
      <c r="E24" s="435"/>
      <c r="F24" s="435"/>
      <c r="G24" s="435"/>
      <c r="H24" s="435"/>
      <c r="I24" s="435"/>
      <c r="J24" s="435"/>
      <c r="K24" s="305"/>
    </row>
    <row r="25" spans="2:11" ht="15" customHeight="1">
      <c r="B25" s="308"/>
      <c r="C25" s="307"/>
      <c r="D25" s="435" t="s">
        <v>5447</v>
      </c>
      <c r="E25" s="435"/>
      <c r="F25" s="435"/>
      <c r="G25" s="435"/>
      <c r="H25" s="435"/>
      <c r="I25" s="435"/>
      <c r="J25" s="435"/>
      <c r="K25" s="305"/>
    </row>
    <row r="26" spans="2:11" ht="15" customHeight="1">
      <c r="B26" s="308"/>
      <c r="C26" s="309"/>
      <c r="D26" s="435" t="s">
        <v>5448</v>
      </c>
      <c r="E26" s="435"/>
      <c r="F26" s="435"/>
      <c r="G26" s="435"/>
      <c r="H26" s="435"/>
      <c r="I26" s="435"/>
      <c r="J26" s="435"/>
      <c r="K26" s="305"/>
    </row>
    <row r="27" spans="2:11" ht="12.75" customHeight="1">
      <c r="B27" s="308"/>
      <c r="C27" s="309"/>
      <c r="D27" s="309"/>
      <c r="E27" s="309"/>
      <c r="F27" s="309"/>
      <c r="G27" s="309"/>
      <c r="H27" s="309"/>
      <c r="I27" s="309"/>
      <c r="J27" s="309"/>
      <c r="K27" s="305"/>
    </row>
    <row r="28" spans="2:11" ht="15" customHeight="1">
      <c r="B28" s="308"/>
      <c r="C28" s="309"/>
      <c r="D28" s="435" t="s">
        <v>5449</v>
      </c>
      <c r="E28" s="435"/>
      <c r="F28" s="435"/>
      <c r="G28" s="435"/>
      <c r="H28" s="435"/>
      <c r="I28" s="435"/>
      <c r="J28" s="435"/>
      <c r="K28" s="305"/>
    </row>
    <row r="29" spans="2:11" ht="15" customHeight="1">
      <c r="B29" s="308"/>
      <c r="C29" s="309"/>
      <c r="D29" s="435" t="s">
        <v>5450</v>
      </c>
      <c r="E29" s="435"/>
      <c r="F29" s="435"/>
      <c r="G29" s="435"/>
      <c r="H29" s="435"/>
      <c r="I29" s="435"/>
      <c r="J29" s="435"/>
      <c r="K29" s="305"/>
    </row>
    <row r="30" spans="2:11" ht="12.75" customHeight="1">
      <c r="B30" s="308"/>
      <c r="C30" s="309"/>
      <c r="D30" s="309"/>
      <c r="E30" s="309"/>
      <c r="F30" s="309"/>
      <c r="G30" s="309"/>
      <c r="H30" s="309"/>
      <c r="I30" s="309"/>
      <c r="J30" s="309"/>
      <c r="K30" s="305"/>
    </row>
    <row r="31" spans="2:11" ht="15" customHeight="1">
      <c r="B31" s="308"/>
      <c r="C31" s="309"/>
      <c r="D31" s="435" t="s">
        <v>5451</v>
      </c>
      <c r="E31" s="435"/>
      <c r="F31" s="435"/>
      <c r="G31" s="435"/>
      <c r="H31" s="435"/>
      <c r="I31" s="435"/>
      <c r="J31" s="435"/>
      <c r="K31" s="305"/>
    </row>
    <row r="32" spans="2:11" ht="15" customHeight="1">
      <c r="B32" s="308"/>
      <c r="C32" s="309"/>
      <c r="D32" s="435" t="s">
        <v>5452</v>
      </c>
      <c r="E32" s="435"/>
      <c r="F32" s="435"/>
      <c r="G32" s="435"/>
      <c r="H32" s="435"/>
      <c r="I32" s="435"/>
      <c r="J32" s="435"/>
      <c r="K32" s="305"/>
    </row>
    <row r="33" spans="2:11" ht="15" customHeight="1">
      <c r="B33" s="308"/>
      <c r="C33" s="309"/>
      <c r="D33" s="435" t="s">
        <v>5453</v>
      </c>
      <c r="E33" s="435"/>
      <c r="F33" s="435"/>
      <c r="G33" s="435"/>
      <c r="H33" s="435"/>
      <c r="I33" s="435"/>
      <c r="J33" s="435"/>
      <c r="K33" s="305"/>
    </row>
    <row r="34" spans="2:11" ht="15" customHeight="1">
      <c r="B34" s="308"/>
      <c r="C34" s="309"/>
      <c r="D34" s="307"/>
      <c r="E34" s="311" t="s">
        <v>346</v>
      </c>
      <c r="F34" s="307"/>
      <c r="G34" s="435" t="s">
        <v>5454</v>
      </c>
      <c r="H34" s="435"/>
      <c r="I34" s="435"/>
      <c r="J34" s="435"/>
      <c r="K34" s="305"/>
    </row>
    <row r="35" spans="2:11" ht="30.75" customHeight="1">
      <c r="B35" s="308"/>
      <c r="C35" s="309"/>
      <c r="D35" s="307"/>
      <c r="E35" s="311" t="s">
        <v>5455</v>
      </c>
      <c r="F35" s="307"/>
      <c r="G35" s="435" t="s">
        <v>5456</v>
      </c>
      <c r="H35" s="435"/>
      <c r="I35" s="435"/>
      <c r="J35" s="435"/>
      <c r="K35" s="305"/>
    </row>
    <row r="36" spans="2:11" ht="15" customHeight="1">
      <c r="B36" s="308"/>
      <c r="C36" s="309"/>
      <c r="D36" s="307"/>
      <c r="E36" s="311" t="s">
        <v>51</v>
      </c>
      <c r="F36" s="307"/>
      <c r="G36" s="435" t="s">
        <v>5457</v>
      </c>
      <c r="H36" s="435"/>
      <c r="I36" s="435"/>
      <c r="J36" s="435"/>
      <c r="K36" s="305"/>
    </row>
    <row r="37" spans="2:11" ht="15" customHeight="1">
      <c r="B37" s="308"/>
      <c r="C37" s="309"/>
      <c r="D37" s="307"/>
      <c r="E37" s="311" t="s">
        <v>347</v>
      </c>
      <c r="F37" s="307"/>
      <c r="G37" s="435" t="s">
        <v>5458</v>
      </c>
      <c r="H37" s="435"/>
      <c r="I37" s="435"/>
      <c r="J37" s="435"/>
      <c r="K37" s="305"/>
    </row>
    <row r="38" spans="2:11" ht="15" customHeight="1">
      <c r="B38" s="308"/>
      <c r="C38" s="309"/>
      <c r="D38" s="307"/>
      <c r="E38" s="311" t="s">
        <v>348</v>
      </c>
      <c r="F38" s="307"/>
      <c r="G38" s="435" t="s">
        <v>5459</v>
      </c>
      <c r="H38" s="435"/>
      <c r="I38" s="435"/>
      <c r="J38" s="435"/>
      <c r="K38" s="305"/>
    </row>
    <row r="39" spans="2:11" ht="15" customHeight="1">
      <c r="B39" s="308"/>
      <c r="C39" s="309"/>
      <c r="D39" s="307"/>
      <c r="E39" s="311" t="s">
        <v>349</v>
      </c>
      <c r="F39" s="307"/>
      <c r="G39" s="435" t="s">
        <v>5460</v>
      </c>
      <c r="H39" s="435"/>
      <c r="I39" s="435"/>
      <c r="J39" s="435"/>
      <c r="K39" s="305"/>
    </row>
    <row r="40" spans="2:11" ht="15" customHeight="1">
      <c r="B40" s="308"/>
      <c r="C40" s="309"/>
      <c r="D40" s="307"/>
      <c r="E40" s="311" t="s">
        <v>5461</v>
      </c>
      <c r="F40" s="307"/>
      <c r="G40" s="435" t="s">
        <v>5462</v>
      </c>
      <c r="H40" s="435"/>
      <c r="I40" s="435"/>
      <c r="J40" s="435"/>
      <c r="K40" s="305"/>
    </row>
    <row r="41" spans="2:11" ht="15" customHeight="1">
      <c r="B41" s="308"/>
      <c r="C41" s="309"/>
      <c r="D41" s="307"/>
      <c r="E41" s="311"/>
      <c r="F41" s="307"/>
      <c r="G41" s="435" t="s">
        <v>5463</v>
      </c>
      <c r="H41" s="435"/>
      <c r="I41" s="435"/>
      <c r="J41" s="435"/>
      <c r="K41" s="305"/>
    </row>
    <row r="42" spans="2:11" ht="15" customHeight="1">
      <c r="B42" s="308"/>
      <c r="C42" s="309"/>
      <c r="D42" s="307"/>
      <c r="E42" s="311" t="s">
        <v>5464</v>
      </c>
      <c r="F42" s="307"/>
      <c r="G42" s="435" t="s">
        <v>5465</v>
      </c>
      <c r="H42" s="435"/>
      <c r="I42" s="435"/>
      <c r="J42" s="435"/>
      <c r="K42" s="305"/>
    </row>
    <row r="43" spans="2:11" ht="15" customHeight="1">
      <c r="B43" s="308"/>
      <c r="C43" s="309"/>
      <c r="D43" s="307"/>
      <c r="E43" s="311" t="s">
        <v>351</v>
      </c>
      <c r="F43" s="307"/>
      <c r="G43" s="435" t="s">
        <v>5466</v>
      </c>
      <c r="H43" s="435"/>
      <c r="I43" s="435"/>
      <c r="J43" s="435"/>
      <c r="K43" s="305"/>
    </row>
    <row r="44" spans="2:11" ht="12.75" customHeight="1">
      <c r="B44" s="308"/>
      <c r="C44" s="309"/>
      <c r="D44" s="307"/>
      <c r="E44" s="307"/>
      <c r="F44" s="307"/>
      <c r="G44" s="307"/>
      <c r="H44" s="307"/>
      <c r="I44" s="307"/>
      <c r="J44" s="307"/>
      <c r="K44" s="305"/>
    </row>
    <row r="45" spans="2:11" ht="15" customHeight="1">
      <c r="B45" s="308"/>
      <c r="C45" s="309"/>
      <c r="D45" s="435" t="s">
        <v>5467</v>
      </c>
      <c r="E45" s="435"/>
      <c r="F45" s="435"/>
      <c r="G45" s="435"/>
      <c r="H45" s="435"/>
      <c r="I45" s="435"/>
      <c r="J45" s="435"/>
      <c r="K45" s="305"/>
    </row>
    <row r="46" spans="2:11" ht="15" customHeight="1">
      <c r="B46" s="308"/>
      <c r="C46" s="309"/>
      <c r="D46" s="309"/>
      <c r="E46" s="435" t="s">
        <v>5468</v>
      </c>
      <c r="F46" s="435"/>
      <c r="G46" s="435"/>
      <c r="H46" s="435"/>
      <c r="I46" s="435"/>
      <c r="J46" s="435"/>
      <c r="K46" s="305"/>
    </row>
    <row r="47" spans="2:11" ht="15" customHeight="1">
      <c r="B47" s="308"/>
      <c r="C47" s="309"/>
      <c r="D47" s="309"/>
      <c r="E47" s="435" t="s">
        <v>5469</v>
      </c>
      <c r="F47" s="435"/>
      <c r="G47" s="435"/>
      <c r="H47" s="435"/>
      <c r="I47" s="435"/>
      <c r="J47" s="435"/>
      <c r="K47" s="305"/>
    </row>
    <row r="48" spans="2:11" ht="15" customHeight="1">
      <c r="B48" s="308"/>
      <c r="C48" s="309"/>
      <c r="D48" s="309"/>
      <c r="E48" s="435" t="s">
        <v>5470</v>
      </c>
      <c r="F48" s="435"/>
      <c r="G48" s="435"/>
      <c r="H48" s="435"/>
      <c r="I48" s="435"/>
      <c r="J48" s="435"/>
      <c r="K48" s="305"/>
    </row>
    <row r="49" spans="2:11" ht="15" customHeight="1">
      <c r="B49" s="308"/>
      <c r="C49" s="309"/>
      <c r="D49" s="435" t="s">
        <v>5471</v>
      </c>
      <c r="E49" s="435"/>
      <c r="F49" s="435"/>
      <c r="G49" s="435"/>
      <c r="H49" s="435"/>
      <c r="I49" s="435"/>
      <c r="J49" s="435"/>
      <c r="K49" s="305"/>
    </row>
    <row r="50" spans="2:11" ht="25.5" customHeight="1">
      <c r="B50" s="304"/>
      <c r="C50" s="436" t="s">
        <v>5472</v>
      </c>
      <c r="D50" s="436"/>
      <c r="E50" s="436"/>
      <c r="F50" s="436"/>
      <c r="G50" s="436"/>
      <c r="H50" s="436"/>
      <c r="I50" s="436"/>
      <c r="J50" s="436"/>
      <c r="K50" s="305"/>
    </row>
    <row r="51" spans="2:11" ht="5.25" customHeight="1">
      <c r="B51" s="304"/>
      <c r="C51" s="306"/>
      <c r="D51" s="306"/>
      <c r="E51" s="306"/>
      <c r="F51" s="306"/>
      <c r="G51" s="306"/>
      <c r="H51" s="306"/>
      <c r="I51" s="306"/>
      <c r="J51" s="306"/>
      <c r="K51" s="305"/>
    </row>
    <row r="52" spans="2:11" ht="15" customHeight="1">
      <c r="B52" s="304"/>
      <c r="C52" s="435" t="s">
        <v>5473</v>
      </c>
      <c r="D52" s="435"/>
      <c r="E52" s="435"/>
      <c r="F52" s="435"/>
      <c r="G52" s="435"/>
      <c r="H52" s="435"/>
      <c r="I52" s="435"/>
      <c r="J52" s="435"/>
      <c r="K52" s="305"/>
    </row>
    <row r="53" spans="2:11" ht="15" customHeight="1">
      <c r="B53" s="304"/>
      <c r="C53" s="435" t="s">
        <v>5474</v>
      </c>
      <c r="D53" s="435"/>
      <c r="E53" s="435"/>
      <c r="F53" s="435"/>
      <c r="G53" s="435"/>
      <c r="H53" s="435"/>
      <c r="I53" s="435"/>
      <c r="J53" s="435"/>
      <c r="K53" s="305"/>
    </row>
    <row r="54" spans="2:11" ht="12.75" customHeight="1">
      <c r="B54" s="304"/>
      <c r="C54" s="307"/>
      <c r="D54" s="307"/>
      <c r="E54" s="307"/>
      <c r="F54" s="307"/>
      <c r="G54" s="307"/>
      <c r="H54" s="307"/>
      <c r="I54" s="307"/>
      <c r="J54" s="307"/>
      <c r="K54" s="305"/>
    </row>
    <row r="55" spans="2:11" ht="15" customHeight="1">
      <c r="B55" s="304"/>
      <c r="C55" s="435" t="s">
        <v>5475</v>
      </c>
      <c r="D55" s="435"/>
      <c r="E55" s="435"/>
      <c r="F55" s="435"/>
      <c r="G55" s="435"/>
      <c r="H55" s="435"/>
      <c r="I55" s="435"/>
      <c r="J55" s="435"/>
      <c r="K55" s="305"/>
    </row>
    <row r="56" spans="2:11" ht="15" customHeight="1">
      <c r="B56" s="304"/>
      <c r="C56" s="309"/>
      <c r="D56" s="435" t="s">
        <v>5476</v>
      </c>
      <c r="E56" s="435"/>
      <c r="F56" s="435"/>
      <c r="G56" s="435"/>
      <c r="H56" s="435"/>
      <c r="I56" s="435"/>
      <c r="J56" s="435"/>
      <c r="K56" s="305"/>
    </row>
    <row r="57" spans="2:11" ht="15" customHeight="1">
      <c r="B57" s="304"/>
      <c r="C57" s="309"/>
      <c r="D57" s="435" t="s">
        <v>5477</v>
      </c>
      <c r="E57" s="435"/>
      <c r="F57" s="435"/>
      <c r="G57" s="435"/>
      <c r="H57" s="435"/>
      <c r="I57" s="435"/>
      <c r="J57" s="435"/>
      <c r="K57" s="305"/>
    </row>
    <row r="58" spans="2:11" ht="15" customHeight="1">
      <c r="B58" s="304"/>
      <c r="C58" s="309"/>
      <c r="D58" s="435" t="s">
        <v>5478</v>
      </c>
      <c r="E58" s="435"/>
      <c r="F58" s="435"/>
      <c r="G58" s="435"/>
      <c r="H58" s="435"/>
      <c r="I58" s="435"/>
      <c r="J58" s="435"/>
      <c r="K58" s="305"/>
    </row>
    <row r="59" spans="2:11" ht="15" customHeight="1">
      <c r="B59" s="304"/>
      <c r="C59" s="309"/>
      <c r="D59" s="435" t="s">
        <v>5479</v>
      </c>
      <c r="E59" s="435"/>
      <c r="F59" s="435"/>
      <c r="G59" s="435"/>
      <c r="H59" s="435"/>
      <c r="I59" s="435"/>
      <c r="J59" s="435"/>
      <c r="K59" s="305"/>
    </row>
    <row r="60" spans="2:11" ht="15" customHeight="1">
      <c r="B60" s="304"/>
      <c r="C60" s="309"/>
      <c r="D60" s="434" t="s">
        <v>5480</v>
      </c>
      <c r="E60" s="434"/>
      <c r="F60" s="434"/>
      <c r="G60" s="434"/>
      <c r="H60" s="434"/>
      <c r="I60" s="434"/>
      <c r="J60" s="434"/>
      <c r="K60" s="305"/>
    </row>
    <row r="61" spans="2:11" ht="15" customHeight="1">
      <c r="B61" s="304"/>
      <c r="C61" s="309"/>
      <c r="D61" s="435" t="s">
        <v>5481</v>
      </c>
      <c r="E61" s="435"/>
      <c r="F61" s="435"/>
      <c r="G61" s="435"/>
      <c r="H61" s="435"/>
      <c r="I61" s="435"/>
      <c r="J61" s="435"/>
      <c r="K61" s="305"/>
    </row>
    <row r="62" spans="2:11" ht="12.75" customHeight="1">
      <c r="B62" s="304"/>
      <c r="C62" s="309"/>
      <c r="D62" s="309"/>
      <c r="E62" s="312"/>
      <c r="F62" s="309"/>
      <c r="G62" s="309"/>
      <c r="H62" s="309"/>
      <c r="I62" s="309"/>
      <c r="J62" s="309"/>
      <c r="K62" s="305"/>
    </row>
    <row r="63" spans="2:11" ht="15" customHeight="1">
      <c r="B63" s="304"/>
      <c r="C63" s="309"/>
      <c r="D63" s="435" t="s">
        <v>5482</v>
      </c>
      <c r="E63" s="435"/>
      <c r="F63" s="435"/>
      <c r="G63" s="435"/>
      <c r="H63" s="435"/>
      <c r="I63" s="435"/>
      <c r="J63" s="435"/>
      <c r="K63" s="305"/>
    </row>
    <row r="64" spans="2:11" ht="15" customHeight="1">
      <c r="B64" s="304"/>
      <c r="C64" s="309"/>
      <c r="D64" s="434" t="s">
        <v>5483</v>
      </c>
      <c r="E64" s="434"/>
      <c r="F64" s="434"/>
      <c r="G64" s="434"/>
      <c r="H64" s="434"/>
      <c r="I64" s="434"/>
      <c r="J64" s="434"/>
      <c r="K64" s="305"/>
    </row>
    <row r="65" spans="2:11" ht="15" customHeight="1">
      <c r="B65" s="304"/>
      <c r="C65" s="309"/>
      <c r="D65" s="435" t="s">
        <v>5484</v>
      </c>
      <c r="E65" s="435"/>
      <c r="F65" s="435"/>
      <c r="G65" s="435"/>
      <c r="H65" s="435"/>
      <c r="I65" s="435"/>
      <c r="J65" s="435"/>
      <c r="K65" s="305"/>
    </row>
    <row r="66" spans="2:11" ht="15" customHeight="1">
      <c r="B66" s="304"/>
      <c r="C66" s="309"/>
      <c r="D66" s="435" t="s">
        <v>5485</v>
      </c>
      <c r="E66" s="435"/>
      <c r="F66" s="435"/>
      <c r="G66" s="435"/>
      <c r="H66" s="435"/>
      <c r="I66" s="435"/>
      <c r="J66" s="435"/>
      <c r="K66" s="305"/>
    </row>
    <row r="67" spans="2:11" ht="15" customHeight="1">
      <c r="B67" s="304"/>
      <c r="C67" s="309"/>
      <c r="D67" s="435" t="s">
        <v>5486</v>
      </c>
      <c r="E67" s="435"/>
      <c r="F67" s="435"/>
      <c r="G67" s="435"/>
      <c r="H67" s="435"/>
      <c r="I67" s="435"/>
      <c r="J67" s="435"/>
      <c r="K67" s="305"/>
    </row>
    <row r="68" spans="2:11" ht="15" customHeight="1">
      <c r="B68" s="304"/>
      <c r="C68" s="309"/>
      <c r="D68" s="435" t="s">
        <v>5487</v>
      </c>
      <c r="E68" s="435"/>
      <c r="F68" s="435"/>
      <c r="G68" s="435"/>
      <c r="H68" s="435"/>
      <c r="I68" s="435"/>
      <c r="J68" s="435"/>
      <c r="K68" s="305"/>
    </row>
    <row r="69" spans="2:11" ht="12.75" customHeight="1">
      <c r="B69" s="313"/>
      <c r="C69" s="314"/>
      <c r="D69" s="314"/>
      <c r="E69" s="314"/>
      <c r="F69" s="314"/>
      <c r="G69" s="314"/>
      <c r="H69" s="314"/>
      <c r="I69" s="314"/>
      <c r="J69" s="314"/>
      <c r="K69" s="315"/>
    </row>
    <row r="70" spans="2:11" ht="18.75" customHeight="1">
      <c r="B70" s="316"/>
      <c r="C70" s="316"/>
      <c r="D70" s="316"/>
      <c r="E70" s="316"/>
      <c r="F70" s="316"/>
      <c r="G70" s="316"/>
      <c r="H70" s="316"/>
      <c r="I70" s="316"/>
      <c r="J70" s="316"/>
      <c r="K70" s="317"/>
    </row>
    <row r="71" spans="2:11" ht="18.75" customHeight="1">
      <c r="B71" s="317"/>
      <c r="C71" s="317"/>
      <c r="D71" s="317"/>
      <c r="E71" s="317"/>
      <c r="F71" s="317"/>
      <c r="G71" s="317"/>
      <c r="H71" s="317"/>
      <c r="I71" s="317"/>
      <c r="J71" s="317"/>
      <c r="K71" s="317"/>
    </row>
    <row r="72" spans="2:11" ht="7.5" customHeight="1">
      <c r="B72" s="318"/>
      <c r="C72" s="319"/>
      <c r="D72" s="319"/>
      <c r="E72" s="319"/>
      <c r="F72" s="319"/>
      <c r="G72" s="319"/>
      <c r="H72" s="319"/>
      <c r="I72" s="319"/>
      <c r="J72" s="319"/>
      <c r="K72" s="320"/>
    </row>
    <row r="73" spans="2:11" ht="45" customHeight="1">
      <c r="B73" s="321"/>
      <c r="C73" s="433" t="s">
        <v>223</v>
      </c>
      <c r="D73" s="433"/>
      <c r="E73" s="433"/>
      <c r="F73" s="433"/>
      <c r="G73" s="433"/>
      <c r="H73" s="433"/>
      <c r="I73" s="433"/>
      <c r="J73" s="433"/>
      <c r="K73" s="322"/>
    </row>
    <row r="74" spans="2:11" ht="17.25" customHeight="1">
      <c r="B74" s="321"/>
      <c r="C74" s="323" t="s">
        <v>5488</v>
      </c>
      <c r="D74" s="323"/>
      <c r="E74" s="323"/>
      <c r="F74" s="323" t="s">
        <v>5489</v>
      </c>
      <c r="G74" s="324"/>
      <c r="H74" s="323" t="s">
        <v>347</v>
      </c>
      <c r="I74" s="323" t="s">
        <v>55</v>
      </c>
      <c r="J74" s="323" t="s">
        <v>5490</v>
      </c>
      <c r="K74" s="322"/>
    </row>
    <row r="75" spans="2:11" ht="17.25" customHeight="1">
      <c r="B75" s="321"/>
      <c r="C75" s="325" t="s">
        <v>5491</v>
      </c>
      <c r="D75" s="325"/>
      <c r="E75" s="325"/>
      <c r="F75" s="326" t="s">
        <v>5492</v>
      </c>
      <c r="G75" s="327"/>
      <c r="H75" s="325"/>
      <c r="I75" s="325"/>
      <c r="J75" s="325" t="s">
        <v>5493</v>
      </c>
      <c r="K75" s="322"/>
    </row>
    <row r="76" spans="2:11" ht="5.25" customHeight="1">
      <c r="B76" s="321"/>
      <c r="C76" s="328"/>
      <c r="D76" s="328"/>
      <c r="E76" s="328"/>
      <c r="F76" s="328"/>
      <c r="G76" s="329"/>
      <c r="H76" s="328"/>
      <c r="I76" s="328"/>
      <c r="J76" s="328"/>
      <c r="K76" s="322"/>
    </row>
    <row r="77" spans="2:11" ht="15" customHeight="1">
      <c r="B77" s="321"/>
      <c r="C77" s="311" t="s">
        <v>51</v>
      </c>
      <c r="D77" s="328"/>
      <c r="E77" s="328"/>
      <c r="F77" s="330" t="s">
        <v>74</v>
      </c>
      <c r="G77" s="329"/>
      <c r="H77" s="311" t="s">
        <v>5494</v>
      </c>
      <c r="I77" s="311" t="s">
        <v>5495</v>
      </c>
      <c r="J77" s="311">
        <v>20</v>
      </c>
      <c r="K77" s="322"/>
    </row>
    <row r="78" spans="2:11" ht="15" customHeight="1">
      <c r="B78" s="321"/>
      <c r="C78" s="311" t="s">
        <v>5496</v>
      </c>
      <c r="D78" s="311"/>
      <c r="E78" s="311"/>
      <c r="F78" s="330" t="s">
        <v>74</v>
      </c>
      <c r="G78" s="329"/>
      <c r="H78" s="311" t="s">
        <v>5497</v>
      </c>
      <c r="I78" s="311" t="s">
        <v>5495</v>
      </c>
      <c r="J78" s="311">
        <v>120</v>
      </c>
      <c r="K78" s="322"/>
    </row>
    <row r="79" spans="2:11" ht="15" customHeight="1">
      <c r="B79" s="331"/>
      <c r="C79" s="311" t="s">
        <v>5498</v>
      </c>
      <c r="D79" s="311"/>
      <c r="E79" s="311"/>
      <c r="F79" s="330" t="s">
        <v>5499</v>
      </c>
      <c r="G79" s="329"/>
      <c r="H79" s="311" t="s">
        <v>5500</v>
      </c>
      <c r="I79" s="311" t="s">
        <v>5495</v>
      </c>
      <c r="J79" s="311">
        <v>50</v>
      </c>
      <c r="K79" s="322"/>
    </row>
    <row r="80" spans="2:11" ht="15" customHeight="1">
      <c r="B80" s="331"/>
      <c r="C80" s="311" t="s">
        <v>5501</v>
      </c>
      <c r="D80" s="311"/>
      <c r="E80" s="311"/>
      <c r="F80" s="330" t="s">
        <v>74</v>
      </c>
      <c r="G80" s="329"/>
      <c r="H80" s="311" t="s">
        <v>5502</v>
      </c>
      <c r="I80" s="311" t="s">
        <v>5503</v>
      </c>
      <c r="J80" s="311"/>
      <c r="K80" s="322"/>
    </row>
    <row r="81" spans="2:11" ht="15" customHeight="1">
      <c r="B81" s="331"/>
      <c r="C81" s="332" t="s">
        <v>5504</v>
      </c>
      <c r="D81" s="332"/>
      <c r="E81" s="332"/>
      <c r="F81" s="333" t="s">
        <v>5499</v>
      </c>
      <c r="G81" s="332"/>
      <c r="H81" s="332" t="s">
        <v>5505</v>
      </c>
      <c r="I81" s="332" t="s">
        <v>5495</v>
      </c>
      <c r="J81" s="332">
        <v>15</v>
      </c>
      <c r="K81" s="322"/>
    </row>
    <row r="82" spans="2:11" ht="15" customHeight="1">
      <c r="B82" s="331"/>
      <c r="C82" s="332" t="s">
        <v>5506</v>
      </c>
      <c r="D82" s="332"/>
      <c r="E82" s="332"/>
      <c r="F82" s="333" t="s">
        <v>5499</v>
      </c>
      <c r="G82" s="332"/>
      <c r="H82" s="332" t="s">
        <v>5507</v>
      </c>
      <c r="I82" s="332" t="s">
        <v>5495</v>
      </c>
      <c r="J82" s="332">
        <v>15</v>
      </c>
      <c r="K82" s="322"/>
    </row>
    <row r="83" spans="2:11" ht="15" customHeight="1">
      <c r="B83" s="331"/>
      <c r="C83" s="332" t="s">
        <v>5508</v>
      </c>
      <c r="D83" s="332"/>
      <c r="E83" s="332"/>
      <c r="F83" s="333" t="s">
        <v>5499</v>
      </c>
      <c r="G83" s="332"/>
      <c r="H83" s="332" t="s">
        <v>5509</v>
      </c>
      <c r="I83" s="332" t="s">
        <v>5495</v>
      </c>
      <c r="J83" s="332">
        <v>20</v>
      </c>
      <c r="K83" s="322"/>
    </row>
    <row r="84" spans="2:11" ht="15" customHeight="1">
      <c r="B84" s="331"/>
      <c r="C84" s="332" t="s">
        <v>5510</v>
      </c>
      <c r="D84" s="332"/>
      <c r="E84" s="332"/>
      <c r="F84" s="333" t="s">
        <v>5499</v>
      </c>
      <c r="G84" s="332"/>
      <c r="H84" s="332" t="s">
        <v>5511</v>
      </c>
      <c r="I84" s="332" t="s">
        <v>5495</v>
      </c>
      <c r="J84" s="332">
        <v>20</v>
      </c>
      <c r="K84" s="322"/>
    </row>
    <row r="85" spans="2:11" ht="15" customHeight="1">
      <c r="B85" s="331"/>
      <c r="C85" s="311" t="s">
        <v>5512</v>
      </c>
      <c r="D85" s="311"/>
      <c r="E85" s="311"/>
      <c r="F85" s="330" t="s">
        <v>5499</v>
      </c>
      <c r="G85" s="329"/>
      <c r="H85" s="311" t="s">
        <v>5513</v>
      </c>
      <c r="I85" s="311" t="s">
        <v>5495</v>
      </c>
      <c r="J85" s="311">
        <v>50</v>
      </c>
      <c r="K85" s="322"/>
    </row>
    <row r="86" spans="2:11" ht="15" customHeight="1">
      <c r="B86" s="331"/>
      <c r="C86" s="311" t="s">
        <v>5514</v>
      </c>
      <c r="D86" s="311"/>
      <c r="E86" s="311"/>
      <c r="F86" s="330" t="s">
        <v>5499</v>
      </c>
      <c r="G86" s="329"/>
      <c r="H86" s="311" t="s">
        <v>5515</v>
      </c>
      <c r="I86" s="311" t="s">
        <v>5495</v>
      </c>
      <c r="J86" s="311">
        <v>20</v>
      </c>
      <c r="K86" s="322"/>
    </row>
    <row r="87" spans="2:11" ht="15" customHeight="1">
      <c r="B87" s="331"/>
      <c r="C87" s="311" t="s">
        <v>5516</v>
      </c>
      <c r="D87" s="311"/>
      <c r="E87" s="311"/>
      <c r="F87" s="330" t="s">
        <v>5499</v>
      </c>
      <c r="G87" s="329"/>
      <c r="H87" s="311" t="s">
        <v>5517</v>
      </c>
      <c r="I87" s="311" t="s">
        <v>5495</v>
      </c>
      <c r="J87" s="311">
        <v>20</v>
      </c>
      <c r="K87" s="322"/>
    </row>
    <row r="88" spans="2:11" ht="15" customHeight="1">
      <c r="B88" s="331"/>
      <c r="C88" s="311" t="s">
        <v>5518</v>
      </c>
      <c r="D88" s="311"/>
      <c r="E88" s="311"/>
      <c r="F88" s="330" t="s">
        <v>5499</v>
      </c>
      <c r="G88" s="329"/>
      <c r="H88" s="311" t="s">
        <v>5519</v>
      </c>
      <c r="I88" s="311" t="s">
        <v>5495</v>
      </c>
      <c r="J88" s="311">
        <v>50</v>
      </c>
      <c r="K88" s="322"/>
    </row>
    <row r="89" spans="2:11" ht="15" customHeight="1">
      <c r="B89" s="331"/>
      <c r="C89" s="311" t="s">
        <v>5520</v>
      </c>
      <c r="D89" s="311"/>
      <c r="E89" s="311"/>
      <c r="F89" s="330" t="s">
        <v>5499</v>
      </c>
      <c r="G89" s="329"/>
      <c r="H89" s="311" t="s">
        <v>5520</v>
      </c>
      <c r="I89" s="311" t="s">
        <v>5495</v>
      </c>
      <c r="J89" s="311">
        <v>50</v>
      </c>
      <c r="K89" s="322"/>
    </row>
    <row r="90" spans="2:11" ht="15" customHeight="1">
      <c r="B90" s="331"/>
      <c r="C90" s="311" t="s">
        <v>352</v>
      </c>
      <c r="D90" s="311"/>
      <c r="E90" s="311"/>
      <c r="F90" s="330" t="s">
        <v>5499</v>
      </c>
      <c r="G90" s="329"/>
      <c r="H90" s="311" t="s">
        <v>5521</v>
      </c>
      <c r="I90" s="311" t="s">
        <v>5495</v>
      </c>
      <c r="J90" s="311">
        <v>255</v>
      </c>
      <c r="K90" s="322"/>
    </row>
    <row r="91" spans="2:11" ht="15" customHeight="1">
      <c r="B91" s="331"/>
      <c r="C91" s="311" t="s">
        <v>5522</v>
      </c>
      <c r="D91" s="311"/>
      <c r="E91" s="311"/>
      <c r="F91" s="330" t="s">
        <v>74</v>
      </c>
      <c r="G91" s="329"/>
      <c r="H91" s="311" t="s">
        <v>5523</v>
      </c>
      <c r="I91" s="311" t="s">
        <v>5524</v>
      </c>
      <c r="J91" s="311"/>
      <c r="K91" s="322"/>
    </row>
    <row r="92" spans="2:11" ht="15" customHeight="1">
      <c r="B92" s="331"/>
      <c r="C92" s="311" t="s">
        <v>5525</v>
      </c>
      <c r="D92" s="311"/>
      <c r="E92" s="311"/>
      <c r="F92" s="330" t="s">
        <v>74</v>
      </c>
      <c r="G92" s="329"/>
      <c r="H92" s="311" t="s">
        <v>5526</v>
      </c>
      <c r="I92" s="311" t="s">
        <v>5527</v>
      </c>
      <c r="J92" s="311"/>
      <c r="K92" s="322"/>
    </row>
    <row r="93" spans="2:11" ht="15" customHeight="1">
      <c r="B93" s="331"/>
      <c r="C93" s="311" t="s">
        <v>5528</v>
      </c>
      <c r="D93" s="311"/>
      <c r="E93" s="311"/>
      <c r="F93" s="330" t="s">
        <v>74</v>
      </c>
      <c r="G93" s="329"/>
      <c r="H93" s="311" t="s">
        <v>5528</v>
      </c>
      <c r="I93" s="311" t="s">
        <v>5527</v>
      </c>
      <c r="J93" s="311"/>
      <c r="K93" s="322"/>
    </row>
    <row r="94" spans="2:11" ht="15" customHeight="1">
      <c r="B94" s="331"/>
      <c r="C94" s="311" t="s">
        <v>36</v>
      </c>
      <c r="D94" s="311"/>
      <c r="E94" s="311"/>
      <c r="F94" s="330" t="s">
        <v>74</v>
      </c>
      <c r="G94" s="329"/>
      <c r="H94" s="311" t="s">
        <v>5529</v>
      </c>
      <c r="I94" s="311" t="s">
        <v>5527</v>
      </c>
      <c r="J94" s="311"/>
      <c r="K94" s="322"/>
    </row>
    <row r="95" spans="2:11" ht="15" customHeight="1">
      <c r="B95" s="331"/>
      <c r="C95" s="311" t="s">
        <v>46</v>
      </c>
      <c r="D95" s="311"/>
      <c r="E95" s="311"/>
      <c r="F95" s="330" t="s">
        <v>74</v>
      </c>
      <c r="G95" s="329"/>
      <c r="H95" s="311" t="s">
        <v>5530</v>
      </c>
      <c r="I95" s="311" t="s">
        <v>5527</v>
      </c>
      <c r="J95" s="311"/>
      <c r="K95" s="322"/>
    </row>
    <row r="96" spans="2:11" ht="15" customHeight="1">
      <c r="B96" s="334"/>
      <c r="C96" s="335"/>
      <c r="D96" s="335"/>
      <c r="E96" s="335"/>
      <c r="F96" s="335"/>
      <c r="G96" s="335"/>
      <c r="H96" s="335"/>
      <c r="I96" s="335"/>
      <c r="J96" s="335"/>
      <c r="K96" s="336"/>
    </row>
    <row r="97" spans="2:11" ht="18.75" customHeight="1">
      <c r="B97" s="337"/>
      <c r="C97" s="338"/>
      <c r="D97" s="338"/>
      <c r="E97" s="338"/>
      <c r="F97" s="338"/>
      <c r="G97" s="338"/>
      <c r="H97" s="338"/>
      <c r="I97" s="338"/>
      <c r="J97" s="338"/>
      <c r="K97" s="337"/>
    </row>
    <row r="98" spans="2:11" ht="18.75" customHeight="1">
      <c r="B98" s="317"/>
      <c r="C98" s="317"/>
      <c r="D98" s="317"/>
      <c r="E98" s="317"/>
      <c r="F98" s="317"/>
      <c r="G98" s="317"/>
      <c r="H98" s="317"/>
      <c r="I98" s="317"/>
      <c r="J98" s="317"/>
      <c r="K98" s="317"/>
    </row>
    <row r="99" spans="2:11" ht="7.5" customHeight="1">
      <c r="B99" s="318"/>
      <c r="C99" s="319"/>
      <c r="D99" s="319"/>
      <c r="E99" s="319"/>
      <c r="F99" s="319"/>
      <c r="G99" s="319"/>
      <c r="H99" s="319"/>
      <c r="I99" s="319"/>
      <c r="J99" s="319"/>
      <c r="K99" s="320"/>
    </row>
    <row r="100" spans="2:11" ht="45" customHeight="1">
      <c r="B100" s="321"/>
      <c r="C100" s="433" t="s">
        <v>5531</v>
      </c>
      <c r="D100" s="433"/>
      <c r="E100" s="433"/>
      <c r="F100" s="433"/>
      <c r="G100" s="433"/>
      <c r="H100" s="433"/>
      <c r="I100" s="433"/>
      <c r="J100" s="433"/>
      <c r="K100" s="322"/>
    </row>
    <row r="101" spans="2:11" ht="17.25" customHeight="1">
      <c r="B101" s="321"/>
      <c r="C101" s="323" t="s">
        <v>5488</v>
      </c>
      <c r="D101" s="323"/>
      <c r="E101" s="323"/>
      <c r="F101" s="323" t="s">
        <v>5489</v>
      </c>
      <c r="G101" s="324"/>
      <c r="H101" s="323" t="s">
        <v>347</v>
      </c>
      <c r="I101" s="323" t="s">
        <v>55</v>
      </c>
      <c r="J101" s="323" t="s">
        <v>5490</v>
      </c>
      <c r="K101" s="322"/>
    </row>
    <row r="102" spans="2:11" ht="17.25" customHeight="1">
      <c r="B102" s="321"/>
      <c r="C102" s="325" t="s">
        <v>5491</v>
      </c>
      <c r="D102" s="325"/>
      <c r="E102" s="325"/>
      <c r="F102" s="326" t="s">
        <v>5492</v>
      </c>
      <c r="G102" s="327"/>
      <c r="H102" s="325"/>
      <c r="I102" s="325"/>
      <c r="J102" s="325" t="s">
        <v>5493</v>
      </c>
      <c r="K102" s="322"/>
    </row>
    <row r="103" spans="2:11" ht="5.25" customHeight="1">
      <c r="B103" s="321"/>
      <c r="C103" s="323"/>
      <c r="D103" s="323"/>
      <c r="E103" s="323"/>
      <c r="F103" s="323"/>
      <c r="G103" s="339"/>
      <c r="H103" s="323"/>
      <c r="I103" s="323"/>
      <c r="J103" s="323"/>
      <c r="K103" s="322"/>
    </row>
    <row r="104" spans="2:11" ht="15" customHeight="1">
      <c r="B104" s="321"/>
      <c r="C104" s="311" t="s">
        <v>51</v>
      </c>
      <c r="D104" s="328"/>
      <c r="E104" s="328"/>
      <c r="F104" s="330" t="s">
        <v>74</v>
      </c>
      <c r="G104" s="339"/>
      <c r="H104" s="311" t="s">
        <v>5532</v>
      </c>
      <c r="I104" s="311" t="s">
        <v>5495</v>
      </c>
      <c r="J104" s="311">
        <v>20</v>
      </c>
      <c r="K104" s="322"/>
    </row>
    <row r="105" spans="2:11" ht="15" customHeight="1">
      <c r="B105" s="321"/>
      <c r="C105" s="311" t="s">
        <v>5496</v>
      </c>
      <c r="D105" s="311"/>
      <c r="E105" s="311"/>
      <c r="F105" s="330" t="s">
        <v>74</v>
      </c>
      <c r="G105" s="311"/>
      <c r="H105" s="311" t="s">
        <v>5532</v>
      </c>
      <c r="I105" s="311" t="s">
        <v>5495</v>
      </c>
      <c r="J105" s="311">
        <v>120</v>
      </c>
      <c r="K105" s="322"/>
    </row>
    <row r="106" spans="2:11" ht="15" customHeight="1">
      <c r="B106" s="331"/>
      <c r="C106" s="311" t="s">
        <v>5498</v>
      </c>
      <c r="D106" s="311"/>
      <c r="E106" s="311"/>
      <c r="F106" s="330" t="s">
        <v>5499</v>
      </c>
      <c r="G106" s="311"/>
      <c r="H106" s="311" t="s">
        <v>5532</v>
      </c>
      <c r="I106" s="311" t="s">
        <v>5495</v>
      </c>
      <c r="J106" s="311">
        <v>50</v>
      </c>
      <c r="K106" s="322"/>
    </row>
    <row r="107" spans="2:11" ht="15" customHeight="1">
      <c r="B107" s="331"/>
      <c r="C107" s="311" t="s">
        <v>5501</v>
      </c>
      <c r="D107" s="311"/>
      <c r="E107" s="311"/>
      <c r="F107" s="330" t="s">
        <v>74</v>
      </c>
      <c r="G107" s="311"/>
      <c r="H107" s="311" t="s">
        <v>5532</v>
      </c>
      <c r="I107" s="311" t="s">
        <v>5503</v>
      </c>
      <c r="J107" s="311"/>
      <c r="K107" s="322"/>
    </row>
    <row r="108" spans="2:11" ht="15" customHeight="1">
      <c r="B108" s="331"/>
      <c r="C108" s="311" t="s">
        <v>5512</v>
      </c>
      <c r="D108" s="311"/>
      <c r="E108" s="311"/>
      <c r="F108" s="330" t="s">
        <v>5499</v>
      </c>
      <c r="G108" s="311"/>
      <c r="H108" s="311" t="s">
        <v>5532</v>
      </c>
      <c r="I108" s="311" t="s">
        <v>5495</v>
      </c>
      <c r="J108" s="311">
        <v>50</v>
      </c>
      <c r="K108" s="322"/>
    </row>
    <row r="109" spans="2:11" ht="15" customHeight="1">
      <c r="B109" s="331"/>
      <c r="C109" s="311" t="s">
        <v>5520</v>
      </c>
      <c r="D109" s="311"/>
      <c r="E109" s="311"/>
      <c r="F109" s="330" t="s">
        <v>5499</v>
      </c>
      <c r="G109" s="311"/>
      <c r="H109" s="311" t="s">
        <v>5532</v>
      </c>
      <c r="I109" s="311" t="s">
        <v>5495</v>
      </c>
      <c r="J109" s="311">
        <v>50</v>
      </c>
      <c r="K109" s="322"/>
    </row>
    <row r="110" spans="2:11" ht="15" customHeight="1">
      <c r="B110" s="331"/>
      <c r="C110" s="311" t="s">
        <v>5518</v>
      </c>
      <c r="D110" s="311"/>
      <c r="E110" s="311"/>
      <c r="F110" s="330" t="s">
        <v>5499</v>
      </c>
      <c r="G110" s="311"/>
      <c r="H110" s="311" t="s">
        <v>5532</v>
      </c>
      <c r="I110" s="311" t="s">
        <v>5495</v>
      </c>
      <c r="J110" s="311">
        <v>50</v>
      </c>
      <c r="K110" s="322"/>
    </row>
    <row r="111" spans="2:11" ht="15" customHeight="1">
      <c r="B111" s="331"/>
      <c r="C111" s="311" t="s">
        <v>51</v>
      </c>
      <c r="D111" s="311"/>
      <c r="E111" s="311"/>
      <c r="F111" s="330" t="s">
        <v>74</v>
      </c>
      <c r="G111" s="311"/>
      <c r="H111" s="311" t="s">
        <v>5533</v>
      </c>
      <c r="I111" s="311" t="s">
        <v>5495</v>
      </c>
      <c r="J111" s="311">
        <v>20</v>
      </c>
      <c r="K111" s="322"/>
    </row>
    <row r="112" spans="2:11" ht="15" customHeight="1">
      <c r="B112" s="331"/>
      <c r="C112" s="311" t="s">
        <v>5534</v>
      </c>
      <c r="D112" s="311"/>
      <c r="E112" s="311"/>
      <c r="F112" s="330" t="s">
        <v>74</v>
      </c>
      <c r="G112" s="311"/>
      <c r="H112" s="311" t="s">
        <v>5535</v>
      </c>
      <c r="I112" s="311" t="s">
        <v>5495</v>
      </c>
      <c r="J112" s="311">
        <v>120</v>
      </c>
      <c r="K112" s="322"/>
    </row>
    <row r="113" spans="2:11" ht="15" customHeight="1">
      <c r="B113" s="331"/>
      <c r="C113" s="311" t="s">
        <v>36</v>
      </c>
      <c r="D113" s="311"/>
      <c r="E113" s="311"/>
      <c r="F113" s="330" t="s">
        <v>74</v>
      </c>
      <c r="G113" s="311"/>
      <c r="H113" s="311" t="s">
        <v>5536</v>
      </c>
      <c r="I113" s="311" t="s">
        <v>5527</v>
      </c>
      <c r="J113" s="311"/>
      <c r="K113" s="322"/>
    </row>
    <row r="114" spans="2:11" ht="15" customHeight="1">
      <c r="B114" s="331"/>
      <c r="C114" s="311" t="s">
        <v>46</v>
      </c>
      <c r="D114" s="311"/>
      <c r="E114" s="311"/>
      <c r="F114" s="330" t="s">
        <v>74</v>
      </c>
      <c r="G114" s="311"/>
      <c r="H114" s="311" t="s">
        <v>5537</v>
      </c>
      <c r="I114" s="311" t="s">
        <v>5527</v>
      </c>
      <c r="J114" s="311"/>
      <c r="K114" s="322"/>
    </row>
    <row r="115" spans="2:11" ht="15" customHeight="1">
      <c r="B115" s="331"/>
      <c r="C115" s="311" t="s">
        <v>55</v>
      </c>
      <c r="D115" s="311"/>
      <c r="E115" s="311"/>
      <c r="F115" s="330" t="s">
        <v>74</v>
      </c>
      <c r="G115" s="311"/>
      <c r="H115" s="311" t="s">
        <v>5538</v>
      </c>
      <c r="I115" s="311" t="s">
        <v>5539</v>
      </c>
      <c r="J115" s="311"/>
      <c r="K115" s="322"/>
    </row>
    <row r="116" spans="2:11" ht="15" customHeight="1">
      <c r="B116" s="334"/>
      <c r="C116" s="340"/>
      <c r="D116" s="340"/>
      <c r="E116" s="340"/>
      <c r="F116" s="340"/>
      <c r="G116" s="340"/>
      <c r="H116" s="340"/>
      <c r="I116" s="340"/>
      <c r="J116" s="340"/>
      <c r="K116" s="336"/>
    </row>
    <row r="117" spans="2:11" ht="18.75" customHeight="1">
      <c r="B117" s="341"/>
      <c r="C117" s="307"/>
      <c r="D117" s="307"/>
      <c r="E117" s="307"/>
      <c r="F117" s="342"/>
      <c r="G117" s="307"/>
      <c r="H117" s="307"/>
      <c r="I117" s="307"/>
      <c r="J117" s="307"/>
      <c r="K117" s="341"/>
    </row>
    <row r="118" spans="2:11" ht="18.75" customHeight="1">
      <c r="B118" s="317"/>
      <c r="C118" s="317"/>
      <c r="D118" s="317"/>
      <c r="E118" s="317"/>
      <c r="F118" s="317"/>
      <c r="G118" s="317"/>
      <c r="H118" s="317"/>
      <c r="I118" s="317"/>
      <c r="J118" s="317"/>
      <c r="K118" s="317"/>
    </row>
    <row r="119" spans="2:11" ht="7.5" customHeight="1">
      <c r="B119" s="343"/>
      <c r="C119" s="344"/>
      <c r="D119" s="344"/>
      <c r="E119" s="344"/>
      <c r="F119" s="344"/>
      <c r="G119" s="344"/>
      <c r="H119" s="344"/>
      <c r="I119" s="344"/>
      <c r="J119" s="344"/>
      <c r="K119" s="345"/>
    </row>
    <row r="120" spans="2:11" ht="45" customHeight="1">
      <c r="B120" s="346"/>
      <c r="C120" s="432" t="s">
        <v>5540</v>
      </c>
      <c r="D120" s="432"/>
      <c r="E120" s="432"/>
      <c r="F120" s="432"/>
      <c r="G120" s="432"/>
      <c r="H120" s="432"/>
      <c r="I120" s="432"/>
      <c r="J120" s="432"/>
      <c r="K120" s="347"/>
    </row>
    <row r="121" spans="2:11" ht="17.25" customHeight="1">
      <c r="B121" s="348"/>
      <c r="C121" s="323" t="s">
        <v>5488</v>
      </c>
      <c r="D121" s="323"/>
      <c r="E121" s="323"/>
      <c r="F121" s="323" t="s">
        <v>5489</v>
      </c>
      <c r="G121" s="324"/>
      <c r="H121" s="323" t="s">
        <v>347</v>
      </c>
      <c r="I121" s="323" t="s">
        <v>55</v>
      </c>
      <c r="J121" s="323" t="s">
        <v>5490</v>
      </c>
      <c r="K121" s="349"/>
    </row>
    <row r="122" spans="2:11" ht="17.25" customHeight="1">
      <c r="B122" s="348"/>
      <c r="C122" s="325" t="s">
        <v>5491</v>
      </c>
      <c r="D122" s="325"/>
      <c r="E122" s="325"/>
      <c r="F122" s="326" t="s">
        <v>5492</v>
      </c>
      <c r="G122" s="327"/>
      <c r="H122" s="325"/>
      <c r="I122" s="325"/>
      <c r="J122" s="325" t="s">
        <v>5493</v>
      </c>
      <c r="K122" s="349"/>
    </row>
    <row r="123" spans="2:11" ht="5.25" customHeight="1">
      <c r="B123" s="350"/>
      <c r="C123" s="328"/>
      <c r="D123" s="328"/>
      <c r="E123" s="328"/>
      <c r="F123" s="328"/>
      <c r="G123" s="311"/>
      <c r="H123" s="328"/>
      <c r="I123" s="328"/>
      <c r="J123" s="328"/>
      <c r="K123" s="351"/>
    </row>
    <row r="124" spans="2:11" ht="15" customHeight="1">
      <c r="B124" s="350"/>
      <c r="C124" s="311" t="s">
        <v>5496</v>
      </c>
      <c r="D124" s="328"/>
      <c r="E124" s="328"/>
      <c r="F124" s="330" t="s">
        <v>74</v>
      </c>
      <c r="G124" s="311"/>
      <c r="H124" s="311" t="s">
        <v>5532</v>
      </c>
      <c r="I124" s="311" t="s">
        <v>5495</v>
      </c>
      <c r="J124" s="311">
        <v>120</v>
      </c>
      <c r="K124" s="352"/>
    </row>
    <row r="125" spans="2:11" ht="15" customHeight="1">
      <c r="B125" s="350"/>
      <c r="C125" s="311" t="s">
        <v>5541</v>
      </c>
      <c r="D125" s="311"/>
      <c r="E125" s="311"/>
      <c r="F125" s="330" t="s">
        <v>74</v>
      </c>
      <c r="G125" s="311"/>
      <c r="H125" s="311" t="s">
        <v>5542</v>
      </c>
      <c r="I125" s="311" t="s">
        <v>5495</v>
      </c>
      <c r="J125" s="311" t="s">
        <v>5543</v>
      </c>
      <c r="K125" s="352"/>
    </row>
    <row r="126" spans="2:11" ht="15" customHeight="1">
      <c r="B126" s="350"/>
      <c r="C126" s="311" t="s">
        <v>82</v>
      </c>
      <c r="D126" s="311"/>
      <c r="E126" s="311"/>
      <c r="F126" s="330" t="s">
        <v>74</v>
      </c>
      <c r="G126" s="311"/>
      <c r="H126" s="311" t="s">
        <v>5544</v>
      </c>
      <c r="I126" s="311" t="s">
        <v>5495</v>
      </c>
      <c r="J126" s="311" t="s">
        <v>5543</v>
      </c>
      <c r="K126" s="352"/>
    </row>
    <row r="127" spans="2:11" ht="15" customHeight="1">
      <c r="B127" s="350"/>
      <c r="C127" s="311" t="s">
        <v>5504</v>
      </c>
      <c r="D127" s="311"/>
      <c r="E127" s="311"/>
      <c r="F127" s="330" t="s">
        <v>5499</v>
      </c>
      <c r="G127" s="311"/>
      <c r="H127" s="311" t="s">
        <v>5505</v>
      </c>
      <c r="I127" s="311" t="s">
        <v>5495</v>
      </c>
      <c r="J127" s="311">
        <v>15</v>
      </c>
      <c r="K127" s="352"/>
    </row>
    <row r="128" spans="2:11" ht="15" customHeight="1">
      <c r="B128" s="350"/>
      <c r="C128" s="332" t="s">
        <v>5506</v>
      </c>
      <c r="D128" s="332"/>
      <c r="E128" s="332"/>
      <c r="F128" s="333" t="s">
        <v>5499</v>
      </c>
      <c r="G128" s="332"/>
      <c r="H128" s="332" t="s">
        <v>5507</v>
      </c>
      <c r="I128" s="332" t="s">
        <v>5495</v>
      </c>
      <c r="J128" s="332">
        <v>15</v>
      </c>
      <c r="K128" s="352"/>
    </row>
    <row r="129" spans="2:11" ht="15" customHeight="1">
      <c r="B129" s="350"/>
      <c r="C129" s="332" t="s">
        <v>5508</v>
      </c>
      <c r="D129" s="332"/>
      <c r="E129" s="332"/>
      <c r="F129" s="333" t="s">
        <v>5499</v>
      </c>
      <c r="G129" s="332"/>
      <c r="H129" s="332" t="s">
        <v>5509</v>
      </c>
      <c r="I129" s="332" t="s">
        <v>5495</v>
      </c>
      <c r="J129" s="332">
        <v>20</v>
      </c>
      <c r="K129" s="352"/>
    </row>
    <row r="130" spans="2:11" ht="15" customHeight="1">
      <c r="B130" s="350"/>
      <c r="C130" s="332" t="s">
        <v>5510</v>
      </c>
      <c r="D130" s="332"/>
      <c r="E130" s="332"/>
      <c r="F130" s="333" t="s">
        <v>5499</v>
      </c>
      <c r="G130" s="332"/>
      <c r="H130" s="332" t="s">
        <v>5511</v>
      </c>
      <c r="I130" s="332" t="s">
        <v>5495</v>
      </c>
      <c r="J130" s="332">
        <v>20</v>
      </c>
      <c r="K130" s="352"/>
    </row>
    <row r="131" spans="2:11" ht="15" customHeight="1">
      <c r="B131" s="350"/>
      <c r="C131" s="311" t="s">
        <v>5498</v>
      </c>
      <c r="D131" s="311"/>
      <c r="E131" s="311"/>
      <c r="F131" s="330" t="s">
        <v>5499</v>
      </c>
      <c r="G131" s="311"/>
      <c r="H131" s="311" t="s">
        <v>5532</v>
      </c>
      <c r="I131" s="311" t="s">
        <v>5495</v>
      </c>
      <c r="J131" s="311">
        <v>50</v>
      </c>
      <c r="K131" s="352"/>
    </row>
    <row r="132" spans="2:11" ht="15" customHeight="1">
      <c r="B132" s="350"/>
      <c r="C132" s="311" t="s">
        <v>5512</v>
      </c>
      <c r="D132" s="311"/>
      <c r="E132" s="311"/>
      <c r="F132" s="330" t="s">
        <v>5499</v>
      </c>
      <c r="G132" s="311"/>
      <c r="H132" s="311" t="s">
        <v>5532</v>
      </c>
      <c r="I132" s="311" t="s">
        <v>5495</v>
      </c>
      <c r="J132" s="311">
        <v>50</v>
      </c>
      <c r="K132" s="352"/>
    </row>
    <row r="133" spans="2:11" ht="15" customHeight="1">
      <c r="B133" s="350"/>
      <c r="C133" s="311" t="s">
        <v>5518</v>
      </c>
      <c r="D133" s="311"/>
      <c r="E133" s="311"/>
      <c r="F133" s="330" t="s">
        <v>5499</v>
      </c>
      <c r="G133" s="311"/>
      <c r="H133" s="311" t="s">
        <v>5532</v>
      </c>
      <c r="I133" s="311" t="s">
        <v>5495</v>
      </c>
      <c r="J133" s="311">
        <v>50</v>
      </c>
      <c r="K133" s="352"/>
    </row>
    <row r="134" spans="2:11" ht="15" customHeight="1">
      <c r="B134" s="350"/>
      <c r="C134" s="311" t="s">
        <v>5520</v>
      </c>
      <c r="D134" s="311"/>
      <c r="E134" s="311"/>
      <c r="F134" s="330" t="s">
        <v>5499</v>
      </c>
      <c r="G134" s="311"/>
      <c r="H134" s="311" t="s">
        <v>5532</v>
      </c>
      <c r="I134" s="311" t="s">
        <v>5495</v>
      </c>
      <c r="J134" s="311">
        <v>50</v>
      </c>
      <c r="K134" s="352"/>
    </row>
    <row r="135" spans="2:11" ht="15" customHeight="1">
      <c r="B135" s="350"/>
      <c r="C135" s="311" t="s">
        <v>352</v>
      </c>
      <c r="D135" s="311"/>
      <c r="E135" s="311"/>
      <c r="F135" s="330" t="s">
        <v>5499</v>
      </c>
      <c r="G135" s="311"/>
      <c r="H135" s="311" t="s">
        <v>5545</v>
      </c>
      <c r="I135" s="311" t="s">
        <v>5495</v>
      </c>
      <c r="J135" s="311">
        <v>255</v>
      </c>
      <c r="K135" s="352"/>
    </row>
    <row r="136" spans="2:11" ht="15" customHeight="1">
      <c r="B136" s="350"/>
      <c r="C136" s="311" t="s">
        <v>5522</v>
      </c>
      <c r="D136" s="311"/>
      <c r="E136" s="311"/>
      <c r="F136" s="330" t="s">
        <v>74</v>
      </c>
      <c r="G136" s="311"/>
      <c r="H136" s="311" t="s">
        <v>5546</v>
      </c>
      <c r="I136" s="311" t="s">
        <v>5524</v>
      </c>
      <c r="J136" s="311"/>
      <c r="K136" s="352"/>
    </row>
    <row r="137" spans="2:11" ht="15" customHeight="1">
      <c r="B137" s="350"/>
      <c r="C137" s="311" t="s">
        <v>5525</v>
      </c>
      <c r="D137" s="311"/>
      <c r="E137" s="311"/>
      <c r="F137" s="330" t="s">
        <v>74</v>
      </c>
      <c r="G137" s="311"/>
      <c r="H137" s="311" t="s">
        <v>5547</v>
      </c>
      <c r="I137" s="311" t="s">
        <v>5527</v>
      </c>
      <c r="J137" s="311"/>
      <c r="K137" s="352"/>
    </row>
    <row r="138" spans="2:11" ht="15" customHeight="1">
      <c r="B138" s="350"/>
      <c r="C138" s="311" t="s">
        <v>5528</v>
      </c>
      <c r="D138" s="311"/>
      <c r="E138" s="311"/>
      <c r="F138" s="330" t="s">
        <v>74</v>
      </c>
      <c r="G138" s="311"/>
      <c r="H138" s="311" t="s">
        <v>5528</v>
      </c>
      <c r="I138" s="311" t="s">
        <v>5527</v>
      </c>
      <c r="J138" s="311"/>
      <c r="K138" s="352"/>
    </row>
    <row r="139" spans="2:11" ht="15" customHeight="1">
      <c r="B139" s="350"/>
      <c r="C139" s="311" t="s">
        <v>36</v>
      </c>
      <c r="D139" s="311"/>
      <c r="E139" s="311"/>
      <c r="F139" s="330" t="s">
        <v>74</v>
      </c>
      <c r="G139" s="311"/>
      <c r="H139" s="311" t="s">
        <v>5548</v>
      </c>
      <c r="I139" s="311" t="s">
        <v>5527</v>
      </c>
      <c r="J139" s="311"/>
      <c r="K139" s="352"/>
    </row>
    <row r="140" spans="2:11" ht="15" customHeight="1">
      <c r="B140" s="350"/>
      <c r="C140" s="311" t="s">
        <v>5549</v>
      </c>
      <c r="D140" s="311"/>
      <c r="E140" s="311"/>
      <c r="F140" s="330" t="s">
        <v>74</v>
      </c>
      <c r="G140" s="311"/>
      <c r="H140" s="311" t="s">
        <v>5550</v>
      </c>
      <c r="I140" s="311" t="s">
        <v>5527</v>
      </c>
      <c r="J140" s="311"/>
      <c r="K140" s="352"/>
    </row>
    <row r="141" spans="2:11" ht="15" customHeight="1">
      <c r="B141" s="353"/>
      <c r="C141" s="354"/>
      <c r="D141" s="354"/>
      <c r="E141" s="354"/>
      <c r="F141" s="354"/>
      <c r="G141" s="354"/>
      <c r="H141" s="354"/>
      <c r="I141" s="354"/>
      <c r="J141" s="354"/>
      <c r="K141" s="355"/>
    </row>
    <row r="142" spans="2:11" ht="18.75" customHeight="1">
      <c r="B142" s="307"/>
      <c r="C142" s="307"/>
      <c r="D142" s="307"/>
      <c r="E142" s="307"/>
      <c r="F142" s="342"/>
      <c r="G142" s="307"/>
      <c r="H142" s="307"/>
      <c r="I142" s="307"/>
      <c r="J142" s="307"/>
      <c r="K142" s="307"/>
    </row>
    <row r="143" spans="2:11" ht="18.75" customHeight="1">
      <c r="B143" s="317"/>
      <c r="C143" s="317"/>
      <c r="D143" s="317"/>
      <c r="E143" s="317"/>
      <c r="F143" s="317"/>
      <c r="G143" s="317"/>
      <c r="H143" s="317"/>
      <c r="I143" s="317"/>
      <c r="J143" s="317"/>
      <c r="K143" s="317"/>
    </row>
    <row r="144" spans="2:11" ht="7.5" customHeight="1">
      <c r="B144" s="318"/>
      <c r="C144" s="319"/>
      <c r="D144" s="319"/>
      <c r="E144" s="319"/>
      <c r="F144" s="319"/>
      <c r="G144" s="319"/>
      <c r="H144" s="319"/>
      <c r="I144" s="319"/>
      <c r="J144" s="319"/>
      <c r="K144" s="320"/>
    </row>
    <row r="145" spans="2:11" ht="45" customHeight="1">
      <c r="B145" s="321"/>
      <c r="C145" s="433" t="s">
        <v>5551</v>
      </c>
      <c r="D145" s="433"/>
      <c r="E145" s="433"/>
      <c r="F145" s="433"/>
      <c r="G145" s="433"/>
      <c r="H145" s="433"/>
      <c r="I145" s="433"/>
      <c r="J145" s="433"/>
      <c r="K145" s="322"/>
    </row>
    <row r="146" spans="2:11" ht="17.25" customHeight="1">
      <c r="B146" s="321"/>
      <c r="C146" s="323" t="s">
        <v>5488</v>
      </c>
      <c r="D146" s="323"/>
      <c r="E146" s="323"/>
      <c r="F146" s="323" t="s">
        <v>5489</v>
      </c>
      <c r="G146" s="324"/>
      <c r="H146" s="323" t="s">
        <v>347</v>
      </c>
      <c r="I146" s="323" t="s">
        <v>55</v>
      </c>
      <c r="J146" s="323" t="s">
        <v>5490</v>
      </c>
      <c r="K146" s="322"/>
    </row>
    <row r="147" spans="2:11" ht="17.25" customHeight="1">
      <c r="B147" s="321"/>
      <c r="C147" s="325" t="s">
        <v>5491</v>
      </c>
      <c r="D147" s="325"/>
      <c r="E147" s="325"/>
      <c r="F147" s="326" t="s">
        <v>5492</v>
      </c>
      <c r="G147" s="327"/>
      <c r="H147" s="325"/>
      <c r="I147" s="325"/>
      <c r="J147" s="325" t="s">
        <v>5493</v>
      </c>
      <c r="K147" s="322"/>
    </row>
    <row r="148" spans="2:11" ht="5.25" customHeight="1">
      <c r="B148" s="331"/>
      <c r="C148" s="328"/>
      <c r="D148" s="328"/>
      <c r="E148" s="328"/>
      <c r="F148" s="328"/>
      <c r="G148" s="329"/>
      <c r="H148" s="328"/>
      <c r="I148" s="328"/>
      <c r="J148" s="328"/>
      <c r="K148" s="352"/>
    </row>
    <row r="149" spans="2:11" ht="15" customHeight="1">
      <c r="B149" s="331"/>
      <c r="C149" s="356" t="s">
        <v>5496</v>
      </c>
      <c r="D149" s="311"/>
      <c r="E149" s="311"/>
      <c r="F149" s="357" t="s">
        <v>74</v>
      </c>
      <c r="G149" s="311"/>
      <c r="H149" s="356" t="s">
        <v>5532</v>
      </c>
      <c r="I149" s="356" t="s">
        <v>5495</v>
      </c>
      <c r="J149" s="356">
        <v>120</v>
      </c>
      <c r="K149" s="352"/>
    </row>
    <row r="150" spans="2:11" ht="15" customHeight="1">
      <c r="B150" s="331"/>
      <c r="C150" s="356" t="s">
        <v>5541</v>
      </c>
      <c r="D150" s="311"/>
      <c r="E150" s="311"/>
      <c r="F150" s="357" t="s">
        <v>74</v>
      </c>
      <c r="G150" s="311"/>
      <c r="H150" s="356" t="s">
        <v>5552</v>
      </c>
      <c r="I150" s="356" t="s">
        <v>5495</v>
      </c>
      <c r="J150" s="356" t="s">
        <v>5543</v>
      </c>
      <c r="K150" s="352"/>
    </row>
    <row r="151" spans="2:11" ht="15" customHeight="1">
      <c r="B151" s="331"/>
      <c r="C151" s="356" t="s">
        <v>82</v>
      </c>
      <c r="D151" s="311"/>
      <c r="E151" s="311"/>
      <c r="F151" s="357" t="s">
        <v>74</v>
      </c>
      <c r="G151" s="311"/>
      <c r="H151" s="356" t="s">
        <v>5553</v>
      </c>
      <c r="I151" s="356" t="s">
        <v>5495</v>
      </c>
      <c r="J151" s="356" t="s">
        <v>5543</v>
      </c>
      <c r="K151" s="352"/>
    </row>
    <row r="152" spans="2:11" ht="15" customHeight="1">
      <c r="B152" s="331"/>
      <c r="C152" s="356" t="s">
        <v>5498</v>
      </c>
      <c r="D152" s="311"/>
      <c r="E152" s="311"/>
      <c r="F152" s="357" t="s">
        <v>5499</v>
      </c>
      <c r="G152" s="311"/>
      <c r="H152" s="356" t="s">
        <v>5532</v>
      </c>
      <c r="I152" s="356" t="s">
        <v>5495</v>
      </c>
      <c r="J152" s="356">
        <v>50</v>
      </c>
      <c r="K152" s="352"/>
    </row>
    <row r="153" spans="2:11" ht="15" customHeight="1">
      <c r="B153" s="331"/>
      <c r="C153" s="356" t="s">
        <v>5501</v>
      </c>
      <c r="D153" s="311"/>
      <c r="E153" s="311"/>
      <c r="F153" s="357" t="s">
        <v>74</v>
      </c>
      <c r="G153" s="311"/>
      <c r="H153" s="356" t="s">
        <v>5532</v>
      </c>
      <c r="I153" s="356" t="s">
        <v>5503</v>
      </c>
      <c r="J153" s="356"/>
      <c r="K153" s="352"/>
    </row>
    <row r="154" spans="2:11" ht="15" customHeight="1">
      <c r="B154" s="331"/>
      <c r="C154" s="356" t="s">
        <v>5512</v>
      </c>
      <c r="D154" s="311"/>
      <c r="E154" s="311"/>
      <c r="F154" s="357" t="s">
        <v>5499</v>
      </c>
      <c r="G154" s="311"/>
      <c r="H154" s="356" t="s">
        <v>5532</v>
      </c>
      <c r="I154" s="356" t="s">
        <v>5495</v>
      </c>
      <c r="J154" s="356">
        <v>50</v>
      </c>
      <c r="K154" s="352"/>
    </row>
    <row r="155" spans="2:11" ht="15" customHeight="1">
      <c r="B155" s="331"/>
      <c r="C155" s="356" t="s">
        <v>5520</v>
      </c>
      <c r="D155" s="311"/>
      <c r="E155" s="311"/>
      <c r="F155" s="357" t="s">
        <v>5499</v>
      </c>
      <c r="G155" s="311"/>
      <c r="H155" s="356" t="s">
        <v>5532</v>
      </c>
      <c r="I155" s="356" t="s">
        <v>5495</v>
      </c>
      <c r="J155" s="356">
        <v>50</v>
      </c>
      <c r="K155" s="352"/>
    </row>
    <row r="156" spans="2:11" ht="15" customHeight="1">
      <c r="B156" s="331"/>
      <c r="C156" s="356" t="s">
        <v>5518</v>
      </c>
      <c r="D156" s="311"/>
      <c r="E156" s="311"/>
      <c r="F156" s="357" t="s">
        <v>5499</v>
      </c>
      <c r="G156" s="311"/>
      <c r="H156" s="356" t="s">
        <v>5532</v>
      </c>
      <c r="I156" s="356" t="s">
        <v>5495</v>
      </c>
      <c r="J156" s="356">
        <v>50</v>
      </c>
      <c r="K156" s="352"/>
    </row>
    <row r="157" spans="2:11" ht="15" customHeight="1">
      <c r="B157" s="331"/>
      <c r="C157" s="356" t="s">
        <v>316</v>
      </c>
      <c r="D157" s="311"/>
      <c r="E157" s="311"/>
      <c r="F157" s="357" t="s">
        <v>74</v>
      </c>
      <c r="G157" s="311"/>
      <c r="H157" s="356" t="s">
        <v>5554</v>
      </c>
      <c r="I157" s="356" t="s">
        <v>5495</v>
      </c>
      <c r="J157" s="356" t="s">
        <v>5555</v>
      </c>
      <c r="K157" s="352"/>
    </row>
    <row r="158" spans="2:11" ht="15" customHeight="1">
      <c r="B158" s="331"/>
      <c r="C158" s="356" t="s">
        <v>5556</v>
      </c>
      <c r="D158" s="311"/>
      <c r="E158" s="311"/>
      <c r="F158" s="357" t="s">
        <v>74</v>
      </c>
      <c r="G158" s="311"/>
      <c r="H158" s="356" t="s">
        <v>5557</v>
      </c>
      <c r="I158" s="356" t="s">
        <v>5527</v>
      </c>
      <c r="J158" s="356"/>
      <c r="K158" s="352"/>
    </row>
    <row r="159" spans="2:11" ht="15" customHeight="1">
      <c r="B159" s="358"/>
      <c r="C159" s="340"/>
      <c r="D159" s="340"/>
      <c r="E159" s="340"/>
      <c r="F159" s="340"/>
      <c r="G159" s="340"/>
      <c r="H159" s="340"/>
      <c r="I159" s="340"/>
      <c r="J159" s="340"/>
      <c r="K159" s="359"/>
    </row>
    <row r="160" spans="2:11" ht="18.75" customHeight="1">
      <c r="B160" s="307"/>
      <c r="C160" s="311"/>
      <c r="D160" s="311"/>
      <c r="E160" s="311"/>
      <c r="F160" s="330"/>
      <c r="G160" s="311"/>
      <c r="H160" s="311"/>
      <c r="I160" s="311"/>
      <c r="J160" s="311"/>
      <c r="K160" s="307"/>
    </row>
    <row r="161" spans="2:11" ht="18.75" customHeight="1">
      <c r="B161" s="317"/>
      <c r="C161" s="317"/>
      <c r="D161" s="317"/>
      <c r="E161" s="317"/>
      <c r="F161" s="317"/>
      <c r="G161" s="317"/>
      <c r="H161" s="317"/>
      <c r="I161" s="317"/>
      <c r="J161" s="317"/>
      <c r="K161" s="317"/>
    </row>
    <row r="162" spans="2:11" ht="7.5" customHeight="1">
      <c r="B162" s="299"/>
      <c r="C162" s="300"/>
      <c r="D162" s="300"/>
      <c r="E162" s="300"/>
      <c r="F162" s="300"/>
      <c r="G162" s="300"/>
      <c r="H162" s="300"/>
      <c r="I162" s="300"/>
      <c r="J162" s="300"/>
      <c r="K162" s="301"/>
    </row>
    <row r="163" spans="2:11" ht="45" customHeight="1">
      <c r="B163" s="302"/>
      <c r="C163" s="432" t="s">
        <v>5558</v>
      </c>
      <c r="D163" s="432"/>
      <c r="E163" s="432"/>
      <c r="F163" s="432"/>
      <c r="G163" s="432"/>
      <c r="H163" s="432"/>
      <c r="I163" s="432"/>
      <c r="J163" s="432"/>
      <c r="K163" s="303"/>
    </row>
    <row r="164" spans="2:11" ht="17.25" customHeight="1">
      <c r="B164" s="302"/>
      <c r="C164" s="323" t="s">
        <v>5488</v>
      </c>
      <c r="D164" s="323"/>
      <c r="E164" s="323"/>
      <c r="F164" s="323" t="s">
        <v>5489</v>
      </c>
      <c r="G164" s="360"/>
      <c r="H164" s="361" t="s">
        <v>347</v>
      </c>
      <c r="I164" s="361" t="s">
        <v>55</v>
      </c>
      <c r="J164" s="323" t="s">
        <v>5490</v>
      </c>
      <c r="K164" s="303"/>
    </row>
    <row r="165" spans="2:11" ht="17.25" customHeight="1">
      <c r="B165" s="304"/>
      <c r="C165" s="325" t="s">
        <v>5491</v>
      </c>
      <c r="D165" s="325"/>
      <c r="E165" s="325"/>
      <c r="F165" s="326" t="s">
        <v>5492</v>
      </c>
      <c r="G165" s="362"/>
      <c r="H165" s="363"/>
      <c r="I165" s="363"/>
      <c r="J165" s="325" t="s">
        <v>5493</v>
      </c>
      <c r="K165" s="305"/>
    </row>
    <row r="166" spans="2:11" ht="5.25" customHeight="1">
      <c r="B166" s="331"/>
      <c r="C166" s="328"/>
      <c r="D166" s="328"/>
      <c r="E166" s="328"/>
      <c r="F166" s="328"/>
      <c r="G166" s="329"/>
      <c r="H166" s="328"/>
      <c r="I166" s="328"/>
      <c r="J166" s="328"/>
      <c r="K166" s="352"/>
    </row>
    <row r="167" spans="2:11" ht="15" customHeight="1">
      <c r="B167" s="331"/>
      <c r="C167" s="311" t="s">
        <v>5496</v>
      </c>
      <c r="D167" s="311"/>
      <c r="E167" s="311"/>
      <c r="F167" s="330" t="s">
        <v>74</v>
      </c>
      <c r="G167" s="311"/>
      <c r="H167" s="311" t="s">
        <v>5532</v>
      </c>
      <c r="I167" s="311" t="s">
        <v>5495</v>
      </c>
      <c r="J167" s="311">
        <v>120</v>
      </c>
      <c r="K167" s="352"/>
    </row>
    <row r="168" spans="2:11" ht="15" customHeight="1">
      <c r="B168" s="331"/>
      <c r="C168" s="311" t="s">
        <v>5541</v>
      </c>
      <c r="D168" s="311"/>
      <c r="E168" s="311"/>
      <c r="F168" s="330" t="s">
        <v>74</v>
      </c>
      <c r="G168" s="311"/>
      <c r="H168" s="311" t="s">
        <v>5542</v>
      </c>
      <c r="I168" s="311" t="s">
        <v>5495</v>
      </c>
      <c r="J168" s="311" t="s">
        <v>5543</v>
      </c>
      <c r="K168" s="352"/>
    </row>
    <row r="169" spans="2:11" ht="15" customHeight="1">
      <c r="B169" s="331"/>
      <c r="C169" s="311" t="s">
        <v>82</v>
      </c>
      <c r="D169" s="311"/>
      <c r="E169" s="311"/>
      <c r="F169" s="330" t="s">
        <v>74</v>
      </c>
      <c r="G169" s="311"/>
      <c r="H169" s="311" t="s">
        <v>5559</v>
      </c>
      <c r="I169" s="311" t="s">
        <v>5495</v>
      </c>
      <c r="J169" s="311" t="s">
        <v>5543</v>
      </c>
      <c r="K169" s="352"/>
    </row>
    <row r="170" spans="2:11" ht="15" customHeight="1">
      <c r="B170" s="331"/>
      <c r="C170" s="311" t="s">
        <v>5498</v>
      </c>
      <c r="D170" s="311"/>
      <c r="E170" s="311"/>
      <c r="F170" s="330" t="s">
        <v>5499</v>
      </c>
      <c r="G170" s="311"/>
      <c r="H170" s="311" t="s">
        <v>5559</v>
      </c>
      <c r="I170" s="311" t="s">
        <v>5495</v>
      </c>
      <c r="J170" s="311">
        <v>50</v>
      </c>
      <c r="K170" s="352"/>
    </row>
    <row r="171" spans="2:11" ht="15" customHeight="1">
      <c r="B171" s="331"/>
      <c r="C171" s="311" t="s">
        <v>5501</v>
      </c>
      <c r="D171" s="311"/>
      <c r="E171" s="311"/>
      <c r="F171" s="330" t="s">
        <v>74</v>
      </c>
      <c r="G171" s="311"/>
      <c r="H171" s="311" t="s">
        <v>5559</v>
      </c>
      <c r="I171" s="311" t="s">
        <v>5503</v>
      </c>
      <c r="J171" s="311"/>
      <c r="K171" s="352"/>
    </row>
    <row r="172" spans="2:11" ht="15" customHeight="1">
      <c r="B172" s="331"/>
      <c r="C172" s="311" t="s">
        <v>5512</v>
      </c>
      <c r="D172" s="311"/>
      <c r="E172" s="311"/>
      <c r="F172" s="330" t="s">
        <v>5499</v>
      </c>
      <c r="G172" s="311"/>
      <c r="H172" s="311" t="s">
        <v>5559</v>
      </c>
      <c r="I172" s="311" t="s">
        <v>5495</v>
      </c>
      <c r="J172" s="311">
        <v>50</v>
      </c>
      <c r="K172" s="352"/>
    </row>
    <row r="173" spans="2:11" ht="15" customHeight="1">
      <c r="B173" s="331"/>
      <c r="C173" s="311" t="s">
        <v>5520</v>
      </c>
      <c r="D173" s="311"/>
      <c r="E173" s="311"/>
      <c r="F173" s="330" t="s">
        <v>5499</v>
      </c>
      <c r="G173" s="311"/>
      <c r="H173" s="311" t="s">
        <v>5559</v>
      </c>
      <c r="I173" s="311" t="s">
        <v>5495</v>
      </c>
      <c r="J173" s="311">
        <v>50</v>
      </c>
      <c r="K173" s="352"/>
    </row>
    <row r="174" spans="2:11" ht="15" customHeight="1">
      <c r="B174" s="331"/>
      <c r="C174" s="311" t="s">
        <v>5518</v>
      </c>
      <c r="D174" s="311"/>
      <c r="E174" s="311"/>
      <c r="F174" s="330" t="s">
        <v>5499</v>
      </c>
      <c r="G174" s="311"/>
      <c r="H174" s="311" t="s">
        <v>5559</v>
      </c>
      <c r="I174" s="311" t="s">
        <v>5495</v>
      </c>
      <c r="J174" s="311">
        <v>50</v>
      </c>
      <c r="K174" s="352"/>
    </row>
    <row r="175" spans="2:11" ht="15" customHeight="1">
      <c r="B175" s="331"/>
      <c r="C175" s="311" t="s">
        <v>346</v>
      </c>
      <c r="D175" s="311"/>
      <c r="E175" s="311"/>
      <c r="F175" s="330" t="s">
        <v>74</v>
      </c>
      <c r="G175" s="311"/>
      <c r="H175" s="311" t="s">
        <v>5560</v>
      </c>
      <c r="I175" s="311" t="s">
        <v>5561</v>
      </c>
      <c r="J175" s="311"/>
      <c r="K175" s="352"/>
    </row>
    <row r="176" spans="2:11" ht="15" customHeight="1">
      <c r="B176" s="331"/>
      <c r="C176" s="311" t="s">
        <v>55</v>
      </c>
      <c r="D176" s="311"/>
      <c r="E176" s="311"/>
      <c r="F176" s="330" t="s">
        <v>74</v>
      </c>
      <c r="G176" s="311"/>
      <c r="H176" s="311" t="s">
        <v>5562</v>
      </c>
      <c r="I176" s="311" t="s">
        <v>5563</v>
      </c>
      <c r="J176" s="311">
        <v>1</v>
      </c>
      <c r="K176" s="352"/>
    </row>
    <row r="177" spans="2:11" ht="15" customHeight="1">
      <c r="B177" s="331"/>
      <c r="C177" s="311" t="s">
        <v>51</v>
      </c>
      <c r="D177" s="311"/>
      <c r="E177" s="311"/>
      <c r="F177" s="330" t="s">
        <v>74</v>
      </c>
      <c r="G177" s="311"/>
      <c r="H177" s="311" t="s">
        <v>5564</v>
      </c>
      <c r="I177" s="311" t="s">
        <v>5495</v>
      </c>
      <c r="J177" s="311">
        <v>20</v>
      </c>
      <c r="K177" s="352"/>
    </row>
    <row r="178" spans="2:11" ht="15" customHeight="1">
      <c r="B178" s="331"/>
      <c r="C178" s="311" t="s">
        <v>347</v>
      </c>
      <c r="D178" s="311"/>
      <c r="E178" s="311"/>
      <c r="F178" s="330" t="s">
        <v>74</v>
      </c>
      <c r="G178" s="311"/>
      <c r="H178" s="311" t="s">
        <v>5565</v>
      </c>
      <c r="I178" s="311" t="s">
        <v>5495</v>
      </c>
      <c r="J178" s="311">
        <v>255</v>
      </c>
      <c r="K178" s="352"/>
    </row>
    <row r="179" spans="2:11" ht="15" customHeight="1">
      <c r="B179" s="331"/>
      <c r="C179" s="311" t="s">
        <v>348</v>
      </c>
      <c r="D179" s="311"/>
      <c r="E179" s="311"/>
      <c r="F179" s="330" t="s">
        <v>74</v>
      </c>
      <c r="G179" s="311"/>
      <c r="H179" s="311" t="s">
        <v>5459</v>
      </c>
      <c r="I179" s="311" t="s">
        <v>5495</v>
      </c>
      <c r="J179" s="311">
        <v>10</v>
      </c>
      <c r="K179" s="352"/>
    </row>
    <row r="180" spans="2:11" ht="15" customHeight="1">
      <c r="B180" s="331"/>
      <c r="C180" s="311" t="s">
        <v>349</v>
      </c>
      <c r="D180" s="311"/>
      <c r="E180" s="311"/>
      <c r="F180" s="330" t="s">
        <v>74</v>
      </c>
      <c r="G180" s="311"/>
      <c r="H180" s="311" t="s">
        <v>5566</v>
      </c>
      <c r="I180" s="311" t="s">
        <v>5527</v>
      </c>
      <c r="J180" s="311"/>
      <c r="K180" s="352"/>
    </row>
    <row r="181" spans="2:11" ht="15" customHeight="1">
      <c r="B181" s="331"/>
      <c r="C181" s="311" t="s">
        <v>5567</v>
      </c>
      <c r="D181" s="311"/>
      <c r="E181" s="311"/>
      <c r="F181" s="330" t="s">
        <v>74</v>
      </c>
      <c r="G181" s="311"/>
      <c r="H181" s="311" t="s">
        <v>5568</v>
      </c>
      <c r="I181" s="311" t="s">
        <v>5527</v>
      </c>
      <c r="J181" s="311"/>
      <c r="K181" s="352"/>
    </row>
    <row r="182" spans="2:11" ht="15" customHeight="1">
      <c r="B182" s="331"/>
      <c r="C182" s="311" t="s">
        <v>5556</v>
      </c>
      <c r="D182" s="311"/>
      <c r="E182" s="311"/>
      <c r="F182" s="330" t="s">
        <v>74</v>
      </c>
      <c r="G182" s="311"/>
      <c r="H182" s="311" t="s">
        <v>5569</v>
      </c>
      <c r="I182" s="311" t="s">
        <v>5527</v>
      </c>
      <c r="J182" s="311"/>
      <c r="K182" s="352"/>
    </row>
    <row r="183" spans="2:11" ht="15" customHeight="1">
      <c r="B183" s="331"/>
      <c r="C183" s="311" t="s">
        <v>351</v>
      </c>
      <c r="D183" s="311"/>
      <c r="E183" s="311"/>
      <c r="F183" s="330" t="s">
        <v>5499</v>
      </c>
      <c r="G183" s="311"/>
      <c r="H183" s="311" t="s">
        <v>5570</v>
      </c>
      <c r="I183" s="311" t="s">
        <v>5495</v>
      </c>
      <c r="J183" s="311">
        <v>50</v>
      </c>
      <c r="K183" s="352"/>
    </row>
    <row r="184" spans="2:11" ht="15" customHeight="1">
      <c r="B184" s="331"/>
      <c r="C184" s="311" t="s">
        <v>5571</v>
      </c>
      <c r="D184" s="311"/>
      <c r="E184" s="311"/>
      <c r="F184" s="330" t="s">
        <v>5499</v>
      </c>
      <c r="G184" s="311"/>
      <c r="H184" s="311" t="s">
        <v>5572</v>
      </c>
      <c r="I184" s="311" t="s">
        <v>5573</v>
      </c>
      <c r="J184" s="311"/>
      <c r="K184" s="352"/>
    </row>
    <row r="185" spans="2:11" ht="15" customHeight="1">
      <c r="B185" s="331"/>
      <c r="C185" s="311" t="s">
        <v>5574</v>
      </c>
      <c r="D185" s="311"/>
      <c r="E185" s="311"/>
      <c r="F185" s="330" t="s">
        <v>5499</v>
      </c>
      <c r="G185" s="311"/>
      <c r="H185" s="311" t="s">
        <v>5575</v>
      </c>
      <c r="I185" s="311" t="s">
        <v>5573</v>
      </c>
      <c r="J185" s="311"/>
      <c r="K185" s="352"/>
    </row>
    <row r="186" spans="2:11" ht="15" customHeight="1">
      <c r="B186" s="331"/>
      <c r="C186" s="311" t="s">
        <v>5576</v>
      </c>
      <c r="D186" s="311"/>
      <c r="E186" s="311"/>
      <c r="F186" s="330" t="s">
        <v>5499</v>
      </c>
      <c r="G186" s="311"/>
      <c r="H186" s="311" t="s">
        <v>5577</v>
      </c>
      <c r="I186" s="311" t="s">
        <v>5573</v>
      </c>
      <c r="J186" s="311"/>
      <c r="K186" s="352"/>
    </row>
    <row r="187" spans="2:11" ht="15" customHeight="1">
      <c r="B187" s="331"/>
      <c r="C187" s="364" t="s">
        <v>5578</v>
      </c>
      <c r="D187" s="311"/>
      <c r="E187" s="311"/>
      <c r="F187" s="330" t="s">
        <v>5499</v>
      </c>
      <c r="G187" s="311"/>
      <c r="H187" s="311" t="s">
        <v>5579</v>
      </c>
      <c r="I187" s="311" t="s">
        <v>5580</v>
      </c>
      <c r="J187" s="365" t="s">
        <v>5581</v>
      </c>
      <c r="K187" s="352"/>
    </row>
    <row r="188" spans="2:11" ht="15" customHeight="1">
      <c r="B188" s="331"/>
      <c r="C188" s="316" t="s">
        <v>40</v>
      </c>
      <c r="D188" s="311"/>
      <c r="E188" s="311"/>
      <c r="F188" s="330" t="s">
        <v>74</v>
      </c>
      <c r="G188" s="311"/>
      <c r="H188" s="307" t="s">
        <v>5582</v>
      </c>
      <c r="I188" s="311" t="s">
        <v>5583</v>
      </c>
      <c r="J188" s="311"/>
      <c r="K188" s="352"/>
    </row>
    <row r="189" spans="2:11" ht="15" customHeight="1">
      <c r="B189" s="331"/>
      <c r="C189" s="316" t="s">
        <v>5584</v>
      </c>
      <c r="D189" s="311"/>
      <c r="E189" s="311"/>
      <c r="F189" s="330" t="s">
        <v>74</v>
      </c>
      <c r="G189" s="311"/>
      <c r="H189" s="311" t="s">
        <v>5585</v>
      </c>
      <c r="I189" s="311" t="s">
        <v>5527</v>
      </c>
      <c r="J189" s="311"/>
      <c r="K189" s="352"/>
    </row>
    <row r="190" spans="2:11" ht="15" customHeight="1">
      <c r="B190" s="331"/>
      <c r="C190" s="316" t="s">
        <v>5586</v>
      </c>
      <c r="D190" s="311"/>
      <c r="E190" s="311"/>
      <c r="F190" s="330" t="s">
        <v>74</v>
      </c>
      <c r="G190" s="311"/>
      <c r="H190" s="311" t="s">
        <v>5587</v>
      </c>
      <c r="I190" s="311" t="s">
        <v>5527</v>
      </c>
      <c r="J190" s="311"/>
      <c r="K190" s="352"/>
    </row>
    <row r="191" spans="2:11" ht="15" customHeight="1">
      <c r="B191" s="331"/>
      <c r="C191" s="316" t="s">
        <v>5588</v>
      </c>
      <c r="D191" s="311"/>
      <c r="E191" s="311"/>
      <c r="F191" s="330" t="s">
        <v>5499</v>
      </c>
      <c r="G191" s="311"/>
      <c r="H191" s="311" t="s">
        <v>5589</v>
      </c>
      <c r="I191" s="311" t="s">
        <v>5527</v>
      </c>
      <c r="J191" s="311"/>
      <c r="K191" s="352"/>
    </row>
    <row r="192" spans="2:11" ht="15" customHeight="1">
      <c r="B192" s="358"/>
      <c r="C192" s="366"/>
      <c r="D192" s="340"/>
      <c r="E192" s="340"/>
      <c r="F192" s="340"/>
      <c r="G192" s="340"/>
      <c r="H192" s="340"/>
      <c r="I192" s="340"/>
      <c r="J192" s="340"/>
      <c r="K192" s="359"/>
    </row>
    <row r="193" spans="2:11" ht="18.75" customHeight="1">
      <c r="B193" s="307"/>
      <c r="C193" s="311"/>
      <c r="D193" s="311"/>
      <c r="E193" s="311"/>
      <c r="F193" s="330"/>
      <c r="G193" s="311"/>
      <c r="H193" s="311"/>
      <c r="I193" s="311"/>
      <c r="J193" s="311"/>
      <c r="K193" s="307"/>
    </row>
    <row r="194" spans="2:11" ht="18.75" customHeight="1">
      <c r="B194" s="307"/>
      <c r="C194" s="311"/>
      <c r="D194" s="311"/>
      <c r="E194" s="311"/>
      <c r="F194" s="330"/>
      <c r="G194" s="311"/>
      <c r="H194" s="311"/>
      <c r="I194" s="311"/>
      <c r="J194" s="311"/>
      <c r="K194" s="307"/>
    </row>
    <row r="195" spans="2:11" ht="18.75" customHeight="1">
      <c r="B195" s="317"/>
      <c r="C195" s="317"/>
      <c r="D195" s="317"/>
      <c r="E195" s="317"/>
      <c r="F195" s="317"/>
      <c r="G195" s="317"/>
      <c r="H195" s="317"/>
      <c r="I195" s="317"/>
      <c r="J195" s="317"/>
      <c r="K195" s="317"/>
    </row>
    <row r="196" spans="2:11">
      <c r="B196" s="299"/>
      <c r="C196" s="300"/>
      <c r="D196" s="300"/>
      <c r="E196" s="300"/>
      <c r="F196" s="300"/>
      <c r="G196" s="300"/>
      <c r="H196" s="300"/>
      <c r="I196" s="300"/>
      <c r="J196" s="300"/>
      <c r="K196" s="301"/>
    </row>
    <row r="197" spans="2:11" ht="21">
      <c r="B197" s="302"/>
      <c r="C197" s="432" t="s">
        <v>5590</v>
      </c>
      <c r="D197" s="432"/>
      <c r="E197" s="432"/>
      <c r="F197" s="432"/>
      <c r="G197" s="432"/>
      <c r="H197" s="432"/>
      <c r="I197" s="432"/>
      <c r="J197" s="432"/>
      <c r="K197" s="303"/>
    </row>
    <row r="198" spans="2:11" ht="25.5" customHeight="1">
      <c r="B198" s="302"/>
      <c r="C198" s="367" t="s">
        <v>5591</v>
      </c>
      <c r="D198" s="367"/>
      <c r="E198" s="367"/>
      <c r="F198" s="367" t="s">
        <v>5592</v>
      </c>
      <c r="G198" s="368"/>
      <c r="H198" s="431" t="s">
        <v>5593</v>
      </c>
      <c r="I198" s="431"/>
      <c r="J198" s="431"/>
      <c r="K198" s="303"/>
    </row>
    <row r="199" spans="2:11" ht="5.25" customHeight="1">
      <c r="B199" s="331"/>
      <c r="C199" s="328"/>
      <c r="D199" s="328"/>
      <c r="E199" s="328"/>
      <c r="F199" s="328"/>
      <c r="G199" s="311"/>
      <c r="H199" s="328"/>
      <c r="I199" s="328"/>
      <c r="J199" s="328"/>
      <c r="K199" s="352"/>
    </row>
    <row r="200" spans="2:11" ht="15" customHeight="1">
      <c r="B200" s="331"/>
      <c r="C200" s="311" t="s">
        <v>5583</v>
      </c>
      <c r="D200" s="311"/>
      <c r="E200" s="311"/>
      <c r="F200" s="330" t="s">
        <v>41</v>
      </c>
      <c r="G200" s="311"/>
      <c r="H200" s="429" t="s">
        <v>5594</v>
      </c>
      <c r="I200" s="429"/>
      <c r="J200" s="429"/>
      <c r="K200" s="352"/>
    </row>
    <row r="201" spans="2:11" ht="15" customHeight="1">
      <c r="B201" s="331"/>
      <c r="C201" s="337"/>
      <c r="D201" s="311"/>
      <c r="E201" s="311"/>
      <c r="F201" s="330" t="s">
        <v>42</v>
      </c>
      <c r="G201" s="311"/>
      <c r="H201" s="429" t="s">
        <v>5595</v>
      </c>
      <c r="I201" s="429"/>
      <c r="J201" s="429"/>
      <c r="K201" s="352"/>
    </row>
    <row r="202" spans="2:11" ht="15" customHeight="1">
      <c r="B202" s="331"/>
      <c r="C202" s="337"/>
      <c r="D202" s="311"/>
      <c r="E202" s="311"/>
      <c r="F202" s="330" t="s">
        <v>45</v>
      </c>
      <c r="G202" s="311"/>
      <c r="H202" s="429" t="s">
        <v>5596</v>
      </c>
      <c r="I202" s="429"/>
      <c r="J202" s="429"/>
      <c r="K202" s="352"/>
    </row>
    <row r="203" spans="2:11" ht="15" customHeight="1">
      <c r="B203" s="331"/>
      <c r="C203" s="311"/>
      <c r="D203" s="311"/>
      <c r="E203" s="311"/>
      <c r="F203" s="330" t="s">
        <v>43</v>
      </c>
      <c r="G203" s="311"/>
      <c r="H203" s="429" t="s">
        <v>5597</v>
      </c>
      <c r="I203" s="429"/>
      <c r="J203" s="429"/>
      <c r="K203" s="352"/>
    </row>
    <row r="204" spans="2:11" ht="15" customHeight="1">
      <c r="B204" s="331"/>
      <c r="C204" s="311"/>
      <c r="D204" s="311"/>
      <c r="E204" s="311"/>
      <c r="F204" s="330" t="s">
        <v>44</v>
      </c>
      <c r="G204" s="311"/>
      <c r="H204" s="429" t="s">
        <v>5598</v>
      </c>
      <c r="I204" s="429"/>
      <c r="J204" s="429"/>
      <c r="K204" s="352"/>
    </row>
    <row r="205" spans="2:11" ht="15" customHeight="1">
      <c r="B205" s="331"/>
      <c r="C205" s="311"/>
      <c r="D205" s="311"/>
      <c r="E205" s="311"/>
      <c r="F205" s="330"/>
      <c r="G205" s="311"/>
      <c r="H205" s="311"/>
      <c r="I205" s="311"/>
      <c r="J205" s="311"/>
      <c r="K205" s="352"/>
    </row>
    <row r="206" spans="2:11" ht="15" customHeight="1">
      <c r="B206" s="331"/>
      <c r="C206" s="311" t="s">
        <v>5539</v>
      </c>
      <c r="D206" s="311"/>
      <c r="E206" s="311"/>
      <c r="F206" s="330" t="s">
        <v>76</v>
      </c>
      <c r="G206" s="311"/>
      <c r="H206" s="429" t="s">
        <v>5599</v>
      </c>
      <c r="I206" s="429"/>
      <c r="J206" s="429"/>
      <c r="K206" s="352"/>
    </row>
    <row r="207" spans="2:11" ht="15" customHeight="1">
      <c r="B207" s="331"/>
      <c r="C207" s="337"/>
      <c r="D207" s="311"/>
      <c r="E207" s="311"/>
      <c r="F207" s="330" t="s">
        <v>5438</v>
      </c>
      <c r="G207" s="311"/>
      <c r="H207" s="429" t="s">
        <v>5439</v>
      </c>
      <c r="I207" s="429"/>
      <c r="J207" s="429"/>
      <c r="K207" s="352"/>
    </row>
    <row r="208" spans="2:11" ht="15" customHeight="1">
      <c r="B208" s="331"/>
      <c r="C208" s="311"/>
      <c r="D208" s="311"/>
      <c r="E208" s="311"/>
      <c r="F208" s="330" t="s">
        <v>5436</v>
      </c>
      <c r="G208" s="311"/>
      <c r="H208" s="429" t="s">
        <v>5600</v>
      </c>
      <c r="I208" s="429"/>
      <c r="J208" s="429"/>
      <c r="K208" s="352"/>
    </row>
    <row r="209" spans="2:11" ht="15" customHeight="1">
      <c r="B209" s="369"/>
      <c r="C209" s="337"/>
      <c r="D209" s="337"/>
      <c r="E209" s="337"/>
      <c r="F209" s="330" t="s">
        <v>5440</v>
      </c>
      <c r="G209" s="316"/>
      <c r="H209" s="430" t="s">
        <v>5441</v>
      </c>
      <c r="I209" s="430"/>
      <c r="J209" s="430"/>
      <c r="K209" s="370"/>
    </row>
    <row r="210" spans="2:11" ht="15" customHeight="1">
      <c r="B210" s="369"/>
      <c r="C210" s="337"/>
      <c r="D210" s="337"/>
      <c r="E210" s="337"/>
      <c r="F210" s="330" t="s">
        <v>5442</v>
      </c>
      <c r="G210" s="316"/>
      <c r="H210" s="430" t="s">
        <v>5417</v>
      </c>
      <c r="I210" s="430"/>
      <c r="J210" s="430"/>
      <c r="K210" s="370"/>
    </row>
    <row r="211" spans="2:11" ht="15" customHeight="1">
      <c r="B211" s="369"/>
      <c r="C211" s="337"/>
      <c r="D211" s="337"/>
      <c r="E211" s="337"/>
      <c r="F211" s="371"/>
      <c r="G211" s="316"/>
      <c r="H211" s="372"/>
      <c r="I211" s="372"/>
      <c r="J211" s="372"/>
      <c r="K211" s="370"/>
    </row>
    <row r="212" spans="2:11" ht="15" customHeight="1">
      <c r="B212" s="369"/>
      <c r="C212" s="311" t="s">
        <v>5563</v>
      </c>
      <c r="D212" s="337"/>
      <c r="E212" s="337"/>
      <c r="F212" s="330">
        <v>1</v>
      </c>
      <c r="G212" s="316"/>
      <c r="H212" s="430" t="s">
        <v>5601</v>
      </c>
      <c r="I212" s="430"/>
      <c r="J212" s="430"/>
      <c r="K212" s="370"/>
    </row>
    <row r="213" spans="2:11" ht="15" customHeight="1">
      <c r="B213" s="369"/>
      <c r="C213" s="337"/>
      <c r="D213" s="337"/>
      <c r="E213" s="337"/>
      <c r="F213" s="330">
        <v>2</v>
      </c>
      <c r="G213" s="316"/>
      <c r="H213" s="430" t="s">
        <v>5602</v>
      </c>
      <c r="I213" s="430"/>
      <c r="J213" s="430"/>
      <c r="K213" s="370"/>
    </row>
    <row r="214" spans="2:11" ht="15" customHeight="1">
      <c r="B214" s="369"/>
      <c r="C214" s="337"/>
      <c r="D214" s="337"/>
      <c r="E214" s="337"/>
      <c r="F214" s="330">
        <v>3</v>
      </c>
      <c r="G214" s="316"/>
      <c r="H214" s="430" t="s">
        <v>5603</v>
      </c>
      <c r="I214" s="430"/>
      <c r="J214" s="430"/>
      <c r="K214" s="370"/>
    </row>
    <row r="215" spans="2:11" ht="15" customHeight="1">
      <c r="B215" s="369"/>
      <c r="C215" s="337"/>
      <c r="D215" s="337"/>
      <c r="E215" s="337"/>
      <c r="F215" s="330">
        <v>4</v>
      </c>
      <c r="G215" s="316"/>
      <c r="H215" s="430" t="s">
        <v>5604</v>
      </c>
      <c r="I215" s="430"/>
      <c r="J215" s="430"/>
      <c r="K215" s="370"/>
    </row>
    <row r="216" spans="2:11" ht="12.75" customHeight="1">
      <c r="B216" s="373"/>
      <c r="C216" s="374"/>
      <c r="D216" s="374"/>
      <c r="E216" s="374"/>
      <c r="F216" s="374"/>
      <c r="G216" s="374"/>
      <c r="H216" s="374"/>
      <c r="I216" s="374"/>
      <c r="J216" s="374"/>
      <c r="K216" s="375"/>
    </row>
  </sheetData>
  <sheetProtection algorithmName="SHA-512" hashValue="1P403UbOdenp71IOWbZQ2Xc4RcTs2WXcHljBOHIc8mdlMW5PUaIPNG8BVnm63fVcA+Pcvl3R9KNMGL+g8hzSpQ==" saltValue="CTvKWeD5FeZbj5BNd8ALOg==" spinCount="100000" sheet="1" objects="1" scenarios="1" formatCells="0" formatColumns="0" formatRows="0" sort="0" autoFilter="0"/>
  <mergeCells count="77">
    <mergeCell ref="C9:J9"/>
    <mergeCell ref="D10:J10"/>
    <mergeCell ref="D13:J13"/>
    <mergeCell ref="C3:J3"/>
    <mergeCell ref="C4:J4"/>
    <mergeCell ref="C6:J6"/>
    <mergeCell ref="C7:J7"/>
    <mergeCell ref="D11:J11"/>
    <mergeCell ref="F19:J19"/>
    <mergeCell ref="F20:J20"/>
    <mergeCell ref="D14:J14"/>
    <mergeCell ref="D15:J15"/>
    <mergeCell ref="F16:J16"/>
    <mergeCell ref="F17:J17"/>
    <mergeCell ref="D31:J31"/>
    <mergeCell ref="C24:J24"/>
    <mergeCell ref="D32:J32"/>
    <mergeCell ref="F18:J18"/>
    <mergeCell ref="F21:J21"/>
    <mergeCell ref="C23:J23"/>
    <mergeCell ref="D25:J25"/>
    <mergeCell ref="D26:J26"/>
    <mergeCell ref="D28:J28"/>
    <mergeCell ref="D29:J29"/>
    <mergeCell ref="D33:J33"/>
    <mergeCell ref="G34:J34"/>
    <mergeCell ref="G35:J35"/>
    <mergeCell ref="D49:J49"/>
    <mergeCell ref="E48:J48"/>
    <mergeCell ref="G36:J36"/>
    <mergeCell ref="G37:J37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C52:J52"/>
    <mergeCell ref="C53:J53"/>
    <mergeCell ref="C55:J55"/>
    <mergeCell ref="D56:J56"/>
    <mergeCell ref="D57:J57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H198:J198"/>
    <mergeCell ref="C163:J163"/>
    <mergeCell ref="C120:J120"/>
    <mergeCell ref="C145:J145"/>
    <mergeCell ref="C197:J197"/>
    <mergeCell ref="H215:J215"/>
    <mergeCell ref="H213:J213"/>
    <mergeCell ref="H210:J210"/>
    <mergeCell ref="H209:J209"/>
    <mergeCell ref="H207:J207"/>
    <mergeCell ref="H208:J208"/>
    <mergeCell ref="H203:J203"/>
    <mergeCell ref="H201:J201"/>
    <mergeCell ref="H212:J212"/>
    <mergeCell ref="H214:J214"/>
    <mergeCell ref="H206:J206"/>
    <mergeCell ref="H204:J204"/>
    <mergeCell ref="H202:J202"/>
  </mergeCells>
  <pageMargins left="0.59027779999999996" right="0.59027779999999996" top="0.59027779999999996" bottom="0.59027779999999996" header="0" footer="0"/>
  <pageSetup paperSize="9" scale="77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41</vt:i4>
      </vt:variant>
      <vt:variant>
        <vt:lpstr>Pojmenované oblasti</vt:lpstr>
      </vt:variant>
      <vt:variant>
        <vt:i4>81</vt:i4>
      </vt:variant>
    </vt:vector>
  </HeadingPairs>
  <TitlesOfParts>
    <vt:vector size="122" baseType="lpstr">
      <vt:lpstr>Rekapitulace stavby</vt:lpstr>
      <vt:lpstr>D.1.1.01 - Architektonick...</vt:lpstr>
      <vt:lpstr>D.1.1.04 - Zařízení pro v...</vt:lpstr>
      <vt:lpstr>D.1.1.05 - Zdravotně tech...</vt:lpstr>
      <vt:lpstr>D.1.1.06 - Silnoproudá el...</vt:lpstr>
      <vt:lpstr>D.1.1.07 - Slaboproudá el...</vt:lpstr>
      <vt:lpstr>IO03 - Okapový chodníček</vt:lpstr>
      <vt:lpstr>TI01 - Vodovod</vt:lpstr>
      <vt:lpstr>TI02 - Splašková kanalizace</vt:lpstr>
      <vt:lpstr>TI03 - Dešťová kanalizace</vt:lpstr>
      <vt:lpstr>D.2.3.01 - Plynová zařízení</vt:lpstr>
      <vt:lpstr>D.2.3.02 - Plynovodní pří...</vt:lpstr>
      <vt:lpstr>D.2.4 - Podzemní vedení e...</vt:lpstr>
      <vt:lpstr>D.2.5 - Podzemní sdělovac...</vt:lpstr>
      <vt:lpstr>VRN - Vedlejší rozpočtové...</vt:lpstr>
      <vt:lpstr>01 - Rodinný dům s garáží</vt:lpstr>
      <vt:lpstr>02 - Dílna</vt:lpstr>
      <vt:lpstr>03 - Dřevěná kůlna</vt:lpstr>
      <vt:lpstr>04 - Zpevněná plocha - be...</vt:lpstr>
      <vt:lpstr>05 - Zpevněná plocha - be...</vt:lpstr>
      <vt:lpstr>DO01-07, 09 - Demolice DO...</vt:lpstr>
      <vt:lpstr>DO08 - Elektro nadzemní N...</vt:lpstr>
      <vt:lpstr>DO10 - Přípojka plynovod</vt:lpstr>
      <vt:lpstr>D.1.2.01 - Architektonick...</vt:lpstr>
      <vt:lpstr>D.1.2.04 - Silnoproudá el...</vt:lpstr>
      <vt:lpstr>D.1.3.01 - Stávající zahr...</vt:lpstr>
      <vt:lpstr>D.1.3.04 - Silnoproudá el...</vt:lpstr>
      <vt:lpstr>SO04 - Drátěné oplocení</vt:lpstr>
      <vt:lpstr>SO05 - Zděné oplocení</vt:lpstr>
      <vt:lpstr>IO01 - Parkovací plocha</vt:lpstr>
      <vt:lpstr>IO02a - Pochozí plocha</vt:lpstr>
      <vt:lpstr>IO02b - Pochozí plocha</vt:lpstr>
      <vt:lpstr>IO03 - Okapový chodníček_01</vt:lpstr>
      <vt:lpstr>IO04 - Pojezdová plocha, ...</vt:lpstr>
      <vt:lpstr>IO05 - Terasa</vt:lpstr>
      <vt:lpstr>TI03 - Dešťová kanalizace_01</vt:lpstr>
      <vt:lpstr>01 - Rozpočet rostlinný m...</vt:lpstr>
      <vt:lpstr>02 - Rozpočet ostatní mat...</vt:lpstr>
      <vt:lpstr>03 - Rozpočet zahradnické...</vt:lpstr>
      <vt:lpstr>VRN - Vedlejší rozpočtové..._01</vt:lpstr>
      <vt:lpstr>Pokyny pro vyplnění</vt:lpstr>
      <vt:lpstr>'01 - Rodinný dům s garáží'!Názvy_tisku</vt:lpstr>
      <vt:lpstr>'01 - Rozpočet rostlinný m...'!Názvy_tisku</vt:lpstr>
      <vt:lpstr>'02 - Dílna'!Názvy_tisku</vt:lpstr>
      <vt:lpstr>'02 - Rozpočet ostatní mat...'!Názvy_tisku</vt:lpstr>
      <vt:lpstr>'03 - Dřevěná kůlna'!Názvy_tisku</vt:lpstr>
      <vt:lpstr>'03 - Rozpočet zahradnické...'!Názvy_tisku</vt:lpstr>
      <vt:lpstr>'04 - Zpevněná plocha - be...'!Názvy_tisku</vt:lpstr>
      <vt:lpstr>'05 - Zpevněná plocha - be...'!Názvy_tisku</vt:lpstr>
      <vt:lpstr>'D.1.1.01 - Architektonick...'!Názvy_tisku</vt:lpstr>
      <vt:lpstr>'D.1.1.04 - Zařízení pro v...'!Názvy_tisku</vt:lpstr>
      <vt:lpstr>'D.1.1.05 - Zdravotně tech...'!Názvy_tisku</vt:lpstr>
      <vt:lpstr>'D.1.1.06 - Silnoproudá el...'!Názvy_tisku</vt:lpstr>
      <vt:lpstr>'D.1.1.07 - Slaboproudá el...'!Názvy_tisku</vt:lpstr>
      <vt:lpstr>'D.1.2.01 - Architektonick...'!Názvy_tisku</vt:lpstr>
      <vt:lpstr>'D.1.2.04 - Silnoproudá el...'!Názvy_tisku</vt:lpstr>
      <vt:lpstr>'D.1.3.01 - Stávající zahr...'!Názvy_tisku</vt:lpstr>
      <vt:lpstr>'D.1.3.04 - Silnoproudá el...'!Názvy_tisku</vt:lpstr>
      <vt:lpstr>'D.2.3.01 - Plynová zařízení'!Názvy_tisku</vt:lpstr>
      <vt:lpstr>'D.2.3.02 - Plynovodní pří...'!Názvy_tisku</vt:lpstr>
      <vt:lpstr>'D.2.4 - Podzemní vedení e...'!Názvy_tisku</vt:lpstr>
      <vt:lpstr>'D.2.5 - Podzemní sdělovac...'!Názvy_tisku</vt:lpstr>
      <vt:lpstr>'DO01-07, 09 - Demolice DO...'!Názvy_tisku</vt:lpstr>
      <vt:lpstr>'DO08 - Elektro nadzemní N...'!Názvy_tisku</vt:lpstr>
      <vt:lpstr>'DO10 - Přípojka plynovod'!Názvy_tisku</vt:lpstr>
      <vt:lpstr>'IO01 - Parkovací plocha'!Názvy_tisku</vt:lpstr>
      <vt:lpstr>'IO02a - Pochozí plocha'!Názvy_tisku</vt:lpstr>
      <vt:lpstr>'IO02b - Pochozí plocha'!Názvy_tisku</vt:lpstr>
      <vt:lpstr>'IO03 - Okapový chodníček'!Názvy_tisku</vt:lpstr>
      <vt:lpstr>'IO03 - Okapový chodníček_01'!Názvy_tisku</vt:lpstr>
      <vt:lpstr>'IO04 - Pojezdová plocha, ...'!Názvy_tisku</vt:lpstr>
      <vt:lpstr>'IO05 - Terasa'!Názvy_tisku</vt:lpstr>
      <vt:lpstr>'Rekapitulace stavby'!Názvy_tisku</vt:lpstr>
      <vt:lpstr>'SO04 - Drátěné oplocení'!Názvy_tisku</vt:lpstr>
      <vt:lpstr>'SO05 - Zděné oplocení'!Názvy_tisku</vt:lpstr>
      <vt:lpstr>'TI01 - Vodovod'!Názvy_tisku</vt:lpstr>
      <vt:lpstr>'TI02 - Splašková kanalizace'!Názvy_tisku</vt:lpstr>
      <vt:lpstr>'TI03 - Dešťová kanalizace'!Názvy_tisku</vt:lpstr>
      <vt:lpstr>'TI03 - Dešťová kanalizace_01'!Názvy_tisku</vt:lpstr>
      <vt:lpstr>'VRN - Vedlejší rozpočtové...'!Názvy_tisku</vt:lpstr>
      <vt:lpstr>'VRN - Vedlejší rozpočtové..._01'!Názvy_tisku</vt:lpstr>
      <vt:lpstr>'01 - Rodinný dům s garáží'!Oblast_tisku</vt:lpstr>
      <vt:lpstr>'01 - Rozpočet rostlinný m...'!Oblast_tisku</vt:lpstr>
      <vt:lpstr>'02 - Dílna'!Oblast_tisku</vt:lpstr>
      <vt:lpstr>'02 - Rozpočet ostatní mat...'!Oblast_tisku</vt:lpstr>
      <vt:lpstr>'03 - Dřevěná kůlna'!Oblast_tisku</vt:lpstr>
      <vt:lpstr>'03 - Rozpočet zahradnické...'!Oblast_tisku</vt:lpstr>
      <vt:lpstr>'04 - Zpevněná plocha - be...'!Oblast_tisku</vt:lpstr>
      <vt:lpstr>'05 - Zpevněná plocha - be...'!Oblast_tisku</vt:lpstr>
      <vt:lpstr>'D.1.1.01 - Architektonick...'!Oblast_tisku</vt:lpstr>
      <vt:lpstr>'D.1.1.04 - Zařízení pro v...'!Oblast_tisku</vt:lpstr>
      <vt:lpstr>'D.1.1.05 - Zdravotně tech...'!Oblast_tisku</vt:lpstr>
      <vt:lpstr>'D.1.1.06 - Silnoproudá el...'!Oblast_tisku</vt:lpstr>
      <vt:lpstr>'D.1.1.07 - Slaboproudá el...'!Oblast_tisku</vt:lpstr>
      <vt:lpstr>'D.1.2.01 - Architektonick...'!Oblast_tisku</vt:lpstr>
      <vt:lpstr>'D.1.2.04 - Silnoproudá el...'!Oblast_tisku</vt:lpstr>
      <vt:lpstr>'D.1.3.01 - Stávající zahr...'!Oblast_tisku</vt:lpstr>
      <vt:lpstr>'D.1.3.04 - Silnoproudá el...'!Oblast_tisku</vt:lpstr>
      <vt:lpstr>'D.2.3.01 - Plynová zařízení'!Oblast_tisku</vt:lpstr>
      <vt:lpstr>'D.2.3.02 - Plynovodní pří...'!Oblast_tisku</vt:lpstr>
      <vt:lpstr>'D.2.4 - Podzemní vedení e...'!Oblast_tisku</vt:lpstr>
      <vt:lpstr>'D.2.5 - Podzemní sdělovac...'!Oblast_tisku</vt:lpstr>
      <vt:lpstr>'DO01-07, 09 - Demolice DO...'!Oblast_tisku</vt:lpstr>
      <vt:lpstr>'DO08 - Elektro nadzemní N...'!Oblast_tisku</vt:lpstr>
      <vt:lpstr>'DO10 - Přípojka plynovod'!Oblast_tisku</vt:lpstr>
      <vt:lpstr>'IO01 - Parkovací plocha'!Oblast_tisku</vt:lpstr>
      <vt:lpstr>'IO02a - Pochozí plocha'!Oblast_tisku</vt:lpstr>
      <vt:lpstr>'IO02b - Pochozí plocha'!Oblast_tisku</vt:lpstr>
      <vt:lpstr>'IO03 - Okapový chodníček'!Oblast_tisku</vt:lpstr>
      <vt:lpstr>'IO03 - Okapový chodníček_01'!Oblast_tisku</vt:lpstr>
      <vt:lpstr>'IO04 - Pojezdová plocha, ...'!Oblast_tisku</vt:lpstr>
      <vt:lpstr>'IO05 - Terasa'!Oblast_tisku</vt:lpstr>
      <vt:lpstr>'Pokyny pro vyplnění'!Oblast_tisku</vt:lpstr>
      <vt:lpstr>'Rekapitulace stavby'!Oblast_tisku</vt:lpstr>
      <vt:lpstr>'SO04 - Drátěné oplocení'!Oblast_tisku</vt:lpstr>
      <vt:lpstr>'SO05 - Zděné oplocení'!Oblast_tisku</vt:lpstr>
      <vt:lpstr>'TI01 - Vodovod'!Oblast_tisku</vt:lpstr>
      <vt:lpstr>'TI02 - Splašková kanalizace'!Oblast_tisku</vt:lpstr>
      <vt:lpstr>'TI03 - Dešťová kanalizace'!Oblast_tisku</vt:lpstr>
      <vt:lpstr>'TI03 - Dešťová kanalizace_01'!Oblast_tisku</vt:lpstr>
      <vt:lpstr>'VRN - Vedlejší rozpočtové...'!Oblast_tisku</vt:lpstr>
      <vt:lpstr>'VRN - Vedlejší rozpočtové..._01'!Oblast_tisku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Admin-PC\Admin</dc:creator>
  <cp:lastModifiedBy>Admin</cp:lastModifiedBy>
  <dcterms:created xsi:type="dcterms:W3CDTF">2018-06-17T17:36:16Z</dcterms:created>
  <dcterms:modified xsi:type="dcterms:W3CDTF">2018-06-17T17:38:01Z</dcterms:modified>
</cp:coreProperties>
</file>